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ario.elie.ratovonir\Downloads\"/>
    </mc:Choice>
  </mc:AlternateContent>
  <xr:revisionPtr revIDLastSave="0" documentId="13_ncr:1_{2569E276-3478-4B71-B77E-5A2A482AD689}" xr6:coauthVersionLast="47" xr6:coauthVersionMax="47" xr10:uidLastSave="{00000000-0000-0000-0000-000000000000}"/>
  <bookViews>
    <workbookView xWindow="-110" yWindow="-110" windowWidth="19420" windowHeight="11500" activeTab="3" xr2:uid="{00000000-000D-0000-FFFF-FFFF00000000}"/>
  </bookViews>
  <sheets>
    <sheet name="Instructions" sheetId="9" r:id="rId1"/>
    <sheet name="1) Tableau budgétaire 1" sheetId="1" state="hidden" r:id="rId2"/>
    <sheet name="Feuil2" sheetId="12" state="hidden" r:id="rId3"/>
    <sheet name="1) Tableau budgétaire 1," sheetId="21" r:id="rId4"/>
    <sheet name="2) Tableau budgétaire 2" sheetId="5" r:id="rId5"/>
    <sheet name="Feuil1" sheetId="11" state="hidden" r:id="rId6"/>
    <sheet name="Fiche d'activité" sheetId="17" state="hidden" r:id="rId7"/>
    <sheet name="3) Notes d'explication" sheetId="3" r:id="rId8"/>
    <sheet name="Feuil5" sheetId="16" state="hidden" r:id="rId9"/>
    <sheet name="PTR Sem 1" sheetId="18" state="hidden" r:id="rId10"/>
    <sheet name="IFR" sheetId="10" state="hidden" r:id="rId11"/>
    <sheet name="Feuil4" sheetId="19" state="hidden" r:id="rId12"/>
    <sheet name="Feuil6" sheetId="20" state="hidden" r:id="rId13"/>
    <sheet name="Feuil3" sheetId="13" state="hidden" r:id="rId14"/>
    <sheet name="outils de travail " sheetId="14" state="hidden" r:id="rId15"/>
    <sheet name="4) Pour utilisation par PBSO" sheetId="6" r:id="rId16"/>
    <sheet name="5) Pour utilisation par MPTFO" sheetId="4" r:id="rId17"/>
    <sheet name="Dropdowns" sheetId="8" state="hidden" r:id="rId18"/>
    <sheet name="Sheet2" sheetId="7" state="hidden" r:id="rId19"/>
  </sheets>
  <externalReferences>
    <externalReference r:id="rId20"/>
    <externalReference r:id="rId21"/>
    <externalReference r:id="rId22"/>
  </externalReferences>
  <definedNames>
    <definedName name="_xlnm._FilterDatabase" localSheetId="14" hidden="1">'outils de travail '!$B$1:$U$619</definedName>
    <definedName name="_xlnm._FilterDatabase" localSheetId="9" hidden="1">'PTR Sem 1'!$A$1:$BR$1027</definedName>
    <definedName name="_xlnm.Print_Titles" localSheetId="1">'1) Tableau budgétaire 1'!$5:$5</definedName>
    <definedName name="_xlnm.Print_Titles" localSheetId="4">'2) Tableau budgétaire 2'!$4:$4</definedName>
    <definedName name="XDO_?XDOFIELD34?">'PTR Sem 1'!$AH$4:$AH$1027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21" l="1"/>
  <c r="E91" i="21"/>
  <c r="F72" i="21"/>
  <c r="G27" i="21"/>
  <c r="G9" i="21"/>
  <c r="G11" i="21"/>
  <c r="G13" i="21" s="1"/>
  <c r="M14" i="5" s="1"/>
  <c r="G8" i="21"/>
  <c r="E97" i="5"/>
  <c r="D95" i="5"/>
  <c r="D96" i="5" s="1"/>
  <c r="D94" i="5"/>
  <c r="D89" i="5"/>
  <c r="D90" i="5"/>
  <c r="D91" i="5"/>
  <c r="D92" i="5"/>
  <c r="D93" i="5"/>
  <c r="D88" i="5"/>
  <c r="D87" i="5"/>
  <c r="E10" i="5" l="1"/>
  <c r="E9" i="5"/>
  <c r="F74" i="21"/>
  <c r="G74" i="21" s="1"/>
  <c r="F73" i="21"/>
  <c r="F57" i="21"/>
  <c r="H52" i="21"/>
  <c r="H53" i="21"/>
  <c r="H55" i="21"/>
  <c r="H56" i="21"/>
  <c r="H51" i="21"/>
  <c r="F49" i="21"/>
  <c r="H47" i="21"/>
  <c r="H48" i="21"/>
  <c r="H31" i="21"/>
  <c r="H32" i="21"/>
  <c r="H34" i="21"/>
  <c r="H37" i="21"/>
  <c r="F38" i="21"/>
  <c r="F28" i="21"/>
  <c r="F20" i="21"/>
  <c r="F13" i="21"/>
  <c r="H22" i="21"/>
  <c r="H18" i="21"/>
  <c r="H19" i="21"/>
  <c r="H10" i="21"/>
  <c r="H8" i="21"/>
  <c r="E95" i="5"/>
  <c r="D91" i="21"/>
  <c r="E80" i="21"/>
  <c r="E79" i="21"/>
  <c r="D60" i="5"/>
  <c r="I8" i="21"/>
  <c r="I9" i="21"/>
  <c r="I10" i="21"/>
  <c r="I11" i="21"/>
  <c r="I12" i="21"/>
  <c r="I15" i="21"/>
  <c r="I19" i="21"/>
  <c r="I20" i="21"/>
  <c r="I22" i="21"/>
  <c r="I23" i="21"/>
  <c r="I24" i="21"/>
  <c r="I26" i="21"/>
  <c r="I27" i="21"/>
  <c r="I31" i="21"/>
  <c r="I33" i="21"/>
  <c r="I34" i="21"/>
  <c r="I35" i="21"/>
  <c r="I36" i="21"/>
  <c r="I43" i="21"/>
  <c r="I46" i="21"/>
  <c r="I47" i="21"/>
  <c r="I49" i="21"/>
  <c r="I51" i="21"/>
  <c r="I52" i="21"/>
  <c r="I54" i="21"/>
  <c r="H66" i="21"/>
  <c r="D9" i="21"/>
  <c r="D47" i="21"/>
  <c r="D84" i="21"/>
  <c r="D83" i="21"/>
  <c r="D82" i="21"/>
  <c r="D81" i="21"/>
  <c r="E78" i="21"/>
  <c r="D73" i="21"/>
  <c r="G66" i="21"/>
  <c r="D65" i="21"/>
  <c r="D64" i="21"/>
  <c r="D63" i="21"/>
  <c r="D62" i="21"/>
  <c r="E66" i="21" s="1"/>
  <c r="D56" i="21"/>
  <c r="D55" i="21"/>
  <c r="G54" i="21"/>
  <c r="G57" i="21" s="1"/>
  <c r="D54" i="21"/>
  <c r="D53" i="21"/>
  <c r="D52" i="21"/>
  <c r="D51" i="21"/>
  <c r="D48" i="21"/>
  <c r="G46" i="21"/>
  <c r="H46" i="21" s="1"/>
  <c r="D46" i="21"/>
  <c r="G45" i="21"/>
  <c r="H45" i="21" s="1"/>
  <c r="D45" i="21"/>
  <c r="G44" i="21"/>
  <c r="H44" i="21" s="1"/>
  <c r="D44" i="21"/>
  <c r="G43" i="21"/>
  <c r="H43" i="21" s="1"/>
  <c r="D43" i="21"/>
  <c r="D37" i="21"/>
  <c r="G36" i="21"/>
  <c r="H36" i="21" s="1"/>
  <c r="D36" i="21"/>
  <c r="G35" i="21"/>
  <c r="H35" i="21" s="1"/>
  <c r="D35" i="21"/>
  <c r="D34" i="21"/>
  <c r="G33" i="21"/>
  <c r="H33" i="21" s="1"/>
  <c r="D33" i="21"/>
  <c r="D32" i="21"/>
  <c r="D31" i="21"/>
  <c r="G30" i="21"/>
  <c r="H30" i="21" s="1"/>
  <c r="D30" i="21"/>
  <c r="H27" i="21"/>
  <c r="D27" i="21"/>
  <c r="H26" i="21"/>
  <c r="D26" i="21"/>
  <c r="G25" i="21"/>
  <c r="H25" i="21" s="1"/>
  <c r="D25" i="21"/>
  <c r="G24" i="21"/>
  <c r="H24" i="21" s="1"/>
  <c r="D24" i="21"/>
  <c r="G23" i="21"/>
  <c r="H23" i="21" s="1"/>
  <c r="D23" i="21"/>
  <c r="D22" i="21"/>
  <c r="D19" i="21"/>
  <c r="D20" i="21" s="1"/>
  <c r="G17" i="21"/>
  <c r="H17" i="21" s="1"/>
  <c r="G16" i="21"/>
  <c r="H16" i="21" s="1"/>
  <c r="G15" i="21"/>
  <c r="H15" i="21" s="1"/>
  <c r="G12" i="21"/>
  <c r="H12" i="21" s="1"/>
  <c r="H11" i="21"/>
  <c r="C10" i="21"/>
  <c r="H9" i="21"/>
  <c r="C9" i="21"/>
  <c r="D23" i="4"/>
  <c r="C23" i="4"/>
  <c r="C18" i="6"/>
  <c r="C7" i="6"/>
  <c r="F90" i="1"/>
  <c r="D82" i="1"/>
  <c r="D83" i="1"/>
  <c r="D84" i="1"/>
  <c r="D90" i="1"/>
  <c r="L15" i="1"/>
  <c r="L52" i="1"/>
  <c r="L51" i="1"/>
  <c r="J140" i="17"/>
  <c r="J135" i="17"/>
  <c r="J137" i="17"/>
  <c r="J136" i="17"/>
  <c r="J132" i="17"/>
  <c r="J88" i="17"/>
  <c r="J89" i="17"/>
  <c r="J80" i="17"/>
  <c r="J77" i="17"/>
  <c r="M52" i="1"/>
  <c r="M18" i="1"/>
  <c r="M15" i="1"/>
  <c r="J36" i="1"/>
  <c r="J35" i="1"/>
  <c r="J43" i="1"/>
  <c r="J44" i="1"/>
  <c r="J45" i="1"/>
  <c r="J46" i="1"/>
  <c r="J25" i="1"/>
  <c r="J26" i="1"/>
  <c r="H20" i="21" l="1"/>
  <c r="H28" i="21"/>
  <c r="H54" i="21"/>
  <c r="H57" i="21" s="1"/>
  <c r="H13" i="21"/>
  <c r="I13" i="21"/>
  <c r="I38" i="21"/>
  <c r="G20" i="21"/>
  <c r="I28" i="21"/>
  <c r="I39" i="21" s="1"/>
  <c r="G38" i="21"/>
  <c r="I57" i="21"/>
  <c r="I58" i="21" s="1"/>
  <c r="H49" i="21"/>
  <c r="H38" i="21"/>
  <c r="D28" i="21"/>
  <c r="D49" i="21"/>
  <c r="D57" i="21"/>
  <c r="G28" i="21"/>
  <c r="D66" i="21"/>
  <c r="D8" i="21"/>
  <c r="D38" i="21"/>
  <c r="G49" i="21"/>
  <c r="G58" i="21" s="1"/>
  <c r="J138" i="17"/>
  <c r="K28" i="1"/>
  <c r="G39" i="21" l="1"/>
  <c r="G60" i="21" s="1"/>
  <c r="D88" i="21"/>
  <c r="I60" i="21"/>
  <c r="D58" i="21"/>
  <c r="H58" i="21"/>
  <c r="H39" i="21"/>
  <c r="F58" i="21"/>
  <c r="D13" i="21"/>
  <c r="D39" i="21" s="1"/>
  <c r="D60" i="21" s="1"/>
  <c r="F66" i="5"/>
  <c r="F35" i="5"/>
  <c r="F33" i="5"/>
  <c r="F25" i="5"/>
  <c r="F22" i="5"/>
  <c r="F19" i="5"/>
  <c r="F10" i="5"/>
  <c r="F13" i="5"/>
  <c r="D4" i="5"/>
  <c r="H60" i="21" l="1"/>
  <c r="E60" i="21"/>
  <c r="E72" i="21" s="1"/>
  <c r="F60" i="21"/>
  <c r="D72" i="21"/>
  <c r="C6" i="19"/>
  <c r="B4" i="19"/>
  <c r="D4" i="19" s="1"/>
  <c r="B5" i="19" s="1"/>
  <c r="D5" i="19" s="1"/>
  <c r="D3" i="19"/>
  <c r="J12" i="1"/>
  <c r="G12" i="1"/>
  <c r="J54" i="1"/>
  <c r="J30" i="1"/>
  <c r="J33" i="1"/>
  <c r="J23" i="1"/>
  <c r="J24" i="1"/>
  <c r="J27" i="1"/>
  <c r="J15" i="1"/>
  <c r="J16" i="1"/>
  <c r="J17" i="1"/>
  <c r="E93" i="5"/>
  <c r="AI1028" i="18"/>
  <c r="J11" i="1"/>
  <c r="J9" i="1"/>
  <c r="AH1028" i="18"/>
  <c r="D74" i="21" l="1"/>
  <c r="D80" i="21"/>
  <c r="K12" i="1"/>
  <c r="J96" i="17"/>
  <c r="J46" i="17"/>
  <c r="J45" i="17"/>
  <c r="J44" i="17"/>
  <c r="J43" i="17"/>
  <c r="J18" i="17"/>
  <c r="J139" i="17"/>
  <c r="J131" i="17"/>
  <c r="A130" i="17"/>
  <c r="J127" i="17"/>
  <c r="J123" i="17"/>
  <c r="J121" i="17"/>
  <c r="J120" i="17"/>
  <c r="A119" i="17"/>
  <c r="A118" i="17"/>
  <c r="J115" i="17"/>
  <c r="J113" i="17"/>
  <c r="J112" i="17"/>
  <c r="J111" i="17"/>
  <c r="J109" i="17"/>
  <c r="J108" i="17"/>
  <c r="J105" i="17"/>
  <c r="J107" i="17" s="1"/>
  <c r="L33" i="1" s="1"/>
  <c r="J104" i="17"/>
  <c r="J100" i="17"/>
  <c r="L31" i="1" s="1"/>
  <c r="J93" i="17"/>
  <c r="J95" i="17" s="1"/>
  <c r="J87" i="17"/>
  <c r="J85" i="17"/>
  <c r="J86" i="17" s="1"/>
  <c r="L26" i="1" s="1"/>
  <c r="J84" i="17"/>
  <c r="J79" i="17"/>
  <c r="J81" i="17" s="1"/>
  <c r="L24" i="1" s="1"/>
  <c r="J76" i="17"/>
  <c r="J78" i="17" s="1"/>
  <c r="L23" i="1" s="1"/>
  <c r="J74" i="17"/>
  <c r="J73" i="17"/>
  <c r="A72" i="17"/>
  <c r="J69" i="17"/>
  <c r="J68" i="17"/>
  <c r="J67" i="17"/>
  <c r="J66" i="17"/>
  <c r="J65" i="17"/>
  <c r="J64" i="17"/>
  <c r="J63" i="17"/>
  <c r="J62" i="17"/>
  <c r="J59" i="17"/>
  <c r="J58" i="17"/>
  <c r="J56" i="17"/>
  <c r="J57" i="17" s="1"/>
  <c r="B56" i="17"/>
  <c r="J53" i="17"/>
  <c r="J55" i="17" s="1"/>
  <c r="B53" i="17"/>
  <c r="J49" i="17"/>
  <c r="J41" i="17"/>
  <c r="J40" i="17"/>
  <c r="J39" i="17"/>
  <c r="J38" i="17"/>
  <c r="J37" i="17"/>
  <c r="J36" i="17"/>
  <c r="J34" i="17"/>
  <c r="J33" i="17"/>
  <c r="J32" i="17"/>
  <c r="J31" i="17"/>
  <c r="J30" i="17"/>
  <c r="J29" i="17"/>
  <c r="J28" i="17"/>
  <c r="J27" i="17"/>
  <c r="J26" i="17"/>
  <c r="J25" i="17"/>
  <c r="J24" i="17"/>
  <c r="J23" i="17"/>
  <c r="J22" i="17"/>
  <c r="J21" i="17"/>
  <c r="J20" i="17"/>
  <c r="J19" i="17"/>
  <c r="J17" i="17"/>
  <c r="J16" i="17"/>
  <c r="E9" i="4" s="1"/>
  <c r="J14" i="17"/>
  <c r="J13" i="17"/>
  <c r="J12" i="17"/>
  <c r="J11" i="17"/>
  <c r="J10" i="17"/>
  <c r="A8" i="17"/>
  <c r="E73" i="21" l="1"/>
  <c r="E74" i="21" s="1"/>
  <c r="D79" i="21"/>
  <c r="J141" i="17"/>
  <c r="J124" i="17"/>
  <c r="L46" i="1" s="1"/>
  <c r="E12" i="4"/>
  <c r="J90" i="17"/>
  <c r="L27" i="1" s="1"/>
  <c r="J61" i="17"/>
  <c r="L19" i="1" s="1"/>
  <c r="J50" i="17"/>
  <c r="L12" i="1" s="1"/>
  <c r="M12" i="1" s="1"/>
  <c r="J47" i="17"/>
  <c r="J122" i="17"/>
  <c r="L43" i="1" s="1"/>
  <c r="J35" i="17"/>
  <c r="L9" i="1" s="1"/>
  <c r="J71" i="17"/>
  <c r="J42" i="17"/>
  <c r="L10" i="1" s="1"/>
  <c r="J128" i="17"/>
  <c r="L47" i="1" s="1"/>
  <c r="J110" i="17"/>
  <c r="L34" i="1" s="1"/>
  <c r="J75" i="17"/>
  <c r="L22" i="1" s="1"/>
  <c r="J114" i="17"/>
  <c r="L35" i="1" s="1"/>
  <c r="J134" i="17"/>
  <c r="J70" i="17"/>
  <c r="J116" i="17"/>
  <c r="L36" i="1" s="1"/>
  <c r="J15" i="17"/>
  <c r="J129" i="17"/>
  <c r="J621" i="14"/>
  <c r="E37" i="5"/>
  <c r="F82" i="1"/>
  <c r="F17" i="1"/>
  <c r="M17" i="1" s="1"/>
  <c r="F16" i="1"/>
  <c r="M16" i="1" s="1"/>
  <c r="F11" i="1"/>
  <c r="F10" i="1"/>
  <c r="F9" i="1"/>
  <c r="M9" i="1" s="1"/>
  <c r="F8" i="1"/>
  <c r="F14" i="5"/>
  <c r="F12" i="5"/>
  <c r="D86" i="5"/>
  <c r="D92" i="21" l="1"/>
  <c r="D89" i="21"/>
  <c r="E86" i="21"/>
  <c r="D86" i="21"/>
  <c r="M10" i="1"/>
  <c r="K10" i="1"/>
  <c r="M19" i="1"/>
  <c r="M20" i="1" s="1"/>
  <c r="L20" i="1"/>
  <c r="L54" i="1"/>
  <c r="J142" i="17"/>
  <c r="F9" i="5"/>
  <c r="E8" i="4"/>
  <c r="F11" i="5"/>
  <c r="F36" i="5"/>
  <c r="L38" i="1"/>
  <c r="L49" i="1"/>
  <c r="L28" i="1"/>
  <c r="L8" i="1"/>
  <c r="M8" i="1" s="1"/>
  <c r="E7" i="4"/>
  <c r="J117" i="17"/>
  <c r="L11" i="1"/>
  <c r="L13" i="1" s="1"/>
  <c r="L39" i="1" s="1"/>
  <c r="J51" i="17"/>
  <c r="K11" i="1"/>
  <c r="M11" i="1"/>
  <c r="M13" i="1" s="1"/>
  <c r="F20" i="1"/>
  <c r="F13" i="1"/>
  <c r="J91" i="17"/>
  <c r="J118" i="17"/>
  <c r="K9" i="1"/>
  <c r="L57" i="1" l="1"/>
  <c r="L58" i="1" s="1"/>
  <c r="L60" i="1" s="1"/>
  <c r="J8" i="17"/>
  <c r="J143" i="17" s="1"/>
  <c r="J145" i="17" s="1"/>
  <c r="J146" i="17" s="1"/>
  <c r="G7" i="11"/>
  <c r="G15" i="11"/>
  <c r="G35" i="12" l="1"/>
  <c r="G34" i="12"/>
  <c r="G33" i="12"/>
  <c r="G32" i="12"/>
  <c r="G31" i="12"/>
  <c r="G29" i="12"/>
  <c r="G28" i="12"/>
  <c r="G27" i="12"/>
  <c r="G26" i="12"/>
  <c r="G25" i="12"/>
  <c r="H30" i="12" s="1"/>
  <c r="G24" i="12"/>
  <c r="G23" i="12"/>
  <c r="G22" i="12"/>
  <c r="G21" i="12"/>
  <c r="G20" i="12"/>
  <c r="G19" i="12"/>
  <c r="G18" i="12"/>
  <c r="G17" i="12"/>
  <c r="G16" i="12"/>
  <c r="G15" i="12"/>
  <c r="G14" i="12"/>
  <c r="G13" i="12"/>
  <c r="G12" i="12"/>
  <c r="G11" i="12"/>
  <c r="G10" i="12"/>
  <c r="G9" i="12"/>
  <c r="G8" i="12"/>
  <c r="G7" i="12"/>
  <c r="G6" i="12"/>
  <c r="G5" i="12"/>
  <c r="H13" i="1"/>
  <c r="H36" i="12" l="1"/>
  <c r="H12" i="12"/>
  <c r="H17" i="12"/>
  <c r="H24" i="12"/>
  <c r="H8" i="12"/>
  <c r="H38" i="12" s="1"/>
  <c r="G11" i="1"/>
  <c r="K66" i="1"/>
  <c r="K16" i="1"/>
  <c r="K17" i="1"/>
  <c r="K18" i="1"/>
  <c r="K15" i="1"/>
  <c r="G10" i="1"/>
  <c r="I18" i="11"/>
  <c r="I15" i="11"/>
  <c r="I11" i="11"/>
  <c r="I12" i="11"/>
  <c r="I13" i="11"/>
  <c r="I14" i="11"/>
  <c r="I10" i="11"/>
  <c r="G14" i="11"/>
  <c r="G13" i="11"/>
  <c r="G12" i="11"/>
  <c r="G11" i="11"/>
  <c r="G10" i="11"/>
  <c r="I6" i="11" l="1"/>
  <c r="I5" i="11"/>
  <c r="I4" i="11"/>
  <c r="I3" i="11"/>
  <c r="G2" i="11"/>
  <c r="I2" i="11" s="1"/>
  <c r="I7" i="11" l="1"/>
  <c r="B7" i="11"/>
  <c r="C6" i="11"/>
  <c r="C3" i="11"/>
  <c r="C4" i="11"/>
  <c r="C5" i="11"/>
  <c r="C2" i="11"/>
  <c r="I77" i="1" l="1"/>
  <c r="F95" i="5"/>
  <c r="J28" i="1"/>
  <c r="E89" i="5"/>
  <c r="F89" i="5" s="1"/>
  <c r="E90" i="5"/>
  <c r="E8" i="5"/>
  <c r="F8" i="5" s="1"/>
  <c r="F15" i="5" s="1"/>
  <c r="E29" i="5"/>
  <c r="E71" i="5"/>
  <c r="E63" i="5"/>
  <c r="E88" i="5"/>
  <c r="F88" i="5" s="1"/>
  <c r="E92" i="5"/>
  <c r="F92" i="5" s="1"/>
  <c r="E83" i="5"/>
  <c r="E60" i="5"/>
  <c r="E52" i="5"/>
  <c r="E26" i="5"/>
  <c r="E18" i="5"/>
  <c r="E15" i="5" l="1"/>
  <c r="J8" i="1"/>
  <c r="K8" i="1" s="1"/>
  <c r="E87" i="5"/>
  <c r="F87" i="5" s="1"/>
  <c r="E91" i="5"/>
  <c r="E48" i="5"/>
  <c r="E40" i="5"/>
  <c r="E7" i="5"/>
  <c r="F7" i="5" s="1"/>
  <c r="E94" i="5" l="1"/>
  <c r="J13" i="1"/>
  <c r="J57" i="1"/>
  <c r="E34" i="1"/>
  <c r="D47" i="1"/>
  <c r="I20" i="1"/>
  <c r="E96" i="5" l="1"/>
  <c r="K34" i="1"/>
  <c r="F34" i="1"/>
  <c r="M34" i="1" s="1"/>
  <c r="D9" i="1"/>
  <c r="D57" i="1"/>
  <c r="D49" i="1"/>
  <c r="D38" i="1"/>
  <c r="D28" i="1"/>
  <c r="D20" i="1"/>
  <c r="D8" i="1"/>
  <c r="D13" i="1" l="1"/>
  <c r="E44" i="1"/>
  <c r="E45" i="1"/>
  <c r="E46" i="1"/>
  <c r="E23" i="1"/>
  <c r="F23" i="1" s="1"/>
  <c r="M23" i="1" s="1"/>
  <c r="E36" i="1"/>
  <c r="E35" i="1"/>
  <c r="E27" i="1"/>
  <c r="F27" i="1" s="1"/>
  <c r="M27" i="1" s="1"/>
  <c r="E26" i="1"/>
  <c r="F26" i="1" s="1"/>
  <c r="M26" i="1" s="1"/>
  <c r="E24" i="1"/>
  <c r="F24" i="1" s="1"/>
  <c r="M24" i="1" s="1"/>
  <c r="E22" i="1"/>
  <c r="F22" i="1" s="1"/>
  <c r="M22" i="1" s="1"/>
  <c r="K45" i="1" l="1"/>
  <c r="F45" i="1"/>
  <c r="M45" i="1" s="1"/>
  <c r="K35" i="1"/>
  <c r="F35" i="1"/>
  <c r="M35" i="1" s="1"/>
  <c r="K36" i="1"/>
  <c r="F36" i="1"/>
  <c r="M36" i="1" s="1"/>
  <c r="K46" i="1"/>
  <c r="F46" i="1"/>
  <c r="M46" i="1" s="1"/>
  <c r="K44" i="1"/>
  <c r="F44" i="1"/>
  <c r="M44" i="1" s="1"/>
  <c r="I28" i="1"/>
  <c r="E25" i="1"/>
  <c r="J49" i="1"/>
  <c r="J38" i="1"/>
  <c r="J20" i="1"/>
  <c r="E28" i="1" l="1"/>
  <c r="F25" i="1"/>
  <c r="J39" i="1"/>
  <c r="J58" i="1"/>
  <c r="F28" i="1" l="1"/>
  <c r="M25" i="1"/>
  <c r="M28" i="1" s="1"/>
  <c r="J60" i="1"/>
  <c r="I76" i="1" l="1"/>
  <c r="I78" i="1" s="1"/>
  <c r="E56" i="1"/>
  <c r="E55" i="1"/>
  <c r="E54" i="1"/>
  <c r="F54" i="1" s="1"/>
  <c r="E53" i="1"/>
  <c r="E52" i="1"/>
  <c r="K52" i="1" s="1"/>
  <c r="E51" i="1"/>
  <c r="E48" i="1"/>
  <c r="E47" i="1"/>
  <c r="E43" i="1"/>
  <c r="F43" i="1" s="1"/>
  <c r="M43" i="1" s="1"/>
  <c r="E37" i="1"/>
  <c r="E33" i="1"/>
  <c r="E32" i="1"/>
  <c r="E31" i="1"/>
  <c r="F31" i="1" s="1"/>
  <c r="M31" i="1" s="1"/>
  <c r="E30" i="1"/>
  <c r="E19" i="1"/>
  <c r="E9" i="1"/>
  <c r="G9" i="1" s="1"/>
  <c r="E8" i="1"/>
  <c r="G8" i="1" s="1"/>
  <c r="K54" i="1" l="1"/>
  <c r="M54" i="1"/>
  <c r="K48" i="1"/>
  <c r="F48" i="1"/>
  <c r="M48" i="1" s="1"/>
  <c r="K32" i="1"/>
  <c r="F32" i="1"/>
  <c r="M32" i="1" s="1"/>
  <c r="K53" i="1"/>
  <c r="F53" i="1"/>
  <c r="M53" i="1" s="1"/>
  <c r="K51" i="1"/>
  <c r="F51" i="1"/>
  <c r="K55" i="1"/>
  <c r="F55" i="1"/>
  <c r="M55" i="1" s="1"/>
  <c r="K30" i="1"/>
  <c r="F30" i="1"/>
  <c r="M30" i="1" s="1"/>
  <c r="K33" i="1"/>
  <c r="F33" i="1"/>
  <c r="M33" i="1" s="1"/>
  <c r="K37" i="1"/>
  <c r="F37" i="1"/>
  <c r="M37" i="1" s="1"/>
  <c r="K56" i="1"/>
  <c r="F56" i="1"/>
  <c r="M56" i="1" s="1"/>
  <c r="K47" i="1"/>
  <c r="F47" i="1"/>
  <c r="M47" i="1" s="1"/>
  <c r="M49" i="1" s="1"/>
  <c r="G13" i="1"/>
  <c r="E20" i="1"/>
  <c r="K19" i="1"/>
  <c r="K20" i="1" s="1"/>
  <c r="K31" i="1"/>
  <c r="K43" i="1"/>
  <c r="K49" i="1" s="1"/>
  <c r="I13" i="1"/>
  <c r="I38" i="1"/>
  <c r="E13" i="1"/>
  <c r="I49" i="1"/>
  <c r="E49" i="1"/>
  <c r="E38" i="1"/>
  <c r="D95" i="1"/>
  <c r="I57" i="1"/>
  <c r="E57" i="1"/>
  <c r="M38" i="1" l="1"/>
  <c r="M39" i="1" s="1"/>
  <c r="F57" i="1"/>
  <c r="M51" i="1"/>
  <c r="M57" i="1"/>
  <c r="M58" i="1" s="1"/>
  <c r="M60" i="1" s="1"/>
  <c r="M76" i="1" s="1"/>
  <c r="K57" i="1"/>
  <c r="K58" i="1" s="1"/>
  <c r="K38" i="1"/>
  <c r="F38" i="1"/>
  <c r="F39" i="1" s="1"/>
  <c r="F49" i="1"/>
  <c r="F58" i="1" s="1"/>
  <c r="I39" i="1"/>
  <c r="I58" i="1"/>
  <c r="E88" i="1"/>
  <c r="C10" i="1"/>
  <c r="C9" i="1"/>
  <c r="M77" i="1" l="1"/>
  <c r="F76" i="1"/>
  <c r="F77" i="1" s="1"/>
  <c r="M78" i="1"/>
  <c r="F60" i="1"/>
  <c r="E87" i="1"/>
  <c r="C19" i="4"/>
  <c r="E21" i="4"/>
  <c r="E20" i="4"/>
  <c r="J66" i="1"/>
  <c r="E63" i="1"/>
  <c r="F63" i="1" s="1"/>
  <c r="E64" i="1"/>
  <c r="F64" i="1" s="1"/>
  <c r="E65" i="1"/>
  <c r="F65" i="1" s="1"/>
  <c r="E62" i="1"/>
  <c r="F62" i="1" s="1"/>
  <c r="D66" i="1"/>
  <c r="F47" i="5" l="1"/>
  <c r="F45" i="5"/>
  <c r="F44" i="5"/>
  <c r="F48" i="5" s="1"/>
  <c r="F34" i="5"/>
  <c r="F37" i="5" s="1"/>
  <c r="F23" i="5"/>
  <c r="F26" i="5" s="1"/>
  <c r="F59" i="5"/>
  <c r="F57" i="5"/>
  <c r="F56" i="5"/>
  <c r="F60" i="5" s="1"/>
  <c r="F70" i="5"/>
  <c r="F68" i="5"/>
  <c r="F67" i="5"/>
  <c r="F71" i="5" s="1"/>
  <c r="F91" i="5"/>
  <c r="F66" i="1"/>
  <c r="F93" i="5"/>
  <c r="F63" i="5"/>
  <c r="F52" i="5"/>
  <c r="F29" i="5"/>
  <c r="F40" i="5"/>
  <c r="F90" i="5"/>
  <c r="E66" i="1"/>
  <c r="I66" i="1"/>
  <c r="D13" i="4"/>
  <c r="D12" i="4"/>
  <c r="D11" i="4"/>
  <c r="D7" i="4"/>
  <c r="D8" i="4"/>
  <c r="D10" i="4"/>
  <c r="D9" i="4"/>
  <c r="E10" i="4" l="1"/>
  <c r="F94" i="5"/>
  <c r="F96" i="5" s="1"/>
  <c r="E13" i="4"/>
  <c r="E11" i="4"/>
  <c r="F18" i="5"/>
  <c r="D22" i="6"/>
  <c r="D12" i="6"/>
  <c r="D15" i="4"/>
  <c r="E58" i="1"/>
  <c r="E39" i="1"/>
  <c r="D92" i="1"/>
  <c r="E14" i="4" l="1"/>
  <c r="E15" i="4" s="1"/>
  <c r="E16" i="4" s="1"/>
  <c r="I60" i="1"/>
  <c r="D21" i="6"/>
  <c r="D24" i="6"/>
  <c r="D25" i="6"/>
  <c r="D23" i="6"/>
  <c r="D11" i="6"/>
  <c r="D13" i="6"/>
  <c r="D14" i="6"/>
  <c r="D10" i="6"/>
  <c r="E60" i="1"/>
  <c r="D14" i="4"/>
  <c r="D76" i="1" l="1"/>
  <c r="D78" i="1" s="1"/>
  <c r="C19" i="6"/>
  <c r="C8" i="6"/>
  <c r="E76" i="1"/>
  <c r="J76" i="1" s="1"/>
  <c r="E77" i="1"/>
  <c r="F78" i="1" s="1"/>
  <c r="E86" i="1"/>
  <c r="D16" i="4"/>
  <c r="J77" i="1" l="1"/>
  <c r="J78" i="1" s="1"/>
  <c r="E85" i="1"/>
  <c r="E78" i="1" l="1"/>
  <c r="D93" i="1" l="1"/>
  <c r="C20" i="4"/>
  <c r="E83" i="1"/>
  <c r="F83" i="1" s="1"/>
  <c r="C21" i="4"/>
  <c r="E84" i="1"/>
  <c r="D96" i="1"/>
  <c r="D21" i="4" l="1"/>
  <c r="F84" i="1"/>
  <c r="D20" i="4"/>
  <c r="E90" i="1"/>
  <c r="K13" i="1"/>
  <c r="K39" i="1" l="1"/>
  <c r="K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tc={C6F4AE8D-8A04-4E57-A454-D2E4D960C2B7}</author>
  </authors>
  <commentList>
    <comment ref="F54" authorId="0" shapeId="0" xr:uid="{C6F4AE8D-8A04-4E57-A454-D2E4D960C2B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c'est possible d'augmenter le budget pour cette ligne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tc={5C517069-9654-4731-A94F-7160CEE6D528}</author>
  </authors>
  <commentList>
    <comment ref="E54" authorId="0" shapeId="0" xr:uid="{5C517069-9654-4731-A94F-7160CEE6D52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c'est possible d'augmenter le budget pour cette ligne</t>
      </text>
    </comment>
  </commentList>
</comments>
</file>

<file path=xl/sharedStrings.xml><?xml version="1.0" encoding="utf-8"?>
<sst xmlns="http://schemas.openxmlformats.org/spreadsheetml/2006/main" count="47796" uniqueCount="2800">
  <si>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</si>
  <si>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</si>
  <si>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COST EXTENSION_ SECRETARIAT TECHNIQUE DU PBF_MADAGASCAR</t>
  </si>
  <si>
    <t>Tableau 1 - Budget cost extension du projet PBF par résultat, produit et activité</t>
  </si>
  <si>
    <t>Nombre de resultat/ produit</t>
  </si>
  <si>
    <t>Formulation du resultat/ produit/activite</t>
  </si>
  <si>
    <t>Budget initial  
(Budget en USD)
UNDP</t>
  </si>
  <si>
    <t>Total</t>
  </si>
  <si>
    <t>Budget approuvé 
(Budget en USD)
UNDP</t>
  </si>
  <si>
    <t xml:space="preserve">Variation </t>
  </si>
  <si>
    <t>COMMENTAIRES INTERNE</t>
  </si>
  <si>
    <t xml:space="preserve">Pourcentage du budget pour chaque produit ou activite reserve pour action directe sur égalité des sexes et autonomisation des femmes (GEWE) (cas echeant) </t>
  </si>
  <si>
    <t>Niveau de depense/ engagement actuel 
(a remplir au moment des rapports de projet)</t>
  </si>
  <si>
    <t>RELIQUAT</t>
  </si>
  <si>
    <t xml:space="preserve">Budget proposé 
(2025-2026) </t>
  </si>
  <si>
    <t>Budget revisé</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</si>
  <si>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</si>
  <si>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i/>
        <sz val="11"/>
        <color theme="1"/>
        <rFont val="Calibri"/>
        <family val="2"/>
        <scheme val="minor"/>
      </rPr>
      <t xml:space="preserve"> (e.g sur types des entrants ou justification du budget)</t>
    </r>
  </si>
  <si>
    <t xml:space="preserve">RESULTAT 1: </t>
  </si>
  <si>
    <t xml:space="preserve">La coordination, le suivi-évaluation et le rapportage des résultats du portefeuille du PBF sont assurés par le Secrétariat PBF </t>
  </si>
  <si>
    <t>Produit 1.1:</t>
  </si>
  <si>
    <t>Le Secrétariat PBF est fonctionnel</t>
  </si>
  <si>
    <t>Activite 1.1.1:</t>
  </si>
  <si>
    <t>Le Personnel du Secrétariat Technique est fonctionel (Préparation des TDRs du Staff non professionnel (le cas échéant) et recrutement du personnel manquant du Secrétariat)</t>
  </si>
  <si>
    <t>Le Secrétariat va jouer un rôle très important dans la capacitation des agences et projets en GEWE et leur accompagnement de la mise en œuvre et qu’il y a même un plan de re-recruter l’experte genre</t>
  </si>
  <si>
    <t>Activite 1.1.2:</t>
  </si>
  <si>
    <t>Acquisition objective appareil photo</t>
  </si>
  <si>
    <t>Activite 1.1.3:</t>
  </si>
  <si>
    <t xml:space="preserve">Prise en considération du GEWE dans toute les modules de formation </t>
  </si>
  <si>
    <t>Activite 1.1.4:</t>
  </si>
  <si>
    <t xml:space="preserve">Mission échange PBSO New-York et SECTEC PBF Madagascar / Organisation de missions de supervision inter-agences élargies au siège </t>
  </si>
  <si>
    <t>Toutes les missions sont sensibles au genres</t>
  </si>
  <si>
    <t>Mission PBSO à Madagascar, éventuelle mission SECTEC à New-York (Billet d'avion aller-retour + DSA des missionnaires)</t>
  </si>
  <si>
    <t>Activite 1.1.5:</t>
  </si>
  <si>
    <t>Mission d'échanges avec d'autres Secrétariats Techniques PBF - Echanges d'expériences, partage des bonnes pratiques</t>
  </si>
  <si>
    <t>Total Produit 1.1</t>
  </si>
  <si>
    <t>Produit 1.2:</t>
  </si>
  <si>
    <t>Le cadre stratégique et technique pour l'identification de projets de consolidation de la paix ayant un effet catalytique est mis en place, en complémentarité avec d'autres plansstratégiques (UNSDCFs, PRSP, Stratégies régionales, etc …)</t>
  </si>
  <si>
    <t>Activite 1.2.1</t>
  </si>
  <si>
    <t>Elaboration d’une cartographie des acteurs (UN, Gouvernement, SCOs, PTF) dans le domaine de la consolidation de la paix qui est mise à jour régulièrement et identification des gaps et points d’entrées programmatiques pour les projets du PBF</t>
  </si>
  <si>
    <t>Processus de recrutement fin 2024 et démarrage janv 2025</t>
  </si>
  <si>
    <t>Prise en considération du genre dès la conception des TDRs et dans la prestation</t>
  </si>
  <si>
    <t>Activite 1.2.2</t>
  </si>
  <si>
    <t>Facilitation de l’élaboration et la mise à jour périodique de l’analyse de conflits en étroite collaboration entre le SNU, le Gouvernement, la Société Civile, les PTFs et veillant à la sensibilité au genre et aux jeunes</t>
  </si>
  <si>
    <r>
      <t xml:space="preserve">Consultant genre USD 7000 (fin aout 24) - Atelier de consultation (début oct 24) - </t>
    </r>
    <r>
      <rPr>
        <b/>
        <sz val="10"/>
        <color rgb="FFFF0000"/>
        <rFont val="Calibri"/>
        <family val="2"/>
        <scheme val="minor"/>
      </rPr>
      <t>A ajouter USD 10.000 (Cat 4)</t>
    </r>
  </si>
  <si>
    <t>Analyse de conflit sensible au genre</t>
  </si>
  <si>
    <t>Activite 1.2.3</t>
  </si>
  <si>
    <t xml:space="preserve">Facilitation de l'accès à l'appui technique ponctuel pour aider le développement des interventions PBF </t>
  </si>
  <si>
    <t>Session de travail avec les projets - effet catalytique (mois de sept 24 - Pause-café) 
Moins USD 5000</t>
  </si>
  <si>
    <t xml:space="preserve">Prise en considération de la dimension genre dans l'appui technique </t>
  </si>
  <si>
    <t>Mission sur terrain 
2 ateliers de développement et validation nouveaux projets</t>
  </si>
  <si>
    <t>Activite 1.2.4</t>
  </si>
  <si>
    <t xml:space="preserve">Sur la base de l’analyse de conflit et de la cartographie, finalisation du cadre stratégique des résultats du portefeuille pour la nouvelle période d'éligibilité qui servira à guider les nouveaux projets de consolidation de la paix et le suivi du portefeuille </t>
  </si>
  <si>
    <t>Activite 1.2.5</t>
  </si>
  <si>
    <t xml:space="preserve">S'assurer qu'au moins 30% de l'enveloppe totale du PBF soit alloué aux questions de genre et/ou à un soutien pour l'autonomisation des femmes et la promotion des jeunes </t>
  </si>
  <si>
    <t>Atelier de renforcement des capacités des équipes sur la question du genre</t>
  </si>
  <si>
    <t>Total Produit 1.2</t>
  </si>
  <si>
    <t>Produit 1.3:</t>
  </si>
  <si>
    <t xml:space="preserve">Des mécanismes de coordination entre les projets et les partenaires clés sont mise en place pour assurer la réalisation des résultats stratégiques du portefeuille PBF et la cohérence/synergies entre les projets et les activités </t>
  </si>
  <si>
    <t>Activite 1.3.1</t>
  </si>
  <si>
    <t>Appui au rôle de coordination du RC dans le cadre de la programmation en consolidation de la paix , en étroite collaboration avec le Conseiller en Paix et Développement (PDA) et ou le Strategic Planner dans le bureau du RC afin d'assurer une bonne coordination et complémentarité sur l'approche et les investissements de consolidation de la paix du SNU</t>
  </si>
  <si>
    <t>Ateliers et recrutement de consultant pour appuyer le RC et  travailler sur l'architecture de paix à Madagascar</t>
  </si>
  <si>
    <t>Activite 1.3.2</t>
  </si>
  <si>
    <t>Etablissement d’un mécanisme de coordination régulière entre les organisations de mise en œuvre des projets PBF (Réunions mensuelles et plus souvent au besoin)</t>
  </si>
  <si>
    <t>Stratégie genre et revue périodique de sa mise en œuvre dans les projets</t>
  </si>
  <si>
    <t xml:space="preserve">Pause café pour réunion de coodination
Retraite annuelle interne de l'équipe PBF </t>
  </si>
  <si>
    <t>Activite 1.3.3</t>
  </si>
  <si>
    <t>Etablissement d’un mécanisme de coordination régulière au niveau technique (Comites Techniques) entre les parties prenantes des projets y compris les agences onusiennes, le Gouvernement, la Société Civile  (suggestion, réunions trimestrielles et plus souvent au besoin)</t>
  </si>
  <si>
    <t>Budget voyage + USD 5000</t>
  </si>
  <si>
    <t xml:space="preserve">Suivi et examen de l'aspect GEWE prise en considération dans ces mécanismes </t>
  </si>
  <si>
    <t>Activite 1.3.4</t>
  </si>
  <si>
    <t>S’assurer de la mise en synergie entre les projets dans la phase de développement et de mise en œuvre des projets</t>
  </si>
  <si>
    <t>Activite 1.3.5</t>
  </si>
  <si>
    <t>Documentation, analyse et dissémination des leçons apprises dans le cadre de la mise en œuvre des projets PBF (par le biais d’atelier de mise en œuvre et mini-retraite, etc…)</t>
  </si>
  <si>
    <t>Une retraite des projets PBF début 2025 (USD 5000)   +Atelier de capitalisation SEC CLIM USD 5000 (28 aout 24-TBC)
 Moins USD 10.000</t>
  </si>
  <si>
    <t>Gestion de savoir sur la dimension genre</t>
  </si>
  <si>
    <t>Consultant.e pour élaborer une publication sur les bonnes pratiques et leçons apprises du PBF</t>
  </si>
  <si>
    <t>Activite 1.3.6</t>
  </si>
  <si>
    <t>Renforcement des capacités des agences récipiendaires et des partenaires en matière d’approches sensibles aux conflits, consolidation de la paix, gestion axée sur les résultats, suivi/évaluation en matière de consolidation de la paix et programmation sensible au genre</t>
  </si>
  <si>
    <t>UNSSC</t>
  </si>
  <si>
    <t>Formation genre</t>
  </si>
  <si>
    <t>Contrat avec UNSSC pour réaliser une formation de formateur (35 000) 
Lancement Conflict Hub (procurement société communication)
Retraite annuelle des équipes de projet PBF</t>
  </si>
  <si>
    <t>Total Produit 1.3</t>
  </si>
  <si>
    <t>Produit 1.4:</t>
  </si>
  <si>
    <t>Le suivi, évaluation et le reporting du portefeuille du PBF est assuré</t>
  </si>
  <si>
    <t>Activite 1.4.1</t>
  </si>
  <si>
    <t>Concevoir et opérationnaliser un dispositif de suivi et évaluation du cadre stratégique de l’éligibilité, s’assurer de la collecte des données additionnelles nécessaires en fonction des déficits d’information identifiés</t>
  </si>
  <si>
    <t>Début processus (1er semaine juillet) de recrutement d'un cabinet ou centre de recherche national (pas de mission spécifique) - début de l'étude (début oct 24)</t>
  </si>
  <si>
    <t>Dispositif suivi et évaluation sensible au genre</t>
  </si>
  <si>
    <t>Collecte des données additionnelles (de bases) et d'autres informations nécessaire : Cabinet</t>
  </si>
  <si>
    <t>Activite 1.4.2</t>
  </si>
  <si>
    <t>Appuyer le développement et  la mise en œuvre d’un plan de suivi/évaluation de qualité par projet ainsi que le développement et la mise en oeuvre d’un plan de suivi/évaluation conjoint entre les projets afin d’accroitre les synergies et éviter les duplications entre les projets PBF, et entre les Projets PBF et les autres projets de consolidation de la paix dans le pays</t>
  </si>
  <si>
    <t>Moins USD 5000</t>
  </si>
  <si>
    <t>Plan de suivi et évaluation sensible au genre</t>
  </si>
  <si>
    <t>Contractualisation d'une société informatique pour la mise en place d'un logiciel de collecte et visualisation des données du PBF</t>
  </si>
  <si>
    <t>Activite 1.4.3</t>
  </si>
  <si>
    <t xml:space="preserve">Fournir un appui technique aux agences récipiendaires pour l’assurance qualité des rapports semestriels, annuels et de clôture des projets, en lien avec les indicateurs établis dans les documents de projet et les données recueillies pendant les visites de terrain </t>
  </si>
  <si>
    <t>Activite 1.4.4</t>
  </si>
  <si>
    <r>
      <t>Appuyer la qualite des évaluations indépendantes des projets PBF a travers un contrôle qualité et la conduite des revues eventuelles a mi-parcours</t>
    </r>
    <r>
      <rPr>
        <sz val="11"/>
        <color theme="1"/>
        <rFont val="Calibri"/>
        <family val="2"/>
        <scheme val="minor"/>
      </rPr>
      <t> </t>
    </r>
  </si>
  <si>
    <t>Début processus mai 2025 - Oct 25 début évaluations indépendantes</t>
  </si>
  <si>
    <t>Evaluation sensible au genre</t>
  </si>
  <si>
    <t>Consultant pour évaluation à mi-parcours des projets</t>
  </si>
  <si>
    <t>Activite 1.4.5</t>
  </si>
  <si>
    <t xml:space="preserve">Effectuer des missions régulières sur le terrain pour le suivi des projets PBF y compris avec les partenaires de mise en œuvre, et produire des rapports de mission </t>
  </si>
  <si>
    <t>Mission de suivi du projet IRF (juillet ou aout 2024)</t>
  </si>
  <si>
    <t xml:space="preserve">Prise en considération du suivi de la dimension genre au cours des missions </t>
  </si>
  <si>
    <t>Mission de suivi regulier  du SECTEC PBF</t>
  </si>
  <si>
    <t>Activite 1.4.6</t>
  </si>
  <si>
    <t>Etablir un échange entre les communautés bénéficiaires et le Comité de Pilotage à travers les mécanismes de suivi communautaire, et garantir que les voix des bénéficiaires, y compris des femmes et des jeunes, sont utilisées de manière stratégique pour promouvoir les responsabilités communes</t>
  </si>
  <si>
    <t>Visite échange à Betroka (début aout 24) 
Retraite focus M&amp;E (début sept 24) 
Accompagnement réunion au niveau communautaire (TBC)</t>
  </si>
  <si>
    <t xml:space="preserve">Prise en considération aspect genre dans le mécanisme de suivi à base communautaire </t>
  </si>
  <si>
    <t>Mission de haut niveau des projets PBF</t>
  </si>
  <si>
    <t>Activite 1.4.7</t>
  </si>
  <si>
    <t xml:space="preserve">Assurer la gestion des connaissances et meilleures pratiques pour les prochaines activités de consolidation de la paix ; assurer que ces leçons soient publiées et communiquées à travers les plateformes adéquates. </t>
  </si>
  <si>
    <t>Consultant pour l'étude Document de bonne pratique Consolidation de la Paix (2ème trim 2025) - USD 10000
MOINS USD 5.000</t>
  </si>
  <si>
    <t xml:space="preserve">Communauté de pratique Genre </t>
  </si>
  <si>
    <t>Publication d'une étude des bonnes pratiques du PBF</t>
  </si>
  <si>
    <t>Activite 1.4.8</t>
  </si>
  <si>
    <t>Ebaucher le rapport annuel de progrès du portefeuille PBF de la Paix, à travers un processus consultatif, et le soumettre au Comité de Pilotage et, subséquemment au Bureau pour la Consolidation de la Paix à New York, pour le 1er décembre de chaque année au plus tard</t>
  </si>
  <si>
    <t>Total Produit 1.4</t>
  </si>
  <si>
    <t xml:space="preserve">TOTAL $ pour Résultat 1: </t>
  </si>
  <si>
    <t xml:space="preserve">RESULTAT 2: </t>
  </si>
  <si>
    <t>Le Comité de Pilotage et Bureau du Coordonnateur Résident du Système des Nations Unies sont appuyés afin d’assurer leur rôle d’orientation et de suivi stratégique du portefeuille PBF</t>
  </si>
  <si>
    <t>Produit 2.1</t>
  </si>
  <si>
    <t>Les capacités du Comité de Pilotage (y compris au niveau technique) et des autres partenaires pertinents sont renforcées pour assurer l'orientation stratégique et le suivi &amp; évaluation des projets du PBF.</t>
  </si>
  <si>
    <t>Activite 2.1.1</t>
  </si>
  <si>
    <t xml:space="preserve">Organisation de réunions régulières du Comité de Pilotage (y compris au niveau technique) pour examiner les propositions de projets, leur suivi et évaluation, le progrès de la mise en œuvre de l’ensemble du portefeuille PBF. </t>
  </si>
  <si>
    <t>Réunion de redynamisation technique COPIL fin oct 24
Réunion COPIL mi-novembre 2024</t>
  </si>
  <si>
    <t xml:space="preserve">Suivi et examen de l'aspect GEWE pendant la réunion du Copil/réunion technique
 </t>
  </si>
  <si>
    <t>Provision pour la logistique</t>
  </si>
  <si>
    <t>Activite 2.1.2</t>
  </si>
  <si>
    <t xml:space="preserve">Identifier et répondre aux besoins en renforcements des capacités de supervision et conseils stratégiques et fonctions de S&amp;E des partenaires du PBF tels que le Comité de Pilotage, les partenaires nationaux, les organisations de mise en œuvre, et tout autre partenaire pertinent au PBF. </t>
  </si>
  <si>
    <t>Activite 2.1.3</t>
  </si>
  <si>
    <t xml:space="preserve">Entreprendre des examens et de contrôle-qualité des documents relatifs au PBF (y compris des documents de projet et des rapports y relatifs) afin d’aider à renforcer la qualité des produits, en ligne avec les notes d’orientation du PBF et à s’assurer que les questions transversales importantes pour le PBF (telles que le genre) soient prises en compte. </t>
  </si>
  <si>
    <t>Activite 2.1.4</t>
  </si>
  <si>
    <t xml:space="preserve">Identifier proactivement les questions et défis de consolidation de la paix et les employer pour soutenir et conseiller le rôle du Comité de Pilotage et des partenaires clés du FCP. </t>
  </si>
  <si>
    <t>Début 2025 
Mission (conflit foncier, genre)</t>
  </si>
  <si>
    <t>Intégration dès l'élaboration des TDR de la dimension genre et étude prospective sensible au genre</t>
  </si>
  <si>
    <t>Etudes prosperctives : fonciers (Consultant)</t>
  </si>
  <si>
    <t>Activite 2.1.5</t>
  </si>
  <si>
    <t xml:space="preserve">Faciliter l’organisation de missions de suivi par le Comité de Pilotage pour revoir la mise en œuvre du portefeuille du PBF, tel que requis. </t>
  </si>
  <si>
    <t xml:space="preserve">Mi 2025 - Mission de haut niveau des bailleurs </t>
  </si>
  <si>
    <t>Missions du Copil sensibles au genre</t>
  </si>
  <si>
    <t>Mission de Suivi du COPIL et mission de haut niveau (deux par ans)</t>
  </si>
  <si>
    <t>Activite 2.1.6</t>
  </si>
  <si>
    <t xml:space="preserve">Fournir un appui-conseil au management des Nations Unies et au Comité de Pilotage, sur des questions relatives à la consolidation de la paix et s’assurer que les projets financés par le PBF intègrent les meilleures pratiques sur ces questions. </t>
  </si>
  <si>
    <t>Produit total</t>
  </si>
  <si>
    <t>Produit 2.2</t>
  </si>
  <si>
    <r>
      <rPr>
        <b/>
        <i/>
        <sz val="12"/>
        <color rgb="FF000000"/>
        <rFont val="Calibri"/>
        <scheme val="minor"/>
      </rPr>
      <t xml:space="preserve">Le plaidoyer, la communication et le partenariat/création de réseaux sont assurés pour promouvoir une meilleure compréhension et connaissance du portefeuille PBF et de ses résultats au sein des autorités nationales, de la société civile, des bailleurs de fonds, </t>
    </r>
    <r>
      <rPr>
        <b/>
        <i/>
        <sz val="12"/>
        <color rgb="FFED7D31"/>
        <rFont val="Calibri"/>
        <scheme val="minor"/>
      </rPr>
      <t>auprès du</t>
    </r>
    <r>
      <rPr>
        <b/>
        <i/>
        <sz val="12"/>
        <color rgb="FF000000"/>
        <rFont val="Calibri"/>
        <scheme val="minor"/>
      </rPr>
      <t xml:space="preserve"> grand public</t>
    </r>
    <r>
      <rPr>
        <b/>
        <i/>
        <sz val="12"/>
        <color rgb="FFED7D31"/>
        <rFont val="Calibri"/>
        <scheme val="minor"/>
      </rPr>
      <t xml:space="preserve"> et au sein des Nations Unies</t>
    </r>
  </si>
  <si>
    <t>Activite 2.2.1</t>
  </si>
  <si>
    <r>
      <rPr>
        <sz val="11"/>
        <color rgb="FF000000"/>
        <rFont val="Calibri"/>
        <scheme val="minor"/>
      </rPr>
      <t xml:space="preserve">S’assurer que les partenaires de mise en œuvre du portefeuille du PBF et les autres partenaires clés comprennent et s’approprient les orientations du PBF, </t>
    </r>
    <r>
      <rPr>
        <sz val="11"/>
        <color rgb="FFED7D31"/>
        <rFont val="Calibri"/>
        <scheme val="minor"/>
      </rPr>
      <t xml:space="preserve">y compris la dimension genre, l'agenda Jeunes Paix Sécurité, </t>
    </r>
    <r>
      <rPr>
        <sz val="11"/>
        <color rgb="FF000000"/>
        <rFont val="Calibri"/>
        <scheme val="minor"/>
      </rPr>
      <t>et les demandes en matière de rapportage</t>
    </r>
  </si>
  <si>
    <t>Rencontre semestrielle avec les bailleurs du PBF: suivi de la 1ère rencontre et organisation de la 2nde rencontre, en impliquant les agences à travers un mécanisme de partage d'information, montrer les résultats du portefeuille</t>
  </si>
  <si>
    <t>Activite' 2.2.2</t>
  </si>
  <si>
    <t>FOSSA ENERGIE + VANILLA TEXTILE (USD 5000) engagement 
Goodies COPIL + Mission de haut niveau des bailleurs +  Polo &amp; gilet + Podcast
PLUS USD 5.000</t>
  </si>
  <si>
    <t>Communication sensible au genre</t>
  </si>
  <si>
    <t>Production pour la communication: supports de visibilité (tote bag, sac à dos, gourde, autocollants, pin's, porte-documents...) et supports de communication (film portefeuille actuel, brochure réalisations 2025, etc.) 
Mission sur terrain relatives à la communication                                                                                                                                                                                                                                                                        Partenariat avec des médias et des OSC: Studio Sifaka, SIOKA, ONDH et Comité de paix.... Grants</t>
  </si>
  <si>
    <t>Activite 2.2.3</t>
  </si>
  <si>
    <r>
      <rPr>
        <sz val="11"/>
        <color rgb="FFED7D31"/>
        <rFont val="Calibri"/>
      </rPr>
      <t>Mener le plaidoyer, développer et mettre</t>
    </r>
    <r>
      <rPr>
        <sz val="11"/>
        <color rgb="FF000000"/>
        <rFont val="Calibri"/>
      </rPr>
      <t xml:space="preserve"> en œuvre une stratégie de mobilisation de ressources pour la pérennisation des programmes du PBF (Assurer les effets catalytiques des projets PBF)</t>
    </r>
  </si>
  <si>
    <t>Activite 2.2.4</t>
  </si>
  <si>
    <r>
      <rPr>
        <sz val="11"/>
        <color rgb="FF000000"/>
        <rFont val="Calibri"/>
        <scheme val="minor"/>
      </rPr>
      <t xml:space="preserve">Appuyer le Système des Nations Unies et les organisations récipiendaires à améliorer la visibilité des activités du PBF dans le pays, </t>
    </r>
    <r>
      <rPr>
        <sz val="11"/>
        <color rgb="FFED7D31"/>
        <rFont val="Calibri"/>
        <scheme val="minor"/>
      </rPr>
      <t>à identifier et assurer les synergies, promouvoir</t>
    </r>
    <r>
      <rPr>
        <sz val="11"/>
        <color rgb="FF000000"/>
        <rFont val="Calibri"/>
        <scheme val="minor"/>
      </rPr>
      <t xml:space="preserve"> </t>
    </r>
    <r>
      <rPr>
        <sz val="11"/>
        <color rgb="FFED7D31"/>
        <rFont val="Calibri"/>
        <scheme val="minor"/>
      </rPr>
      <t>et faire avancer les programmes et initiatives de consolidation de la paix, à travers la communication conjointe One UN</t>
    </r>
    <r>
      <rPr>
        <sz val="11"/>
        <color rgb="FF000000"/>
        <rFont val="Calibri"/>
        <scheme val="minor"/>
      </rPr>
      <t xml:space="preserve">.  </t>
    </r>
  </si>
  <si>
    <t xml:space="preserve">UN PEACE DAY </t>
  </si>
  <si>
    <t>Prise en considération du genre dans les activités YPS (Coalition)</t>
  </si>
  <si>
    <t>-Youth Connekt 2025 à Madagascar: en tant que co-lead, organiser les activités pour la thématique Paix &amp; Sécurité: i) intégrer la Coalition YPS dans Youth Connekt; ii) Organiser concours de slam ou plaidoyer/ concours d'art                                                                                                                      - Coalition YPS: assurer coordination et appui à la structuration, élaboration du Plan d'action                                                                                                                                                        - Organiser la Journée Internationale de la Paix                                                                                                                                                                                                                                                     - Organiser et coordonner le lancement du cours UNSSC et de l'analyse genre, avec la cérémonie de remise de diplômes aux artistes du concours            - Organiser un hackathon ou PeaceHack Lab destiné aux jeunes pour appuyer leurs initiatives</t>
  </si>
  <si>
    <t>Activite 2.2.5</t>
  </si>
  <si>
    <r>
      <rPr>
        <sz val="11"/>
        <color rgb="FF000000"/>
        <rFont val="Calibri"/>
        <scheme val="minor"/>
      </rPr>
      <t xml:space="preserve">Assurer une liaison régulière avec PBSO </t>
    </r>
    <r>
      <rPr>
        <sz val="11"/>
        <color rgb="FFED7D31"/>
        <rFont val="Calibri"/>
        <scheme val="minor"/>
      </rPr>
      <t>sur les priorités en matière de communication et plaidoyer,</t>
    </r>
    <r>
      <rPr>
        <sz val="11"/>
        <color rgb="FF000000"/>
        <rFont val="Calibri"/>
        <scheme val="minor"/>
      </rPr>
      <t xml:space="preserve"> par rapport à la mise en œuvre des projets PBF, l’évolution du contexte politique et les processus de planification au sein des Nations-Unies et du Gouvernement en lien avec les activités du PBF. </t>
    </r>
  </si>
  <si>
    <t>Activite 2.2.6</t>
  </si>
  <si>
    <t xml:space="preserve">TOTAL $ pour Résultat 2: </t>
  </si>
  <si>
    <t xml:space="preserve">TOTAL (Résultat 1+Résultat 2): </t>
  </si>
  <si>
    <t>Cout de personnel du projet si pas inclus dans les activites si-dessus</t>
  </si>
  <si>
    <t>Couts operationnels si pas inclus dans les activites si-dessus</t>
  </si>
  <si>
    <t>Budget de suivi</t>
  </si>
  <si>
    <t>Budget pour l'évaluation finale indépendante</t>
  </si>
  <si>
    <t>Coûts supplémentaires total</t>
  </si>
  <si>
    <t>Totaux</t>
  </si>
  <si>
    <t>Dépenses effectives</t>
  </si>
  <si>
    <t>Budget révisé</t>
  </si>
  <si>
    <t>Budget approuvé 
(Budget en USD) 
UNDP</t>
  </si>
  <si>
    <t>Budget révisé 
(Budget en USD)
UNDP</t>
  </si>
  <si>
    <t>TOTAL</t>
  </si>
  <si>
    <t>Sous-budget total du projet</t>
  </si>
  <si>
    <t>Coûts indirects (7%):</t>
  </si>
  <si>
    <t>Répartition des tranches basée sur la performance</t>
  </si>
  <si>
    <t>Tranche %</t>
  </si>
  <si>
    <t>Première tranche</t>
  </si>
  <si>
    <t>Deuxième tranche</t>
  </si>
  <si>
    <t>Troisième tranche</t>
  </si>
  <si>
    <t>Quatrième tranche</t>
  </si>
  <si>
    <t xml:space="preserve">Cinquième tranche </t>
  </si>
  <si>
    <t xml:space="preserve">Sixième tranche </t>
  </si>
  <si>
    <t xml:space="preserve">Troisième tranche </t>
  </si>
  <si>
    <r>
      <t xml:space="preserve">$ alloué à GEWE </t>
    </r>
    <r>
      <rPr>
        <sz val="11"/>
        <color theme="1"/>
        <rFont val="Calibri"/>
        <family val="2"/>
        <scheme val="minor"/>
      </rPr>
      <t>(inclut coûts indirects)</t>
    </r>
  </si>
  <si>
    <t>% alloué à GEWE</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</si>
  <si>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</si>
  <si>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</si>
  <si>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30%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</si>
  <si>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 xml:space="preserve">EN PLUS </t>
  </si>
  <si>
    <t xml:space="preserve">EN MOINS </t>
  </si>
  <si>
    <t xml:space="preserve">REVISE </t>
  </si>
  <si>
    <t>ACT 111</t>
  </si>
  <si>
    <t>ACT 112</t>
  </si>
  <si>
    <t>ACT 113</t>
  </si>
  <si>
    <t>ACT 114</t>
  </si>
  <si>
    <t>ACT 121</t>
  </si>
  <si>
    <t>ACT 122</t>
  </si>
  <si>
    <t>ACT 123</t>
  </si>
  <si>
    <t>ACT 124</t>
  </si>
  <si>
    <t>ACT 131</t>
  </si>
  <si>
    <t>ACT 132</t>
  </si>
  <si>
    <t>ACT 133</t>
  </si>
  <si>
    <t>ACT 134</t>
  </si>
  <si>
    <t>ACT 135</t>
  </si>
  <si>
    <t>ACT 141</t>
  </si>
  <si>
    <t>ACT 142</t>
  </si>
  <si>
    <t>ACT 143</t>
  </si>
  <si>
    <t>ACT 144</t>
  </si>
  <si>
    <t>ACT 145</t>
  </si>
  <si>
    <t>ACT 146</t>
  </si>
  <si>
    <t>ACT 147</t>
  </si>
  <si>
    <t>ACT 211</t>
  </si>
  <si>
    <t>ACT 212</t>
  </si>
  <si>
    <t>ACT 213</t>
  </si>
  <si>
    <t>ACT 214</t>
  </si>
  <si>
    <t>ACT 215</t>
  </si>
  <si>
    <t>ACT 216</t>
  </si>
  <si>
    <t>ACT 221</t>
  </si>
  <si>
    <t>ACT 222</t>
  </si>
  <si>
    <t>ACT 223</t>
  </si>
  <si>
    <t>ACT 224</t>
  </si>
  <si>
    <t>ACT 225</t>
  </si>
  <si>
    <t>ACT 226</t>
  </si>
  <si>
    <t>Tableau 2 - Répartition des produits par catégories de budget de l’ONU</t>
  </si>
  <si>
    <t xml:space="preserve">Dépenses effectives </t>
  </si>
  <si>
    <t>Reliquat</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</si>
  <si>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</si>
  <si>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</si>
  <si>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</si>
  <si>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</si>
  <si>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</si>
  <si>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</si>
  <si>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</si>
  <si>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</si>
  <si>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</si>
  <si>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</si>
  <si>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</si>
  <si>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</si>
  <si>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</si>
  <si>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</si>
  <si>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</si>
  <si>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</si>
  <si>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</si>
  <si>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</si>
  <si>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</si>
  <si>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</si>
  <si>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 xml:space="preserve">Coûts supplémentaires </t>
  </si>
  <si>
    <t>Total des coûts supplémentaires (du tableau 1)</t>
  </si>
  <si>
    <t xml:space="preserve">Annuel </t>
  </si>
  <si>
    <t>Juillet - déc 2024</t>
  </si>
  <si>
    <t>P4</t>
  </si>
  <si>
    <t>NOC</t>
  </si>
  <si>
    <t>SB5 / M&amp;E</t>
  </si>
  <si>
    <t>NOA</t>
  </si>
  <si>
    <t>VNUN / Comm</t>
  </si>
  <si>
    <t>G7</t>
  </si>
  <si>
    <t>SB3 / AAF</t>
  </si>
  <si>
    <t>G3</t>
  </si>
  <si>
    <t>SB1 / Chauff</t>
  </si>
  <si>
    <t>Janvier - sept 2025</t>
  </si>
  <si>
    <t>Juillet 2024 - Sept 2025</t>
  </si>
  <si>
    <t xml:space="preserve">Peace Building Fund </t>
  </si>
  <si>
    <t>Award : 0112</t>
  </si>
  <si>
    <t>Project : 01000894</t>
  </si>
  <si>
    <t xml:space="preserve">FICHE D'ACTIVITES - PBF </t>
  </si>
  <si>
    <t>1 USD =</t>
  </si>
  <si>
    <t>MGA</t>
  </si>
  <si>
    <t>(Mai 2025)</t>
  </si>
  <si>
    <t xml:space="preserve">Sous-activités </t>
  </si>
  <si>
    <t xml:space="preserve">Inputs </t>
  </si>
  <si>
    <t xml:space="preserve">Ligne budgétaire </t>
  </si>
  <si>
    <t xml:space="preserve">Détail </t>
  </si>
  <si>
    <t>PU</t>
  </si>
  <si>
    <t xml:space="preserve">Fréquence </t>
  </si>
  <si>
    <t xml:space="preserve">Personne /Participants </t>
  </si>
  <si>
    <t xml:space="preserve">Nombre </t>
  </si>
  <si>
    <t xml:space="preserve">Unité </t>
  </si>
  <si>
    <t xml:space="preserve">Montant USD </t>
  </si>
  <si>
    <r>
      <rPr>
        <b/>
        <u/>
        <sz val="14"/>
        <color theme="2" tint="-0.749992370372631"/>
        <rFont val="Calibri"/>
        <family val="2"/>
        <scheme val="minor"/>
      </rPr>
      <t>PROJECT: 0100894</t>
    </r>
    <r>
      <rPr>
        <b/>
        <sz val="11"/>
        <color theme="2" tint="-0.749992370372631"/>
        <rFont val="Calibri"/>
        <family val="2"/>
        <scheme val="minor"/>
      </rPr>
      <t xml:space="preserve"> </t>
    </r>
    <r>
      <rPr>
        <b/>
        <sz val="14"/>
        <color theme="2" tint="-0.749992370372631"/>
        <rFont val="Calibri"/>
        <family val="2"/>
        <scheme val="minor"/>
      </rPr>
      <t xml:space="preserve">- Produit 1.1: Le staff du Secrétariat Technique est maintenu et ses capacités sont renforcées </t>
    </r>
  </si>
  <si>
    <t xml:space="preserve">1.1.1. Le personnel du Secrétariat Technique est maintenu </t>
  </si>
  <si>
    <t>- Salaire du Coordinateur du Secrétaire Technique du PBF</t>
  </si>
  <si>
    <t xml:space="preserve">Salaries IP Staff </t>
  </si>
  <si>
    <t xml:space="preserve">personne </t>
  </si>
  <si>
    <t xml:space="preserve">- Salaire Chauffeur </t>
  </si>
  <si>
    <t>Salaries - GS Staff</t>
  </si>
  <si>
    <t xml:space="preserve">- Salaire du Spécialiste en Communication </t>
  </si>
  <si>
    <t>Salaries -NO Staff</t>
  </si>
  <si>
    <t xml:space="preserve">- Salaire du Spécialiste en Suivi-Evaluation </t>
  </si>
  <si>
    <t xml:space="preserve">- Salaire Assistante administrative et financière </t>
  </si>
  <si>
    <t xml:space="preserve">Sous-total 1.1.1 </t>
  </si>
  <si>
    <t xml:space="preserve">1.1.2. Bureaux du Secrétariat Technique opérationnels </t>
  </si>
  <si>
    <t xml:space="preserve">- Acquisition matériels informatiques </t>
  </si>
  <si>
    <t xml:space="preserve">Office machinery </t>
  </si>
  <si>
    <t>pièces</t>
  </si>
  <si>
    <t>- Mobiliers de bureau PBF</t>
  </si>
  <si>
    <t xml:space="preserve">Equipment and Furniture </t>
  </si>
  <si>
    <t>- Acquisition voiture</t>
  </si>
  <si>
    <t>Transporation Equipment</t>
  </si>
  <si>
    <t xml:space="preserve">- Carburant </t>
  </si>
  <si>
    <t xml:space="preserve">Materials &amp; Goods </t>
  </si>
  <si>
    <t>litres</t>
  </si>
  <si>
    <t xml:space="preserve">- Entretien périodique du véhicule </t>
  </si>
  <si>
    <t xml:space="preserve">Maintenance of equipment </t>
  </si>
  <si>
    <t>voiture</t>
  </si>
  <si>
    <t>- Fournitures de bureau, produits de nettoyage</t>
  </si>
  <si>
    <t xml:space="preserve">Supplies </t>
  </si>
  <si>
    <t>fournitures</t>
  </si>
  <si>
    <t>- Communication du staff</t>
  </si>
  <si>
    <t xml:space="preserve">Communication ORANGE staff PBF </t>
  </si>
  <si>
    <t>com</t>
  </si>
  <si>
    <t xml:space="preserve">Communication CISCO staff PBF </t>
  </si>
  <si>
    <t>année</t>
  </si>
  <si>
    <t>Abonnement IRIDIUM</t>
  </si>
  <si>
    <t>mois</t>
  </si>
  <si>
    <t xml:space="preserve">- Impression et photocopies </t>
  </si>
  <si>
    <t xml:space="preserve">Printing and publications </t>
  </si>
  <si>
    <t xml:space="preserve">- Abonnements journaux </t>
  </si>
  <si>
    <t xml:space="preserve">Print media </t>
  </si>
  <si>
    <t>journaux</t>
  </si>
  <si>
    <t xml:space="preserve">- Location bureau et charges communes </t>
  </si>
  <si>
    <t>Loyer bureau TITAN II (annuel)</t>
  </si>
  <si>
    <t xml:space="preserve">bureau </t>
  </si>
  <si>
    <t>Loyer bureau UN HOUSE (annuel)</t>
  </si>
  <si>
    <t>UN Security &amp; Dispensaire (annuel)</t>
  </si>
  <si>
    <t>staff</t>
  </si>
  <si>
    <t>Contribution VSAT (annuel)</t>
  </si>
  <si>
    <t xml:space="preserve">- Maintenance des matériels informatiques </t>
  </si>
  <si>
    <t>Rental &amp; Maint of Info Tec Eq</t>
  </si>
  <si>
    <t xml:space="preserve">- Maintenance tous autres matériels </t>
  </si>
  <si>
    <t>Rental &amp; Maint of Other Eq</t>
  </si>
  <si>
    <t xml:space="preserve">- Recouvrement de coût PNUD </t>
  </si>
  <si>
    <t>Reimbursement Costs / Services rendus PNUD (Semestriel)</t>
  </si>
  <si>
    <t xml:space="preserve">- Divers et autres </t>
  </si>
  <si>
    <t xml:space="preserve">Sundry </t>
  </si>
  <si>
    <t>Sous-total 1.1.2</t>
  </si>
  <si>
    <t xml:space="preserve">1.1.3 Formation staff du Secrétariat Technique du PBF </t>
  </si>
  <si>
    <t xml:space="preserve">- Formations spécifiques du staff du secrétariat technique du PBF </t>
  </si>
  <si>
    <t xml:space="preserve">Learning Costs - IP Staff </t>
  </si>
  <si>
    <t xml:space="preserve">Learning Ticket Costs </t>
  </si>
  <si>
    <t>ticket</t>
  </si>
  <si>
    <t xml:space="preserve">Learning-Subsistence Allowance </t>
  </si>
  <si>
    <t>Learning Costs - Other staff</t>
  </si>
  <si>
    <t xml:space="preserve">Sous-total 1.1.3 </t>
  </si>
  <si>
    <t xml:space="preserve">1.1.4 Phase pilote échanges PBSO NY et PBF Madagascar </t>
  </si>
  <si>
    <t xml:space="preserve">- Frais de mission de suivi PBF - Mission de suivi PBSO et mission d'accompagnement de la visite des bailleurs du PBF Madagascar </t>
  </si>
  <si>
    <t>Indemnités PBSO (Mission à Tana)</t>
  </si>
  <si>
    <t xml:space="preserve">Frais de déplacement / avion </t>
  </si>
  <si>
    <t>Avion</t>
  </si>
  <si>
    <t xml:space="preserve">Indemnités SECTEC (Mission New York) </t>
  </si>
  <si>
    <t>voyage</t>
  </si>
  <si>
    <t>Sous-total 1.1.4</t>
  </si>
  <si>
    <t>1.1.5 Mission d'échanges avec d'autres bureau pays du Secrétariat Technique PBF - Echanges d'expérieences, partage des bonnes pratiques</t>
  </si>
  <si>
    <t xml:space="preserve">- Frais de mission et frais de déplacement des staffs PBF Madagascar </t>
  </si>
  <si>
    <t xml:space="preserve">Indemnités staff PBF </t>
  </si>
  <si>
    <t>Sous-total 1.1.5</t>
  </si>
  <si>
    <t>TOTAL PRODUIT  1.1.</t>
  </si>
  <si>
    <t>Produit 1.2 Le cadre stratégique et technique pour l'identification des projets de consolidation de la paix ayant un effet catalytique est mis en place, en complémentarité avec d'autres plans stratégiques (UNSDCFs, PRSP, Stratégies régionales, etc …)</t>
  </si>
  <si>
    <t>1.2.1. Elaboration d’une cartographie des acteurs (UN, Gouvernement, SCOs, PTF) dans le domaine de la consolidation de la paix qui est mise à jour régulièrement et identification des gaps et points d’entrées programmatiques pour les projets du PBF</t>
  </si>
  <si>
    <t>Local Consult.-Sht Term-Tech</t>
  </si>
  <si>
    <t xml:space="preserve">Sous-total 1.2.1 </t>
  </si>
  <si>
    <t>1.2.2, Facilitation de l’élaboration et la mise à jour périodique de l’analyse de conflits en étroite collaboration entre le SNU, le Gouvernement, la Société Civile, les PTFs et veillant à la sensibilité au genre et aux jeunes</t>
  </si>
  <si>
    <t xml:space="preserve">Sous-total 1.2.2 </t>
  </si>
  <si>
    <t xml:space="preserve">1.2.3. Facilitation de l'accès à l'appui technique ponctuel pour aider le développement des interventions PBF </t>
  </si>
  <si>
    <t>- Mission dans le cadre de la mise en œuvre de la phase de localisation Sécurité climatique</t>
  </si>
  <si>
    <t xml:space="preserve">Frais de déplacement staff / avion </t>
  </si>
  <si>
    <t>Workshop / Restauration - pause café</t>
  </si>
  <si>
    <t>personne</t>
  </si>
  <si>
    <t xml:space="preserve">Sous-total 1.2.3 </t>
  </si>
  <si>
    <t>1.2.4 S'assurer de l'intégration systèmatique des aspects genre et des droits de l'homme dans les projets.</t>
  </si>
  <si>
    <t>Formations Gestion Axée sur les Résultats - Gender mainstreaming - HRBA etc. (UN + national counterparts + NUNO)</t>
  </si>
  <si>
    <t xml:space="preserve">Location de salle de réunion </t>
  </si>
  <si>
    <t xml:space="preserve">salle </t>
  </si>
  <si>
    <t xml:space="preserve">Dejeuner </t>
  </si>
  <si>
    <t>Pause-café (matin &amp; après-midi)</t>
  </si>
  <si>
    <t xml:space="preserve">Eau minérale </t>
  </si>
  <si>
    <t>bouteilles</t>
  </si>
  <si>
    <t xml:space="preserve">Impression &amp; photocopies </t>
  </si>
  <si>
    <t>feuilles</t>
  </si>
  <si>
    <t xml:space="preserve">Fournitures de bureau </t>
  </si>
  <si>
    <t xml:space="preserve">Sous-total 1.2.4 </t>
  </si>
  <si>
    <t>TOTAL PRODUIT 1.2.</t>
  </si>
  <si>
    <t>1.3.1. Appui au rôle de coordination du RC dans le cadre de la programmation en consolidation de la paix , en étroite collaboration avec le Conseiller en Paix et Développement (PDA) et ou le Strategic Planner dans le bureau du RC afin d'assurer une bonne coordination et complémentarité sur l'approche et les investissements de consolidation de la paix du SNU</t>
  </si>
  <si>
    <t xml:space="preserve">Workshop / Location salle de réunion </t>
  </si>
  <si>
    <t xml:space="preserve">Personne </t>
  </si>
  <si>
    <t>Personne</t>
  </si>
  <si>
    <t xml:space="preserve">Sous-total 1.3.1 </t>
  </si>
  <si>
    <t>1.3.2. Etablissement d’un mécanisme de coordination régulière entre les organisations de mise en œuvre des projets PBF (Réunions mensuelles et plus souvent au besoin)</t>
  </si>
  <si>
    <t>- Pause café pour réunion de coodination
Retraite annuelle interne de l'équipe PBF</t>
  </si>
  <si>
    <t xml:space="preserve">Sous-total 1.3.2 </t>
  </si>
  <si>
    <t>1.3.3. Etablissement d’un mécanisme de coordination régulière au niveau technique (Comites Techniques) entre les parties prenantes des projets y compris les agences onusiennes, le Gouvernement, la Société Civile  (suggestion, réunions trimestrielles et plus souvent au besoin)</t>
  </si>
  <si>
    <t>-  Réunion avec les comités techniques (inclure budget voyage pour les comités décentralisés)</t>
  </si>
  <si>
    <t xml:space="preserve">Sous-total 1.3.3 </t>
  </si>
  <si>
    <t>1.3.4.S’assurer de la mise en synergie entre les projets dans la phase de développement et de mise en œuvre des projets</t>
  </si>
  <si>
    <t xml:space="preserve">Sous-total 1.3.4 </t>
  </si>
  <si>
    <t>1.3.5. Documentation, analyse et dissémination des leçons apprises dans le cadre de la mise en œuvre des projets PBF (par le biais d’atelier de mise en œuvre et mini-retraite, etc…)</t>
  </si>
  <si>
    <t xml:space="preserve">Sous-total 1.3.5 </t>
  </si>
  <si>
    <t>1.3.6. Renforcement des capacités des agences récipiendaires et des partenaires en matière d’approches sensibles aux conflits, consolidation de la paix, gestion axée sur les résultats, suivi/évaluation en matière de consolidation de la paix et programmation sensible au genre</t>
  </si>
  <si>
    <t>Grants to Instit &amp; other Benef</t>
  </si>
  <si>
    <t>TOTAL PRODUIT 1.3.</t>
  </si>
  <si>
    <t>Produit 1.4 : Le suivi, évaluation et le reporting du portefeuille du PBF est assuré</t>
  </si>
  <si>
    <t>1.4.1. Concevoir et opérationnaliser un dispositif de suivi et évaluation du cadre stratégique de l’éligibilité, s’assurer de la collecte des données additionnelles nécessaires en fonction des déficits d’information identifiés</t>
  </si>
  <si>
    <t xml:space="preserve">- Recrutement d'un Cabinet : Collecte des données additionnelles de bases et d'autres informations nécessaires </t>
  </si>
  <si>
    <t xml:space="preserve">International consultants </t>
  </si>
  <si>
    <t xml:space="preserve">Cabinet </t>
  </si>
  <si>
    <t xml:space="preserve">Sous-total 1.4.1 </t>
  </si>
  <si>
    <t>1.4.2. Appuyer le développement et  la mise en œuvre d’un plan de suivi/évaluation de qualité par projet ainsi que le développement et la mise en ouvre d’un plan de suivi/évaluation conjoint entre les projets afin d’accroitre les synergies et éviter les duplications entre les projets PBF, et entre les Projets PBF et les autres projets de consolidation de la paix dans le pays</t>
  </si>
  <si>
    <t xml:space="preserve">- Contractualisation d'une société informatique pour la mise en place d'un logiciel de collecte et visualisation des données du PBF
</t>
  </si>
  <si>
    <t xml:space="preserve">Local Consult.-Sht Term-Tech / 
International consultant </t>
  </si>
  <si>
    <t xml:space="preserve">Sous-total 1.4.2 </t>
  </si>
  <si>
    <t xml:space="preserve">1.4.3. Fournir un appui technique aux agences récipiendaires pour l’assurance qualité des rapports semestriels, annuels et de clôture des projets, en lien avec les indicateurs établis dans les documents de projet et les données recueillies pendant les visites de terrain </t>
  </si>
  <si>
    <t xml:space="preserve">Sous-total 1.4.3 </t>
  </si>
  <si>
    <t>1.4.4. Appuyer la qualite des évaluations indépendantes des projets PBF a travers un contrôle qualité et la conduite des revues eventuelles a mi-parcours </t>
  </si>
  <si>
    <t>- Consultant pour évaluation à mi-parcours des projets</t>
  </si>
  <si>
    <t xml:space="preserve">Sous-total 1.4.4 </t>
  </si>
  <si>
    <t xml:space="preserve">1.4.5. Effectuer des missions régulières sur le terrain pour le suivi des projets PBF y compris avec les partenaires de mise en œuvre, et produire des rapports de mission </t>
  </si>
  <si>
    <t xml:space="preserve">
'- Mission de suivi regulier  du SECTEC PBF</t>
  </si>
  <si>
    <t>Sous-total 1.4.5</t>
  </si>
  <si>
    <t>1.4.6. Etablir un échange entre les communautés bénéficiaires et le Comité de Pilotage à travers les mécanismes de suivi communautaire, et garantir que les voix des bénéficiaires, y compris des femmes et des jeunes, sont utilisées de manière stratégique pour promouvoir les responsabilités communes</t>
  </si>
  <si>
    <t>- Mission de haut niveau des projets PBF</t>
  </si>
  <si>
    <t>Workshop</t>
  </si>
  <si>
    <t>Sous-total 1.4.6</t>
  </si>
  <si>
    <t xml:space="preserve">1.4.7. Assurer la gestion des connaissances et meilleures pratiques pour les prochaines activités de consolidation de la paix ; assurer que ces leçons soient publiées et communiquées à travers les plateformes adéquates. </t>
  </si>
  <si>
    <t>- Publication d'une étude des bonnes pratiques du PBF</t>
  </si>
  <si>
    <t xml:space="preserve">Sous-total 1.4.7 </t>
  </si>
  <si>
    <t>TOTAL PRODUIT 1.4.</t>
  </si>
  <si>
    <t xml:space="preserve">2.1.1. Organisation de réunions régulières du Comité de Pilotage (y compris au niveau technique) pour examiner les propositions de projets, leur suivi et évaluation, le progrès de la mise en œuvre de l’ensemble du portefeuille PBF. </t>
  </si>
  <si>
    <t>- Provision pour la logistique</t>
  </si>
  <si>
    <t>Workshop / Pause-café et déjeuner</t>
  </si>
  <si>
    <t xml:space="preserve">Sous-total 2.1.1 </t>
  </si>
  <si>
    <t xml:space="preserve">2.1.4. Identifier proactivement les questions et défis de consolidation de la paix et les employer pour soutenir et conseiller le rôle du Comité de Pilotage et des partenaires clés du FCP. </t>
  </si>
  <si>
    <t>- 'Etudes prosperctives : Paix, fonciers -  Recrutement d'un Consultant (Intégration dès l'élaboration des TDR de la dimension genre et étude prospective sensible au genre)</t>
  </si>
  <si>
    <t>71300
71200</t>
  </si>
  <si>
    <t xml:space="preserve">Local Consult.-Sht Term-Tech / International consultant </t>
  </si>
  <si>
    <t>Consultant</t>
  </si>
  <si>
    <t>Sous-total 2.1.4</t>
  </si>
  <si>
    <t>Act 2.1.5. Faciliter l’organisation de missions de monitoring par le Comité de Pilotage pour revoir la mise en œuvre du Plan Prioritaire, tel que requis.</t>
  </si>
  <si>
    <t xml:space="preserve">- Mission de suivi du COPIL sensible au genre 
'- Mission de haut niveau d COPIL </t>
  </si>
  <si>
    <t>Sous-total 2.1.5</t>
  </si>
  <si>
    <t>TOTAL PRODUIT 2.1.</t>
  </si>
  <si>
    <r>
      <rPr>
        <b/>
        <sz val="11"/>
        <color rgb="FF000000"/>
        <rFont val="Calibri"/>
      </rPr>
      <t xml:space="preserve">2.2.1. S’assurer que les partenaires de mise en œuvre du portefeuille du PBF et les autres partenaires clés comprennent et s’approprient les orientations du PBF, </t>
    </r>
    <r>
      <rPr>
        <b/>
        <sz val="11"/>
        <color rgb="FFED7D31"/>
        <rFont val="Calibri"/>
      </rPr>
      <t xml:space="preserve">y compris la dimension genre, l'agenda Jeunes Paix Sécurité, </t>
    </r>
    <r>
      <rPr>
        <b/>
        <sz val="11"/>
        <color rgb="FF000000"/>
        <rFont val="Calibri"/>
      </rPr>
      <t>et les demandes en matière de rapportage</t>
    </r>
  </si>
  <si>
    <t xml:space="preserve">- Production pour la communication: supports de visibilité (tote bag, sac à dos, gourde, autocollants, pin's, porte-documents...) et supports de communication (film portefeuille actuel, brochure réalisations 2025, etc.) 
- Missions sur terrain relatives à la communication                                                                                                                                                                                                                                                                       - Partenariat avec des médias et des OSC: Studio Sifaka, SIOKA, ONDH et Comité de paix.... Grants 1000$ / organisation  </t>
  </si>
  <si>
    <t>Sous-total 2.2.1</t>
  </si>
  <si>
    <t xml:space="preserve">2.2.2. Mettre en oeuvre le plan de communication basé sur la communication axée sur le changement et coordonner les activités de communication du portefeuille, afin de promouvoir la visibilité des activités, résultats et impacts du PBF dans le pays et parmi les parties intéressées. </t>
  </si>
  <si>
    <t xml:space="preserve">- Production pour la communication: supports de visibilité (tote bag, sac à dos, gourde, autocollants, pin's, porte-documents...) et supports de communication (film portefeuille actuel, brochure réalisations 2025, etc.) 
- Missions sur terrain relatives à la communication                                                                                                                                                                                                                                                                       '- Partenariat avec des médias et des OSC: Studio Sifaka, SIOKA, ONDH et Comité de paix.... Grants 1000$ / organisation  </t>
  </si>
  <si>
    <t>Travel</t>
  </si>
  <si>
    <t>Service contractuel</t>
  </si>
  <si>
    <t>Sous-total 2.2.2</t>
  </si>
  <si>
    <t>Act 2.2.4. Appuyer le Système des Nations Unies et le Comité de Pilotage à améliorer la visibilité des activités du FCP dans le pays..</t>
  </si>
  <si>
    <t>- -Youth Connekt= thématique Paix &amp; Sécurité: i) intégrer la Coalition dans Youth Connekt; ii) Organiser PeaceHack Lab, concours/ concours d'art                                                                                                 - Coalition YPS: assurer coordination et appui à la structuration, élaboration du Plan d'action                                                                                                                                                                    - Organiser la Journée Internationale de la Paix                                                                                                                                                                                                                                                                    - Organiser et coordonner le lancement du cours UNSSC et de l'analyse genre, avec la cérémonie de remise de diplômes aux artistes du concours</t>
  </si>
  <si>
    <t>Unité</t>
  </si>
  <si>
    <t>Sous-total 2.2.4</t>
  </si>
  <si>
    <t>TOTAL PRODUIT 2.2</t>
  </si>
  <si>
    <t>TOTAL RESULTAT 1  + TOTAL RESULTAT 2</t>
  </si>
  <si>
    <t xml:space="preserve"> Indirect Support Costs (must be 7%)</t>
  </si>
  <si>
    <t>TOTAL GENERAL (RA 1.1 + RA 2.2 + Indirect Support Costs)</t>
  </si>
  <si>
    <t xml:space="preserve">Préparé par, </t>
  </si>
  <si>
    <t xml:space="preserve">Validé par, </t>
  </si>
  <si>
    <t xml:space="preserve">Hanitriniony RASON </t>
  </si>
  <si>
    <t>Marie DOUCEY</t>
  </si>
  <si>
    <t xml:space="preserve">Assistante Administrative et Financière du PBF </t>
  </si>
  <si>
    <t>Coordinatrice du Secrétariat Technique du PBF</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</si>
  <si>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</si>
  <si>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</si>
  <si>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</si>
  <si>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</si>
  <si>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</si>
  <si>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</si>
  <si>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</si>
  <si>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</si>
  <si>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Project Transaction Details Report</t>
  </si>
  <si>
    <t>01000894</t>
  </si>
  <si>
    <t>Appui à la Coordination des projets du fonds PBF</t>
  </si>
  <si>
    <t>Appui à la Coordination des projets financés par les fonds pour la Consolidation de la paix</t>
  </si>
  <si>
    <t>01-03-2023</t>
  </si>
  <si>
    <t>30-09-2025</t>
  </si>
  <si>
    <t>UNDP-MDG</t>
  </si>
  <si>
    <t>UNDP Project Unit</t>
  </si>
  <si>
    <t>B0348 - Madagascar - Antananarivo</t>
  </si>
  <si>
    <t>On Going</t>
  </si>
  <si>
    <t>DOUCEY, Marie</t>
  </si>
  <si>
    <t>001981-UNDP</t>
  </si>
  <si>
    <t>Output 1</t>
  </si>
  <si>
    <t>Activity 1</t>
  </si>
  <si>
    <t>Gestion de projet</t>
  </si>
  <si>
    <t>1129099</t>
  </si>
  <si>
    <t>Peacebuilding Fund</t>
  </si>
  <si>
    <t>Project Expences</t>
  </si>
  <si>
    <t>01-12-2023</t>
  </si>
  <si>
    <t>72130 - Service Cost - Transportation Services</t>
  </si>
  <si>
    <t>34810 - Madagascar - Finance</t>
  </si>
  <si>
    <t>Oracle Fusion Payables</t>
  </si>
  <si>
    <t>STANDARD</t>
  </si>
  <si>
    <t>Supplier Invoice</t>
  </si>
  <si>
    <t>Item Cost</t>
  </si>
  <si>
    <t>UNDP</t>
  </si>
  <si>
    <t>MDG</t>
  </si>
  <si>
    <t>30000</t>
  </si>
  <si>
    <t>011363</t>
  </si>
  <si>
    <t>UNDP.MDG.30000.34810.72130.01000894.011363.0.0</t>
  </si>
  <si>
    <t>12-2023</t>
  </si>
  <si>
    <t>PBF_061-INV057/AetB- 058/AetB</t>
  </si>
  <si>
    <t>793800</t>
  </si>
  <si>
    <t>1</t>
  </si>
  <si>
    <t>SERVICES.MG SARL</t>
  </si>
  <si>
    <t>LOT II I 91 D ALAROBIA AMBONILOHA</t>
  </si>
  <si>
    <t>ANTANANARIVO</t>
  </si>
  <si>
    <t>7103306833</t>
  </si>
  <si>
    <t>27-12-2023</t>
  </si>
  <si>
    <t>01-02-2024</t>
  </si>
  <si>
    <t>02-2024</t>
  </si>
  <si>
    <t>PBF_102-FAC/2023/34576-34572-34584-34580-34583-346</t>
  </si>
  <si>
    <t>638400</t>
  </si>
  <si>
    <t>Société eSAN'ANDRO SARL</t>
  </si>
  <si>
    <t>Immeuble les jardins d'Ivandry - 2, lot II J 165 Ivandry Analamanga</t>
  </si>
  <si>
    <t>Antananarivo</t>
  </si>
  <si>
    <t>7103307933</t>
  </si>
  <si>
    <t>06-03-2024</t>
  </si>
  <si>
    <t>PBF_105-INV0062/23 ET 63A-B-C ET 64/A et B</t>
  </si>
  <si>
    <t>1254600</t>
  </si>
  <si>
    <t>7103307929</t>
  </si>
  <si>
    <t>01-03-2024</t>
  </si>
  <si>
    <t>03-2024</t>
  </si>
  <si>
    <t>PBF_120-FAC/2024/05968</t>
  </si>
  <si>
    <t>180000</t>
  </si>
  <si>
    <t>7104000406</t>
  </si>
  <si>
    <t>17-04-2024</t>
  </si>
  <si>
    <t>01-04-2024</t>
  </si>
  <si>
    <t>04-2024</t>
  </si>
  <si>
    <t>PBF_128-INV 0064/A à D</t>
  </si>
  <si>
    <t>1359000</t>
  </si>
  <si>
    <t>7104000946</t>
  </si>
  <si>
    <t>16-05-2024</t>
  </si>
  <si>
    <t>01-06-2024</t>
  </si>
  <si>
    <t>06-2024</t>
  </si>
  <si>
    <t>PBF_144-FAC/2024/20440</t>
  </si>
  <si>
    <t>510720</t>
  </si>
  <si>
    <t>ESAN'ANDRO</t>
  </si>
  <si>
    <t>IMMEUBLE TRADE TOWER ALAROBIA</t>
  </si>
  <si>
    <t>7104002374</t>
  </si>
  <si>
    <t>18-07-2024</t>
  </si>
  <si>
    <t>01-07-2024</t>
  </si>
  <si>
    <t>07-2024</t>
  </si>
  <si>
    <t>PBF_156-INV0066-67A ET B</t>
  </si>
  <si>
    <t>435600</t>
  </si>
  <si>
    <t>7104002649</t>
  </si>
  <si>
    <t>31-07-2024</t>
  </si>
  <si>
    <t>11-07-2024</t>
  </si>
  <si>
    <t>PBF_161-INV 0068/PNUD</t>
  </si>
  <si>
    <t>64800</t>
  </si>
  <si>
    <t>7104002969</t>
  </si>
  <si>
    <t>16-08-2024</t>
  </si>
  <si>
    <t>PBF_160-INV FAC/2024/38939</t>
  </si>
  <si>
    <t>636000</t>
  </si>
  <si>
    <t>7104002980</t>
  </si>
  <si>
    <t>PBF_155-FAC/2024/12998- 29292</t>
  </si>
  <si>
    <t>834000</t>
  </si>
  <si>
    <t>7104003038</t>
  </si>
  <si>
    <t>20-08-2024</t>
  </si>
  <si>
    <t>13-11-2024</t>
  </si>
  <si>
    <t>11-2024</t>
  </si>
  <si>
    <t>PBF_173-INV 0069/A&amp;B-0100/A/ PNUD-PBF/24</t>
  </si>
  <si>
    <t>370800</t>
  </si>
  <si>
    <t>7104005165</t>
  </si>
  <si>
    <t>15-11-2024</t>
  </si>
  <si>
    <t>13-12-2024</t>
  </si>
  <si>
    <t>12-2024</t>
  </si>
  <si>
    <t>PBF_180-FAC/2024/53203-57655</t>
  </si>
  <si>
    <t>335000</t>
  </si>
  <si>
    <t>7104006050</t>
  </si>
  <si>
    <t>16-12-2024</t>
  </si>
  <si>
    <t>01-11-2024</t>
  </si>
  <si>
    <t>PBF_181-INV 070/PNUD</t>
  </si>
  <si>
    <t>122400</t>
  </si>
  <si>
    <t>7104006039</t>
  </si>
  <si>
    <t>20-02-2025</t>
  </si>
  <si>
    <t>02-2025</t>
  </si>
  <si>
    <t>PBF_194-inv 57655/61358/03464TE</t>
  </si>
  <si>
    <t>600000</t>
  </si>
  <si>
    <t>7104007631</t>
  </si>
  <si>
    <t>21-02-2025</t>
  </si>
  <si>
    <t>Activity 3</t>
  </si>
  <si>
    <t xml:space="preserve">Mécanisme de coordination </t>
  </si>
  <si>
    <t>19-02-2024</t>
  </si>
  <si>
    <t>34801 - Madagascar - Central</t>
  </si>
  <si>
    <t>UNDP.MDG.30000.34801.72130.01000894.011363.0.0</t>
  </si>
  <si>
    <t>PBF_101-INV 06-02/24</t>
  </si>
  <si>
    <t>1001370</t>
  </si>
  <si>
    <t xml:space="preserve">Location d'une voiture 4*4 pour le déplacement staff PBF à Ampefy - Retraite interne du PBF </t>
  </si>
  <si>
    <t>750000</t>
  </si>
  <si>
    <t>ROAD IN LOGISTIC ET TRANSPORT</t>
  </si>
  <si>
    <t>Lot VS 56 BD Ambolokandrina</t>
  </si>
  <si>
    <t>7103307903</t>
  </si>
  <si>
    <t>05-03-2024</t>
  </si>
  <si>
    <t>CLOSED</t>
  </si>
  <si>
    <t>LIQUIDATED</t>
  </si>
  <si>
    <t xml:space="preserve">Carburant estimatif </t>
  </si>
  <si>
    <t>2</t>
  </si>
  <si>
    <t>251370</t>
  </si>
  <si>
    <t>Exchange Rate Variance</t>
  </si>
  <si>
    <t>0</t>
  </si>
  <si>
    <t>Activity 4</t>
  </si>
  <si>
    <t xml:space="preserve">Suivi-Evaluation, reporting </t>
  </si>
  <si>
    <t>01-01-2024</t>
  </si>
  <si>
    <t>01-2024</t>
  </si>
  <si>
    <t>PBF_089-INV0030/UTT/2023--PO10123568</t>
  </si>
  <si>
    <t>1809000</t>
  </si>
  <si>
    <t>Location de voiture 4*4 à Diégo</t>
  </si>
  <si>
    <t>1809213</t>
  </si>
  <si>
    <t>Universal Trading Tourisme (UTT)</t>
  </si>
  <si>
    <t>Lot II G5S Ter P, Ambatomaro</t>
  </si>
  <si>
    <t>7103307602</t>
  </si>
  <si>
    <t>FINALLY CLOSED</t>
  </si>
  <si>
    <t>Invoice Price Variance</t>
  </si>
  <si>
    <t>-213</t>
  </si>
  <si>
    <t>Output 2</t>
  </si>
  <si>
    <t>Activity 2.2</t>
  </si>
  <si>
    <t>Plaidoyer, Communication, Partenariat</t>
  </si>
  <si>
    <t>30-10-2023</t>
  </si>
  <si>
    <t>06-12-2023</t>
  </si>
  <si>
    <t>PBF_072-INV 057/AT-23</t>
  </si>
  <si>
    <t>370000</t>
  </si>
  <si>
    <t>Location d'un bus -20 places_UN DAY</t>
  </si>
  <si>
    <t>SOCIETE JR TOURS</t>
  </si>
  <si>
    <t>LOT 142 F BIS AMBOROMPOTSY</t>
  </si>
  <si>
    <t>7103306269</t>
  </si>
  <si>
    <t>13-12-2023</t>
  </si>
  <si>
    <t>05-12-2023</t>
  </si>
  <si>
    <t>07-12-2023</t>
  </si>
  <si>
    <t>PBF_075-inv19-12/23--PO10140441</t>
  </si>
  <si>
    <t>4082000</t>
  </si>
  <si>
    <t xml:space="preserve">Location 02 bus -20 places_Sensibilisation des jeunes_Modèle UN PAIX </t>
  </si>
  <si>
    <t>7104000159</t>
  </si>
  <si>
    <t>14-12-2023</t>
  </si>
  <si>
    <t xml:space="preserve">Carburant estimatif pour la location 02 bus -20 places_Sensibilisation des jeunes_Modèle UN PAIX </t>
  </si>
  <si>
    <t>3200000</t>
  </si>
  <si>
    <t>882000</t>
  </si>
  <si>
    <t>Project Details</t>
  </si>
  <si>
    <t>Task Details</t>
  </si>
  <si>
    <t>Award Details</t>
  </si>
  <si>
    <t>Transaction Details</t>
  </si>
  <si>
    <t>Cost Details</t>
  </si>
  <si>
    <t>Accounting Details</t>
  </si>
  <si>
    <t>Invoice Details</t>
  </si>
  <si>
    <t>PO Details</t>
  </si>
  <si>
    <t>Labour Details</t>
  </si>
  <si>
    <t>Project Number</t>
  </si>
  <si>
    <t>Project Name</t>
  </si>
  <si>
    <t>Project Description</t>
  </si>
  <si>
    <t>Project Start Date</t>
  </si>
  <si>
    <t>Project End Date</t>
  </si>
  <si>
    <t>Project Business Unit</t>
  </si>
  <si>
    <t>Project Unit</t>
  </si>
  <si>
    <t>Project Organization</t>
  </si>
  <si>
    <t>Project Status</t>
  </si>
  <si>
    <t>Project Manager</t>
  </si>
  <si>
    <t>Implementing Partner</t>
  </si>
  <si>
    <t>Output</t>
  </si>
  <si>
    <t>Activity</t>
  </si>
  <si>
    <t>Activity Description</t>
  </si>
  <si>
    <t>Responsible Party</t>
  </si>
  <si>
    <t>Task Organization</t>
  </si>
  <si>
    <t>Award Number</t>
  </si>
  <si>
    <t>Donor Name</t>
  </si>
  <si>
    <t>Transaction Type</t>
  </si>
  <si>
    <t>Transaction Number</t>
  </si>
  <si>
    <t>Commitment Number</t>
  </si>
  <si>
    <t>Commitment Approved Flag</t>
  </si>
  <si>
    <t>Transaction Date</t>
  </si>
  <si>
    <t>Expenditure Type</t>
  </si>
  <si>
    <t>Expenditure Organization</t>
  </si>
  <si>
    <t>Transaction Source</t>
  </si>
  <si>
    <t>Document Type</t>
  </si>
  <si>
    <t>Document Name</t>
  </si>
  <si>
    <t>Document Entry Name</t>
  </si>
  <si>
    <t>Raw Cost(Local Currency)</t>
  </si>
  <si>
    <t>Burdened Cost(Local Currency)</t>
  </si>
  <si>
    <t>Currency Code</t>
  </si>
  <si>
    <t>Exchange Rate</t>
  </si>
  <si>
    <t>Raw Cost(Ledger Currency)</t>
  </si>
  <si>
    <t>Burdened Cost(Ledger Currency)</t>
  </si>
  <si>
    <t>Agency</t>
  </si>
  <si>
    <t>Operating Unit</t>
  </si>
  <si>
    <t>Fund Code</t>
  </si>
  <si>
    <t>Department</t>
  </si>
  <si>
    <t>Account</t>
  </si>
  <si>
    <t>Donor Number</t>
  </si>
  <si>
    <t>Accounting String</t>
  </si>
  <si>
    <t>Accounting Period</t>
  </si>
  <si>
    <t>Accounting Date</t>
  </si>
  <si>
    <t>Invoices Business Unit</t>
  </si>
  <si>
    <t>Invoice Number</t>
  </si>
  <si>
    <t>Invoice Amount</t>
  </si>
  <si>
    <t>Invoice Description</t>
  </si>
  <si>
    <t>Invoice Line Number</t>
  </si>
  <si>
    <t>Invoice Line Amount</t>
  </si>
  <si>
    <t>Vendor Number</t>
  </si>
  <si>
    <t>Vendor Name</t>
  </si>
  <si>
    <t>Address</t>
  </si>
  <si>
    <t>City</t>
  </si>
  <si>
    <t>Payment Number</t>
  </si>
  <si>
    <t>Payment Date</t>
  </si>
  <si>
    <t>Payment Currency Code</t>
  </si>
  <si>
    <t>Payment Amount</t>
  </si>
  <si>
    <t>PO Number</t>
  </si>
  <si>
    <t>PO Line Number</t>
  </si>
  <si>
    <t>PO Item Description</t>
  </si>
  <si>
    <t>PO Status</t>
  </si>
  <si>
    <t>Fund Status</t>
  </si>
  <si>
    <t>Employee Number</t>
  </si>
  <si>
    <t>Employee Name</t>
  </si>
  <si>
    <t>Contract Type</t>
  </si>
  <si>
    <t>Department Name</t>
  </si>
  <si>
    <t>Company</t>
  </si>
  <si>
    <t>User Person Type</t>
  </si>
  <si>
    <t>Project Commitments</t>
  </si>
  <si>
    <t>Yes</t>
  </si>
  <si>
    <t>07-03-2024</t>
  </si>
  <si>
    <t>73120 - Utilities</t>
  </si>
  <si>
    <t>Oracle Fusion Purchasing</t>
  </si>
  <si>
    <t>Purchase Order</t>
  </si>
  <si>
    <t>UNDP.MDG.30000.34801.73120.01000894.011363.0.0</t>
  </si>
  <si>
    <t>JOVENA MADAGASCAR</t>
  </si>
  <si>
    <t>KUBEAZONEGALAXYANDRAHARO</t>
  </si>
  <si>
    <t>Acquisition carburant pour le 1er semestre 2023</t>
  </si>
  <si>
    <t>OPEN</t>
  </si>
  <si>
    <t>RESERVED</t>
  </si>
  <si>
    <t>08-12-2023</t>
  </si>
  <si>
    <t>72220 - Furniture</t>
  </si>
  <si>
    <t>UNDP.MDG.30000.34801.72220.01000894.011363.0.0</t>
  </si>
  <si>
    <t>MADO SARL</t>
  </si>
  <si>
    <t>1 ROUTE D'ANTSIRABE PK37 - BP 7165</t>
  </si>
  <si>
    <t>Recharge 06 bonbones d'eau  pour le staff PBF</t>
  </si>
  <si>
    <t>Frais de livraison</t>
  </si>
  <si>
    <t>72425 - Mobile Telephone Charges</t>
  </si>
  <si>
    <t>USD</t>
  </si>
  <si>
    <t>UNDP.MDG.30000.34801.72425.01000894.011363.0.0</t>
  </si>
  <si>
    <t>Danimex Communication A/S</t>
  </si>
  <si>
    <t>Abonnement mensuel SATPHONE IRIDIUM auprès de DANIMEX pour 14 mois (nov-déc 2023 &amp; janv-déc 2024)</t>
  </si>
  <si>
    <t>PARTIALLY_LIQUIDATED</t>
  </si>
  <si>
    <t>24-03-2025</t>
  </si>
  <si>
    <t>71605 - Travel Tickets - International</t>
  </si>
  <si>
    <t>UNDP.MDG.30000.34810.71605.01000894.011363.0.0</t>
  </si>
  <si>
    <t>BLUEBERRY TRAVEL (MDG)</t>
  </si>
  <si>
    <t>IMMEUBLE EX SICAM ANALAKELY</t>
  </si>
  <si>
    <t>Travel Air-Fare Expense</t>
  </si>
  <si>
    <t>CLOSED FOR RECEIVING</t>
  </si>
  <si>
    <t>29-11-2024</t>
  </si>
  <si>
    <t>72505 - Consumables - Stationery and Other Office Supplies</t>
  </si>
  <si>
    <t>UNDP.MDG.30000.34801.72505.01000894.011363.0.0</t>
  </si>
  <si>
    <t>SERVICE ELECTRONIQUE</t>
  </si>
  <si>
    <t>SUPREME CENTER BOX 407</t>
  </si>
  <si>
    <t>Acquisition consommables informatiques du PBF - Cartouche d'encre - 970 XL - NOIR</t>
  </si>
  <si>
    <t>Acquisition consommables informatiques du PBF - Cartouche d'encre - 971 XL CYAN</t>
  </si>
  <si>
    <t xml:space="preserve">Acquisition consommables informatiques du PBF - Cartouche d'encre - 971XL CYAN </t>
  </si>
  <si>
    <t>Acquisition consommables informatiques du PBF - Cartouche d'encre - 971 XL MAGENTA</t>
  </si>
  <si>
    <t>PBF_215--ITI00067518--PO #10373603</t>
  </si>
  <si>
    <t>06-05-2025</t>
  </si>
  <si>
    <t>71610 - Travel Tickets - Local</t>
  </si>
  <si>
    <t>Supplier Invoice Commitment</t>
  </si>
  <si>
    <t>UNDP.MDG.30000.34810.71610.01000894.011363.0.0</t>
  </si>
  <si>
    <t>05-2025</t>
  </si>
  <si>
    <t>156200</t>
  </si>
  <si>
    <t>1030000000</t>
  </si>
  <si>
    <t>26-09-2023</t>
  </si>
  <si>
    <t>71615 - Daily Subsistence Allowance - International</t>
  </si>
  <si>
    <t>UNDP.MDG.30000.34810.71615.01000894.011363.0.0</t>
  </si>
  <si>
    <t>10-2023</t>
  </si>
  <si>
    <t>25-10-2023</t>
  </si>
  <si>
    <t>TR00202411_1</t>
  </si>
  <si>
    <t>14574.4</t>
  </si>
  <si>
    <t>DSA (Standards)</t>
  </si>
  <si>
    <t>HCM-71335318</t>
  </si>
  <si>
    <t>Joachim OUEDRAOGO[[71335318]]</t>
  </si>
  <si>
    <t>UNDP Madagascar</t>
  </si>
  <si>
    <t>ANTANANARIVO P. O. BOX 1348</t>
  </si>
  <si>
    <t>6765900211</t>
  </si>
  <si>
    <t>23-11-2023</t>
  </si>
  <si>
    <t>5332.1</t>
  </si>
  <si>
    <t>UNDP.MDG.30000.34810.72425.01000894.011363.0.0</t>
  </si>
  <si>
    <t>PBF_056-INV1142258-1158721-1176148</t>
  </si>
  <si>
    <t>2237420.39</t>
  </si>
  <si>
    <t>ORANGE MADAGASCAR</t>
  </si>
  <si>
    <t>IMMEUBLE GALAXY PLAZA</t>
  </si>
  <si>
    <t>7103305038</t>
  </si>
  <si>
    <t>26-10-2023</t>
  </si>
  <si>
    <t>75105 - Facilities and Administration - Implementation</t>
  </si>
  <si>
    <t>Oracle Fusion Projects</t>
  </si>
  <si>
    <t>Summarized Burden Expenditure</t>
  </si>
  <si>
    <t>Summarized Burden Expenditure Item</t>
  </si>
  <si>
    <t>........</t>
  </si>
  <si>
    <t>XOF</t>
  </si>
  <si>
    <t>09-2023</t>
  </si>
  <si>
    <t>FAC024488/09/23</t>
  </si>
  <si>
    <t>813400</t>
  </si>
  <si>
    <t>TR  00202411 - Ticket  071-1209109035 - Joachim OUEDRAOGO</t>
  </si>
  <si>
    <t>SATGURU INVESTMENT SARL</t>
  </si>
  <si>
    <t>4032, BOULEVARD DE LA REPUBLIQUE</t>
  </si>
  <si>
    <t>LOME</t>
  </si>
  <si>
    <t>7447001991</t>
  </si>
  <si>
    <t>28-11-2023</t>
  </si>
  <si>
    <t>15-11-2023</t>
  </si>
  <si>
    <t>73410 - Maintenance Cost - Transportation Equipment</t>
  </si>
  <si>
    <t>UNDP.MDG.30000.34801.73410.01000894.011363.0.0</t>
  </si>
  <si>
    <t>PBF_069C-Facture n°02106297---10137310</t>
  </si>
  <si>
    <t>1202700</t>
  </si>
  <si>
    <t>Entretien périodique 5000kms - 206PE929</t>
  </si>
  <si>
    <t>-28089</t>
  </si>
  <si>
    <t>TOYOTA RASSETA</t>
  </si>
  <si>
    <t>BP 3779</t>
  </si>
  <si>
    <t>7103305971</t>
  </si>
  <si>
    <t>04-12-2023</t>
  </si>
  <si>
    <t>1230789</t>
  </si>
  <si>
    <t>73420 - Lease Expense - Vehicles</t>
  </si>
  <si>
    <t>UNDP.MDG.30000.34810.73420.01000894.011363.0.0</t>
  </si>
  <si>
    <t>PBF_074-INV0059AàD/060AàD/061AàC</t>
  </si>
  <si>
    <t>2081800</t>
  </si>
  <si>
    <t>7103306107</t>
  </si>
  <si>
    <t>11-2023</t>
  </si>
  <si>
    <t>01-11-2023</t>
  </si>
  <si>
    <t>PBF_078-INV 1193673-12112128</t>
  </si>
  <si>
    <t>2163084.31</t>
  </si>
  <si>
    <t>7103306333</t>
  </si>
  <si>
    <t>PBF_070-INV02106296--PO 10115667</t>
  </si>
  <si>
    <t>29604200</t>
  </si>
  <si>
    <t>Réparation &amp; entretien périodique de la voiture 206PE929</t>
  </si>
  <si>
    <t>-7358.8</t>
  </si>
  <si>
    <t>7103306630</t>
  </si>
  <si>
    <t>21-12-2023</t>
  </si>
  <si>
    <t>29611558.8</t>
  </si>
  <si>
    <t>18-12-2023</t>
  </si>
  <si>
    <t>TC00200794s_0</t>
  </si>
  <si>
    <t>4038.6</t>
  </si>
  <si>
    <t>Balance Due to Traveler</t>
  </si>
  <si>
    <t>6765900255</t>
  </si>
  <si>
    <t>64309 - Appointment Cost - Shipment for IP Staff</t>
  </si>
  <si>
    <t>UNDP.MDG.30000.34810.64309.01000894.011363.0.0</t>
  </si>
  <si>
    <t>PBF_DOUCEY-Relocation shipment lumpsum</t>
  </si>
  <si>
    <t>18000</t>
  </si>
  <si>
    <t>HCM-10112000</t>
  </si>
  <si>
    <t>Marie Anne Claudine DOUCEY[[10112000]]</t>
  </si>
  <si>
    <t>6765900259</t>
  </si>
  <si>
    <t>28-12-2023</t>
  </si>
  <si>
    <t>71501 - Labour cost - UN Volunteers</t>
  </si>
  <si>
    <t>Labor Distribution</t>
  </si>
  <si>
    <t>Straight Time</t>
  </si>
  <si>
    <t>UNDP.MDG.30000.34810.71501.01000894.011363.0.0</t>
  </si>
  <si>
    <t>71333681</t>
  </si>
  <si>
    <t>RAVOALA Henintsoa Tahiana Christiane</t>
  </si>
  <si>
    <t>Specialist</t>
  </si>
  <si>
    <t>DP</t>
  </si>
  <si>
    <t>Volunteer</t>
  </si>
  <si>
    <t>31-12-2023</t>
  </si>
  <si>
    <t>64306 - Appointment Cost - Air Ticket for IP Staff</t>
  </si>
  <si>
    <t>UNDP.MDG.30000.34810.64306.01000894.011363.0.0</t>
  </si>
  <si>
    <t>10-01-2024</t>
  </si>
  <si>
    <t>PBF_DOUCEY TRAVEL</t>
  </si>
  <si>
    <t>19084.44</t>
  </si>
  <si>
    <t>Calcul remboursement de voyage Famille DOUCEY					 PRICE 	Aurélien Dutier, 11/08/1980, Spouse	 21 669 500,00 	Bahia Doucey Toussaint, 20/07/2008, Daughter	 21 669 500,00 	Nahel Doucey Toussaint, 25/13/2013, Son	 17 292 500,00 	Sohen D</t>
  </si>
  <si>
    <t>6765900288</t>
  </si>
  <si>
    <t>23-01-2024</t>
  </si>
  <si>
    <t>29-12-2023</t>
  </si>
  <si>
    <t>74515 - Insurance Claims and Adjustments</t>
  </si>
  <si>
    <t>UNDP.MDG.30000.34810.74515.01000894.011363.0.0</t>
  </si>
  <si>
    <t>BUR013-1010192727-2754-2820</t>
  </si>
  <si>
    <t>11073168</t>
  </si>
  <si>
    <t xml:space="preserve">PBF//ASSURANCE VEHICULE 206PE929
</t>
  </si>
  <si>
    <t>28</t>
  </si>
  <si>
    <t>42471</t>
  </si>
  <si>
    <t>CMAR ASSURANCES NY HAVANA</t>
  </si>
  <si>
    <t>IMEUBLE NY HAVANA</t>
  </si>
  <si>
    <t>7103307296</t>
  </si>
  <si>
    <t>31-01-2024</t>
  </si>
  <si>
    <t>76135 - Realized Foreign Exchange Gain</t>
  </si>
  <si>
    <t>Accounted Cost Source</t>
  </si>
  <si>
    <t>UNDP.MDG.30000.34810.76135.01000894.011363.0.0</t>
  </si>
  <si>
    <t>30-11-2023</t>
  </si>
  <si>
    <t>76125 - Realized Foreign Exchange Losses</t>
  </si>
  <si>
    <t>UNDP.MDG.30000.34810.76125.01000894.011363.0.0</t>
  </si>
  <si>
    <t>UNDP.MDG.30000.34801.76135.01000894.011363.0.0</t>
  </si>
  <si>
    <t>18-01-2024</t>
  </si>
  <si>
    <t>64307 - Appointment Cost - Daily Subsistence Allowance for IP Staff</t>
  </si>
  <si>
    <t>UNDP.MDG.30000.34810.64307.01000894.011363.0.0</t>
  </si>
  <si>
    <t>PBF_DOUCEY DSA&amp;lump sum</t>
  </si>
  <si>
    <t>29918.66</t>
  </si>
  <si>
    <t>21420</t>
  </si>
  <si>
    <t>6765900312</t>
  </si>
  <si>
    <t>21-02-2024</t>
  </si>
  <si>
    <t>UNDP.MDG.30000.34810.64308.01000894.011363.0.0</t>
  </si>
  <si>
    <t>8505.86</t>
  </si>
  <si>
    <t>-8505.86</t>
  </si>
  <si>
    <t>64308 - Appointment Cost - Lump Sum Salary for IP Staff</t>
  </si>
  <si>
    <t>-21420</t>
  </si>
  <si>
    <t>21412.8</t>
  </si>
  <si>
    <t>25-01-2024</t>
  </si>
  <si>
    <t>74205 - Audio Visual Productions</t>
  </si>
  <si>
    <t>UNDP.MDG.30000.34801.74205.01000894.011363.0.0</t>
  </si>
  <si>
    <t>PBF_097-INV BL002/24</t>
  </si>
  <si>
    <t>15195000</t>
  </si>
  <si>
    <t>Confection 150 gilets PBF</t>
  </si>
  <si>
    <t>8100000</t>
  </si>
  <si>
    <t>URBAN COMPANY</t>
  </si>
  <si>
    <t xml:space="preserve">LOT 141 BIS AMBOHINAMBO </t>
  </si>
  <si>
    <t xml:space="preserve">ANTANANARIVO </t>
  </si>
  <si>
    <t>7103307969</t>
  </si>
  <si>
    <t>08-03-2024</t>
  </si>
  <si>
    <t>Confection 150 polo PBF</t>
  </si>
  <si>
    <t>7095000</t>
  </si>
  <si>
    <t>04-03-2024</t>
  </si>
  <si>
    <t>75705 - Learning Costs - Course Fee (staff)</t>
  </si>
  <si>
    <t>UNDP.MDG.30000.34810.75705.01000894.011363.0.0</t>
  </si>
  <si>
    <t>PBF_094-Invoice n.240295</t>
  </si>
  <si>
    <t>1250</t>
  </si>
  <si>
    <t>United Nations System Staff College UNSSC</t>
  </si>
  <si>
    <t>UNITED NATIONS SYSTEM STAFF COLLEGE</t>
  </si>
  <si>
    <t>TURIN</t>
  </si>
  <si>
    <t>6765900329</t>
  </si>
  <si>
    <t>31-03-2024</t>
  </si>
  <si>
    <t>UNDP.MDG.30000.34801.76125.01000894.011363.0.0</t>
  </si>
  <si>
    <t>15-01-2024</t>
  </si>
  <si>
    <t>67405 - Labour Cost - IP Staff</t>
  </si>
  <si>
    <t>UNDP.MDG.30000.34810.67405.01000894.011363.0.0</t>
  </si>
  <si>
    <t>10112000</t>
  </si>
  <si>
    <t>DOUCEY Marie</t>
  </si>
  <si>
    <t>Fixed Term Appointment</t>
  </si>
  <si>
    <t>Staff</t>
  </si>
  <si>
    <t>PBF_118-INV1230781-1250819-1271168</t>
  </si>
  <si>
    <t>2979947.62</t>
  </si>
  <si>
    <t>7104000396</t>
  </si>
  <si>
    <t>30-04-2024</t>
  </si>
  <si>
    <t>71475 - Labour Cost - National Personnel Services Agreement</t>
  </si>
  <si>
    <t>UNDP.MDG.30000.34810.71475.01000894.011363.0.0</t>
  </si>
  <si>
    <t>71305799</t>
  </si>
  <si>
    <t>RANAIVOSON Josefa</t>
  </si>
  <si>
    <t>Service Contract</t>
  </si>
  <si>
    <t>Service Contractor</t>
  </si>
  <si>
    <t>71334769</t>
  </si>
  <si>
    <t>RAMAHAZO HARIMISA Andrianony</t>
  </si>
  <si>
    <t>71305804</t>
  </si>
  <si>
    <t>RASON Hanitriniony</t>
  </si>
  <si>
    <t>13-05-2024</t>
  </si>
  <si>
    <t>05-2024</t>
  </si>
  <si>
    <t>PBF_117C-INV FB5217</t>
  </si>
  <si>
    <t>2614166.34</t>
  </si>
  <si>
    <t>Acquisition Choccolato fondente (blue)</t>
  </si>
  <si>
    <t>4</t>
  </si>
  <si>
    <t>CENTRALE ALIMENTAIRE</t>
  </si>
  <si>
    <t>73G Borosy Amborompotsy Talatamaty</t>
  </si>
  <si>
    <t>7104000875</t>
  </si>
  <si>
    <t>14-05-2024</t>
  </si>
  <si>
    <t>Acquisition Espresso intenso (blue)</t>
  </si>
  <si>
    <t>5</t>
  </si>
  <si>
    <t>6</t>
  </si>
  <si>
    <t>Acquisition Te al limoe  (blue)</t>
  </si>
  <si>
    <t>7</t>
  </si>
  <si>
    <t>Acquisition caspsule crema lungo (blue)</t>
  </si>
  <si>
    <t>Acquisition Espresso dolce (blue)</t>
  </si>
  <si>
    <t>3</t>
  </si>
  <si>
    <t>250000</t>
  </si>
  <si>
    <t>150000</t>
  </si>
  <si>
    <t>258333</t>
  </si>
  <si>
    <t>10000</t>
  </si>
  <si>
    <t>112500</t>
  </si>
  <si>
    <t>Acquisition 02 machines à café pour le staff PBF</t>
  </si>
  <si>
    <t>1583333.34</t>
  </si>
  <si>
    <t>31-05-2024</t>
  </si>
  <si>
    <t>GMS on Depreciation</t>
  </si>
  <si>
    <t>GMS on DEPRECIATION</t>
  </si>
  <si>
    <t>UNDP.MDG.30000.34801.75105.01000894.011363.0.0</t>
  </si>
  <si>
    <t>01-05-2024</t>
  </si>
  <si>
    <t>08-07-2024</t>
  </si>
  <si>
    <t>PBF_142-mars à mai 1292443-1315471-1340289</t>
  </si>
  <si>
    <t>3266652.24</t>
  </si>
  <si>
    <t>7104002169</t>
  </si>
  <si>
    <t>09-07-2024</t>
  </si>
  <si>
    <t>05-06-2024</t>
  </si>
  <si>
    <t>74325 - Contributions to Country Office Common Security</t>
  </si>
  <si>
    <t>UNDP.MDG.30000.34810.74325.01000894.011363.0.0</t>
  </si>
  <si>
    <t>PBF_143-INV 123/2024</t>
  </si>
  <si>
    <t>2401.01</t>
  </si>
  <si>
    <t>UNDP Project Adjustment</t>
  </si>
  <si>
    <t>UNDP Journal Voucher</t>
  </si>
  <si>
    <t>New York</t>
  </si>
  <si>
    <t>202319544</t>
  </si>
  <si>
    <t>10-07-2024</t>
  </si>
  <si>
    <t>1150.99</t>
  </si>
  <si>
    <t>UNDP.MDG.30000.34810.73125.01000894.011363.0.0</t>
  </si>
  <si>
    <t>3873.92</t>
  </si>
  <si>
    <t>16498.87</t>
  </si>
  <si>
    <t>4552.33</t>
  </si>
  <si>
    <t>UNDP.MDG.30000.34810.72445.01000894.011363.0.0</t>
  </si>
  <si>
    <t>-28477.12</t>
  </si>
  <si>
    <t>12-07-2024</t>
  </si>
  <si>
    <t>PBF_146-INV-W-4112-10220240</t>
  </si>
  <si>
    <t>1465698.64</t>
  </si>
  <si>
    <t>-0.95</t>
  </si>
  <si>
    <t>CFAO MOTORS MADAGASCAR</t>
  </si>
  <si>
    <t>2EME ETAGE IMMEUBLE TRADE TOWER ALAROBIA</t>
  </si>
  <si>
    <t>7104002318</t>
  </si>
  <si>
    <t>15-07-2024</t>
  </si>
  <si>
    <t>1465699.59</t>
  </si>
  <si>
    <t>19-07-2024</t>
  </si>
  <si>
    <t>PBF_153-INV F00618/24</t>
  </si>
  <si>
    <t>3144240</t>
  </si>
  <si>
    <t>REVISION 5000 KM BAKARMAHOMED KAZIM</t>
  </si>
  <si>
    <t>IMMEUBLE SANTA ANTANIMENA</t>
  </si>
  <si>
    <t>7104002640</t>
  </si>
  <si>
    <t>30-07-2024</t>
  </si>
  <si>
    <t>PBF_154-INV 1000800-1916-2431-1445-2936-3924 PO102</t>
  </si>
  <si>
    <t>563.1</t>
  </si>
  <si>
    <t>6765900582</t>
  </si>
  <si>
    <t>01-08-2024</t>
  </si>
  <si>
    <t>08-2024</t>
  </si>
  <si>
    <t>PBF_157-INV 1366257-1392409 JUIN ET JULY</t>
  </si>
  <si>
    <t>2156847.15</t>
  </si>
  <si>
    <t>7104002961</t>
  </si>
  <si>
    <t>31-08-2024</t>
  </si>
  <si>
    <t>01-09-2024</t>
  </si>
  <si>
    <t>09-10-2024</t>
  </si>
  <si>
    <t>10-2024</t>
  </si>
  <si>
    <t>PBF_167-inv 1004361-1004840-1005290--PO10255603</t>
  </si>
  <si>
    <t>281.55</t>
  </si>
  <si>
    <t>6765900719</t>
  </si>
  <si>
    <t>28-10-2024</t>
  </si>
  <si>
    <t>01-10-2024</t>
  </si>
  <si>
    <t>72215 - Transporation Equipment</t>
  </si>
  <si>
    <t>UNDP.MDG.30000.34810.18099.01000894.011363.0.0</t>
  </si>
  <si>
    <t>MDG_FIN0151077</t>
  </si>
  <si>
    <t>1443_RECEIVING</t>
  </si>
  <si>
    <t>30395.86</t>
  </si>
  <si>
    <t>202324358</t>
  </si>
  <si>
    <t>28477.12</t>
  </si>
  <si>
    <t>13</t>
  </si>
  <si>
    <t>-4552.33</t>
  </si>
  <si>
    <t>14</t>
  </si>
  <si>
    <t>15</t>
  </si>
  <si>
    <t>-2401.01</t>
  </si>
  <si>
    <t>UNDP.MDG.30000.34810.72335.01000894.011363.0.0</t>
  </si>
  <si>
    <t>16</t>
  </si>
  <si>
    <t>PBF_172-INV FAC /2024/43094</t>
  </si>
  <si>
    <t>405000</t>
  </si>
  <si>
    <t>7104004814</t>
  </si>
  <si>
    <t>05-11-2024</t>
  </si>
  <si>
    <t>11-11-2024</t>
  </si>
  <si>
    <t>TR00392955</t>
  </si>
  <si>
    <t>1458.84</t>
  </si>
  <si>
    <t>1206.84</t>
  </si>
  <si>
    <t>HCM-71334769</t>
  </si>
  <si>
    <t>Andrianony RAMAHAZO HARIMISA[[71334769]]</t>
  </si>
  <si>
    <t>Logement 48 Cité Mandroseza</t>
  </si>
  <si>
    <t>199</t>
  </si>
  <si>
    <t>09-12-2024</t>
  </si>
  <si>
    <t>71635 - Travel Cost - Other</t>
  </si>
  <si>
    <t>UNDP.MDG.30000.34810.71635.01000894.011363.0.0</t>
  </si>
  <si>
    <t>Terminal Expense</t>
  </si>
  <si>
    <t>252</t>
  </si>
  <si>
    <t>11-10-2024</t>
  </si>
  <si>
    <t>BUR186-20100028-2024-1010213897</t>
  </si>
  <si>
    <t>15216769</t>
  </si>
  <si>
    <t xml:space="preserve">PBF- ASSURANCE 206PE929 </t>
  </si>
  <si>
    <t>25</t>
  </si>
  <si>
    <t>31955</t>
  </si>
  <si>
    <t>7104005172</t>
  </si>
  <si>
    <t>30-11-2024</t>
  </si>
  <si>
    <t>UNDP.MDG.30000.34810.75105.01000894.011363.0.0</t>
  </si>
  <si>
    <t>PBF_168-INV1420456-1450061-AOUT&amp;SEPT24</t>
  </si>
  <si>
    <t>2123401.94</t>
  </si>
  <si>
    <t>7104005818</t>
  </si>
  <si>
    <t>31-12-2024</t>
  </si>
  <si>
    <t>06-11-2024</t>
  </si>
  <si>
    <t>UNDP.MDG.30000.34801.72215.01000894.011363.0.0</t>
  </si>
  <si>
    <t>PBF_177-JMB_TRM_1846/24</t>
  </si>
  <si>
    <t>5780425</t>
  </si>
  <si>
    <t>Acquisition 05 pneus - Voiture 206PE929</t>
  </si>
  <si>
    <t>MOBILIS</t>
  </si>
  <si>
    <t>LALANA RAVONINAHITRINIARIVO ANKORONDRANO</t>
  </si>
  <si>
    <t>ANTNANANARIVO</t>
  </si>
  <si>
    <t>7104005985</t>
  </si>
  <si>
    <t>PBF_176-INV MLDFC2400457</t>
  </si>
  <si>
    <t>1490050</t>
  </si>
  <si>
    <t>Acquisition d'une table de bureau pour le Coordinatrice du ST PBF</t>
  </si>
  <si>
    <t>MALGADECOR</t>
  </si>
  <si>
    <t>7104005979</t>
  </si>
  <si>
    <t>18-11-2024</t>
  </si>
  <si>
    <t>PBF_178-INV F00966/24---PO10314478</t>
  </si>
  <si>
    <t>5401080</t>
  </si>
  <si>
    <t>Entretien périodique 5000kms - 206PE929_Nov 2024</t>
  </si>
  <si>
    <t>7104006053</t>
  </si>
  <si>
    <t>06-12-2024</t>
  </si>
  <si>
    <t>PBF_179-INV1005748-1006278--PO10255603</t>
  </si>
  <si>
    <t>187.7</t>
  </si>
  <si>
    <t>6765900784</t>
  </si>
  <si>
    <t>01-12-2024</t>
  </si>
  <si>
    <t>PBF_183-INV 1479954-1511376 OCT-NOV</t>
  </si>
  <si>
    <t>2143737.15</t>
  </si>
  <si>
    <t>7104006107</t>
  </si>
  <si>
    <t>17-12-2024</t>
  </si>
  <si>
    <t>02-12-2024</t>
  </si>
  <si>
    <t>72410 - Information and Communications Technology (ICT) Equipment</t>
  </si>
  <si>
    <t>UNDP.MDG.30000.34801.18094.01000894.011363.0.0</t>
  </si>
  <si>
    <t>PBF_186-TKN-VSI-ARK-842/24--PO10289680</t>
  </si>
  <si>
    <t>85320045</t>
  </si>
  <si>
    <t>Laptop avec housse</t>
  </si>
  <si>
    <t>51145148</t>
  </si>
  <si>
    <t>TEKNET GROUP</t>
  </si>
  <si>
    <t>IMMEUBLE YLANG YLANG</t>
  </si>
  <si>
    <t>7104006916</t>
  </si>
  <si>
    <t>20-01-2025</t>
  </si>
  <si>
    <t xml:space="preserve">Acquisition 04 téléphones mobiles </t>
  </si>
  <si>
    <t>24365172</t>
  </si>
  <si>
    <t>UNDP.MDG.30000.34801.72410.01000894.011363.0.0</t>
  </si>
  <si>
    <t>Clavie Azerty et souris sans fil</t>
  </si>
  <si>
    <t>7585920</t>
  </si>
  <si>
    <t>Acquisition téléphone portable samsung galaxy A55</t>
  </si>
  <si>
    <t>2223805</t>
  </si>
  <si>
    <t>31-01-2025</t>
  </si>
  <si>
    <t>24-01-2025</t>
  </si>
  <si>
    <t>75709 - Learning Costs - Training of Counter</t>
  </si>
  <si>
    <t>CHF</t>
  </si>
  <si>
    <t>UNDP.MDG.30000.34810.75709.01000894.011363.0.0</t>
  </si>
  <si>
    <t>01-2025</t>
  </si>
  <si>
    <t>PBF_186_PNUD_5946-courses 180625</t>
  </si>
  <si>
    <t>1700</t>
  </si>
  <si>
    <t>SWISSPEACE</t>
  </si>
  <si>
    <t>SONNENBERGSTRASSE 17 BERN SWITZERLAND</t>
  </si>
  <si>
    <t>Switzerland</t>
  </si>
  <si>
    <t>9816004362</t>
  </si>
  <si>
    <t>28-01-2025</t>
  </si>
  <si>
    <t>01-01-2025</t>
  </si>
  <si>
    <t>21</t>
  </si>
  <si>
    <t>72445 - Common Services - Communications</t>
  </si>
  <si>
    <t>22</t>
  </si>
  <si>
    <t>FTCP-COHORT 23 - MADAGASCAR' - Hanitriniony RASON</t>
  </si>
  <si>
    <t>1410</t>
  </si>
  <si>
    <t>202329293</t>
  </si>
  <si>
    <t>PBF_189-MB COMPLEMENT</t>
  </si>
  <si>
    <t>8030560</t>
  </si>
  <si>
    <t>7576000</t>
  </si>
  <si>
    <t>BFV-SG</t>
  </si>
  <si>
    <t>14 lalana Jeneraly Rabehevitra</t>
  </si>
  <si>
    <t>7104007162</t>
  </si>
  <si>
    <t>29-01-2025</t>
  </si>
  <si>
    <t>74510 - Bank Charges</t>
  </si>
  <si>
    <t>UNDP.MDG.30000.34810.74510.01000894.011363.0.0</t>
  </si>
  <si>
    <t>454560</t>
  </si>
  <si>
    <t>PBF_190-MB ANALAMANGA</t>
  </si>
  <si>
    <t>3281760</t>
  </si>
  <si>
    <t>3096000</t>
  </si>
  <si>
    <t>7104007233</t>
  </si>
  <si>
    <t>03-02-2025</t>
  </si>
  <si>
    <t>185760</t>
  </si>
  <si>
    <t>PBF_192-ITI00058395-59690-59662-59843-63472</t>
  </si>
  <si>
    <t>16373800</t>
  </si>
  <si>
    <t>6517900</t>
  </si>
  <si>
    <t>7104007615</t>
  </si>
  <si>
    <t>67305 - Labour Cost - GS Staff</t>
  </si>
  <si>
    <t>UNDP.MDG.30000.34810.67305.01000894.011363.0.0</t>
  </si>
  <si>
    <t>28-02-2025</t>
  </si>
  <si>
    <t>10-03-2025</t>
  </si>
  <si>
    <t>63408 - Learning Costs - Subcontractors (staff)</t>
  </si>
  <si>
    <t>UNDP.MDG.30000.34810.63408.01000894.011363.0.0</t>
  </si>
  <si>
    <t>03-2025</t>
  </si>
  <si>
    <t>11-03-2025</t>
  </si>
  <si>
    <t>TR00449486</t>
  </si>
  <si>
    <t>3234</t>
  </si>
  <si>
    <t>378</t>
  </si>
  <si>
    <t>63407 - Learning Costs - Daily Subsistence Allowance (staff)</t>
  </si>
  <si>
    <t>UNDP.MDG.30000.34810.63407.01000894.011363.0.0</t>
  </si>
  <si>
    <t>DSA (Standard)</t>
  </si>
  <si>
    <t>2484</t>
  </si>
  <si>
    <t>372</t>
  </si>
  <si>
    <t>TR00455877</t>
  </si>
  <si>
    <t>584.76</t>
  </si>
  <si>
    <t>395.76</t>
  </si>
  <si>
    <t>6765900950</t>
  </si>
  <si>
    <t>14-04-2025</t>
  </si>
  <si>
    <t>189</t>
  </si>
  <si>
    <t>31-03-2025</t>
  </si>
  <si>
    <t>01-03-2025</t>
  </si>
  <si>
    <t>63406 - Learning Costs - Air Ticket (staff)</t>
  </si>
  <si>
    <t>UNDP.MDG.30000.34810.63406.01000894.011363.0.0</t>
  </si>
  <si>
    <t>PBF_197-ITI00064351-64197-64188-64196-6428à6430</t>
  </si>
  <si>
    <t>21152500</t>
  </si>
  <si>
    <t>Travel (Air / Surface)- Preferred Fare</t>
  </si>
  <si>
    <t>10424800</t>
  </si>
  <si>
    <t>7104008915</t>
  </si>
  <si>
    <t>15-04-2025</t>
  </si>
  <si>
    <t>16-04-2025</t>
  </si>
  <si>
    <t>04-2025</t>
  </si>
  <si>
    <t>PBF_201-INV 1619647 ET 1659993 FEV &amp; MARS</t>
  </si>
  <si>
    <t>1966150.32</t>
  </si>
  <si>
    <t>7104008951</t>
  </si>
  <si>
    <t>17-04-2025</t>
  </si>
  <si>
    <t>07-02-2025</t>
  </si>
  <si>
    <t>67205 - Labour Cost - NO Staff</t>
  </si>
  <si>
    <t>UNDP.MDG.30000.34810.67205.01000894.011363.0.0</t>
  </si>
  <si>
    <t>01-02-2025</t>
  </si>
  <si>
    <t>30-04-2025</t>
  </si>
  <si>
    <t>PBF_203-inv 071/2025- Avril</t>
  </si>
  <si>
    <t>UN SECURITY--UN CLINIC--VSAT 2025</t>
  </si>
  <si>
    <t>973.63</t>
  </si>
  <si>
    <t>202332619</t>
  </si>
  <si>
    <t>72335 - Consumables - Pharmaceutical Products</t>
  </si>
  <si>
    <t>1550.08</t>
  </si>
  <si>
    <t>5260.01</t>
  </si>
  <si>
    <t>01-04-2025</t>
  </si>
  <si>
    <t>73125 - Common Services - Premises</t>
  </si>
  <si>
    <t>PBF_202--INV 019/MARS 2025---TITAN 2</t>
  </si>
  <si>
    <t>15242.89</t>
  </si>
  <si>
    <t>202333056</t>
  </si>
  <si>
    <t>09-05-2025</t>
  </si>
  <si>
    <t>16-05-2025</t>
  </si>
  <si>
    <t>17-05-2025</t>
  </si>
  <si>
    <t>TC00420201s_0</t>
  </si>
  <si>
    <t>36.4</t>
  </si>
  <si>
    <t>6765901001</t>
  </si>
  <si>
    <t>19-05-2025</t>
  </si>
  <si>
    <t>20-05-2025</t>
  </si>
  <si>
    <t>75709 - TrnWrkshp&amp;Conf - Accomodation</t>
  </si>
  <si>
    <t>PBF_217-MB ALAOTRA MANGORO</t>
  </si>
  <si>
    <t>4956560</t>
  </si>
  <si>
    <t>4676000</t>
  </si>
  <si>
    <t>7104009768</t>
  </si>
  <si>
    <t>22-05-2025</t>
  </si>
  <si>
    <t>280560</t>
  </si>
  <si>
    <t>31-05-2025</t>
  </si>
  <si>
    <t>Activity 2</t>
  </si>
  <si>
    <t xml:space="preserve">Cadre stratégique et technique </t>
  </si>
  <si>
    <t>10-04-2025</t>
  </si>
  <si>
    <t>71211 - International Consultants Expenses - Security and Insurance Cost</t>
  </si>
  <si>
    <t>UNDP.MDG.30000.34801.71211.01000894.011363.0.0</t>
  </si>
  <si>
    <t>DELPHINE COLBEAU</t>
  </si>
  <si>
    <t>3 IMPASSE DE LA GOURDILLERIE</t>
  </si>
  <si>
    <t>GIF SUR YVETTE</t>
  </si>
  <si>
    <t xml:space="preserve">Rapport intermédiaire- Analayse de conflit sensible au genre à Madagascar </t>
  </si>
  <si>
    <t>20-03-2025</t>
  </si>
  <si>
    <t>72715 - Hospitality Expenses - Catering</t>
  </si>
  <si>
    <t>UNDP.MDG.30000.34801.72715.01000894.011363.0.0</t>
  </si>
  <si>
    <t>NY HANITRASOA</t>
  </si>
  <si>
    <t>LOT C 117 ANDRANOMENA</t>
  </si>
  <si>
    <t xml:space="preserve">Restauration des 40 participants - Atelier restitution analyse de conflits </t>
  </si>
  <si>
    <t>PBF_187-3-MB ATSIMO ANDREFANA</t>
  </si>
  <si>
    <t>No</t>
  </si>
  <si>
    <t>23-01-2025</t>
  </si>
  <si>
    <t>19003680</t>
  </si>
  <si>
    <t>17928000</t>
  </si>
  <si>
    <t>7104007075</t>
  </si>
  <si>
    <t>12000</t>
  </si>
  <si>
    <t>000013</t>
  </si>
  <si>
    <t>UNDP.MDG.12000.34850.71405.0.000013.0.0</t>
  </si>
  <si>
    <t>-17928000</t>
  </si>
  <si>
    <t>UNDP.MDG.12000.34850.74510.0.000013.0.0</t>
  </si>
  <si>
    <t>01-05-2025</t>
  </si>
  <si>
    <t>-1075680</t>
  </si>
  <si>
    <t>1075680</t>
  </si>
  <si>
    <t>20-12-2023</t>
  </si>
  <si>
    <t>71620 - Daily Subsistence Allowance - Local</t>
  </si>
  <si>
    <t>UNDP.MDG.30000.34810.71620.01000894.011363.0.0</t>
  </si>
  <si>
    <t>ZDI PBF_Dec 2023</t>
  </si>
  <si>
    <t>Affectations des dépenses sur l'output 00101926 vers l'output 00103573</t>
  </si>
  <si>
    <t>5500</t>
  </si>
  <si>
    <t>202310313</t>
  </si>
  <si>
    <t>13-09-2024</t>
  </si>
  <si>
    <t>09-2024</t>
  </si>
  <si>
    <t>PBF_162bis-INV FT UN/6--PO10247353</t>
  </si>
  <si>
    <t>2250</t>
  </si>
  <si>
    <t xml:space="preserve">* Rapport ‘desk review’ entre 20-25 pages
* Recommandations détaillées sur les lacunes de la recherche genre/WPS existante - sociale, politique, économique, sécurité climatique, géographique, etc.
* Bibliographie </t>
  </si>
  <si>
    <t>6765900670</t>
  </si>
  <si>
    <t>24-09-2024</t>
  </si>
  <si>
    <t>30-10-2024</t>
  </si>
  <si>
    <t>PBF_170-inv 60910-2024--PO 10299894</t>
  </si>
  <si>
    <t>16875000</t>
  </si>
  <si>
    <t>Acquisition consommables informatiques du PBF - Cartouche d'encre - CANON C-EXV 49 Black</t>
  </si>
  <si>
    <t>2850000</t>
  </si>
  <si>
    <t>SOCIETE HK MEDIA SARLU</t>
  </si>
  <si>
    <t>BOUTIQUE NO R16 IT STATION TSIAZOTAFO</t>
  </si>
  <si>
    <t>7104004796</t>
  </si>
  <si>
    <t>Acquisition consommables informatiques du PBF - Cartouche d'encre - HP CF226A Black</t>
  </si>
  <si>
    <t>3375000</t>
  </si>
  <si>
    <t>Acquisition consommables informatiques du PBF - Cartouche d'encre - CANON C-EXV 49 Yellow</t>
  </si>
  <si>
    <t>3550000</t>
  </si>
  <si>
    <t>Acquisition consommables informatiques du PBF - Cartouche d'encre - CANON C-EXV 49 Magenta</t>
  </si>
  <si>
    <t>Acquisition consommables informatiques du PBF - Cartouche d'encre - CANON C-EXV 49 Blue</t>
  </si>
  <si>
    <t>07-11-2024</t>
  </si>
  <si>
    <t>UNDP.MDG.30000.34810.72220.01000894.011363.0.0</t>
  </si>
  <si>
    <t>PBF_171-INV MLDFC2400407--PO 10300069</t>
  </si>
  <si>
    <t>4729500</t>
  </si>
  <si>
    <t>Acquisition 04 fauteuils de direction pour le staff PBF</t>
  </si>
  <si>
    <t>7104004928</t>
  </si>
  <si>
    <t>08-11-2024</t>
  </si>
  <si>
    <t>4887150</t>
  </si>
  <si>
    <t>-157650</t>
  </si>
  <si>
    <t>09-11-2024</t>
  </si>
  <si>
    <t>TR00392221</t>
  </si>
  <si>
    <t>1490.88</t>
  </si>
  <si>
    <t>6765900771</t>
  </si>
  <si>
    <t>05-12-2024</t>
  </si>
  <si>
    <t>1238.88</t>
  </si>
  <si>
    <t>19-10-2024</t>
  </si>
  <si>
    <t>PBF_169C-INV FT UN/7- PO10247353</t>
  </si>
  <si>
    <t>5250</t>
  </si>
  <si>
    <t>6765900756</t>
  </si>
  <si>
    <t>25-11-2024</t>
  </si>
  <si>
    <t>30-12-2024</t>
  </si>
  <si>
    <t>71205 - International Consultants Expenses - Short-Term Technical Contractors</t>
  </si>
  <si>
    <t>UNDP.MDG.30000.34810.71205.01000894.011363.0.0</t>
  </si>
  <si>
    <t>UNDP-HQ</t>
  </si>
  <si>
    <t>CR-ExpR-MDG/MWI/MYS/MDV/MRT/MUS/MAR/FSM/MDA</t>
  </si>
  <si>
    <t>ExpRes Roster cost recovery. Assignments as attached.</t>
  </si>
  <si>
    <t>300</t>
  </si>
  <si>
    <t>202327589</t>
  </si>
  <si>
    <t>PBF_187-2-MB ALAOTRA MANGORO</t>
  </si>
  <si>
    <t>15247040</t>
  </si>
  <si>
    <t>14384000</t>
  </si>
  <si>
    <t>7104007076</t>
  </si>
  <si>
    <t>863040</t>
  </si>
  <si>
    <t>PBF_187-4c-MB ATSIMO ATSINANANA</t>
  </si>
  <si>
    <t>14938368</t>
  </si>
  <si>
    <t>14092800</t>
  </si>
  <si>
    <t>7104007074</t>
  </si>
  <si>
    <t>845568</t>
  </si>
  <si>
    <t>PBF_187-5-MB MENABE</t>
  </si>
  <si>
    <t>9472160</t>
  </si>
  <si>
    <t>536160</t>
  </si>
  <si>
    <t>7104007077</t>
  </si>
  <si>
    <t>8936000</t>
  </si>
  <si>
    <t>22-01-2025</t>
  </si>
  <si>
    <t>PBF_187-1-MB ANALAMANGA</t>
  </si>
  <si>
    <t>13372960</t>
  </si>
  <si>
    <t>12616000</t>
  </si>
  <si>
    <t>7104007073</t>
  </si>
  <si>
    <t>756960</t>
  </si>
  <si>
    <t>PBF_191-FB7281---PO10322508</t>
  </si>
  <si>
    <t>1030833.33</t>
  </si>
  <si>
    <t xml:space="preserve">Acquisition 05 boites de capsule à café - PBF </t>
  </si>
  <si>
    <t>7104007545</t>
  </si>
  <si>
    <t>18-02-2025</t>
  </si>
  <si>
    <t>PBF_193-INV 21/529FH---PO10346996</t>
  </si>
  <si>
    <t>8160000</t>
  </si>
  <si>
    <t>Pack event - Restauration : Formation des chercheurs sur la consultation locale - Phase 2 : Analyse des conflits en date du 28 et 29 janvier 2025</t>
  </si>
  <si>
    <t>LE GRAND MELLIS HOTEL AND SPA</t>
  </si>
  <si>
    <t>3 RUE INDIRA GANDHI</t>
  </si>
  <si>
    <t>7104007625</t>
  </si>
  <si>
    <t>PBF_196-MB ATSIMO ANDREFANA</t>
  </si>
  <si>
    <t>8532076.24</t>
  </si>
  <si>
    <t>8049128.53</t>
  </si>
  <si>
    <t>7104008920</t>
  </si>
  <si>
    <t>482947.71</t>
  </si>
  <si>
    <t>PBF_198-INV FV114/ITET/25---PO10368253</t>
  </si>
  <si>
    <t>728000</t>
  </si>
  <si>
    <t xml:space="preserve">Acquisition des prix (07 power bank - Concours meilleure équipe </t>
  </si>
  <si>
    <t>ITET</t>
  </si>
  <si>
    <t>Lot II I 102 E Ter Alarobia Amboniloha</t>
  </si>
  <si>
    <t>7104008921</t>
  </si>
  <si>
    <t>PBF_199-MB ANALAMANGA</t>
  </si>
  <si>
    <t>5087005.31</t>
  </si>
  <si>
    <t>4799061.61</t>
  </si>
  <si>
    <t>7104008945</t>
  </si>
  <si>
    <t>287943.7</t>
  </si>
  <si>
    <t>PBF_200-MB MENABE</t>
  </si>
  <si>
    <t>6151180</t>
  </si>
  <si>
    <t>5803000</t>
  </si>
  <si>
    <t>7104008959</t>
  </si>
  <si>
    <t>348180</t>
  </si>
  <si>
    <t>04-04-2025</t>
  </si>
  <si>
    <t>PBF_205-FAC/2025/166--PO10368251</t>
  </si>
  <si>
    <t>18942000</t>
  </si>
  <si>
    <t xml:space="preserve">Acquisition des prix (07 téléphones portables) - Concours meilleure équipe </t>
  </si>
  <si>
    <t>6594000</t>
  </si>
  <si>
    <t>TANATECH</t>
  </si>
  <si>
    <t>LOT IVE 32 BIS 14 RUE RANARIVELO</t>
  </si>
  <si>
    <t>7104008958</t>
  </si>
  <si>
    <t xml:space="preserve">Acquisition des prix (07 tablettes) - Concours meilleure équipe </t>
  </si>
  <si>
    <t>12348000</t>
  </si>
  <si>
    <t>PBF_209-MB ATSIMO ATSINANANA</t>
  </si>
  <si>
    <t>4757121</t>
  </si>
  <si>
    <t>4487850</t>
  </si>
  <si>
    <t>7104009321</t>
  </si>
  <si>
    <t>02-05-2025</t>
  </si>
  <si>
    <t>-8160000</t>
  </si>
  <si>
    <t>UNDP.MDG.30000.34801.75709.01000894.011363.0.0</t>
  </si>
  <si>
    <t>269271</t>
  </si>
  <si>
    <t>SOCIETE ATMOSPHERE DEPOT SARL</t>
  </si>
  <si>
    <t>Ambatobe</t>
  </si>
  <si>
    <t xml:space="preserve">Pack event - Mini retraite interne ST PBF (location salle de reunion - pause café matin et après-midi, déjeuner, eau minérale) pour 06 participants </t>
  </si>
  <si>
    <t>71305 - Local Consultants Expenses - Short-Term Technical Contractors</t>
  </si>
  <si>
    <t>UNDP.MDG.30000.34801.71305.01000894.011363.0.0</t>
  </si>
  <si>
    <t>PI LALAO</t>
  </si>
  <si>
    <t>Lot I Ter Bis Ambohitrarahaba</t>
  </si>
  <si>
    <t>Prestation de service - Activité teambuilding "Equipe ST PBF" - Mini retraite</t>
  </si>
  <si>
    <t>25-03-2024</t>
  </si>
  <si>
    <t>Pause-café matin, après-midi et eau minérale - 1er semestre 2024</t>
  </si>
  <si>
    <t>Eau minérale - 1er semestre 2024</t>
  </si>
  <si>
    <t>12-12-2023</t>
  </si>
  <si>
    <t>75710 - Learning Costs - Participation of Counterparts</t>
  </si>
  <si>
    <t>UNDP.MDG.30000.34801.75710.01000894.011363.0.0</t>
  </si>
  <si>
    <t>Le Chalet Catering Service</t>
  </si>
  <si>
    <t>Tanambao SPM Maintirano</t>
  </si>
  <si>
    <t>Organisation réunion de validation du rapport de démarrage "Phase de localisation" - jeudi 07/12/2023 (Pause-café &amp; eau minérale pour 10 pax)</t>
  </si>
  <si>
    <t>Organisation mini-atelier de planification des 03 nouveaux projets PBF - jeudi 14/12/2023 (Pause-café &amp; eau minérale pour 25 pax)</t>
  </si>
  <si>
    <t>03-04-2025</t>
  </si>
  <si>
    <t>INCOMPLETE</t>
  </si>
  <si>
    <t>FAILED</t>
  </si>
  <si>
    <t>TC00405645s_0</t>
  </si>
  <si>
    <t>09-04-2025</t>
  </si>
  <si>
    <t>735.55</t>
  </si>
  <si>
    <t>WAKANA EMMANUEL</t>
  </si>
  <si>
    <t>GIHOSHA, GASENYI AV.MURINZI NUMERO 109</t>
  </si>
  <si>
    <t>BUJUMBURA</t>
  </si>
  <si>
    <t>06-10-2023</t>
  </si>
  <si>
    <t>TC00166592s_0</t>
  </si>
  <si>
    <t>272000</t>
  </si>
  <si>
    <t>HCM-71305799</t>
  </si>
  <si>
    <t>Josefa RANAIVOSON[[71305799]]</t>
  </si>
  <si>
    <t>Lot VU 66 Miandrarivo Ambanidia</t>
  </si>
  <si>
    <t>ANTANANARIVO 101</t>
  </si>
  <si>
    <t>7103304740</t>
  </si>
  <si>
    <t>09-10-2023</t>
  </si>
  <si>
    <t>10-10-2023</t>
  </si>
  <si>
    <t>13-10-2023</t>
  </si>
  <si>
    <t>TR00209144</t>
  </si>
  <si>
    <t>748000</t>
  </si>
  <si>
    <t>7103304873</t>
  </si>
  <si>
    <t>17-10-2023</t>
  </si>
  <si>
    <t>11-10-2023</t>
  </si>
  <si>
    <t>75711 - Learning Costs - Stipends for Training, Workshop, Conference</t>
  </si>
  <si>
    <t>UNDP.MDG.30000.34810.75711.01000894.011363.0.0</t>
  </si>
  <si>
    <t>PBF_053-MB TANA</t>
  </si>
  <si>
    <t>1000000</t>
  </si>
  <si>
    <t>BANK OF AFRICA</t>
  </si>
  <si>
    <t>ZONE GALAXY ANDRAHARO</t>
  </si>
  <si>
    <t>7103304937</t>
  </si>
  <si>
    <t>19-10-2023</t>
  </si>
  <si>
    <t>21-11-2023</t>
  </si>
  <si>
    <t>TC00185154</t>
  </si>
  <si>
    <t>7103305738</t>
  </si>
  <si>
    <t>13-11-2023</t>
  </si>
  <si>
    <t>06-2023</t>
  </si>
  <si>
    <t>01-06-2023</t>
  </si>
  <si>
    <t>ITI00025750</t>
  </si>
  <si>
    <t>2235600</t>
  </si>
  <si>
    <t>TR00226492- 8522415911589 - RASON Hanitriniony</t>
  </si>
  <si>
    <t>7103305772</t>
  </si>
  <si>
    <t>24-11-2023</t>
  </si>
  <si>
    <t>ITI00025907</t>
  </si>
  <si>
    <t>1803300</t>
  </si>
  <si>
    <t>TR00226499 - 8522415913783 - RAVOALA Henintsoa</t>
  </si>
  <si>
    <t>11-12-2023</t>
  </si>
  <si>
    <t>71210 - International Consultants Expenses - Short-Term Support Contractors</t>
  </si>
  <si>
    <t>UNDP.MDG.30000.34810.71210.01000894.011363.0.0</t>
  </si>
  <si>
    <t>PBF_080-INV01</t>
  </si>
  <si>
    <t>8700000</t>
  </si>
  <si>
    <t>Mamy Andrianiaina RAKOTONJOHARY</t>
  </si>
  <si>
    <t>p49 Cité Fitiavana</t>
  </si>
  <si>
    <t>Fianarantsoa</t>
  </si>
  <si>
    <t>7103306656</t>
  </si>
  <si>
    <t>30-01-2024</t>
  </si>
  <si>
    <t>TC00212658s_0</t>
  </si>
  <si>
    <t>2000</t>
  </si>
  <si>
    <t>7103307302</t>
  </si>
  <si>
    <t>PBF_086-INV6685-PO 10159305</t>
  </si>
  <si>
    <t>16816666.67</t>
  </si>
  <si>
    <t>Package events (location salle &amp; restauration)</t>
  </si>
  <si>
    <t>-7083.64</t>
  </si>
  <si>
    <t>Société Immobilière EDEN-Novotel Convention &amp; Spa Madagascar</t>
  </si>
  <si>
    <t>Alarobia</t>
  </si>
  <si>
    <t xml:space="preserve">Antananarivo </t>
  </si>
  <si>
    <t>7103307356</t>
  </si>
  <si>
    <t>06-02-2024</t>
  </si>
  <si>
    <t>16823750.31</t>
  </si>
  <si>
    <t>31-10-2023</t>
  </si>
  <si>
    <t>UNDP.MDG.30000.34801.71620.01000894.011363.0.0</t>
  </si>
  <si>
    <t>TR00254997</t>
  </si>
  <si>
    <t>736000</t>
  </si>
  <si>
    <t>7103307334</t>
  </si>
  <si>
    <t>05-02-2024</t>
  </si>
  <si>
    <t>TR00255386</t>
  </si>
  <si>
    <t>160</t>
  </si>
  <si>
    <t>HCM-71305804</t>
  </si>
  <si>
    <t>Hanitriniony RASON[[71305804]]</t>
  </si>
  <si>
    <t>Cité des 67ha Centre-Ouest Logement 671</t>
  </si>
  <si>
    <t>6765900297</t>
  </si>
  <si>
    <t>02-02-2024</t>
  </si>
  <si>
    <t>TR00255947</t>
  </si>
  <si>
    <t>176</t>
  </si>
  <si>
    <t>6765900299</t>
  </si>
  <si>
    <t>Supplementary/Reduced DSA</t>
  </si>
  <si>
    <t>TR00261812</t>
  </si>
  <si>
    <t>934000</t>
  </si>
  <si>
    <t>7103307638</t>
  </si>
  <si>
    <t>22-02-2024</t>
  </si>
  <si>
    <t>TR00261677</t>
  </si>
  <si>
    <t>412</t>
  </si>
  <si>
    <t>6765900313</t>
  </si>
  <si>
    <t>23-02-2024</t>
  </si>
  <si>
    <t>TR00263651</t>
  </si>
  <si>
    <t>206</t>
  </si>
  <si>
    <t>7103307665</t>
  </si>
  <si>
    <t>26-02-2024</t>
  </si>
  <si>
    <t>934455.14</t>
  </si>
  <si>
    <t>20-02-2024</t>
  </si>
  <si>
    <t>TR00262486</t>
  </si>
  <si>
    <t>226.6</t>
  </si>
  <si>
    <t>20.6</t>
  </si>
  <si>
    <t>6765900317</t>
  </si>
  <si>
    <t>TR00254928_1</t>
  </si>
  <si>
    <t>588800</t>
  </si>
  <si>
    <t>HCM-71333681</t>
  </si>
  <si>
    <t>Henintsoa Tahiana Christiane RAVOALA[[71333681]]</t>
  </si>
  <si>
    <t>7103307859</t>
  </si>
  <si>
    <t>03-03-2024</t>
  </si>
  <si>
    <t>CREDIT</t>
  </si>
  <si>
    <t>TC00223319c_0</t>
  </si>
  <si>
    <t>-10000</t>
  </si>
  <si>
    <t>Balance Due to Organization</t>
  </si>
  <si>
    <t>28-02-2024</t>
  </si>
  <si>
    <t>PBF_098-INV 35981</t>
  </si>
  <si>
    <t>26800000</t>
  </si>
  <si>
    <t xml:space="preserve">Pack event (location salle de réunion - restauration des participants) - retraite de démarrage avec les partenaires et nouveaux projets financés par le PBF </t>
  </si>
  <si>
    <t>LE DOMAINE D ILO</t>
  </si>
  <si>
    <t>LOT 2 P62 ANDRIANIFONANA</t>
  </si>
  <si>
    <t>anosiala</t>
  </si>
  <si>
    <t>7103307904</t>
  </si>
  <si>
    <t>13-02-2024</t>
  </si>
  <si>
    <t>PBF_100-INV 40</t>
  </si>
  <si>
    <t>1265000</t>
  </si>
  <si>
    <t>Retraite interne du PBF à Ampefy - Restauration &amp; location salle de réunion</t>
  </si>
  <si>
    <t>KAVITAHA HOTEL RESTAURANT KAVITAHA</t>
  </si>
  <si>
    <t>AMPEFY SOAVINANDRIANA 118</t>
  </si>
  <si>
    <t>AMPEFY</t>
  </si>
  <si>
    <t>7103307966</t>
  </si>
  <si>
    <t>74210 - Printing and Publications</t>
  </si>
  <si>
    <t>UNDP.MDG.30000.34801.74210.01000894.011363.0.0</t>
  </si>
  <si>
    <t>PBF_099-INV 2024/COM/006</t>
  </si>
  <si>
    <t>8419500</t>
  </si>
  <si>
    <t>Impression livre 20 pages - couverture PCB 300g - Intérieur PCB 130g - Impression quadri recto verso - Finition dos collé carré</t>
  </si>
  <si>
    <t>2646000</t>
  </si>
  <si>
    <t>SOCIETE HAY</t>
  </si>
  <si>
    <t>LOT V1 7 BIS MAHATSINJO ANLASORA</t>
  </si>
  <si>
    <t>7103308003</t>
  </si>
  <si>
    <t>11-03-2024</t>
  </si>
  <si>
    <t>Impression fiche de projet - format A4 ouvert - impression quadri recto verso sur PCB 150g</t>
  </si>
  <si>
    <t>1732500</t>
  </si>
  <si>
    <t>Impression pochette - format 22*32 cm fermé / 38*7 ouvert sur PCB 300g - Finition : pliage, rainage, collage, impression en quadri recto</t>
  </si>
  <si>
    <t>3861000</t>
  </si>
  <si>
    <t>Impression carte de visite - impression quadri recto verso sur PCB 300g</t>
  </si>
  <si>
    <t>12-03-2024</t>
  </si>
  <si>
    <t>TC00229879s_0</t>
  </si>
  <si>
    <t>13.24</t>
  </si>
  <si>
    <t>6765900353</t>
  </si>
  <si>
    <t>15-03-2024</t>
  </si>
  <si>
    <t>15-02-2024</t>
  </si>
  <si>
    <t>13-03-2024</t>
  </si>
  <si>
    <t>TR00260667_1</t>
  </si>
  <si>
    <t>2241600</t>
  </si>
  <si>
    <t>29-02-2024</t>
  </si>
  <si>
    <t>14-03-2024</t>
  </si>
  <si>
    <t>TC00222613</t>
  </si>
  <si>
    <t>7103308107</t>
  </si>
  <si>
    <t>720462.4</t>
  </si>
  <si>
    <t>TC00232072</t>
  </si>
  <si>
    <t>7103308149</t>
  </si>
  <si>
    <t>18-03-2024</t>
  </si>
  <si>
    <t>TC00232032s_0</t>
  </si>
  <si>
    <t>59.4</t>
  </si>
  <si>
    <t>6765900355</t>
  </si>
  <si>
    <t>02-05-2024</t>
  </si>
  <si>
    <t>TC00249875</t>
  </si>
  <si>
    <t>HCM-71409072</t>
  </si>
  <si>
    <t>Anna Catherine Ewing SQUIER[[71409072]]</t>
  </si>
  <si>
    <t>6765900434</t>
  </si>
  <si>
    <t>07-05-2024</t>
  </si>
  <si>
    <t>211.43</t>
  </si>
  <si>
    <t>PBF_126-INV2024-0607</t>
  </si>
  <si>
    <t>720000</t>
  </si>
  <si>
    <t>Pause-café+eau minérale / Réunion de coordination des projets PBF</t>
  </si>
  <si>
    <t>7104000854</t>
  </si>
  <si>
    <t>19-04-2024</t>
  </si>
  <si>
    <t>PBF_127-INV 2024-0725</t>
  </si>
  <si>
    <t>360000</t>
  </si>
  <si>
    <t>300000</t>
  </si>
  <si>
    <t>7104000865</t>
  </si>
  <si>
    <t>60000</t>
  </si>
  <si>
    <t>11-06-2024</t>
  </si>
  <si>
    <t>PBF_132-WFP/MG/UNHAS/03DEP_JUIN/2024</t>
  </si>
  <si>
    <t>1997044.48</t>
  </si>
  <si>
    <t>PAM MADAGASCAR</t>
  </si>
  <si>
    <t>PAM MADAGASCAR LOT VB 71 GB AMBATOROKA</t>
  </si>
  <si>
    <t>-1997044.48</t>
  </si>
  <si>
    <t>12-06-2024</t>
  </si>
  <si>
    <t>13-06-2024</t>
  </si>
  <si>
    <t>TR00310141</t>
  </si>
  <si>
    <t>567</t>
  </si>
  <si>
    <t>109</t>
  </si>
  <si>
    <t>7104001661</t>
  </si>
  <si>
    <t>17-06-2024</t>
  </si>
  <si>
    <t>2531615.31</t>
  </si>
  <si>
    <t>218</t>
  </si>
  <si>
    <t>240</t>
  </si>
  <si>
    <t>PBF_132C-WFP/MG/UNHAS/03DEP_JUIN/2024</t>
  </si>
  <si>
    <t>452</t>
  </si>
  <si>
    <t>6765900507</t>
  </si>
  <si>
    <t>30-06-2024</t>
  </si>
  <si>
    <t>TC00268996s_0</t>
  </si>
  <si>
    <t>137200</t>
  </si>
  <si>
    <t>7104001711</t>
  </si>
  <si>
    <t>19-06-2024</t>
  </si>
  <si>
    <t>18-06-2024</t>
  </si>
  <si>
    <t>TC00231473s_0</t>
  </si>
  <si>
    <t>560400</t>
  </si>
  <si>
    <t>TR00312549</t>
  </si>
  <si>
    <t>960800</t>
  </si>
  <si>
    <t>389600</t>
  </si>
  <si>
    <t>7104001745</t>
  </si>
  <si>
    <t>20-06-2024</t>
  </si>
  <si>
    <t>571200</t>
  </si>
  <si>
    <t>TR00312560</t>
  </si>
  <si>
    <t>158</t>
  </si>
  <si>
    <t>126</t>
  </si>
  <si>
    <t>6765900510</t>
  </si>
  <si>
    <t>32</t>
  </si>
  <si>
    <t>02-07-2024</t>
  </si>
  <si>
    <t>TC00274552s_0</t>
  </si>
  <si>
    <t>240200</t>
  </si>
  <si>
    <t>7104002051</t>
  </si>
  <si>
    <t>04-07-2024</t>
  </si>
  <si>
    <t>TC00278295s_0</t>
  </si>
  <si>
    <t>170.88</t>
  </si>
  <si>
    <t>6765900543</t>
  </si>
  <si>
    <t>-26800000</t>
  </si>
  <si>
    <t>-1265000</t>
  </si>
  <si>
    <t>-720000</t>
  </si>
  <si>
    <t>-300000</t>
  </si>
  <si>
    <t>-60000</t>
  </si>
  <si>
    <t>07-08-2024</t>
  </si>
  <si>
    <t>TC00289333</t>
  </si>
  <si>
    <t>RASOANIAINA Rakotondratovo Zoe</t>
  </si>
  <si>
    <t>II A 78 FJ Anjanahary</t>
  </si>
  <si>
    <t>7104004514</t>
  </si>
  <si>
    <t>23-10-2024</t>
  </si>
  <si>
    <t>21-10-2024</t>
  </si>
  <si>
    <t>PDA_165-ZDI-déplacements du PDA</t>
  </si>
  <si>
    <t>-211.43</t>
  </si>
  <si>
    <t>202323871</t>
  </si>
  <si>
    <t>22-10-2024</t>
  </si>
  <si>
    <t>TR00394602</t>
  </si>
  <si>
    <t>3450000</t>
  </si>
  <si>
    <t>7104005118</t>
  </si>
  <si>
    <t>14-11-2024</t>
  </si>
  <si>
    <t>31-10-2024</t>
  </si>
  <si>
    <t>TC00349772s_0</t>
  </si>
  <si>
    <t>20000</t>
  </si>
  <si>
    <t>7104005739</t>
  </si>
  <si>
    <t>PBF_182-INV 2024-1114---PO10199667</t>
  </si>
  <si>
    <t>805000</t>
  </si>
  <si>
    <t>7103309175</t>
  </si>
  <si>
    <t>18-12-2024</t>
  </si>
  <si>
    <t>55000</t>
  </si>
  <si>
    <t>PBF_184&amp;185_INV 2024-0765&amp;0996--PO10199667</t>
  </si>
  <si>
    <t>320000</t>
  </si>
  <si>
    <t>7104006212</t>
  </si>
  <si>
    <t>21-01-2025</t>
  </si>
  <si>
    <t>TR00427037</t>
  </si>
  <si>
    <t>492</t>
  </si>
  <si>
    <t>6765900840</t>
  </si>
  <si>
    <t>04-02-2025</t>
  </si>
  <si>
    <t>05-02-2025</t>
  </si>
  <si>
    <t>TR00434727</t>
  </si>
  <si>
    <t>654</t>
  </si>
  <si>
    <t>528</t>
  </si>
  <si>
    <t>6765900863</t>
  </si>
  <si>
    <t>24-02-2025</t>
  </si>
  <si>
    <t>06-02-2025</t>
  </si>
  <si>
    <t>TR00435454</t>
  </si>
  <si>
    <t>804</t>
  </si>
  <si>
    <t>678</t>
  </si>
  <si>
    <t>6765900861</t>
  </si>
  <si>
    <t>TR00435463</t>
  </si>
  <si>
    <t>3168520</t>
  </si>
  <si>
    <t>7104007641</t>
  </si>
  <si>
    <t>TR00435451</t>
  </si>
  <si>
    <t>717</t>
  </si>
  <si>
    <t>6765900862</t>
  </si>
  <si>
    <t>TR00436210</t>
  </si>
  <si>
    <t>1974016</t>
  </si>
  <si>
    <t>7104007642</t>
  </si>
  <si>
    <t>TC00385506s_0</t>
  </si>
  <si>
    <t>105.6</t>
  </si>
  <si>
    <t>6765900856</t>
  </si>
  <si>
    <t>19-02-2025</t>
  </si>
  <si>
    <t>27-03-2024</t>
  </si>
  <si>
    <t>75705 - Learning Costs - Course Fee (non staff)</t>
  </si>
  <si>
    <t>FIN0189278/CM</t>
  </si>
  <si>
    <t>-30609100</t>
  </si>
  <si>
    <t>-230000</t>
  </si>
  <si>
    <t>25-02-2025</t>
  </si>
  <si>
    <t>TR00444179</t>
  </si>
  <si>
    <t>2545664</t>
  </si>
  <si>
    <t>Rita Tambatraja RANDRIANARIVO</t>
  </si>
  <si>
    <t>Lot II A 65 Bis Tanjombato</t>
  </si>
  <si>
    <t>7104007732</t>
  </si>
  <si>
    <t>27-02-2025</t>
  </si>
  <si>
    <t>TR00455862</t>
  </si>
  <si>
    <t>3405000</t>
  </si>
  <si>
    <t>2385000</t>
  </si>
  <si>
    <t>7104008890</t>
  </si>
  <si>
    <t>510000</t>
  </si>
  <si>
    <t>02-04-2025</t>
  </si>
  <si>
    <t>TC00402953s_0</t>
  </si>
  <si>
    <t>44.3</t>
  </si>
  <si>
    <t>6765900938</t>
  </si>
  <si>
    <t>TC00392937s_0</t>
  </si>
  <si>
    <t>6765900940</t>
  </si>
  <si>
    <t>14-03-2025</t>
  </si>
  <si>
    <t>TR00451824_1</t>
  </si>
  <si>
    <t>376000</t>
  </si>
  <si>
    <t>7104008752</t>
  </si>
  <si>
    <t>TC00395618s_0</t>
  </si>
  <si>
    <t>723080</t>
  </si>
  <si>
    <t>7104008779</t>
  </si>
  <si>
    <t>07-04-2025</t>
  </si>
  <si>
    <t>TR00451887_1</t>
  </si>
  <si>
    <t>300800</t>
  </si>
  <si>
    <t>7104008827</t>
  </si>
  <si>
    <t>08-04-2025</t>
  </si>
  <si>
    <t>TR00460311</t>
  </si>
  <si>
    <t>1877824</t>
  </si>
  <si>
    <t>7104008902</t>
  </si>
  <si>
    <t>TC00405265s_0</t>
  </si>
  <si>
    <t>73200</t>
  </si>
  <si>
    <t>7104008849</t>
  </si>
  <si>
    <t>TC00392650c_0</t>
  </si>
  <si>
    <t>-2176000</t>
  </si>
  <si>
    <t>21-03-2025</t>
  </si>
  <si>
    <t>TC00398726s_0</t>
  </si>
  <si>
    <t>1100007.02</t>
  </si>
  <si>
    <t>7104008865</t>
  </si>
  <si>
    <t>11-04-2025</t>
  </si>
  <si>
    <t>TC00406714s_0</t>
  </si>
  <si>
    <t>25.47</t>
  </si>
  <si>
    <t>6765900951</t>
  </si>
  <si>
    <t>1622700</t>
  </si>
  <si>
    <t>760400</t>
  </si>
  <si>
    <t>04-03-2025</t>
  </si>
  <si>
    <t>PBF_207-INV SAL N° 003/MB/25--PO10356436</t>
  </si>
  <si>
    <t>2700000</t>
  </si>
  <si>
    <t>Retraite PBF 2025 à Toamasina - Cocktail dinatoire à Marina Beach en date du 04 mars 2025</t>
  </si>
  <si>
    <t>LE ROYAL PALACE MARINA BEACH</t>
  </si>
  <si>
    <t>SLAZAMAY</t>
  </si>
  <si>
    <t>TOAMASINA</t>
  </si>
  <si>
    <t>7104008963</t>
  </si>
  <si>
    <t>06-03-2025</t>
  </si>
  <si>
    <t>PBF_208-INV 2025DOSS903--PO10356389</t>
  </si>
  <si>
    <t>11719500</t>
  </si>
  <si>
    <t xml:space="preserve">Retraite PBF 2025 à Toamasina - Location salle + restauration - HOTEL CALYPSO </t>
  </si>
  <si>
    <t>HOTEL LE CALYPSO</t>
  </si>
  <si>
    <t>RUE LIEUTENANT NOEL</t>
  </si>
  <si>
    <t>7104008952</t>
  </si>
  <si>
    <t>28-04-2025</t>
  </si>
  <si>
    <t>29-04-2025</t>
  </si>
  <si>
    <t>TC00412619</t>
  </si>
  <si>
    <t>455.6</t>
  </si>
  <si>
    <t>AGUEMON Agohoué Lucrèce</t>
  </si>
  <si>
    <t>Natitingou, Quartier Kantaborifa</t>
  </si>
  <si>
    <t>NATITINGOU</t>
  </si>
  <si>
    <t>6765900990</t>
  </si>
  <si>
    <t>07-05-2025</t>
  </si>
  <si>
    <t>329.6</t>
  </si>
  <si>
    <t>-11719500</t>
  </si>
  <si>
    <t>-2700000</t>
  </si>
  <si>
    <t>05-05-2025</t>
  </si>
  <si>
    <t>PBF_213-INV 886/FA/25/MP/TNR--PO10369191</t>
  </si>
  <si>
    <t>1112000</t>
  </si>
  <si>
    <t>Impression 400 exemplaires - dépliants YPS</t>
  </si>
  <si>
    <t>MEGAPRINT</t>
  </si>
  <si>
    <t>MAGASIN H - ENCEINTE MADARAIL GARE SOARANO</t>
  </si>
  <si>
    <t>7104009381</t>
  </si>
  <si>
    <t>PBF_211-inv 2025-1246</t>
  </si>
  <si>
    <t>2000000</t>
  </si>
  <si>
    <t>7104009418</t>
  </si>
  <si>
    <t>-2241600</t>
  </si>
  <si>
    <t>Activity 3 RP 017086</t>
  </si>
  <si>
    <t>Mecanisme de coordination</t>
  </si>
  <si>
    <t>017086-UN System Staff College</t>
  </si>
  <si>
    <t>10-06-2024</t>
  </si>
  <si>
    <t>16010 - Operating Funds Accounts - Due from United Nations Agencies</t>
  </si>
  <si>
    <t>PBF_148C-24/031440</t>
  </si>
  <si>
    <t>21000</t>
  </si>
  <si>
    <t>6765900643</t>
  </si>
  <si>
    <t>09-09-2024</t>
  </si>
  <si>
    <t>25-06-2024</t>
  </si>
  <si>
    <t>UNDP.MDG.30000.34801.71635.01000894.011363.0.0</t>
  </si>
  <si>
    <t xml:space="preserve">50% Location avion privé UNHAS - Lancement officiel à Betroka vendredi 21 juin 2024 - PBF </t>
  </si>
  <si>
    <t>Pause-café classique  - "Réunion securité climatique" du vendredi 10 mai 2024</t>
  </si>
  <si>
    <t>06-05-2024</t>
  </si>
  <si>
    <t>17-03-2025</t>
  </si>
  <si>
    <t>14-08-2024</t>
  </si>
  <si>
    <t>MARKETING &amp; COMMUNICATION INNOVATING</t>
  </si>
  <si>
    <t>IVN 102 ANKADIFOTSY BEFEIATANANA</t>
  </si>
  <si>
    <t>Rapport intermédiaire</t>
  </si>
  <si>
    <t>Rapport final de l'étude baseline, avec annexes</t>
  </si>
  <si>
    <t>29-09-2023</t>
  </si>
  <si>
    <t>30-09-2023</t>
  </si>
  <si>
    <t>TR00204332</t>
  </si>
  <si>
    <t>857</t>
  </si>
  <si>
    <t>6765900162</t>
  </si>
  <si>
    <t>03-10-2023</t>
  </si>
  <si>
    <t>605</t>
  </si>
  <si>
    <t>TR00204293</t>
  </si>
  <si>
    <t>2160000</t>
  </si>
  <si>
    <t>7103304643</t>
  </si>
  <si>
    <t>TR00204577</t>
  </si>
  <si>
    <t>495</t>
  </si>
  <si>
    <t>420</t>
  </si>
  <si>
    <t>75</t>
  </si>
  <si>
    <t>24-10-2023</t>
  </si>
  <si>
    <t>TR00216434</t>
  </si>
  <si>
    <t>2814000</t>
  </si>
  <si>
    <t>7103305060</t>
  </si>
  <si>
    <t>27-10-2023</t>
  </si>
  <si>
    <t>10-11-2023</t>
  </si>
  <si>
    <t>07-2023</t>
  </si>
  <si>
    <t>12-07-2023</t>
  </si>
  <si>
    <t>PBF_049-INV ITI00030164-ITI00030223-ITI00031230-31</t>
  </si>
  <si>
    <t>4503000</t>
  </si>
  <si>
    <t xml:space="preserve">Num Facture	Montant30164	 1 586 700,00 30223	 1 586 700,00 31230	 664 800,00 31231	 664 800,00 Montant total	 4 503 000,00 </t>
  </si>
  <si>
    <t>7103305553</t>
  </si>
  <si>
    <t>17-11-2023</t>
  </si>
  <si>
    <t>02-10-2023</t>
  </si>
  <si>
    <t>ITI00035123</t>
  </si>
  <si>
    <t>2092300</t>
  </si>
  <si>
    <t>00204332_8522416082660_RASON Hanitriniony</t>
  </si>
  <si>
    <t>7103305565</t>
  </si>
  <si>
    <t>20-11-2023</t>
  </si>
  <si>
    <t>ITI00035124</t>
  </si>
  <si>
    <t>00204293_8522416082661_RAVOALA Henintsoa</t>
  </si>
  <si>
    <t>25-11-2023</t>
  </si>
  <si>
    <t>TR00234689</t>
  </si>
  <si>
    <t>630</t>
  </si>
  <si>
    <t>6765900270</t>
  </si>
  <si>
    <t>27-11-2023</t>
  </si>
  <si>
    <t>TR00235244</t>
  </si>
  <si>
    <t>2826000</t>
  </si>
  <si>
    <t>7103305882</t>
  </si>
  <si>
    <t>29-11-2023</t>
  </si>
  <si>
    <t>22-11-2023</t>
  </si>
  <si>
    <t>TC00185806s_0</t>
  </si>
  <si>
    <t>7103306145</t>
  </si>
  <si>
    <t>PBF_081c-INV001</t>
  </si>
  <si>
    <t>21866900</t>
  </si>
  <si>
    <t>Recrutement d'une OSC locale - Phase de localisation "Securité climatique"</t>
  </si>
  <si>
    <t>ACDEM</t>
  </si>
  <si>
    <t>LOT IB 244/3611 TANAMBAO</t>
  </si>
  <si>
    <t>FIANARANTSOA</t>
  </si>
  <si>
    <t>7103306781</t>
  </si>
  <si>
    <t>25-12-2023</t>
  </si>
  <si>
    <t>27-02-2024</t>
  </si>
  <si>
    <t>PBF_091-facture N °02-PO10164865</t>
  </si>
  <si>
    <t>17400000</t>
  </si>
  <si>
    <t>Recrutement Consultant local - Phase localisation "Sécurité climatique"</t>
  </si>
  <si>
    <t>7103307782</t>
  </si>
  <si>
    <t>08-01-2024</t>
  </si>
  <si>
    <t>PBF_092-INV 02/LOCALISATION</t>
  </si>
  <si>
    <t>43733800</t>
  </si>
  <si>
    <t>7103307746</t>
  </si>
  <si>
    <t>TR00267543</t>
  </si>
  <si>
    <t>517</t>
  </si>
  <si>
    <t>7103307884</t>
  </si>
  <si>
    <t>2343473.11</t>
  </si>
  <si>
    <t>306</t>
  </si>
  <si>
    <t>TR00267533</t>
  </si>
  <si>
    <t>6765900328</t>
  </si>
  <si>
    <t>TR00267534</t>
  </si>
  <si>
    <t>1880000</t>
  </si>
  <si>
    <t>1386000</t>
  </si>
  <si>
    <t>7103307888</t>
  </si>
  <si>
    <t>494000</t>
  </si>
  <si>
    <t>102</t>
  </si>
  <si>
    <t>TR00268897</t>
  </si>
  <si>
    <t>1561</t>
  </si>
  <si>
    <t>6765900337</t>
  </si>
  <si>
    <t>480</t>
  </si>
  <si>
    <t>510</t>
  </si>
  <si>
    <t>139</t>
  </si>
  <si>
    <t>80</t>
  </si>
  <si>
    <t>100</t>
  </si>
  <si>
    <t>PBF_106_MB TULEAR c</t>
  </si>
  <si>
    <t>15505680</t>
  </si>
  <si>
    <t>877680</t>
  </si>
  <si>
    <t>7103308027</t>
  </si>
  <si>
    <t>TR00270225</t>
  </si>
  <si>
    <t>4366000</t>
  </si>
  <si>
    <t>544000</t>
  </si>
  <si>
    <t>7103308015</t>
  </si>
  <si>
    <t>TR00270227</t>
  </si>
  <si>
    <t>1270000</t>
  </si>
  <si>
    <t>726000</t>
  </si>
  <si>
    <t>Nirina Haja Andrianjaka</t>
  </si>
  <si>
    <t>LOT ATM VI 23 ANTSAHAMARINA AMBOHITRIMANJAKA</t>
  </si>
  <si>
    <t>7103308016</t>
  </si>
  <si>
    <t>PBF_107-MB TULEAR</t>
  </si>
  <si>
    <t>8056000</t>
  </si>
  <si>
    <t>7600000</t>
  </si>
  <si>
    <t>7103308026</t>
  </si>
  <si>
    <t>456000</t>
  </si>
  <si>
    <t>14628000</t>
  </si>
  <si>
    <t>924000</t>
  </si>
  <si>
    <t>363000</t>
  </si>
  <si>
    <t>1089000</t>
  </si>
  <si>
    <t>630000</t>
  </si>
  <si>
    <t>453000</t>
  </si>
  <si>
    <t>PBF_108-MB ambovombe</t>
  </si>
  <si>
    <t>12048384</t>
  </si>
  <si>
    <t>11366400</t>
  </si>
  <si>
    <t>7103308074</t>
  </si>
  <si>
    <t>681984</t>
  </si>
  <si>
    <t>TR00271971</t>
  </si>
  <si>
    <t>2784800</t>
  </si>
  <si>
    <t>435200</t>
  </si>
  <si>
    <t>HCM-71305797</t>
  </si>
  <si>
    <t>Jean Olivier RAKOTONIRINA[[71305797]]</t>
  </si>
  <si>
    <t>Lot VF95 bis Ankorahotra</t>
  </si>
  <si>
    <t>7103308150</t>
  </si>
  <si>
    <t>1478400</t>
  </si>
  <si>
    <t>871200</t>
  </si>
  <si>
    <t>TR00269574</t>
  </si>
  <si>
    <t>945</t>
  </si>
  <si>
    <t>400</t>
  </si>
  <si>
    <t>7104000206</t>
  </si>
  <si>
    <t>28-03-2024</t>
  </si>
  <si>
    <t>4255231.05</t>
  </si>
  <si>
    <t>09-04-2024</t>
  </si>
  <si>
    <t>TC00230749c_0</t>
  </si>
  <si>
    <t>-67</t>
  </si>
  <si>
    <t>TC00241797s_0</t>
  </si>
  <si>
    <t>2032273.16</t>
  </si>
  <si>
    <t>7103308424</t>
  </si>
  <si>
    <t>10-04-2024</t>
  </si>
  <si>
    <t>PBF_116-INV 064/24/H--PO10192942</t>
  </si>
  <si>
    <t>6282000</t>
  </si>
  <si>
    <t>Pack event - Organisation atelier de validation de la phase de localisation "Securité climatique" à Tuléar en date du 14/03/2024</t>
  </si>
  <si>
    <t>Hotel Le Paletuvier</t>
  </si>
  <si>
    <t xml:space="preserve">Hôtel et Restaurant Le Palétuvier, </t>
  </si>
  <si>
    <t xml:space="preserve">Tuléar </t>
  </si>
  <si>
    <t>7104000336</t>
  </si>
  <si>
    <t>14-04-2024</t>
  </si>
  <si>
    <t>TC00243074</t>
  </si>
  <si>
    <t>540000</t>
  </si>
  <si>
    <t>HCM-71324345</t>
  </si>
  <si>
    <t>JULIEN RAJAONA[[71324345]]</t>
  </si>
  <si>
    <t>LOT II R 98 Ambohitrakely</t>
  </si>
  <si>
    <t>7103308477</t>
  </si>
  <si>
    <t>15-04-2024</t>
  </si>
  <si>
    <t>PBF_119-INV 2024-0645</t>
  </si>
  <si>
    <t>325000</t>
  </si>
  <si>
    <t>Déjeuner, boissons chaudes et eau minérale - Réunion du mercredi 21 février 2024</t>
  </si>
  <si>
    <t>7104000361</t>
  </si>
  <si>
    <t>16-04-2024</t>
  </si>
  <si>
    <t>PBF_115-INV 456</t>
  </si>
  <si>
    <t>3630000</t>
  </si>
  <si>
    <t>Pack event - Organisation atelier de validation de la phase de localisation "Securité climatique" à Ambovombe en date du 18/03/2024</t>
  </si>
  <si>
    <t>LAZANANDROY</t>
  </si>
  <si>
    <t>ANDABOLY</t>
  </si>
  <si>
    <t xml:space="preserve">AMBOVOMBE </t>
  </si>
  <si>
    <t>7104000457</t>
  </si>
  <si>
    <t>22-04-2024</t>
  </si>
  <si>
    <t>TC00245918s_0</t>
  </si>
  <si>
    <t>1819397.56</t>
  </si>
  <si>
    <t>7104000563</t>
  </si>
  <si>
    <t>25-04-2024</t>
  </si>
  <si>
    <t>PBF_124-INV 03/LOCALISATION--PO10142614</t>
  </si>
  <si>
    <t>7104000654</t>
  </si>
  <si>
    <t>TC00250121</t>
  </si>
  <si>
    <t>MANANTENASOA TANTELY FREDERIC</t>
  </si>
  <si>
    <t>159, Rue Damantsoa - Ankorahotra - Antananarivo, Madagascar LOT VF 123 BIS VOLOTARA ANDOHARANOFOTSY</t>
  </si>
  <si>
    <t>7104000753</t>
  </si>
  <si>
    <t>TC00250980c_0</t>
  </si>
  <si>
    <t>-26000</t>
  </si>
  <si>
    <t>7104000810</t>
  </si>
  <si>
    <t>09-05-2024</t>
  </si>
  <si>
    <t>TC00214923c_0</t>
  </si>
  <si>
    <t>-1000</t>
  </si>
  <si>
    <t>TC00212659s_0</t>
  </si>
  <si>
    <t>TR00291591</t>
  </si>
  <si>
    <t>1098</t>
  </si>
  <si>
    <t>6765900442</t>
  </si>
  <si>
    <t>120</t>
  </si>
  <si>
    <t>612</t>
  </si>
  <si>
    <t>TR00295357</t>
  </si>
  <si>
    <t>5769000</t>
  </si>
  <si>
    <t>706000</t>
  </si>
  <si>
    <t>7104000884</t>
  </si>
  <si>
    <t>15-05-2024</t>
  </si>
  <si>
    <t>1804000</t>
  </si>
  <si>
    <t>530000</t>
  </si>
  <si>
    <t>1765000</t>
  </si>
  <si>
    <t>482000</t>
  </si>
  <si>
    <t>TR00295472</t>
  </si>
  <si>
    <t>832</t>
  </si>
  <si>
    <t>6765900450</t>
  </si>
  <si>
    <t>75707 - Learning Costs - Daily Subsistence Allowance (non staff)</t>
  </si>
  <si>
    <t>UNDP.MDG.30000.34810.75707.01000894.011363.0.0</t>
  </si>
  <si>
    <t>PBF_129-MB TULEAR</t>
  </si>
  <si>
    <t>15802480</t>
  </si>
  <si>
    <t>14908000</t>
  </si>
  <si>
    <t>7103308636</t>
  </si>
  <si>
    <t>PBF_130-MB AMBOVOMBE</t>
  </si>
  <si>
    <t>4452000</t>
  </si>
  <si>
    <t>7103308635</t>
  </si>
  <si>
    <t>894480</t>
  </si>
  <si>
    <t>23-05-2024</t>
  </si>
  <si>
    <t>TR00300847</t>
  </si>
  <si>
    <t>4232000</t>
  </si>
  <si>
    <t>HCM-71331908</t>
  </si>
  <si>
    <t>Onja Heriniaina RAKOTO[[71331908]]</t>
  </si>
  <si>
    <t>BL 25 Belambanana Andoharanofotsy</t>
  </si>
  <si>
    <t>7104001050</t>
  </si>
  <si>
    <t>24-05-2024</t>
  </si>
  <si>
    <t>1416000</t>
  </si>
  <si>
    <t>03-06-2024</t>
  </si>
  <si>
    <t>TC00263112s_0</t>
  </si>
  <si>
    <t>40</t>
  </si>
  <si>
    <t>6765900485</t>
  </si>
  <si>
    <t>04-06-2024</t>
  </si>
  <si>
    <t>TR00309316</t>
  </si>
  <si>
    <t>2505000</t>
  </si>
  <si>
    <t>7104001566</t>
  </si>
  <si>
    <t>964000</t>
  </si>
  <si>
    <t>1059000</t>
  </si>
  <si>
    <t>07-06-2024</t>
  </si>
  <si>
    <t>TR00308209</t>
  </si>
  <si>
    <t>332</t>
  </si>
  <si>
    <t>6765900502</t>
  </si>
  <si>
    <t>63</t>
  </si>
  <si>
    <t>PBF_133-INV 03/LOCALISATION- PO10164865</t>
  </si>
  <si>
    <t>7104001621</t>
  </si>
  <si>
    <t>14-06-2024</t>
  </si>
  <si>
    <t>TC00268429s_0</t>
  </si>
  <si>
    <t>166</t>
  </si>
  <si>
    <t>6765900504</t>
  </si>
  <si>
    <t>TC00269128s_0</t>
  </si>
  <si>
    <t>182000</t>
  </si>
  <si>
    <t>7104001710</t>
  </si>
  <si>
    <t>28-05-2024</t>
  </si>
  <si>
    <t>PBF_136-INV 28 MAI--PO 10225738</t>
  </si>
  <si>
    <t>3010000</t>
  </si>
  <si>
    <t>Pack event - Organisation atelier de validation de la phase de localisation "Securité climatique" à Ambovombe en date du 28 mai 2024</t>
  </si>
  <si>
    <t>CAFE MAISON NESSATE</t>
  </si>
  <si>
    <t>TANAMBAO AMBOVOMBE ANDROY</t>
  </si>
  <si>
    <t>TOLIARA</t>
  </si>
  <si>
    <t>7104001984</t>
  </si>
  <si>
    <t>PBF_137-INV 2024-0744--PO10213104</t>
  </si>
  <si>
    <t>285000</t>
  </si>
  <si>
    <t>Déjeuner, pause-boisson - "Réunion securité climatique" du mardi 23 avril 2024</t>
  </si>
  <si>
    <t>7104002175</t>
  </si>
  <si>
    <t>PBF_145B-INV 13062024--PO10236571</t>
  </si>
  <si>
    <t>12666666.67</t>
  </si>
  <si>
    <t>Pack event (location salle de réunion - restauration des participants) - Lancement officiel des 05 nouveaux projets financés par le PBF en date du 06/06/2024</t>
  </si>
  <si>
    <t>12666667</t>
  </si>
  <si>
    <t>HOTEL CARLTON</t>
  </si>
  <si>
    <t>Rue Pierre Stibbe Anosy - Po BOX 959,</t>
  </si>
  <si>
    <t>7104002207</t>
  </si>
  <si>
    <t>-0.33</t>
  </si>
  <si>
    <t>PBF_135-INV 012305-23--PO10225762</t>
  </si>
  <si>
    <t>3583333</t>
  </si>
  <si>
    <t>Pack event - Organisation atelier de validation de la phase de localisation "Securité climatique" à Tuléar en date du 23/05/2024</t>
  </si>
  <si>
    <t>HOTEL MORINGA</t>
  </si>
  <si>
    <t>TULEAR</t>
  </si>
  <si>
    <t>7104002214</t>
  </si>
  <si>
    <t>-12666666.67</t>
  </si>
  <si>
    <t>-3630000</t>
  </si>
  <si>
    <t>-3010000</t>
  </si>
  <si>
    <t>-3583333</t>
  </si>
  <si>
    <t>-325000</t>
  </si>
  <si>
    <t>16-07-2024</t>
  </si>
  <si>
    <t>TR00323437</t>
  </si>
  <si>
    <t>984</t>
  </si>
  <si>
    <t>7104002342</t>
  </si>
  <si>
    <t>17-07-2024</t>
  </si>
  <si>
    <t>4398401.28</t>
  </si>
  <si>
    <t>-285000</t>
  </si>
  <si>
    <t>TC00280989s_0</t>
  </si>
  <si>
    <t>27000</t>
  </si>
  <si>
    <t>7104002344</t>
  </si>
  <si>
    <t>TC00280998s_0</t>
  </si>
  <si>
    <t>177.61</t>
  </si>
  <si>
    <t>6765900555</t>
  </si>
  <si>
    <t>504</t>
  </si>
  <si>
    <t>TR00324260</t>
  </si>
  <si>
    <t>4400000</t>
  </si>
  <si>
    <t>1074000</t>
  </si>
  <si>
    <t>7104002368</t>
  </si>
  <si>
    <t>2252000</t>
  </si>
  <si>
    <t>PBF_147b-INV WFP/MG/SF/002_JUIN 2024--PO10241771</t>
  </si>
  <si>
    <t>12374.78</t>
  </si>
  <si>
    <t>5056.29</t>
  </si>
  <si>
    <t>6765900568</t>
  </si>
  <si>
    <t>24-07-2024</t>
  </si>
  <si>
    <t>-9.46</t>
  </si>
  <si>
    <t>PBF_131-ITI00043871-44038-44135-44136-44122</t>
  </si>
  <si>
    <t>5338300</t>
  </si>
  <si>
    <t>1854800</t>
  </si>
  <si>
    <t>7104002474</t>
  </si>
  <si>
    <t>23-07-2024</t>
  </si>
  <si>
    <t>1840600</t>
  </si>
  <si>
    <t>1432900</t>
  </si>
  <si>
    <t>8</t>
  </si>
  <si>
    <t>140000</t>
  </si>
  <si>
    <t>PBF_150-INV ITI00048370</t>
  </si>
  <si>
    <t>1120000</t>
  </si>
  <si>
    <t>7104002417</t>
  </si>
  <si>
    <t>22-07-2024</t>
  </si>
  <si>
    <t>UNDP.MDG.30000.34810.72715.01000894.011363.0.0</t>
  </si>
  <si>
    <t>-6282000</t>
  </si>
  <si>
    <t>PBF_164-FAC016175/07/23--PO #10075750</t>
  </si>
  <si>
    <t>1016100</t>
  </si>
  <si>
    <t>7447004727</t>
  </si>
  <si>
    <t>14-10-2024</t>
  </si>
  <si>
    <t>TR00371974</t>
  </si>
  <si>
    <t>4062000</t>
  </si>
  <si>
    <t>452000</t>
  </si>
  <si>
    <t>7104004315</t>
  </si>
  <si>
    <t>15-10-2024</t>
  </si>
  <si>
    <t>2172000</t>
  </si>
  <si>
    <t>493000</t>
  </si>
  <si>
    <t>TR00372560</t>
  </si>
  <si>
    <t>898</t>
  </si>
  <si>
    <t>7104004489</t>
  </si>
  <si>
    <t>4094107.72</t>
  </si>
  <si>
    <t>18-10-2024</t>
  </si>
  <si>
    <t>TR00375600</t>
  </si>
  <si>
    <t>6765900708</t>
  </si>
  <si>
    <t>-2536</t>
  </si>
  <si>
    <t>PBF_150bis-INV ITI00048371</t>
  </si>
  <si>
    <t>7104004889</t>
  </si>
  <si>
    <t>TC00349384s_0</t>
  </si>
  <si>
    <t>6765900772</t>
  </si>
  <si>
    <t>TC00349777s_0</t>
  </si>
  <si>
    <t>64000</t>
  </si>
  <si>
    <t>7104005740</t>
  </si>
  <si>
    <t>TR00431552</t>
  </si>
  <si>
    <t>6305000</t>
  </si>
  <si>
    <t>2044000</t>
  </si>
  <si>
    <t>7104007206</t>
  </si>
  <si>
    <t>511000</t>
  </si>
  <si>
    <t>3750000</t>
  </si>
  <si>
    <t>30-01-2025</t>
  </si>
  <si>
    <t>TR00432024</t>
  </si>
  <si>
    <t>1345</t>
  </si>
  <si>
    <t>436</t>
  </si>
  <si>
    <t>7104007205</t>
  </si>
  <si>
    <t>6310202</t>
  </si>
  <si>
    <t>800</t>
  </si>
  <si>
    <t>12-03-2025</t>
  </si>
  <si>
    <t>TR00450891</t>
  </si>
  <si>
    <t>568.56</t>
  </si>
  <si>
    <t>6765900898</t>
  </si>
  <si>
    <t>TC00395574c_0</t>
  </si>
  <si>
    <t>-14000</t>
  </si>
  <si>
    <t>18-03-2025</t>
  </si>
  <si>
    <t>TR00453010</t>
  </si>
  <si>
    <t>389.68</t>
  </si>
  <si>
    <t>263.68</t>
  </si>
  <si>
    <t>NYAMUGABO NSIMIRE DEBORAH</t>
  </si>
  <si>
    <t>210, AVENUE BAKONGO C. BARUMBU</t>
  </si>
  <si>
    <t>KINSHASA</t>
  </si>
  <si>
    <t>6765900910</t>
  </si>
  <si>
    <t>19-03-2025</t>
  </si>
  <si>
    <t>5099200</t>
  </si>
  <si>
    <t>PBF_197SUITE-ITI00064351-64197-64188-64196-6428à64</t>
  </si>
  <si>
    <t>4693800</t>
  </si>
  <si>
    <t>7104008916</t>
  </si>
  <si>
    <t>PBF_206-inv 293043824--PO10364522</t>
  </si>
  <si>
    <t>35483250</t>
  </si>
  <si>
    <t xml:space="preserve">Bootcamp coalition YPS - Hébergement  et petit-déjeuner des jeunes </t>
  </si>
  <si>
    <t>7104008961</t>
  </si>
  <si>
    <t>TC00413247s_0</t>
  </si>
  <si>
    <t>128.92</t>
  </si>
  <si>
    <t>6765900979</t>
  </si>
  <si>
    <t>PBF_214-INV 001151/FA/25/MP/TNR--PO10367463</t>
  </si>
  <si>
    <t>363240</t>
  </si>
  <si>
    <t>Impression invitations &amp; certificats _Bootcamp Coalition YPS</t>
  </si>
  <si>
    <t>7104009382</t>
  </si>
  <si>
    <t>PBF_216D-INV 0425-003--PO10361354</t>
  </si>
  <si>
    <t>12462000</t>
  </si>
  <si>
    <t>Un rapport de démarrage (inception report)</t>
  </si>
  <si>
    <t>7104009654</t>
  </si>
  <si>
    <t>15-05-2025</t>
  </si>
  <si>
    <t>Activity 2.1</t>
  </si>
  <si>
    <t>COPIL</t>
  </si>
  <si>
    <t>TR00395083</t>
  </si>
  <si>
    <t>426</t>
  </si>
  <si>
    <t>6765900743</t>
  </si>
  <si>
    <t>TC00349808s_0</t>
  </si>
  <si>
    <t>124</t>
  </si>
  <si>
    <t>6765900773</t>
  </si>
  <si>
    <t>1593100</t>
  </si>
  <si>
    <t>72399 - Other Materials and Goods</t>
  </si>
  <si>
    <t>UNDP.MDG.30000.34801.72399.01000894.011363.0.0</t>
  </si>
  <si>
    <t>PBF_068-facture n°165/XI/2023</t>
  </si>
  <si>
    <t>1035000</t>
  </si>
  <si>
    <t>Acquisition trophées - Prix pour l'évènement "Peace Event"</t>
  </si>
  <si>
    <t>MADICO SARLU</t>
  </si>
  <si>
    <t>LOT AT 50 BIS ANKADIKELY ILAFY</t>
  </si>
  <si>
    <t>7103305972</t>
  </si>
  <si>
    <t xml:space="preserve">Acquisition trophées - Peace Event </t>
  </si>
  <si>
    <t>255000</t>
  </si>
  <si>
    <t>Acquisition dictionnaires GM Français LAROUSSE</t>
  </si>
  <si>
    <t>Acquisition dictionnaires MM Français LAROUSSE</t>
  </si>
  <si>
    <t>270000</t>
  </si>
  <si>
    <t>PBF_073-2023/EV/038--PO10137037</t>
  </si>
  <si>
    <t>1500000</t>
  </si>
  <si>
    <t>Décoration florale UN DAY</t>
  </si>
  <si>
    <t>7103306289</t>
  </si>
  <si>
    <t>75708 - Learning Costs - Subcontractors (non staff)</t>
  </si>
  <si>
    <t>UNDP.MDG.30000.34810.75708.01000894.011363.0.0</t>
  </si>
  <si>
    <t>PBF_082-INV 241023</t>
  </si>
  <si>
    <t>2500000</t>
  </si>
  <si>
    <t>NICHOLS NAKANY ATLAS RAPO</t>
  </si>
  <si>
    <t>LOT BM 198 TER TSORARNY AMPITATAFIKA</t>
  </si>
  <si>
    <t>7103306346</t>
  </si>
  <si>
    <t>PBF_076-PSI-0073840</t>
  </si>
  <si>
    <t>3337500</t>
  </si>
  <si>
    <t>Acquisition 03 smartphones - Prix pour la célébration "Peace Event"</t>
  </si>
  <si>
    <t>UMATEC</t>
  </si>
  <si>
    <t>RUE RAVININAHITRIARIVO ANKORONDRANO</t>
  </si>
  <si>
    <t>7103306789</t>
  </si>
  <si>
    <t>PBF_085-INV 2023/EV/049</t>
  </si>
  <si>
    <t>4500000</t>
  </si>
  <si>
    <t>Décoration florale "Peace Event"</t>
  </si>
  <si>
    <t>3000000</t>
  </si>
  <si>
    <t>7103306786</t>
  </si>
  <si>
    <t>Sonorisation complet avec instrument "Peace Event"</t>
  </si>
  <si>
    <t>TR00266559_1</t>
  </si>
  <si>
    <t>2176000</t>
  </si>
  <si>
    <t>74215 - Promotional Materials and Distribution</t>
  </si>
  <si>
    <t>UNDP.MDG.30000.34801.74215.01000894.011363.0.0</t>
  </si>
  <si>
    <t>PBF_096-INV 2023-198/PM/EA</t>
  </si>
  <si>
    <t>2388750</t>
  </si>
  <si>
    <t xml:space="preserve">Acquisition et confection roll-up PBF </t>
  </si>
  <si>
    <t>1569750</t>
  </si>
  <si>
    <t>PRESTY MARK</t>
  </si>
  <si>
    <t>LOT A 142 BIS FARAVOHITRA</t>
  </si>
  <si>
    <t>7103307999</t>
  </si>
  <si>
    <t xml:space="preserve">Acquisition et confection X-Banner PBF </t>
  </si>
  <si>
    <t>819000</t>
  </si>
  <si>
    <t>PBF_125-INV CRC/2024/F/486</t>
  </si>
  <si>
    <t>2750000</t>
  </si>
  <si>
    <t xml:space="preserve">Confection pin's - dimension 4cm de diamètre - en métal - couleur blanc et or </t>
  </si>
  <si>
    <t>SOCIETE CRC MADA SARL</t>
  </si>
  <si>
    <t>LOT 235 I AMBOHINAMBO</t>
  </si>
  <si>
    <t>TALATAMATY</t>
  </si>
  <si>
    <t>7104000868</t>
  </si>
  <si>
    <t>PBF_138-INV V008/2024--10240400</t>
  </si>
  <si>
    <t>5800000</t>
  </si>
  <si>
    <t>Confection tote bag</t>
  </si>
  <si>
    <t>VANILLA TEXTILE</t>
  </si>
  <si>
    <t>AB 75 Bis Ankadindravola Ivato</t>
  </si>
  <si>
    <t>7104002189</t>
  </si>
  <si>
    <t>PBF_139-INV 01590/FA/24/MP/TNR--PO10236662</t>
  </si>
  <si>
    <t>292500</t>
  </si>
  <si>
    <t>Impression cartes invitations avec enveloppe - Format A5 - Papier glacé - impression en quadrichromie - recto verso - luxe - blanc cassé - pelliculé</t>
  </si>
  <si>
    <t>7104002178</t>
  </si>
  <si>
    <t>PBF_140-INV 2024-86/PM/EA--PO10213319</t>
  </si>
  <si>
    <t>299000</t>
  </si>
  <si>
    <t>Impression cartes invitations avec enveloppe - Format A5 - papier glacé - impression en quadrichromie - recto verso - luxe - blanc cassé - pelliculé</t>
  </si>
  <si>
    <t>7104002176</t>
  </si>
  <si>
    <t>70000</t>
  </si>
  <si>
    <t>29-07-2024</t>
  </si>
  <si>
    <t>PBF_152-inv po10240421</t>
  </si>
  <si>
    <t>20750000</t>
  </si>
  <si>
    <t>Confection porte agenda</t>
  </si>
  <si>
    <t>Societe Fossa Energie SARL U</t>
  </si>
  <si>
    <t>Lot 180 AT Amboaroy Antehiroka</t>
  </si>
  <si>
    <t>7104002639</t>
  </si>
  <si>
    <t>Confection pochette</t>
  </si>
  <si>
    <t>7000000</t>
  </si>
  <si>
    <t>Confection étui à stylo</t>
  </si>
  <si>
    <t>Confection porte à clé</t>
  </si>
  <si>
    <t>Confection sac ordinateur</t>
  </si>
  <si>
    <t>24-10-2024</t>
  </si>
  <si>
    <t>TR00379816</t>
  </si>
  <si>
    <t>7104004651</t>
  </si>
  <si>
    <t>22-11-2024</t>
  </si>
  <si>
    <t>TC00340117s_0</t>
  </si>
  <si>
    <t>7104005386</t>
  </si>
  <si>
    <t>1744900</t>
  </si>
  <si>
    <t>PBF_204-INV P/2025/03/29--PO10365099</t>
  </si>
  <si>
    <t>1700000</t>
  </si>
  <si>
    <t>Breakfast "Friend of PBF" - Mardi 18 mars 2025</t>
  </si>
  <si>
    <t>7104009593</t>
  </si>
  <si>
    <t>13-05-2025</t>
  </si>
  <si>
    <t>PBF_212-inv 656/FA/25/MP/TNR--po10355366</t>
  </si>
  <si>
    <t>1178000</t>
  </si>
  <si>
    <t xml:space="preserve">'Impression brochure 2024 PBF format A3 ouvert, A4 fermé, en quadri recto verso sur PCM 300gr, pelliculée mat recto verso </t>
  </si>
  <si>
    <t>7104009383</t>
  </si>
  <si>
    <r>
      <rPr>
        <b/>
        <sz val="9"/>
        <color rgb="FF000000"/>
        <rFont val="Calibri"/>
        <family val="2"/>
      </rPr>
      <t xml:space="preserve">Donor reference:
</t>
    </r>
    <r>
      <rPr>
        <b/>
        <sz val="9"/>
        <color rgb="FF000000"/>
        <rFont val="Calibri"/>
        <family val="2"/>
      </rPr>
      <t xml:space="preserve">Country:
</t>
    </r>
    <r>
      <rPr>
        <b/>
        <sz val="9"/>
        <color rgb="FF000000"/>
        <rFont val="Calibri"/>
        <family val="2"/>
      </rPr>
      <t xml:space="preserve">Award:
</t>
    </r>
    <r>
      <rPr>
        <b/>
        <sz val="9"/>
        <color rgb="FF000000"/>
        <rFont val="Calibri"/>
        <family val="2"/>
      </rPr>
      <t xml:space="preserve">Project:
</t>
    </r>
    <r>
      <rPr>
        <b/>
        <sz val="9"/>
        <color rgb="FF000000"/>
        <rFont val="Calibri"/>
        <family val="2"/>
      </rPr>
      <t xml:space="preserve">Project status:
</t>
    </r>
    <r>
      <rPr>
        <b/>
        <sz val="9"/>
        <color rgb="FF000000"/>
        <rFont val="Calibri"/>
        <family val="2"/>
      </rPr>
      <t>Fund:</t>
    </r>
  </si>
  <si>
    <r>
      <rPr>
        <b/>
        <sz val="9"/>
        <color rgb="FF000000"/>
        <rFont val="Calibri"/>
        <family val="2"/>
      </rPr>
      <t xml:space="preserve">MPTF 00140130
</t>
    </r>
    <r>
      <rPr>
        <b/>
        <sz val="9"/>
        <color rgb="FF000000"/>
        <rFont val="Calibri"/>
        <family val="2"/>
      </rPr>
      <t xml:space="preserve">Madagascar
</t>
    </r>
    <r>
      <rPr>
        <b/>
        <sz val="9"/>
        <color rgb="FF000000"/>
        <rFont val="Calibri"/>
        <family val="2"/>
      </rPr>
      <t xml:space="preserve">1129099 - MDG_PBF_JP_01000894
</t>
    </r>
    <r>
      <rPr>
        <b/>
        <sz val="9"/>
        <color rgb="FF000000"/>
        <rFont val="Calibri"/>
        <family val="2"/>
      </rPr>
      <t>01000894</t>
    </r>
    <r>
      <rPr>
        <b/>
        <sz val="9"/>
        <color rgb="FF000000"/>
        <rFont val="Calibri"/>
        <family val="2"/>
      </rPr>
      <t xml:space="preserve"> - </t>
    </r>
    <r>
      <rPr>
        <b/>
        <sz val="9"/>
        <color rgb="FF000000"/>
        <rFont val="Calibri"/>
        <family val="2"/>
      </rPr>
      <t xml:space="preserve">Appui à la Coordination des projets du fonds PBF
</t>
    </r>
    <r>
      <rPr>
        <b/>
        <sz val="9"/>
        <color rgb="FF000000"/>
        <rFont val="Calibri"/>
        <family val="2"/>
      </rPr>
      <t xml:space="preserve">On Going
</t>
    </r>
    <r>
      <rPr>
        <b/>
        <sz val="9"/>
        <color rgb="FF000000"/>
        <rFont val="Calibri"/>
        <family val="2"/>
      </rPr>
      <t>Programme Cost Sharing</t>
    </r>
  </si>
  <si>
    <t/>
  </si>
  <si>
    <t>(in United States dollars)</t>
  </si>
  <si>
    <t>Prior years</t>
  </si>
  <si>
    <t>(1)</t>
  </si>
  <si>
    <t>(2)</t>
  </si>
  <si>
    <t>(3)</t>
  </si>
  <si>
    <t>Income/Revenue</t>
  </si>
  <si>
    <t>Annual Contributions Revenueᵃ</t>
  </si>
  <si>
    <t>Other Revenueᵇ</t>
  </si>
  <si>
    <t>Transfer to/from other funds</t>
  </si>
  <si>
    <t>Refunds to donors</t>
  </si>
  <si>
    <t>Total - Income/Revenue</t>
  </si>
  <si>
    <t>Expenses</t>
  </si>
  <si>
    <t>Staff and other personnel costs</t>
  </si>
  <si>
    <t>Supplies, commodities, materials</t>
  </si>
  <si>
    <t>Equipment, vehicle and furniture including depreciation</t>
  </si>
  <si>
    <t>Contractual services</t>
  </si>
  <si>
    <t>Transfers and grants to counterparts</t>
  </si>
  <si>
    <t>General operating and other direct costs</t>
  </si>
  <si>
    <t>Subtotal</t>
  </si>
  <si>
    <t>Programme support costsᶜ</t>
  </si>
  <si>
    <t>Total Expenses</t>
  </si>
  <si>
    <t>Balanceᵈ</t>
  </si>
  <si>
    <t>Future Expensesᵉ</t>
  </si>
  <si>
    <t>Balance of un-depreciated assets &amp; inventory purchased</t>
  </si>
  <si>
    <t>Commitments</t>
  </si>
  <si>
    <r>
      <rPr>
        <b/>
        <sz val="9"/>
        <color rgb="FF000000"/>
        <rFont val="Calibri"/>
        <family val="2"/>
      </rPr>
      <t>Receivables Past due, less advance receipts</t>
    </r>
    <r>
      <rPr>
        <b/>
        <sz val="9"/>
        <color rgb="FF000000"/>
        <rFont val="Calibri"/>
        <family val="2"/>
      </rPr>
      <t>ᵉ</t>
    </r>
  </si>
  <si>
    <t>Less: Contributions receivable from donors</t>
  </si>
  <si>
    <t>Available Resourcesᶠ</t>
  </si>
  <si>
    <r>
      <rPr>
        <b/>
        <sz val="9"/>
        <color rgb="FF000000"/>
        <rFont val="Calibri"/>
        <family val="2"/>
      </rPr>
      <t>Total Contributions Revenue</t>
    </r>
    <r>
      <rPr>
        <b/>
        <sz val="9"/>
        <color rgb="FF000000"/>
        <rFont val="Calibri"/>
        <family val="2"/>
      </rPr>
      <t xml:space="preserve"> ᵍ</t>
    </r>
  </si>
  <si>
    <t>Total Contributions Revenue Received ʰ</t>
  </si>
  <si>
    <r>
      <rPr>
        <b/>
        <sz val="9"/>
        <color rgb="FF000000"/>
        <rFont val="Calibri"/>
        <family val="2"/>
      </rPr>
      <t>Total Receivables</t>
    </r>
    <r>
      <rPr>
        <b/>
        <sz val="9"/>
        <color rgb="FF000000"/>
        <rFont val="Calibri"/>
        <family val="2"/>
      </rPr>
      <t xml:space="preserve"> ⁱ</t>
    </r>
  </si>
  <si>
    <r>
      <rPr>
        <b/>
        <sz val="9"/>
        <color rgb="FF000000"/>
        <rFont val="Calibri"/>
        <family val="2"/>
      </rPr>
      <t>Deferred Revenue and Advance Receipts</t>
    </r>
    <r>
      <rPr>
        <b/>
        <sz val="9"/>
        <color rgb="FF000000"/>
        <rFont val="Calibri"/>
        <family val="2"/>
      </rPr>
      <t xml:space="preserve"> ʲ</t>
    </r>
  </si>
  <si>
    <r>
      <rPr>
        <sz val="8"/>
        <color rgb="FF000000"/>
        <rFont val="Calibri"/>
        <family val="2"/>
      </rPr>
      <t xml:space="preserve">a. Contributions represent recognized revenue based on the payment schedule dates of signed agreements.
</t>
    </r>
    <r>
      <rPr>
        <sz val="8"/>
        <color rgb="FF000000"/>
        <rFont val="Calibri"/>
        <family val="2"/>
      </rPr>
      <t xml:space="preserve">b. Other Revenue represents revenue resulting from miscellaneous activities.
</t>
    </r>
    <r>
      <rPr>
        <sz val="8"/>
        <color rgb="FF000000"/>
        <rFont val="Calibri"/>
        <family val="2"/>
      </rPr>
      <t xml:space="preserve">c. Programme support (indirect) cost is calculated based on the expenses excluding amounts of foreign exchange gain/loss.
</t>
    </r>
    <r>
      <rPr>
        <sz val="8"/>
        <color rgb="FF000000"/>
        <rFont val="Calibri"/>
        <family val="2"/>
      </rPr>
      <t xml:space="preserve">d. Balance in column (2) is inclusive of balance in column (1).
</t>
    </r>
    <r>
      <rPr>
        <sz val="8"/>
        <color rgb="FF000000"/>
        <rFont val="Calibri"/>
        <family val="2"/>
      </rPr>
      <t>e. Amounts in column (2) are the balances outstanding as of the report date which are included in the available resources. Amounts in column (1) are shown for information purpose only.</t>
    </r>
  </si>
  <si>
    <r>
      <rPr>
        <sz val="8"/>
        <color rgb="FF000000"/>
        <rFont val="Calibri"/>
        <family val="2"/>
      </rPr>
      <t xml:space="preserve">f. Balance after future expenses, and contributions receivable from donors (i.e. amounts past due) have been accounted for.
</t>
    </r>
    <r>
      <rPr>
        <sz val="8"/>
        <color rgb="FF000000"/>
        <rFont val="Calibri"/>
        <family val="2"/>
      </rPr>
      <t xml:space="preserve">g. Total value of donor contribution as per the signed date of the agreement.
</t>
    </r>
    <r>
      <rPr>
        <sz val="8"/>
        <color rgb="FF000000"/>
        <rFont val="Calibri"/>
        <family val="2"/>
      </rPr>
      <t xml:space="preserve">h. Total cash received to-date.
</t>
    </r>
    <r>
      <rPr>
        <sz val="8"/>
        <color rgb="FF000000"/>
        <rFont val="Calibri"/>
        <family val="2"/>
      </rPr>
      <t xml:space="preserve">i. Total outstanding amount due from donors, comprising both past due and future due receivables.
</t>
    </r>
    <r>
      <rPr>
        <sz val="8"/>
        <color rgb="FF000000"/>
        <rFont val="Calibri"/>
        <family val="2"/>
      </rPr>
      <t>j. Contributions that have been received from donors but yet to be recognized as revenue in future years when payment schedules are realized.</t>
    </r>
  </si>
  <si>
    <t>This is to certify that the above statement of revenue, expenses and available resources is correct and that the expenses were incurred in connection with the approved projects for which funds have been received.</t>
  </si>
  <si>
    <r>
      <rPr>
        <sz val="9"/>
        <color rgb="FF000000"/>
        <rFont val="Calibri"/>
        <family val="2"/>
      </rPr>
      <t xml:space="preserve">Name:
</t>
    </r>
    <r>
      <rPr>
        <sz val="9"/>
        <color rgb="FF000000"/>
        <rFont val="Calibri"/>
        <family val="2"/>
      </rPr>
      <t>Title:</t>
    </r>
  </si>
  <si>
    <t>(Date)</t>
  </si>
  <si>
    <t xml:space="preserve">Ressources </t>
  </si>
  <si>
    <t xml:space="preserve">Consommation </t>
  </si>
  <si>
    <t xml:space="preserve">Ressources balance </t>
  </si>
  <si>
    <r>
      <rPr>
        <b/>
        <sz val="10"/>
        <color rgb="FF000000"/>
        <rFont val="Calibri"/>
        <family val="2"/>
      </rPr>
      <t xml:space="preserve">United Nations Development Programme
</t>
    </r>
    <r>
      <rPr>
        <b/>
        <sz val="10"/>
        <color rgb="FF000000"/>
        <rFont val="Calibri"/>
        <family val="2"/>
      </rPr>
      <t xml:space="preserve">Interim Financial Report to the </t>
    </r>
    <r>
      <rPr>
        <b/>
        <sz val="10"/>
        <color rgb="FF000000"/>
        <rFont val="Calibri"/>
        <family val="2"/>
      </rPr>
      <t xml:space="preserve">Madagascar
</t>
    </r>
    <r>
      <rPr>
        <b/>
        <sz val="10"/>
        <color rgb="FF000000"/>
        <rFont val="Calibri"/>
        <family val="2"/>
      </rPr>
      <t xml:space="preserve">As of </t>
    </r>
    <r>
      <rPr>
        <b/>
        <sz val="10"/>
        <color rgb="FF000000"/>
        <rFont val="Calibri"/>
        <family val="2"/>
      </rPr>
      <t>27 June 2024</t>
    </r>
  </si>
  <si>
    <t>2024</t>
  </si>
  <si>
    <r>
      <rPr>
        <b/>
        <sz val="9"/>
        <color rgb="FF000000"/>
        <rFont val="Calibri"/>
        <family val="2"/>
      </rPr>
      <t xml:space="preserve">Cumulative to </t>
    </r>
    <r>
      <rPr>
        <b/>
        <sz val="9"/>
        <color rgb="FF000000"/>
        <rFont val="Calibri"/>
        <family val="2"/>
      </rPr>
      <t>2024</t>
    </r>
  </si>
  <si>
    <t>Errors Exist</t>
  </si>
  <si>
    <t>Task Name</t>
  </si>
  <si>
    <t>Contract Number</t>
  </si>
  <si>
    <t>Funding Source</t>
  </si>
  <si>
    <t>Expenditure Item Date</t>
  </si>
  <si>
    <t>Burdened Cost in Provider Ledger Currency</t>
  </si>
  <si>
    <t>Attribute Category</t>
  </si>
  <si>
    <t>Attribute 1</t>
  </si>
  <si>
    <t>Attribute 2</t>
  </si>
  <si>
    <t>Attribute 3</t>
  </si>
  <si>
    <t>Attribute 4</t>
  </si>
  <si>
    <t>Attribute 5</t>
  </si>
  <si>
    <t>Attribute 6</t>
  </si>
  <si>
    <t>Attribute 7</t>
  </si>
  <si>
    <t>Attribute 8</t>
  </si>
  <si>
    <t>Attribute 9</t>
  </si>
  <si>
    <t>Attribute 10</t>
  </si>
  <si>
    <t>Y</t>
  </si>
  <si>
    <t>BATCH-GMS DISTRIBUTION MODALITY_POSTIVE_CORRECT_ACCOUNT-SEP-2023-5206970</t>
  </si>
  <si>
    <t>BATCH-GMS DISTRIBUTION MODALITY_POSTIVE_CORRECT_ACCOUNT-DEC-2023-6903651</t>
  </si>
  <si>
    <t>BATCH-GMS DISTRIBUTION MODALITY_POSTIVE_CORRECT_ACCOUNT-NOV-2023-6451974</t>
  </si>
  <si>
    <t>BATCH-GMS DISTRIBUTION MODALITY_POSTIVE_CORRECT_ACCOUNT-JAN-2024-8442234</t>
  </si>
  <si>
    <t>BATCH-GMS DISTRIBUTION MODALITY_POSTIVE_CORRECT_ACCOUNT-DEC-2023-8275921</t>
  </si>
  <si>
    <t>BATCH-GMS DISTRIBUTION MODALITY_POSTIVE_CORRECT_ACCOUNT-OCT-2023-2952726</t>
  </si>
  <si>
    <t>BATCH-GMS DISTRIBUTION MODALITY_POSTIVE_CORRECT_ACCOUNT-DEC-2023-6290460</t>
  </si>
  <si>
    <t>BATCH-GMS DISTRIBUTION MODALITY_POSTIVE_CORRECT_ACCOUNT-JAN-2024-7943422</t>
  </si>
  <si>
    <t>BATCH-GMS DISTRIBUTION MODALITY_POSTIVE_CORRECT_ACCOUNT-DEC-2023-7343731</t>
  </si>
  <si>
    <t>BATCH-GMS DISTRIBUTION MODALITY_POSTIVE_CORRECT_ACCOUNT-DEC-2023-7275141</t>
  </si>
  <si>
    <t>BATCH-GMS DISTRIBUTION MODALITY_POSTIVE_CORRECT_ACCOUNT-DEC-2023-7236419</t>
  </si>
  <si>
    <t>BATCH-GMS DISTRIBUTION MODALITY_POSTIVE_CORRECT_ACCOUNT-JAN-2024-8641293</t>
  </si>
  <si>
    <t>BATCH-GMS DISTRIBUTION MODALITY_POSTIVE_CORRECT_ACCOUNT-MAR-2024-8644517</t>
  </si>
  <si>
    <t>BATCH-GMS DISTRIBUTION MODALITY_POSTIVE_CORRECT_ACCOUNT-FEB-2024-8661427</t>
  </si>
  <si>
    <t>BATCH-GMS DISTRIBUTION MODALITY_POSTIVE_CORRECT_ACCOUNT-DEC-2023-5414068</t>
  </si>
  <si>
    <t>Suivi-Evaluation, reporting</t>
  </si>
  <si>
    <t>BATCH-GMS DISTRIBUTION MODALITY_POSTIVE_CORRECT_ACCOUNT-NOV-2023-5260006</t>
  </si>
  <si>
    <t>BATCH-GMS DISTRIBUTION MODALITY_POSTIVE_CORRECT_ACCOUNT-JUL-2023-5189644</t>
  </si>
  <si>
    <t>BATCH-GMS DISTRIBUTION MODALITY_POSTIVE_CORRECT_ACCOUNT-OCT-2023-5207864</t>
  </si>
  <si>
    <t>BATCH-GMS DISTRIBUTION MODALITY_POSTIVE_CORRECT_ACCOUNT-OCT-2023-3009711</t>
  </si>
  <si>
    <t>BATCH-GMS DISTRIBUTION MODALITY_POSTIVE_CORRECT_ACCOUNT-DEC-2023-6294265</t>
  </si>
  <si>
    <t>BATCH-GMS DISTRIBUTION MODALITY_POSTIVE_CORRECT_ACCOUNT-DEC-2023-7104938</t>
  </si>
  <si>
    <t>BATCH-GMS DISTRIBUTION MODALITY_POSTIVE_CORRECT_ACCOUNT-MAR-2024-8799711</t>
  </si>
  <si>
    <t>BATCH-GMS DISTRIBUTION MODALITY_POSTIVE_CORRECT_ACCOUNT-MAR-2024-8745615</t>
  </si>
  <si>
    <t>BATCH-GMS DISTRIBUTION MODALITY_POSTIVE_CORRECT_ACCOUNT-MAR-2024-8781397</t>
  </si>
  <si>
    <t>BATCH-GMS DISTRIBUTION MODALITY_POSTIVE_CORRECT_ACCOUNT-MAR-2024-8717340</t>
  </si>
  <si>
    <t>BATCH-GMS DISTRIBUTION MODALITY_POSTIVE_CORRECT_ACCOUNT-JAN-2024-8571114</t>
  </si>
  <si>
    <t>BATCH-GMS DISTRIBUTION MODALITY_POSTIVE_CORRECT_ACCOUNT-FEB-2024-8578655</t>
  </si>
  <si>
    <t>BATCH-GMS DISTRIBUTION MODALITY_POSTIVE_CORRECT_ACCOUNT-JAN-2024-8477931</t>
  </si>
  <si>
    <t>BATCH-GMS DISTRIBUTION MODALITY_POSTIVE_CORRECT_ACCOUNT-NOV-2023-5262291</t>
  </si>
  <si>
    <t>BATCH-GMS DISTRIBUTION MODALITY_POSTIVE_CORRECT_ACCOUNT-SEP-2023-2393445</t>
  </si>
  <si>
    <t>BATCH-GMS DISTRIBUTION MODALITY_POSTIVE_CORRECT_ACCOUNT-DEC-2023-6407320</t>
  </si>
  <si>
    <t>BATCH-GMS DISTRIBUTION MODALITY_POSTIVE_CORRECT_ACCOUNT-OCT-2023-6531566</t>
  </si>
  <si>
    <t>BATCH-GMS DISTRIBUTION MODALITY_POSTIVE_CORRECT_ACCOUNT-DEC-2023-7382993</t>
  </si>
  <si>
    <t>BATCH-GMS DISTRIBUTION MODALITY_POSTIVE_CORRECT_ACCOUNT-MAR-2024-8627257</t>
  </si>
  <si>
    <t>Cadre stratégique et technique</t>
  </si>
  <si>
    <t>Mécanisme de coordination</t>
  </si>
  <si>
    <t>BATCH-GMS DISTRIBUTION MODALITY_POSTIVE_CORRECT_ACCOUNT-FEB-2024-8347125</t>
  </si>
  <si>
    <t>BATCH-GMS DISTRIBUTION MODALITY_POSTIVE_CORRECT_ACCOUNT-FEB-2024-8332846</t>
  </si>
  <si>
    <t>BATCH-GMS DISTRIBUTION MODALITY_POSTIVE_CORRECT_ACCOUNT-JAN-2024-8300611</t>
  </si>
  <si>
    <t>BATCH-GMS DISTRIBUTION MODALITY_POSTIVE_CORRECT_ACCOUNT-OCT-2023-2723831</t>
  </si>
  <si>
    <t>BATCH-GMS DISTRIBUTION MODALITY_POSTIVE_CORRECT_ACCOUNT-MAR-2024-8789336</t>
  </si>
  <si>
    <t>BATCH-GMS DISTRIBUTION MODALITY_NEGATIVE_CORRECT_ACCOUNT-MAR-2024-8631778</t>
  </si>
  <si>
    <t>BATCH-GMS DISTRIBUTION MODALITY_POSTIVE_CORRECT_ACCOUNT-FEB-2024-8642277</t>
  </si>
  <si>
    <t>BATCH-GMS DISTRIBUTION MODALITY_POSTIVE_CORRECT_ACCOUNT-FEB-2024-8714341</t>
  </si>
  <si>
    <t>BATCH-GMS DISTRIBUTION MODALITY_POSTIVE_CORRECT_ACCOUNT-FEB-2024-8543411</t>
  </si>
  <si>
    <t>BATCH-GMS DISTRIBUTION MODALITY_POSTIVE_CORRECT_ACCOUNT-FEB-2024-8517927</t>
  </si>
  <si>
    <t>BATCH-GMS DISTRIBUTION MODALITY_POSTIVE_CORRECT_ACCOUNT-OCT-2023-2533157</t>
  </si>
  <si>
    <t>BATCH-GMS DISTRIBUTION MODALITY_POSTIVE_CORRECT_ACCOUNT-OCT-2023-2810436</t>
  </si>
  <si>
    <t>BATCH-GMS DISTRIBUTION MODALITY_POSTIVE_CORRECT_ACCOUNT-JUN-2023-5189399</t>
  </si>
  <si>
    <t>BATCH-GMS DISTRIBUTION MODALITY_POSTIVE_CORRECT_ACCOUNT-NOV-2023-5251705</t>
  </si>
  <si>
    <t>BATCH-GMS DISTRIBUTION MODALITY_POSTIVE_CORRECT_ACCOUNT-FEB-2024-8374445</t>
  </si>
  <si>
    <t>For PBSO Use</t>
  </si>
  <si>
    <t>Outcome 1</t>
  </si>
  <si>
    <t>Outcome Budget</t>
  </si>
  <si>
    <t>Total Outcome Budget Towards SDGs</t>
  </si>
  <si>
    <t>SDG</t>
  </si>
  <si>
    <t>SDG %</t>
  </si>
  <si>
    <t>Total Towards SDG</t>
  </si>
  <si>
    <t>Outcome 2</t>
  </si>
  <si>
    <t>For MPTFO Use</t>
  </si>
  <si>
    <t>Totals</t>
  </si>
  <si>
    <t>Budget approuvé
(Budget en USD)
UNDP</t>
  </si>
  <si>
    <t>Budget revisé 
(Budget en USD)
UNDP</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</si>
  <si>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</si>
  <si>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</si>
  <si>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</si>
  <si>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</si>
  <si>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</si>
  <si>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</si>
  <si>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</si>
  <si>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</si>
  <si>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</si>
  <si>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</si>
  <si>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</si>
  <si>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</si>
  <si>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 xml:space="preserve">Third Tranche </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</si>
  <si>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</si>
  <si>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</si>
  <si>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</si>
  <si>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</si>
  <si>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</si>
  <si>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</si>
  <si>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</si>
  <si>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</si>
  <si>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</si>
  <si>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</si>
  <si>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</si>
  <si>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</si>
  <si>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</si>
  <si>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</si>
  <si>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</si>
  <si>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</si>
  <si>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</si>
  <si>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</si>
  <si>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</si>
  <si>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</si>
  <si>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</si>
  <si>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</si>
  <si>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</si>
  <si>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</si>
  <si>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</si>
  <si>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</si>
  <si>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</si>
  <si>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</si>
  <si>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</si>
  <si>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</si>
  <si>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</si>
  <si>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</si>
  <si>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</si>
  <si>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</si>
  <si>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</si>
  <si>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</si>
  <si>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</si>
  <si>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</si>
  <si>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</si>
  <si>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</si>
  <si>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</si>
  <si>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</si>
  <si>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</si>
  <si>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</si>
  <si>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</si>
  <si>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</si>
  <si>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</si>
  <si>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</si>
  <si>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</si>
  <si>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</si>
  <si>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</si>
  <si>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</si>
  <si>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</si>
  <si>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</si>
  <si>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</si>
  <si>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</si>
  <si>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</si>
  <si>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</si>
  <si>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</si>
  <si>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</si>
  <si>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</si>
  <si>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</si>
  <si>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</si>
  <si>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</si>
  <si>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</si>
  <si>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</si>
  <si>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</si>
  <si>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</si>
  <si>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</si>
  <si>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</si>
  <si>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</si>
  <si>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</si>
  <si>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</si>
  <si>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</si>
  <si>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</si>
  <si>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</si>
  <si>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</si>
  <si>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</si>
  <si>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</si>
  <si>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</si>
  <si>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</si>
  <si>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</si>
  <si>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</si>
  <si>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</si>
  <si>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</si>
  <si>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</si>
  <si>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</si>
  <si>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</si>
  <si>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</si>
  <si>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</si>
  <si>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</si>
  <si>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</si>
  <si>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</si>
  <si>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</si>
  <si>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</si>
  <si>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</si>
  <si>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</si>
  <si>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</si>
  <si>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</si>
  <si>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</si>
  <si>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</si>
  <si>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</si>
  <si>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</si>
  <si>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</si>
  <si>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</si>
  <si>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</si>
  <si>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</si>
  <si>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</si>
  <si>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</si>
  <si>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</si>
  <si>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</si>
  <si>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</si>
  <si>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</si>
  <si>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</si>
  <si>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</si>
  <si>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</si>
  <si>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</si>
  <si>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</si>
  <si>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</si>
  <si>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</si>
  <si>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</si>
  <si>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</si>
  <si>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</si>
  <si>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</si>
  <si>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</si>
  <si>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</si>
  <si>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</si>
  <si>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</si>
  <si>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</si>
  <si>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</si>
  <si>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</si>
  <si>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</si>
  <si>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</si>
  <si>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</si>
  <si>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</si>
  <si>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</si>
  <si>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</si>
  <si>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</si>
  <si>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</si>
  <si>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</si>
  <si>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</si>
  <si>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</si>
  <si>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</si>
  <si>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</si>
  <si>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</si>
  <si>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</si>
  <si>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</si>
  <si>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</si>
  <si>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</si>
  <si>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</si>
  <si>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</si>
  <si>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</si>
  <si>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</si>
  <si>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</si>
  <si>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</si>
  <si>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</si>
  <si>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</si>
  <si>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</si>
  <si>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</si>
  <si>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</si>
  <si>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</si>
  <si>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</si>
  <si>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</si>
  <si>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</si>
  <si>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</si>
  <si>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</si>
  <si>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</si>
  <si>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</si>
  <si>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</si>
  <si>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</si>
  <si>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</si>
  <si>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</si>
  <si>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</si>
  <si>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</si>
  <si>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</si>
  <si>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</si>
  <si>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</si>
  <si>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</si>
  <si>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</si>
  <si>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</si>
  <si>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</si>
  <si>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</si>
  <si>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</si>
  <si>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</si>
  <si>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</si>
  <si>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</si>
  <si>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</si>
  <si>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</si>
  <si>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</si>
  <si>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</si>
  <si>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</si>
  <si>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</si>
  <si>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</si>
  <si>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</si>
  <si>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</si>
  <si>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</si>
  <si>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</si>
  <si>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</si>
  <si>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</si>
  <si>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</si>
  <si>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</si>
  <si>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</si>
  <si>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</si>
  <si>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</si>
  <si>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</si>
  <si>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</si>
  <si>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</si>
  <si>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</si>
  <si>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</si>
  <si>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</si>
  <si>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</si>
  <si>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</si>
  <si>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</si>
  <si>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</si>
  <si>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</si>
  <si>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</si>
  <si>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</si>
  <si>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</si>
  <si>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</si>
  <si>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</si>
  <si>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</si>
  <si>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</si>
  <si>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</si>
  <si>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</si>
  <si>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</si>
  <si>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</si>
  <si>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</si>
  <si>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</si>
  <si>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</si>
  <si>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</si>
  <si>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</si>
  <si>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</si>
  <si>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</si>
  <si>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</si>
  <si>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</si>
  <si>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</si>
  <si>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</si>
  <si>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</si>
  <si>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</si>
  <si>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</si>
  <si>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</si>
  <si>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</si>
  <si>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</si>
  <si>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</si>
  <si>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</si>
  <si>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</si>
  <si>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</si>
  <si>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</si>
  <si>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</si>
  <si>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</si>
  <si>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</si>
  <si>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</si>
  <si>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</si>
  <si>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</si>
  <si>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</si>
  <si>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</si>
  <si>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</si>
  <si>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</si>
  <si>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</si>
  <si>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</si>
  <si>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</si>
  <si>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</si>
  <si>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</si>
  <si>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</si>
  <si>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</si>
  <si>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</si>
  <si>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</si>
  <si>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</si>
  <si>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</si>
  <si>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</si>
  <si>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</si>
  <si>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</si>
  <si>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</si>
  <si>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</si>
  <si>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</si>
  <si>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</si>
  <si>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</si>
  <si>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</si>
  <si>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</si>
  <si>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</si>
  <si>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</si>
  <si>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</si>
  <si>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</si>
  <si>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</si>
  <si>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</si>
  <si>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</si>
  <si>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</si>
  <si>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</si>
  <si>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</si>
  <si>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</si>
  <si>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</si>
  <si>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</si>
  <si>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</si>
  <si>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</si>
  <si>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</si>
  <si>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</si>
  <si>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</si>
  <si>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</si>
  <si>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</si>
  <si>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</si>
  <si>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</si>
  <si>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</si>
  <si>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</si>
  <si>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</si>
  <si>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</si>
  <si>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</si>
  <si>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</si>
  <si>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</si>
  <si>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</si>
  <si>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</si>
  <si>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</si>
  <si>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</si>
  <si>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</si>
  <si>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</si>
  <si>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</si>
  <si>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</si>
  <si>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</si>
  <si>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</si>
  <si>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</si>
  <si>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</si>
  <si>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</si>
  <si>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</si>
  <si>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</si>
  <si>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</si>
  <si>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</si>
  <si>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</si>
  <si>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</si>
  <si>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</si>
  <si>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</si>
  <si>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</si>
  <si>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</si>
  <si>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</si>
  <si>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</si>
  <si>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</si>
  <si>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</si>
  <si>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</si>
  <si>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</si>
  <si>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</si>
  <si>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</si>
  <si>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</si>
  <si>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Recrutement consultant pour cartographie des acteurs et étude de faisabilité pour l'architecture de paix à Madagascar</t>
  </si>
  <si>
    <r>
      <rPr>
        <i/>
        <sz val="11"/>
        <color rgb="FF000000"/>
        <rFont val="Calibri"/>
        <scheme val="minor"/>
      </rPr>
      <t xml:space="preserve">Réunion avec les comités techniques </t>
    </r>
    <r>
      <rPr>
        <i/>
        <sz val="11"/>
        <color rgb="FFFF0000"/>
        <rFont val="Calibri"/>
        <scheme val="minor"/>
      </rPr>
      <t>(y compris budget voyage pour les comités décentralisés)</t>
    </r>
  </si>
  <si>
    <r>
      <t xml:space="preserve">Mettre en oeuvre le plan de communication </t>
    </r>
    <r>
      <rPr>
        <sz val="11"/>
        <color rgb="FFED7D31"/>
        <rFont val="Calibri"/>
        <scheme val="minor"/>
      </rPr>
      <t>basé sur la communication axée sur le changement</t>
    </r>
    <r>
      <rPr>
        <sz val="11"/>
        <color rgb="FF000000"/>
        <rFont val="Calibri"/>
        <scheme val="minor"/>
      </rPr>
      <t xml:space="preserve"> </t>
    </r>
    <r>
      <rPr>
        <sz val="11"/>
        <color rgb="FFED7D31"/>
        <rFont val="Calibri"/>
        <scheme val="minor"/>
      </rPr>
      <t>et coordonner les activités de communication du portefeuille,</t>
    </r>
    <r>
      <rPr>
        <sz val="11"/>
        <color rgb="FF000000"/>
        <rFont val="Calibri"/>
        <scheme val="minor"/>
      </rPr>
      <t xml:space="preserve"> afin de promouvoir la visibilité des activités,</t>
    </r>
    <r>
      <rPr>
        <sz val="11"/>
        <color rgb="FFED7D31"/>
        <rFont val="Calibri"/>
        <scheme val="minor"/>
      </rPr>
      <t xml:space="preserve"> résultats et impacts </t>
    </r>
    <r>
      <rPr>
        <sz val="11"/>
        <color rgb="FF000000"/>
        <rFont val="Calibri"/>
        <scheme val="minor"/>
      </rPr>
      <t xml:space="preserve">du PBF dans le pays et parmi les parties intéressées. </t>
    </r>
  </si>
  <si>
    <r>
      <rPr>
        <b/>
        <sz val="10"/>
        <color rgb="FF000000"/>
        <rFont val="Calibri"/>
      </rPr>
      <t xml:space="preserve">United Nations Development Programme
</t>
    </r>
    <r>
      <rPr>
        <b/>
        <sz val="10"/>
        <color rgb="FF000000"/>
        <rFont val="Calibri"/>
      </rPr>
      <t xml:space="preserve">Interim Financial Report to the </t>
    </r>
    <r>
      <rPr>
        <b/>
        <sz val="10"/>
        <color rgb="FF000000"/>
        <rFont val="Calibri"/>
      </rPr>
      <t xml:space="preserve">Peacebuilding Fund
</t>
    </r>
    <r>
      <rPr>
        <b/>
        <sz val="10"/>
        <color rgb="FF000000"/>
        <rFont val="Calibri"/>
      </rPr>
      <t xml:space="preserve">As of </t>
    </r>
    <r>
      <rPr>
        <b/>
        <sz val="10"/>
        <color rgb="FF000000"/>
        <rFont val="Calibri"/>
      </rPr>
      <t>15 June 2026</t>
    </r>
  </si>
  <si>
    <r>
      <rPr>
        <b/>
        <sz val="9"/>
        <color rgb="FF000000"/>
        <rFont val="calibri"/>
      </rPr>
      <t xml:space="preserve">Donor reference:
</t>
    </r>
    <r>
      <rPr>
        <b/>
        <sz val="9"/>
        <color rgb="FF000000"/>
        <rFont val="calibri"/>
      </rPr>
      <t xml:space="preserve">Country:
</t>
    </r>
    <r>
      <rPr>
        <b/>
        <sz val="9"/>
        <color rgb="FF000000"/>
        <rFont val="calibri"/>
      </rPr>
      <t xml:space="preserve">Award:
</t>
    </r>
    <r>
      <rPr>
        <b/>
        <sz val="9"/>
        <color rgb="FF000000"/>
        <rFont val="calibri"/>
      </rPr>
      <t xml:space="preserve">Project:
</t>
    </r>
    <r>
      <rPr>
        <b/>
        <sz val="9"/>
        <color rgb="FF000000"/>
        <rFont val="calibri"/>
      </rPr>
      <t xml:space="preserve">Project status:
</t>
    </r>
    <r>
      <rPr>
        <b/>
        <sz val="9"/>
        <color rgb="FF000000"/>
        <rFont val="calibri"/>
      </rPr>
      <t>Fund:</t>
    </r>
  </si>
  <si>
    <r>
      <rPr>
        <b/>
        <sz val="9"/>
        <color rgb="FF000000"/>
        <rFont val="calibri"/>
      </rPr>
      <t xml:space="preserve">MPTF 00140130
</t>
    </r>
    <r>
      <rPr>
        <b/>
        <sz val="9"/>
        <color rgb="FF000000"/>
        <rFont val="calibri"/>
      </rPr>
      <t xml:space="preserve">Madagascar
</t>
    </r>
    <r>
      <rPr>
        <b/>
        <sz val="9"/>
        <color rgb="FF000000"/>
        <rFont val="calibri"/>
      </rPr>
      <t xml:space="preserve">1129099 - MDG_PBF_JP_01000894
</t>
    </r>
    <r>
      <rPr>
        <b/>
        <sz val="9"/>
        <color rgb="FF000000"/>
        <rFont val="calibri"/>
      </rPr>
      <t>01000894</t>
    </r>
    <r>
      <rPr>
        <b/>
        <sz val="9"/>
        <color rgb="FF000000"/>
        <rFont val="calibri"/>
      </rPr>
      <t xml:space="preserve"> - </t>
    </r>
    <r>
      <rPr>
        <b/>
        <sz val="9"/>
        <color rgb="FF000000"/>
        <rFont val="calibri"/>
      </rPr>
      <t xml:space="preserve">Appui à la Coordination des projets du fonds PBF
</t>
    </r>
    <r>
      <rPr>
        <b/>
        <sz val="9"/>
        <color rgb="FF000000"/>
        <rFont val="calibri"/>
      </rPr>
      <t xml:space="preserve">On Going
</t>
    </r>
    <r>
      <rPr>
        <b/>
        <sz val="9"/>
        <color rgb="FF000000"/>
        <rFont val="calibri"/>
      </rPr>
      <t>Programme Cost Sharing</t>
    </r>
  </si>
  <si>
    <t>2026</t>
  </si>
  <si>
    <r>
      <rPr>
        <b/>
        <sz val="9"/>
        <color rgb="FF000000"/>
        <rFont val="calibri"/>
      </rPr>
      <t xml:space="preserve">Cumulative to </t>
    </r>
    <r>
      <rPr>
        <b/>
        <sz val="9"/>
        <color rgb="FF000000"/>
        <rFont val="calibri"/>
      </rPr>
      <t>2026</t>
    </r>
  </si>
  <si>
    <r>
      <rPr>
        <b/>
        <sz val="9"/>
        <color rgb="FF000000"/>
        <rFont val="calibri"/>
      </rPr>
      <t>Receivables Past due, less advance receipts</t>
    </r>
    <r>
      <rPr>
        <b/>
        <sz val="9"/>
        <color rgb="FF000000"/>
        <rFont val="calibri"/>
      </rPr>
      <t>ᵉ</t>
    </r>
  </si>
  <si>
    <r>
      <rPr>
        <b/>
        <sz val="9"/>
        <color rgb="FF000000"/>
        <rFont val="calibri"/>
      </rPr>
      <t>Total Contributions Revenue</t>
    </r>
    <r>
      <rPr>
        <b/>
        <sz val="9"/>
        <color rgb="FF000000"/>
        <rFont val="calibri"/>
      </rPr>
      <t xml:space="preserve"> ᵍ</t>
    </r>
  </si>
  <si>
    <r>
      <rPr>
        <b/>
        <sz val="9"/>
        <color rgb="FF000000"/>
        <rFont val="calibri"/>
      </rPr>
      <t>Total Receivables</t>
    </r>
    <r>
      <rPr>
        <b/>
        <sz val="9"/>
        <color rgb="FF000000"/>
        <rFont val="calibri"/>
      </rPr>
      <t xml:space="preserve"> ⁱ</t>
    </r>
  </si>
  <si>
    <r>
      <rPr>
        <b/>
        <sz val="9"/>
        <color rgb="FF000000"/>
        <rFont val="calibri"/>
      </rPr>
      <t>Deferred Revenue and Advance Receipts</t>
    </r>
    <r>
      <rPr>
        <b/>
        <sz val="9"/>
        <color rgb="FF000000"/>
        <rFont val="calibri"/>
      </rPr>
      <t xml:space="preserve"> ʲ</t>
    </r>
  </si>
  <si>
    <r>
      <rPr>
        <sz val="8"/>
        <color rgb="FF000000"/>
        <rFont val="Calibri"/>
      </rPr>
      <t xml:space="preserve">a. Contributions represent recognized revenue based on the payment schedule dates of signed agreements.
</t>
    </r>
    <r>
      <rPr>
        <sz val="8"/>
        <color rgb="FF000000"/>
        <rFont val="Calibri"/>
      </rPr>
      <t xml:space="preserve">b. Other Revenue represents revenue resulting from miscellaneous activities.
</t>
    </r>
    <r>
      <rPr>
        <sz val="8"/>
        <color rgb="FF000000"/>
        <rFont val="Calibri"/>
      </rPr>
      <t xml:space="preserve">c. Programme support (indirect) cost is calculated based on the expenses excluding amounts of foreign exchange gain/loss.
</t>
    </r>
    <r>
      <rPr>
        <sz val="8"/>
        <color rgb="FF000000"/>
        <rFont val="Calibri"/>
      </rPr>
      <t xml:space="preserve">d. Balance in column (2) is inclusive of balance in column (1).
</t>
    </r>
    <r>
      <rPr>
        <sz val="8"/>
        <color rgb="FF000000"/>
        <rFont val="Calibri"/>
      </rPr>
      <t>e. Amounts in column (2) are the balances outstanding as of the report date which are included in the available resources. Amounts in column (1) are shown for information purpose only.</t>
    </r>
  </si>
  <si>
    <r>
      <rPr>
        <sz val="8"/>
        <color rgb="FF000000"/>
        <rFont val="Calibri"/>
      </rPr>
      <t xml:space="preserve">f. Balance after future expenses, and contributions receivable from donors (i.e. amounts past due) have been accounted for.
</t>
    </r>
    <r>
      <rPr>
        <sz val="8"/>
        <color rgb="FF000000"/>
        <rFont val="Calibri"/>
      </rPr>
      <t xml:space="preserve">g. Total value of donor contribution as per the signed date of the agreement.
</t>
    </r>
    <r>
      <rPr>
        <sz val="8"/>
        <color rgb="FF000000"/>
        <rFont val="Calibri"/>
      </rPr>
      <t xml:space="preserve">h. Total cash received to-date.
</t>
    </r>
    <r>
      <rPr>
        <sz val="8"/>
        <color rgb="FF000000"/>
        <rFont val="Calibri"/>
      </rPr>
      <t xml:space="preserve">i. Total outstanding amount due from donors, comprising both past due and future due receivables.
</t>
    </r>
    <r>
      <rPr>
        <sz val="8"/>
        <color rgb="FF000000"/>
        <rFont val="Calibri"/>
      </rPr>
      <t>j. Contributions that have been received from donors but yet to be recognized as revenue in future years when payment schedules are realized.</t>
    </r>
  </si>
  <si>
    <r>
      <rPr>
        <sz val="9"/>
        <color rgb="FF000000"/>
        <rFont val="Calibri"/>
      </rPr>
      <t xml:space="preserve">Name:
</t>
    </r>
    <r>
      <rPr>
        <sz val="9"/>
        <color rgb="FF000000"/>
        <rFont val="Calibri"/>
      </rPr>
      <t>Title:</t>
    </r>
  </si>
  <si>
    <t>Annexe D -RAPPORT FINANCIER SEMESTRIEL_2026_SECRETARIAT TECHNIQUE DU PBF_MADAGASCAR</t>
  </si>
  <si>
    <t>Total dépenses effectives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</si>
</sst>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quot;$&quot;* #,##0.00_);_(&quot;$&quot;* \(#,##0.00\);_(&quot;$&quot;* &quot;-&quot;??_);_(@_)"/>
    <numFmt numFmtId="165" formatCode="_(* #,##0.00_);_(* \(#,##0.00\);_(* &quot;-&quot;??_);_(@_)"/>
    <numFmt numFmtId="166" formatCode="_-* #,##0.00\ _€_-;\-* #,##0.00\ _€_-;_-* &quot;-&quot;??\ _€_-;_-@_-"/>
    <numFmt numFmtId="167" formatCode="[$-10409]#,##0.00;\(#,##0.00\);&quot;-&quot;"/>
    <numFmt numFmtId="168" formatCode="0.00;[Red]0.00"/>
    <numFmt numFmtId="169" formatCode="_-* #,##0\ _€_-;\-* #,##0\ _€_-;_-* &quot;-&quot;??\ _€_-;_-@_-"/>
    <numFmt numFmtId="170" formatCode="_-* #,##0.00\ _A_r_-;\-* #,##0.00\ _A_r_-;_-* &quot;-&quot;??\ _A_r_-;_-@_-"/>
  </numFmts>
  <fonts count="7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b/>
      <sz val="28"/>
      <color theme="1"/>
      <name val="Calibri"/>
      <family val="2"/>
      <scheme val="minor"/>
    </font>
    <font>
      <b/>
      <sz val="20"/>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1"/>
      <color rgb="FF000000"/>
      <name val="Calibri"/>
      <family val="2"/>
      <scheme val="minor"/>
    </font>
    <font>
      <b/>
      <i/>
      <sz val="12"/>
      <color theme="1"/>
      <name val="Calibri"/>
      <family val="2"/>
      <scheme val="minor"/>
    </font>
    <font>
      <i/>
      <sz val="12"/>
      <color theme="1"/>
      <name val="Calibri"/>
      <family val="2"/>
      <scheme val="minor"/>
    </font>
    <font>
      <b/>
      <sz val="10"/>
      <color theme="1"/>
      <name val="Calibri"/>
      <family val="2"/>
      <scheme val="minor"/>
    </font>
    <font>
      <i/>
      <sz val="11"/>
      <color theme="1"/>
      <name val="Calibri"/>
      <family val="2"/>
      <scheme val="minor"/>
    </font>
    <font>
      <b/>
      <i/>
      <sz val="11"/>
      <color theme="1"/>
      <name val="Calibri"/>
      <family val="2"/>
      <scheme val="minor"/>
    </font>
    <font>
      <sz val="12"/>
      <color theme="0"/>
      <name val="Calibri"/>
      <family val="2"/>
      <scheme val="minor"/>
    </font>
    <font>
      <b/>
      <sz val="16"/>
      <color theme="1"/>
      <name val="Calibri"/>
      <family val="2"/>
      <scheme val="minor"/>
    </font>
    <font>
      <b/>
      <sz val="10"/>
      <color rgb="FF000000"/>
      <name val="Calibri"/>
      <family val="2"/>
    </font>
    <font>
      <b/>
      <sz val="9"/>
      <color rgb="FF000000"/>
      <name val="Calibri"/>
      <family val="2"/>
    </font>
    <font>
      <sz val="9"/>
      <color rgb="FF000000"/>
      <name val="Calibri"/>
      <family val="2"/>
    </font>
    <font>
      <sz val="8"/>
      <color rgb="FF000000"/>
      <name val="Calibri"/>
      <family val="2"/>
    </font>
    <font>
      <sz val="10"/>
      <color theme="1"/>
      <name val="Calibri"/>
      <family val="2"/>
      <scheme val="minor"/>
    </font>
    <font>
      <b/>
      <sz val="10"/>
      <color rgb="FFFF0000"/>
      <name val="Calibri"/>
      <family val="2"/>
      <scheme val="minor"/>
    </font>
    <font>
      <sz val="11"/>
      <name val="Calibri"/>
      <family val="2"/>
    </font>
    <font>
      <b/>
      <sz val="22"/>
      <color indexed="8"/>
      <name val="Calibri"/>
      <family val="2"/>
    </font>
    <font>
      <b/>
      <sz val="9"/>
      <color theme="2" tint="-0.749992370372631"/>
      <name val="Calibri"/>
      <family val="2"/>
      <scheme val="minor"/>
    </font>
    <font>
      <b/>
      <sz val="8"/>
      <color theme="2" tint="-0.749992370372631"/>
      <name val="Calibri"/>
      <family val="2"/>
      <scheme val="minor"/>
    </font>
    <font>
      <b/>
      <i/>
      <sz val="11"/>
      <color theme="2" tint="-0.749992370372631"/>
      <name val="Calibri"/>
      <family val="2"/>
      <scheme val="minor"/>
    </font>
    <font>
      <b/>
      <sz val="14"/>
      <color theme="2" tint="-0.749992370372631"/>
      <name val="Calibri"/>
      <family val="2"/>
      <scheme val="minor"/>
    </font>
    <font>
      <b/>
      <sz val="11"/>
      <color theme="2" tint="-0.749992370372631"/>
      <name val="Calibri"/>
      <family val="2"/>
      <scheme val="minor"/>
    </font>
    <font>
      <b/>
      <u/>
      <sz val="14"/>
      <color theme="2" tint="-0.749992370372631"/>
      <name val="Calibri"/>
      <family val="2"/>
      <scheme val="minor"/>
    </font>
    <font>
      <sz val="10"/>
      <color rgb="FF000000"/>
      <name val="Calibri"/>
      <family val="2"/>
    </font>
    <font>
      <sz val="10"/>
      <color theme="1"/>
      <name val="Calibri"/>
      <family val="2"/>
    </font>
    <font>
      <b/>
      <sz val="10"/>
      <color theme="1"/>
      <name val="Calibri"/>
      <family val="2"/>
    </font>
    <font>
      <sz val="10"/>
      <name val="Calibri"/>
      <family val="2"/>
    </font>
    <font>
      <b/>
      <sz val="11"/>
      <color theme="1"/>
      <name val="Calibri"/>
      <family val="2"/>
    </font>
    <font>
      <b/>
      <sz val="12"/>
      <color theme="2" tint="-0.749992370372631"/>
      <name val="Calibri"/>
      <family val="2"/>
      <scheme val="minor"/>
    </font>
    <font>
      <b/>
      <sz val="14"/>
      <color rgb="FF000000"/>
      <name val="Calibri"/>
      <family val="2"/>
    </font>
    <font>
      <b/>
      <sz val="16"/>
      <color theme="1"/>
      <name val="Calibri"/>
      <family val="2"/>
    </font>
    <font>
      <b/>
      <sz val="16"/>
      <color theme="0"/>
      <name val="Calibri"/>
      <family val="2"/>
      <scheme val="minor"/>
    </font>
    <font>
      <sz val="11"/>
      <color theme="4"/>
      <name val="Calibri"/>
      <family val="2"/>
      <scheme val="minor"/>
    </font>
    <font>
      <sz val="11"/>
      <color rgb="FF000000"/>
      <name val="Calibri"/>
      <scheme val="minor"/>
    </font>
    <font>
      <sz val="11"/>
      <color rgb="FFED7D31"/>
      <name val="Calibri"/>
      <scheme val="minor"/>
    </font>
    <font>
      <sz val="11"/>
      <color rgb="FFED7D31"/>
      <name val="Calibri"/>
    </font>
    <font>
      <sz val="11"/>
      <color rgb="FF000000"/>
      <name val="Calibri"/>
    </font>
    <font>
      <b/>
      <i/>
      <sz val="12"/>
      <color rgb="FF000000"/>
      <name val="Calibri"/>
      <scheme val="minor"/>
    </font>
    <font>
      <b/>
      <i/>
      <sz val="12"/>
      <color rgb="FFED7D31"/>
      <name val="Calibri"/>
      <scheme val="minor"/>
    </font>
    <font>
      <b/>
      <i/>
      <sz val="12"/>
      <color theme="1"/>
      <name val="Calibri"/>
      <scheme val="minor"/>
    </font>
    <font>
      <b/>
      <sz val="14"/>
      <color indexed="8"/>
      <name val="Calibri"/>
      <family val="2"/>
    </font>
    <font>
      <b/>
      <sz val="12"/>
      <color indexed="8"/>
      <name val="Calibri"/>
      <family val="2"/>
    </font>
    <font>
      <b/>
      <sz val="11"/>
      <color indexed="8"/>
      <name val="Calibri"/>
      <family val="2"/>
    </font>
    <font>
      <i/>
      <sz val="11"/>
      <color rgb="FFFF0000"/>
      <name val="Calibri"/>
      <family val="2"/>
      <scheme val="minor"/>
    </font>
    <font>
      <i/>
      <sz val="11"/>
      <color rgb="FFFF0000"/>
      <name val="Calibri"/>
      <family val="2"/>
    </font>
    <font>
      <i/>
      <sz val="11"/>
      <color rgb="FF000000"/>
      <name val="Calibri"/>
      <scheme val="minor"/>
    </font>
    <font>
      <i/>
      <sz val="11"/>
      <color rgb="FFFF0000"/>
      <name val="Calibri"/>
      <scheme val="minor"/>
    </font>
    <font>
      <i/>
      <sz val="11"/>
      <color theme="1"/>
      <name val="Calibri"/>
      <scheme val="minor"/>
    </font>
    <font>
      <b/>
      <sz val="11"/>
      <color rgb="FF000000"/>
      <name val="Calibri"/>
    </font>
    <font>
      <b/>
      <sz val="11"/>
      <color rgb="FFED7D31"/>
      <name val="Calibri"/>
    </font>
    <font>
      <b/>
      <sz val="12"/>
      <color theme="0"/>
      <name val="Calibri"/>
      <family val="2"/>
      <scheme val="minor"/>
    </font>
    <font>
      <sz val="11"/>
      <name val="Calibri"/>
    </font>
    <font>
      <b/>
      <sz val="10"/>
      <color rgb="FF000000"/>
      <name val="Calibri"/>
    </font>
    <font>
      <b/>
      <sz val="9"/>
      <color rgb="FF000000"/>
      <name val="calibri"/>
    </font>
    <font>
      <sz val="9"/>
      <color rgb="FF000000"/>
      <name val="Calibri"/>
    </font>
    <font>
      <sz val="8"/>
      <color rgb="FF000000"/>
      <name val="Calibri"/>
    </font>
    <font>
      <b/>
      <sz val="14"/>
      <color rgb="FF00B0F0"/>
      <name val="Calibri"/>
      <family val="2"/>
      <scheme val="minor"/>
    </font>
    <font>
      <sz val="12"/>
      <name val="Calibri"/>
      <family val="2"/>
      <scheme val="minor"/>
    </font>
    <font>
      <b/>
      <sz val="12"/>
      <name val="Calibri"/>
      <family val="2"/>
      <scheme val="minor"/>
    </font>
    <font>
      <b/>
      <sz val="11"/>
      <name val="Calibri"/>
      <family val="2"/>
      <scheme val="minor"/>
    </font>
  </fonts>
  <fills count="4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2F2F2"/>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8"/>
        <bgColor indexed="64"/>
      </patternFill>
    </fill>
    <fill>
      <patternFill patternType="solid">
        <fgColor theme="5"/>
        <bgColor indexed="64"/>
      </patternFill>
    </fill>
    <fill>
      <patternFill patternType="solid">
        <fgColor theme="5" tint="0.7999816888943144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bgColor indexed="64"/>
      </patternFill>
    </fill>
    <fill>
      <patternFill patternType="solid">
        <fgColor theme="5" tint="0.39997558519241921"/>
        <bgColor indexed="64"/>
      </patternFill>
    </fill>
    <fill>
      <patternFill patternType="solid">
        <fgColor rgb="FFFF9B9B"/>
        <bgColor indexed="64"/>
      </patternFill>
    </fill>
    <fill>
      <patternFill patternType="solid">
        <fgColor theme="8" tint="0.59999389629810485"/>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FF6699"/>
        <bgColor indexed="64"/>
      </patternFill>
    </fill>
    <fill>
      <patternFill patternType="solid">
        <fgColor rgb="FFA1178A"/>
        <bgColor indexed="64"/>
      </patternFill>
    </fill>
    <fill>
      <patternFill patternType="solid">
        <fgColor rgb="FFFFC000"/>
        <bgColor indexed="64"/>
      </patternFill>
    </fill>
    <fill>
      <patternFill patternType="solid">
        <fgColor theme="2" tint="0.59999389629810485"/>
        <bgColor indexed="64"/>
      </patternFill>
    </fill>
    <fill>
      <patternFill patternType="solid">
        <fgColor theme="4"/>
        <bgColor indexed="64"/>
      </patternFill>
    </fill>
    <fill>
      <patternFill patternType="solid">
        <fgColor indexed="55"/>
        <bgColor indexed="64"/>
      </patternFill>
    </fill>
    <fill>
      <patternFill patternType="solid">
        <fgColor indexed="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9797"/>
        <bgColor indexed="64"/>
      </patternFill>
    </fill>
    <fill>
      <patternFill patternType="solid">
        <fgColor theme="3" tint="0.749992370372631"/>
        <bgColor indexed="64"/>
      </patternFill>
    </fill>
    <fill>
      <patternFill patternType="solid">
        <fgColor rgb="FFFFA7A7"/>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7"/>
        <bgColor indexed="64"/>
      </patternFill>
    </fill>
  </fills>
  <borders count="1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indexed="64"/>
      </left>
      <right/>
      <top/>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ck">
        <color rgb="FF000000"/>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style="thin">
        <color indexed="64"/>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style="thin">
        <color indexed="64"/>
      </left>
      <right style="thin">
        <color indexed="64"/>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indexed="64"/>
      </left>
      <right/>
      <top style="thin">
        <color indexed="64"/>
      </top>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top/>
      <bottom/>
      <diagonal/>
    </border>
    <border>
      <left style="thin">
        <color indexed="64"/>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right style="medium">
        <color indexed="64"/>
      </right>
      <top/>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20" fillId="0" borderId="0"/>
  </cellStyleXfs>
  <cellXfs count="956">
    <xf numFmtId="0" fontId="0" fillId="0" borderId="0" xfId="0"/>
    <xf numFmtId="0" fontId="2"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0" xfId="0" applyFont="1" applyFill="1" applyBorder="1" applyAlignment="1">
      <alignment vertical="center" wrapText="1"/>
    </xf>
    <xf numFmtId="164" fontId="2" fillId="2" borderId="3" xfId="1" applyFont="1" applyFill="1" applyBorder="1" applyAlignment="1" applyProtection="1">
      <alignment horizontal="center" vertical="center" wrapText="1"/>
    </xf>
    <xf numFmtId="0" fontId="2" fillId="2" borderId="7" xfId="0" applyFont="1" applyFill="1" applyBorder="1" applyAlignment="1">
      <alignment vertical="center" wrapText="1"/>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3" fillId="3" borderId="0" xfId="0" applyFont="1" applyFill="1" applyAlignment="1">
      <alignment horizontal="center" vertical="center" wrapText="1"/>
    </xf>
    <xf numFmtId="0" fontId="2" fillId="3" borderId="0" xfId="0" applyFont="1" applyFill="1" applyAlignment="1">
      <alignment horizontal="left" wrapText="1"/>
    </xf>
    <xf numFmtId="0" fontId="5" fillId="0" borderId="0" xfId="0" applyFont="1" applyAlignment="1">
      <alignment wrapText="1"/>
    </xf>
    <xf numFmtId="0" fontId="5" fillId="3" borderId="0" xfId="0" applyFont="1" applyFill="1" applyAlignment="1">
      <alignment wrapText="1"/>
    </xf>
    <xf numFmtId="0" fontId="5" fillId="0" borderId="0" xfId="0" applyFont="1"/>
    <xf numFmtId="0" fontId="12" fillId="0" borderId="0" xfId="0" applyFont="1"/>
    <xf numFmtId="49" fontId="0" fillId="0" borderId="0" xfId="0" applyNumberFormat="1"/>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applyAlignment="1">
      <alignment horizontal="left" wrapText="1"/>
    </xf>
    <xf numFmtId="0" fontId="3" fillId="2" borderId="9" xfId="0" applyFont="1" applyFill="1" applyBorder="1"/>
    <xf numFmtId="0" fontId="3" fillId="2" borderId="7" xfId="0" applyFont="1" applyFill="1" applyBorder="1"/>
    <xf numFmtId="0" fontId="3" fillId="2" borderId="3" xfId="0" applyFont="1" applyFill="1" applyBorder="1"/>
    <xf numFmtId="0" fontId="3" fillId="2" borderId="8" xfId="0" applyFont="1" applyFill="1" applyBorder="1"/>
    <xf numFmtId="0" fontId="0" fillId="2" borderId="7" xfId="0" applyFill="1" applyBorder="1" applyAlignment="1">
      <alignment vertical="center" wrapText="1"/>
    </xf>
    <xf numFmtId="9" fontId="0" fillId="2" borderId="3" xfId="2" applyFont="1" applyFill="1" applyBorder="1" applyAlignment="1">
      <alignment vertical="center"/>
    </xf>
    <xf numFmtId="164" fontId="0" fillId="2" borderId="8" xfId="0" applyNumberFormat="1" applyFill="1" applyBorder="1" applyAlignment="1">
      <alignment vertical="center"/>
    </xf>
    <xf numFmtId="0" fontId="0" fillId="2" borderId="7" xfId="0" applyFill="1" applyBorder="1" applyAlignment="1">
      <alignment wrapText="1"/>
    </xf>
    <xf numFmtId="0" fontId="0" fillId="2" borderId="7" xfId="0" applyFill="1" applyBorder="1"/>
    <xf numFmtId="0" fontId="0" fillId="2" borderId="10" xfId="0" applyFill="1" applyBorder="1"/>
    <xf numFmtId="164" fontId="0" fillId="2" borderId="12"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4" xfId="1" applyFont="1" applyFill="1" applyBorder="1" applyAlignment="1" applyProtection="1">
      <alignment vertical="center" wrapText="1"/>
    </xf>
    <xf numFmtId="164" fontId="2" fillId="2" borderId="11" xfId="1" applyFont="1" applyFill="1" applyBorder="1" applyAlignment="1" applyProtection="1">
      <alignment vertical="center" wrapText="1"/>
    </xf>
    <xf numFmtId="9" fontId="2" fillId="2" borderId="12" xfId="2" applyFont="1" applyFill="1" applyBorder="1" applyAlignment="1" applyProtection="1">
      <alignment vertical="center" wrapText="1"/>
    </xf>
    <xf numFmtId="0" fontId="3" fillId="2" borderId="25" xfId="0" applyFont="1" applyFill="1" applyBorder="1" applyAlignment="1">
      <alignment horizontal="left" vertical="center" wrapText="1"/>
    </xf>
    <xf numFmtId="164" fontId="2" fillId="2" borderId="14" xfId="0" applyNumberFormat="1" applyFont="1" applyFill="1" applyBorder="1" applyAlignment="1">
      <alignment vertical="center" wrapText="1"/>
    </xf>
    <xf numFmtId="0" fontId="3" fillId="2" borderId="7" xfId="0" applyFont="1" applyFill="1" applyBorder="1" applyAlignment="1">
      <alignment horizontal="left" vertical="center" wrapText="1"/>
    </xf>
    <xf numFmtId="0" fontId="0" fillId="2" borderId="7" xfId="0" applyFill="1" applyBorder="1" applyAlignment="1">
      <alignment vertical="top" wrapText="1"/>
    </xf>
    <xf numFmtId="0" fontId="0" fillId="2" borderId="7" xfId="0" applyFill="1" applyBorder="1" applyAlignment="1">
      <alignment vertical="top"/>
    </xf>
    <xf numFmtId="0" fontId="0" fillId="2" borderId="10" xfId="0" applyFill="1" applyBorder="1" applyAlignment="1">
      <alignment vertical="top"/>
    </xf>
    <xf numFmtId="0" fontId="2" fillId="2" borderId="31"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27" xfId="0" applyFont="1" applyFill="1" applyBorder="1" applyAlignment="1">
      <alignment vertical="center" wrapText="1"/>
    </xf>
    <xf numFmtId="164" fontId="2" fillId="4" borderId="3" xfId="1" applyFont="1" applyFill="1" applyBorder="1" applyAlignment="1" applyProtection="1">
      <alignment vertical="center" wrapText="1"/>
    </xf>
    <xf numFmtId="9" fontId="2" fillId="3" borderId="8" xfId="2" applyFont="1" applyFill="1" applyBorder="1" applyAlignment="1" applyProtection="1">
      <alignment vertical="center" wrapText="1"/>
      <protection locked="0"/>
    </xf>
    <xf numFmtId="9" fontId="0" fillId="0" borderId="0" xfId="2" applyFont="1"/>
    <xf numFmtId="0" fontId="7" fillId="2" borderId="41" xfId="0" applyFont="1" applyFill="1" applyBorder="1" applyAlignment="1">
      <alignment vertical="center" wrapText="1"/>
    </xf>
    <xf numFmtId="0" fontId="7" fillId="2" borderId="41" xfId="0" applyFont="1" applyFill="1" applyBorder="1" applyAlignment="1" applyProtection="1">
      <alignment vertical="center" wrapText="1"/>
      <protection locked="0"/>
    </xf>
    <xf numFmtId="0" fontId="3" fillId="2" borderId="20" xfId="0" applyFont="1" applyFill="1" applyBorder="1" applyAlignment="1">
      <alignment wrapText="1"/>
    </xf>
    <xf numFmtId="0" fontId="0" fillId="2" borderId="20" xfId="0" applyFill="1" applyBorder="1" applyAlignment="1">
      <alignment wrapText="1"/>
    </xf>
    <xf numFmtId="0" fontId="3" fillId="2" borderId="21" xfId="0" applyFont="1" applyFill="1" applyBorder="1" applyAlignment="1">
      <alignment wrapText="1"/>
    </xf>
    <xf numFmtId="0" fontId="3" fillId="2" borderId="5" xfId="0" applyFont="1" applyFill="1" applyBorder="1" applyAlignment="1">
      <alignment horizontal="center" vertical="center"/>
    </xf>
    <xf numFmtId="0" fontId="3" fillId="2" borderId="20" xfId="0" applyFont="1" applyFill="1" applyBorder="1" applyAlignment="1">
      <alignment vertical="center" wrapText="1"/>
    </xf>
    <xf numFmtId="164" fontId="2" fillId="3" borderId="0" xfId="1" applyFont="1" applyFill="1" applyBorder="1" applyAlignment="1" applyProtection="1">
      <alignment vertical="center" wrapText="1"/>
      <protection locked="0"/>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0" fontId="10" fillId="7" borderId="5" xfId="0" applyFont="1" applyFill="1" applyBorder="1" applyAlignment="1">
      <alignment vertical="top" wrapText="1"/>
    </xf>
    <xf numFmtId="164" fontId="0" fillId="0" borderId="0" xfId="1" applyFont="1" applyFill="1" applyBorder="1" applyAlignment="1">
      <alignment vertical="center" wrapText="1"/>
    </xf>
    <xf numFmtId="0" fontId="2" fillId="2" borderId="21" xfId="0" applyFont="1" applyFill="1" applyBorder="1" applyAlignment="1">
      <alignment wrapText="1"/>
    </xf>
    <xf numFmtId="0" fontId="0" fillId="0" borderId="0" xfId="0" applyAlignment="1">
      <alignment vertical="center" wrapText="1"/>
    </xf>
    <xf numFmtId="164" fontId="11" fillId="3" borderId="0" xfId="1" applyFont="1" applyFill="1" applyBorder="1" applyAlignment="1">
      <alignment horizontal="left" vertical="center" wrapText="1"/>
    </xf>
    <xf numFmtId="164" fontId="11" fillId="0" borderId="0" xfId="1" applyFont="1" applyFill="1" applyBorder="1" applyAlignment="1">
      <alignment horizontal="left" vertical="center" wrapText="1"/>
    </xf>
    <xf numFmtId="0" fontId="0" fillId="0" borderId="0" xfId="0" applyAlignment="1">
      <alignment horizontal="center" vertical="center" wrapText="1"/>
    </xf>
    <xf numFmtId="0" fontId="0" fillId="3" borderId="0" xfId="0" applyFill="1" applyAlignment="1">
      <alignment vertical="center" wrapText="1"/>
    </xf>
    <xf numFmtId="164" fontId="0" fillId="0" borderId="0" xfId="1" applyFont="1" applyBorder="1" applyAlignment="1">
      <alignment vertical="center" wrapText="1"/>
    </xf>
    <xf numFmtId="10" fontId="2" fillId="2" borderId="8" xfId="2" applyNumberFormat="1" applyFont="1" applyFill="1" applyBorder="1" applyAlignment="1" applyProtection="1">
      <alignment vertical="center" wrapText="1"/>
    </xf>
    <xf numFmtId="9" fontId="2" fillId="3" borderId="0" xfId="2" applyFont="1" applyFill="1" applyBorder="1" applyAlignment="1">
      <alignment vertical="center" wrapText="1"/>
    </xf>
    <xf numFmtId="164" fontId="2" fillId="2" borderId="8" xfId="2" applyNumberFormat="1" applyFont="1" applyFill="1" applyBorder="1" applyAlignment="1" applyProtection="1">
      <alignment vertical="center" wrapText="1"/>
    </xf>
    <xf numFmtId="164" fontId="2" fillId="3" borderId="0" xfId="2" applyNumberFormat="1" applyFont="1" applyFill="1" applyBorder="1" applyAlignment="1">
      <alignment vertical="center" wrapText="1"/>
    </xf>
    <xf numFmtId="0" fontId="20" fillId="9" borderId="3" xfId="0" applyFont="1" applyFill="1" applyBorder="1" applyAlignment="1" applyProtection="1">
      <alignment vertical="center" wrapText="1"/>
      <protection locked="0"/>
    </xf>
    <xf numFmtId="0" fontId="20" fillId="9" borderId="3" xfId="0" applyFont="1" applyFill="1" applyBorder="1" applyAlignment="1" applyProtection="1">
      <alignment horizontal="justify" vertical="center" wrapText="1"/>
      <protection locked="0"/>
    </xf>
    <xf numFmtId="166" fontId="0" fillId="0" borderId="0" xfId="0" applyNumberFormat="1" applyAlignment="1">
      <alignment vertical="center" wrapText="1"/>
    </xf>
    <xf numFmtId="0" fontId="1" fillId="6" borderId="3" xfId="0" applyFont="1" applyFill="1" applyBorder="1" applyAlignment="1">
      <alignment vertical="center" wrapText="1"/>
    </xf>
    <xf numFmtId="43" fontId="3" fillId="0" borderId="0" xfId="3" applyFont="1" applyBorder="1" applyAlignment="1">
      <alignment vertical="center" wrapText="1"/>
    </xf>
    <xf numFmtId="166" fontId="0" fillId="0" borderId="0" xfId="0" applyNumberFormat="1"/>
    <xf numFmtId="164" fontId="2" fillId="5" borderId="46" xfId="1" applyFont="1" applyFill="1" applyBorder="1" applyAlignment="1" applyProtection="1">
      <alignment horizontal="center" vertical="center" wrapText="1"/>
    </xf>
    <xf numFmtId="164" fontId="2" fillId="5" borderId="47" xfId="1" applyFont="1" applyFill="1" applyBorder="1" applyAlignment="1" applyProtection="1">
      <alignment horizontal="center" vertical="center" wrapText="1"/>
    </xf>
    <xf numFmtId="164" fontId="2" fillId="12" borderId="46" xfId="1" applyFont="1" applyFill="1" applyBorder="1" applyAlignment="1" applyProtection="1">
      <alignment horizontal="center" vertical="center" wrapText="1"/>
    </xf>
    <xf numFmtId="164" fontId="2" fillId="12" borderId="47" xfId="1" applyFont="1" applyFill="1" applyBorder="1" applyAlignment="1" applyProtection="1">
      <alignment horizontal="center" vertical="center" wrapText="1"/>
    </xf>
    <xf numFmtId="164" fontId="2" fillId="2" borderId="46" xfId="1" applyFont="1" applyFill="1" applyBorder="1" applyAlignment="1" applyProtection="1">
      <alignment horizontal="center" vertical="center" wrapText="1"/>
    </xf>
    <xf numFmtId="0" fontId="2" fillId="2" borderId="48" xfId="0" applyFont="1" applyFill="1" applyBorder="1" applyAlignment="1">
      <alignment vertical="center" wrapText="1"/>
    </xf>
    <xf numFmtId="164" fontId="2" fillId="2" borderId="49" xfId="1" applyFont="1" applyFill="1" applyBorder="1" applyAlignment="1" applyProtection="1">
      <alignment horizontal="center" vertical="center" wrapText="1"/>
    </xf>
    <xf numFmtId="0" fontId="24" fillId="0" borderId="0" xfId="0" applyFont="1" applyAlignment="1">
      <alignment vertical="center" wrapText="1"/>
    </xf>
    <xf numFmtId="0" fontId="24" fillId="3" borderId="0" xfId="0" applyFont="1" applyFill="1" applyAlignment="1">
      <alignment vertical="center" wrapText="1"/>
    </xf>
    <xf numFmtId="0" fontId="25" fillId="2" borderId="3" xfId="0" applyFont="1" applyFill="1" applyBorder="1" applyAlignment="1">
      <alignment horizontal="center" vertical="center" wrapText="1"/>
    </xf>
    <xf numFmtId="49" fontId="24" fillId="0" borderId="3" xfId="1" applyNumberFormat="1" applyFont="1" applyBorder="1" applyAlignment="1" applyProtection="1">
      <alignment horizontal="left" vertical="center" wrapText="1"/>
      <protection locked="0"/>
    </xf>
    <xf numFmtId="49" fontId="24" fillId="3" borderId="3" xfId="1" applyNumberFormat="1" applyFont="1" applyFill="1" applyBorder="1" applyAlignment="1" applyProtection="1">
      <alignment horizontal="left" vertical="center" wrapText="1"/>
      <protection locked="0"/>
    </xf>
    <xf numFmtId="49" fontId="24" fillId="3" borderId="0" xfId="1" applyNumberFormat="1" applyFont="1" applyFill="1" applyBorder="1" applyAlignment="1" applyProtection="1">
      <alignment horizontal="left" vertical="center" wrapText="1"/>
      <protection locked="0"/>
    </xf>
    <xf numFmtId="164" fontId="24" fillId="3" borderId="0" xfId="1" applyFont="1" applyFill="1" applyBorder="1" applyAlignment="1" applyProtection="1">
      <alignment horizontal="center" vertical="center" wrapText="1"/>
      <protection locked="0"/>
    </xf>
    <xf numFmtId="0" fontId="24" fillId="3" borderId="0" xfId="0" applyFont="1" applyFill="1" applyAlignment="1" applyProtection="1">
      <alignment vertical="center" wrapText="1"/>
      <protection locked="0"/>
    </xf>
    <xf numFmtId="49" fontId="24" fillId="0" borderId="3" xfId="0" applyNumberFormat="1" applyFont="1" applyBorder="1" applyAlignment="1" applyProtection="1">
      <alignment horizontal="left" vertical="center" wrapText="1"/>
      <protection locked="0"/>
    </xf>
    <xf numFmtId="0" fontId="24" fillId="3" borderId="3" xfId="0" applyFont="1" applyFill="1" applyBorder="1" applyAlignment="1" applyProtection="1">
      <alignment vertical="center" wrapText="1"/>
      <protection locked="0"/>
    </xf>
    <xf numFmtId="0" fontId="25" fillId="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1" fillId="2" borderId="50" xfId="0" applyFont="1" applyFill="1" applyBorder="1" applyAlignment="1">
      <alignment vertical="center" wrapText="1"/>
    </xf>
    <xf numFmtId="0" fontId="7" fillId="2" borderId="45" xfId="0" applyFont="1" applyFill="1" applyBorder="1" applyAlignment="1">
      <alignment vertical="center" wrapText="1"/>
    </xf>
    <xf numFmtId="0" fontId="22" fillId="2" borderId="45" xfId="0" applyFont="1" applyFill="1" applyBorder="1" applyAlignment="1">
      <alignment vertical="center" wrapText="1"/>
    </xf>
    <xf numFmtId="9" fontId="0" fillId="2" borderId="11" xfId="2" applyFont="1" applyFill="1" applyBorder="1" applyAlignment="1">
      <alignment vertical="center"/>
    </xf>
    <xf numFmtId="0" fontId="2" fillId="2" borderId="53" xfId="0" applyFont="1" applyFill="1" applyBorder="1" applyAlignment="1">
      <alignment vertical="center" wrapText="1"/>
    </xf>
    <xf numFmtId="164" fontId="3" fillId="2" borderId="54" xfId="0" applyNumberFormat="1" applyFont="1" applyFill="1" applyBorder="1"/>
    <xf numFmtId="164" fontId="3" fillId="2" borderId="55" xfId="0" applyNumberFormat="1" applyFont="1" applyFill="1" applyBorder="1"/>
    <xf numFmtId="164" fontId="0" fillId="0" borderId="0" xfId="1" applyFont="1" applyFill="1" applyBorder="1" applyAlignment="1">
      <alignment horizontal="left" vertical="center" wrapText="1"/>
    </xf>
    <xf numFmtId="0" fontId="2" fillId="8" borderId="3" xfId="0" applyFont="1" applyFill="1" applyBorder="1" applyAlignment="1">
      <alignment horizontal="left" vertical="center" wrapText="1"/>
    </xf>
    <xf numFmtId="164" fontId="1" fillId="0" borderId="3" xfId="1" applyFont="1" applyFill="1" applyBorder="1" applyAlignment="1" applyProtection="1">
      <alignment horizontal="left" vertical="center" wrapText="1"/>
      <protection locked="0"/>
    </xf>
    <xf numFmtId="164" fontId="2" fillId="2" borderId="3" xfId="1" applyFont="1" applyFill="1" applyBorder="1" applyAlignment="1" applyProtection="1">
      <alignment horizontal="left" vertical="center" wrapText="1"/>
    </xf>
    <xf numFmtId="164" fontId="2" fillId="0" borderId="3" xfId="1" applyFont="1" applyFill="1" applyBorder="1" applyAlignment="1" applyProtection="1">
      <alignment horizontal="left" vertical="center" wrapText="1"/>
    </xf>
    <xf numFmtId="164" fontId="2" fillId="0" borderId="0" xfId="1" applyFont="1" applyFill="1" applyBorder="1" applyAlignment="1" applyProtection="1">
      <alignment horizontal="left" vertical="center" wrapText="1"/>
    </xf>
    <xf numFmtId="164" fontId="2" fillId="0" borderId="0" xfId="1" applyFont="1" applyFill="1" applyBorder="1" applyAlignment="1" applyProtection="1">
      <alignment horizontal="left" vertical="center" wrapText="1"/>
      <protection locked="0"/>
    </xf>
    <xf numFmtId="164" fontId="2" fillId="0" borderId="0" xfId="1" applyFont="1" applyFill="1" applyBorder="1" applyAlignment="1">
      <alignment horizontal="left" vertical="center" wrapText="1"/>
    </xf>
    <xf numFmtId="9" fontId="0" fillId="0" borderId="0" xfId="2" applyFont="1" applyFill="1" applyBorder="1" applyAlignment="1">
      <alignment horizontal="left" vertical="center" wrapText="1"/>
    </xf>
    <xf numFmtId="9" fontId="26" fillId="0" borderId="3" xfId="2" applyFont="1" applyFill="1" applyBorder="1" applyAlignment="1" applyProtection="1">
      <alignment horizontal="center" vertical="center" wrapText="1"/>
      <protection locked="0"/>
    </xf>
    <xf numFmtId="43" fontId="0" fillId="0" borderId="0" xfId="3" applyFont="1" applyAlignment="1">
      <alignment vertical="center" wrapText="1"/>
    </xf>
    <xf numFmtId="43" fontId="0" fillId="3" borderId="0" xfId="3" applyFont="1" applyFill="1" applyAlignment="1">
      <alignment vertical="center" wrapText="1"/>
    </xf>
    <xf numFmtId="164" fontId="2" fillId="13" borderId="3" xfId="1" applyFont="1" applyFill="1" applyBorder="1" applyAlignment="1" applyProtection="1">
      <alignment horizontal="center" vertical="center" wrapText="1"/>
    </xf>
    <xf numFmtId="0" fontId="2" fillId="13" borderId="3" xfId="0" applyFont="1" applyFill="1" applyBorder="1" applyAlignment="1">
      <alignment horizontal="center" vertical="center" wrapText="1"/>
    </xf>
    <xf numFmtId="164" fontId="2" fillId="13" borderId="47" xfId="1" applyFont="1" applyFill="1" applyBorder="1" applyAlignment="1" applyProtection="1">
      <alignment horizontal="center" vertical="center" wrapText="1"/>
    </xf>
    <xf numFmtId="164" fontId="2" fillId="3" borderId="0" xfId="1" applyFont="1" applyFill="1" applyBorder="1" applyAlignment="1" applyProtection="1">
      <alignment wrapText="1"/>
    </xf>
    <xf numFmtId="164" fontId="2" fillId="3" borderId="0" xfId="0" applyNumberFormat="1" applyFont="1" applyFill="1" applyAlignment="1">
      <alignment wrapText="1"/>
    </xf>
    <xf numFmtId="43" fontId="1" fillId="2" borderId="4" xfId="3" applyFont="1" applyFill="1" applyBorder="1" applyAlignment="1">
      <alignment vertical="center" wrapText="1"/>
    </xf>
    <xf numFmtId="164" fontId="1" fillId="13" borderId="3" xfId="1" applyFont="1" applyFill="1" applyBorder="1" applyAlignment="1">
      <alignment wrapText="1"/>
    </xf>
    <xf numFmtId="164" fontId="2" fillId="13" borderId="3" xfId="1" applyFont="1" applyFill="1" applyBorder="1" applyAlignment="1" applyProtection="1">
      <alignment horizontal="center" vertical="center" wrapText="1"/>
      <protection locked="0"/>
    </xf>
    <xf numFmtId="164" fontId="1" fillId="13" borderId="3" xfId="1" applyFont="1" applyFill="1" applyBorder="1" applyAlignment="1" applyProtection="1">
      <alignment horizontal="center" vertical="center" wrapText="1"/>
      <protection locked="0"/>
    </xf>
    <xf numFmtId="43" fontId="0" fillId="0" borderId="0" xfId="3" applyFont="1"/>
    <xf numFmtId="43" fontId="3" fillId="0" borderId="0" xfId="3" applyFont="1"/>
    <xf numFmtId="164" fontId="2" fillId="13" borderId="66" xfId="1" applyFont="1" applyFill="1" applyBorder="1" applyAlignment="1" applyProtection="1">
      <alignment horizontal="center" vertical="center" wrapText="1"/>
    </xf>
    <xf numFmtId="0" fontId="2" fillId="11" borderId="3" xfId="0" applyFont="1" applyFill="1" applyBorder="1" applyAlignment="1">
      <alignment horizontal="center" vertical="center" wrapText="1"/>
    </xf>
    <xf numFmtId="0" fontId="3" fillId="0" borderId="0" xfId="0" applyFont="1" applyAlignment="1">
      <alignment horizontal="center"/>
    </xf>
    <xf numFmtId="43" fontId="3" fillId="12" borderId="0" xfId="3" applyFont="1" applyFill="1"/>
    <xf numFmtId="0" fontId="3" fillId="0" borderId="0" xfId="0" applyFont="1" applyAlignment="1">
      <alignment horizontal="center" vertical="center" wrapText="1"/>
    </xf>
    <xf numFmtId="164" fontId="2" fillId="3" borderId="0" xfId="1" applyFont="1" applyFill="1" applyBorder="1" applyAlignment="1" applyProtection="1">
      <alignment horizontal="center" vertical="center" wrapText="1"/>
      <protection locked="0"/>
    </xf>
    <xf numFmtId="0" fontId="3" fillId="0" borderId="0" xfId="0" applyFont="1" applyAlignment="1">
      <alignment vertical="center" wrapText="1"/>
    </xf>
    <xf numFmtId="0" fontId="1" fillId="0" borderId="0" xfId="0" applyFont="1" applyAlignment="1">
      <alignment wrapText="1"/>
    </xf>
    <xf numFmtId="0" fontId="3" fillId="0" borderId="0" xfId="0" applyFont="1"/>
    <xf numFmtId="164" fontId="2" fillId="11" borderId="3" xfId="1" applyFont="1" applyFill="1" applyBorder="1" applyAlignment="1" applyProtection="1">
      <alignment horizontal="center" vertical="center" wrapText="1"/>
      <protection locked="0"/>
    </xf>
    <xf numFmtId="164" fontId="1" fillId="11" borderId="3" xfId="1" applyFont="1" applyFill="1" applyBorder="1" applyAlignment="1" applyProtection="1">
      <alignment horizontal="center" vertical="center" wrapText="1"/>
      <protection locked="0"/>
    </xf>
    <xf numFmtId="164" fontId="2" fillId="11" borderId="3" xfId="1" applyFont="1" applyFill="1" applyBorder="1" applyAlignment="1" applyProtection="1">
      <alignment horizontal="center" vertical="center" wrapText="1"/>
    </xf>
    <xf numFmtId="164" fontId="2" fillId="0" borderId="2" xfId="1" applyFont="1" applyFill="1" applyBorder="1" applyAlignment="1" applyProtection="1">
      <alignment horizontal="left" vertical="center" wrapText="1"/>
    </xf>
    <xf numFmtId="164" fontId="27" fillId="0" borderId="0" xfId="1" applyFont="1" applyFill="1" applyBorder="1" applyAlignment="1">
      <alignment vertical="center" wrapText="1"/>
    </xf>
    <xf numFmtId="9" fontId="27" fillId="0" borderId="0" xfId="2" applyFont="1" applyFill="1" applyBorder="1" applyAlignment="1">
      <alignment vertical="center" wrapText="1"/>
    </xf>
    <xf numFmtId="164" fontId="23" fillId="16" borderId="3" xfId="1" applyFont="1" applyFill="1" applyBorder="1" applyAlignment="1" applyProtection="1">
      <alignment horizontal="center" vertical="center" wrapText="1"/>
    </xf>
    <xf numFmtId="0" fontId="23" fillId="0" borderId="0" xfId="0" applyFont="1" applyAlignment="1">
      <alignment horizontal="center" vertical="center" wrapText="1"/>
    </xf>
    <xf numFmtId="0" fontId="23" fillId="16" borderId="3" xfId="0" applyFont="1" applyFill="1" applyBorder="1" applyAlignment="1">
      <alignment horizontal="center" vertical="center" wrapText="1"/>
    </xf>
    <xf numFmtId="164" fontId="23" fillId="10" borderId="3" xfId="1" applyFont="1" applyFill="1" applyBorder="1" applyAlignment="1" applyProtection="1">
      <alignment horizontal="center" vertical="center" wrapText="1"/>
    </xf>
    <xf numFmtId="164" fontId="23" fillId="12" borderId="3" xfId="1" applyFont="1" applyFill="1" applyBorder="1" applyAlignment="1" applyProtection="1">
      <alignment horizontal="center" vertical="center" wrapText="1"/>
    </xf>
    <xf numFmtId="164" fontId="23" fillId="12" borderId="46" xfId="1" applyFont="1" applyFill="1" applyBorder="1" applyAlignment="1" applyProtection="1">
      <alignment horizontal="center" vertical="center" wrapText="1"/>
    </xf>
    <xf numFmtId="164" fontId="23" fillId="5" borderId="46" xfId="1" applyFont="1" applyFill="1" applyBorder="1" applyAlignment="1" applyProtection="1">
      <alignment horizontal="center" vertical="center" wrapText="1"/>
    </xf>
    <xf numFmtId="164" fontId="23" fillId="3" borderId="0" xfId="1" applyFont="1" applyFill="1" applyBorder="1" applyAlignment="1" applyProtection="1">
      <alignment horizontal="center" vertical="center" wrapText="1"/>
      <protection locked="0"/>
    </xf>
    <xf numFmtId="164" fontId="23" fillId="12" borderId="49" xfId="1" applyFont="1" applyFill="1" applyBorder="1" applyAlignment="1" applyProtection="1">
      <alignment horizontal="center" vertical="center" wrapText="1"/>
    </xf>
    <xf numFmtId="164" fontId="23" fillId="3" borderId="0" xfId="1" applyFont="1" applyFill="1" applyBorder="1" applyAlignment="1" applyProtection="1">
      <alignment vertical="center" wrapText="1"/>
      <protection locked="0"/>
    </xf>
    <xf numFmtId="164" fontId="23" fillId="12" borderId="3" xfId="1" applyFont="1" applyFill="1" applyBorder="1" applyAlignment="1" applyProtection="1">
      <alignment vertical="center" wrapText="1"/>
    </xf>
    <xf numFmtId="0" fontId="23" fillId="4" borderId="33" xfId="0" applyFont="1" applyFill="1" applyBorder="1" applyAlignment="1">
      <alignment horizontal="center" vertical="center" wrapText="1"/>
    </xf>
    <xf numFmtId="164" fontId="23" fillId="12" borderId="1" xfId="1" applyFont="1" applyFill="1" applyBorder="1" applyAlignment="1" applyProtection="1">
      <alignment horizontal="center" vertical="center" wrapText="1"/>
      <protection locked="0"/>
    </xf>
    <xf numFmtId="43" fontId="32" fillId="12" borderId="1" xfId="3" applyFont="1" applyFill="1" applyBorder="1" applyAlignment="1">
      <alignment vertical="center" wrapText="1"/>
    </xf>
    <xf numFmtId="43" fontId="23" fillId="12" borderId="38" xfId="3" applyFont="1" applyFill="1" applyBorder="1" applyAlignment="1" applyProtection="1">
      <alignment vertical="center" wrapText="1"/>
    </xf>
    <xf numFmtId="43" fontId="23" fillId="0" borderId="0" xfId="3" applyFont="1" applyBorder="1" applyAlignment="1">
      <alignment vertical="center" wrapText="1"/>
    </xf>
    <xf numFmtId="164" fontId="23" fillId="3" borderId="0" xfId="0" applyNumberFormat="1" applyFont="1" applyFill="1" applyAlignment="1">
      <alignment vertical="center" wrapText="1"/>
    </xf>
    <xf numFmtId="164" fontId="23" fillId="2" borderId="4" xfId="1" applyFont="1" applyFill="1" applyBorder="1" applyAlignment="1" applyProtection="1">
      <alignment vertical="center" wrapText="1"/>
    </xf>
    <xf numFmtId="164" fontId="23" fillId="2" borderId="57" xfId="1" applyFont="1" applyFill="1" applyBorder="1" applyAlignment="1" applyProtection="1">
      <alignment vertical="center" wrapText="1"/>
    </xf>
    <xf numFmtId="164" fontId="23" fillId="0" borderId="0" xfId="0" applyNumberFormat="1" applyFont="1" applyAlignment="1">
      <alignment vertical="center" wrapText="1"/>
    </xf>
    <xf numFmtId="9" fontId="23" fillId="3" borderId="0" xfId="2" applyFont="1" applyFill="1" applyBorder="1" applyAlignment="1">
      <alignment vertical="center" wrapText="1"/>
    </xf>
    <xf numFmtId="0" fontId="23" fillId="3" borderId="0" xfId="0" applyFont="1" applyFill="1" applyAlignment="1">
      <alignment horizontal="center" vertical="center" wrapText="1"/>
    </xf>
    <xf numFmtId="164" fontId="23" fillId="3" borderId="0" xfId="2" applyNumberFormat="1" applyFont="1" applyFill="1" applyBorder="1" applyAlignment="1">
      <alignment vertical="center" wrapText="1"/>
    </xf>
    <xf numFmtId="0" fontId="23" fillId="0" borderId="0" xfId="0" applyFont="1" applyAlignment="1">
      <alignment vertical="center" wrapText="1"/>
    </xf>
    <xf numFmtId="43" fontId="0" fillId="17" borderId="13" xfId="3" applyFont="1" applyFill="1" applyBorder="1"/>
    <xf numFmtId="43" fontId="0" fillId="17" borderId="0" xfId="3" applyFont="1" applyFill="1" applyBorder="1"/>
    <xf numFmtId="43" fontId="0" fillId="17" borderId="22" xfId="3" applyFont="1" applyFill="1" applyBorder="1"/>
    <xf numFmtId="43" fontId="0" fillId="18" borderId="13" xfId="3" applyFont="1" applyFill="1" applyBorder="1"/>
    <xf numFmtId="43" fontId="0" fillId="18" borderId="0" xfId="3" applyFont="1" applyFill="1" applyBorder="1"/>
    <xf numFmtId="43" fontId="0" fillId="18" borderId="22" xfId="3" applyFont="1" applyFill="1" applyBorder="1"/>
    <xf numFmtId="43" fontId="0" fillId="11" borderId="13" xfId="3" applyFont="1" applyFill="1" applyBorder="1"/>
    <xf numFmtId="43" fontId="0" fillId="11" borderId="0" xfId="3" applyFont="1" applyFill="1" applyBorder="1"/>
    <xf numFmtId="43" fontId="0" fillId="11" borderId="22" xfId="3" applyFont="1" applyFill="1" applyBorder="1"/>
    <xf numFmtId="43" fontId="3" fillId="7" borderId="23" xfId="3" applyFont="1" applyFill="1" applyBorder="1" applyAlignment="1">
      <alignment horizontal="center"/>
    </xf>
    <xf numFmtId="43" fontId="3" fillId="7" borderId="19" xfId="3" applyFont="1" applyFill="1" applyBorder="1" applyAlignment="1">
      <alignment horizontal="center"/>
    </xf>
    <xf numFmtId="43" fontId="0" fillId="19" borderId="13" xfId="3" applyFont="1" applyFill="1" applyBorder="1"/>
    <xf numFmtId="43" fontId="0" fillId="19" borderId="0" xfId="3" applyFont="1" applyFill="1" applyBorder="1"/>
    <xf numFmtId="43" fontId="0" fillId="19" borderId="22" xfId="3" applyFont="1" applyFill="1" applyBorder="1"/>
    <xf numFmtId="43" fontId="0" fillId="20" borderId="13" xfId="3" applyFont="1" applyFill="1" applyBorder="1"/>
    <xf numFmtId="43" fontId="0" fillId="20" borderId="0" xfId="3" applyFont="1" applyFill="1" applyBorder="1"/>
    <xf numFmtId="43" fontId="0" fillId="20" borderId="22" xfId="3" applyFont="1" applyFill="1" applyBorder="1"/>
    <xf numFmtId="43" fontId="0" fillId="15" borderId="13" xfId="3" applyFont="1" applyFill="1" applyBorder="1"/>
    <xf numFmtId="43" fontId="0" fillId="15" borderId="0" xfId="3" applyFont="1" applyFill="1" applyBorder="1"/>
    <xf numFmtId="43" fontId="0" fillId="15" borderId="22" xfId="3" applyFont="1" applyFill="1" applyBorder="1"/>
    <xf numFmtId="43" fontId="18" fillId="21" borderId="5" xfId="3" applyFont="1" applyFill="1" applyBorder="1"/>
    <xf numFmtId="43" fontId="3" fillId="7" borderId="5" xfId="3" applyFont="1" applyFill="1" applyBorder="1" applyAlignment="1">
      <alignment horizontal="center"/>
    </xf>
    <xf numFmtId="43" fontId="0" fillId="17" borderId="67" xfId="3" applyFont="1" applyFill="1" applyBorder="1"/>
    <xf numFmtId="43" fontId="0" fillId="17" borderId="20" xfId="3" applyFont="1" applyFill="1" applyBorder="1"/>
    <xf numFmtId="43" fontId="0" fillId="17" borderId="21" xfId="3" applyFont="1" applyFill="1" applyBorder="1"/>
    <xf numFmtId="43" fontId="0" fillId="18" borderId="67" xfId="3" applyFont="1" applyFill="1" applyBorder="1"/>
    <xf numFmtId="43" fontId="0" fillId="18" borderId="20" xfId="3" applyFont="1" applyFill="1" applyBorder="1"/>
    <xf numFmtId="43" fontId="0" fillId="18" borderId="21" xfId="3" applyFont="1" applyFill="1" applyBorder="1"/>
    <xf numFmtId="43" fontId="0" fillId="11" borderId="67" xfId="3" applyFont="1" applyFill="1" applyBorder="1"/>
    <xf numFmtId="43" fontId="0" fillId="11" borderId="20" xfId="3" applyFont="1" applyFill="1" applyBorder="1"/>
    <xf numFmtId="43" fontId="0" fillId="11" borderId="21" xfId="3" applyFont="1" applyFill="1" applyBorder="1"/>
    <xf numFmtId="43" fontId="0" fillId="19" borderId="67" xfId="3" applyFont="1" applyFill="1" applyBorder="1"/>
    <xf numFmtId="43" fontId="0" fillId="19" borderId="20" xfId="3" applyFont="1" applyFill="1" applyBorder="1"/>
    <xf numFmtId="43" fontId="0" fillId="19" borderId="21" xfId="3" applyFont="1" applyFill="1" applyBorder="1"/>
    <xf numFmtId="43" fontId="0" fillId="20" borderId="67" xfId="3" applyFont="1" applyFill="1" applyBorder="1"/>
    <xf numFmtId="43" fontId="0" fillId="20" borderId="20" xfId="3" applyFont="1" applyFill="1" applyBorder="1"/>
    <xf numFmtId="43" fontId="0" fillId="20" borderId="21" xfId="3" applyFont="1" applyFill="1" applyBorder="1"/>
    <xf numFmtId="43" fontId="0" fillId="15" borderId="67" xfId="3" applyFont="1" applyFill="1" applyBorder="1"/>
    <xf numFmtId="43" fontId="0" fillId="15" borderId="20" xfId="3" applyFont="1" applyFill="1" applyBorder="1"/>
    <xf numFmtId="43" fontId="0" fillId="15" borderId="21" xfId="3" applyFont="1" applyFill="1" applyBorder="1"/>
    <xf numFmtId="43" fontId="3" fillId="21" borderId="5" xfId="3" applyFont="1" applyFill="1" applyBorder="1"/>
    <xf numFmtId="43" fontId="18" fillId="0" borderId="0" xfId="3" applyFont="1" applyFill="1" applyBorder="1"/>
    <xf numFmtId="0" fontId="3" fillId="17" borderId="67" xfId="0" applyFont="1" applyFill="1" applyBorder="1"/>
    <xf numFmtId="0" fontId="3" fillId="17" borderId="20" xfId="0" applyFont="1" applyFill="1" applyBorder="1"/>
    <xf numFmtId="0" fontId="3" fillId="17" borderId="21" xfId="0" applyFont="1" applyFill="1" applyBorder="1"/>
    <xf numFmtId="0" fontId="3" fillId="18" borderId="67" xfId="0" applyFont="1" applyFill="1" applyBorder="1"/>
    <xf numFmtId="0" fontId="3" fillId="18" borderId="20" xfId="0" applyFont="1" applyFill="1" applyBorder="1"/>
    <xf numFmtId="0" fontId="3" fillId="18" borderId="21" xfId="0" applyFont="1" applyFill="1" applyBorder="1"/>
    <xf numFmtId="0" fontId="3" fillId="11" borderId="67" xfId="0" applyFont="1" applyFill="1" applyBorder="1"/>
    <xf numFmtId="0" fontId="3" fillId="11" borderId="20" xfId="0" applyFont="1" applyFill="1" applyBorder="1"/>
    <xf numFmtId="0" fontId="3" fillId="11" borderId="21" xfId="0" applyFont="1" applyFill="1" applyBorder="1"/>
    <xf numFmtId="0" fontId="3" fillId="19" borderId="67" xfId="0" applyFont="1" applyFill="1" applyBorder="1"/>
    <xf numFmtId="0" fontId="3" fillId="19" borderId="20" xfId="0" applyFont="1" applyFill="1" applyBorder="1"/>
    <xf numFmtId="0" fontId="3" fillId="19" borderId="21" xfId="0" applyFont="1" applyFill="1" applyBorder="1"/>
    <xf numFmtId="0" fontId="3" fillId="20" borderId="67" xfId="0" applyFont="1" applyFill="1" applyBorder="1"/>
    <xf numFmtId="0" fontId="3" fillId="20" borderId="20" xfId="0" applyFont="1" applyFill="1" applyBorder="1"/>
    <xf numFmtId="0" fontId="3" fillId="20" borderId="21" xfId="0" applyFont="1" applyFill="1" applyBorder="1"/>
    <xf numFmtId="0" fontId="3" fillId="15" borderId="67" xfId="0" applyFont="1" applyFill="1" applyBorder="1"/>
    <xf numFmtId="0" fontId="3" fillId="15" borderId="20" xfId="0" applyFont="1" applyFill="1" applyBorder="1"/>
    <xf numFmtId="0" fontId="3" fillId="15" borderId="21" xfId="0" applyFont="1" applyFill="1" applyBorder="1"/>
    <xf numFmtId="0" fontId="34" fillId="0" borderId="0" xfId="0" applyFont="1"/>
    <xf numFmtId="164" fontId="2" fillId="11" borderId="3" xfId="0" applyNumberFormat="1" applyFont="1" applyFill="1" applyBorder="1" applyAlignment="1">
      <alignment wrapText="1"/>
    </xf>
    <xf numFmtId="164" fontId="2" fillId="11" borderId="31" xfId="0" applyNumberFormat="1" applyFont="1" applyFill="1" applyBorder="1" applyAlignment="1">
      <alignment wrapText="1"/>
    </xf>
    <xf numFmtId="0" fontId="1" fillId="3" borderId="0" xfId="0" applyFont="1" applyFill="1" applyAlignment="1">
      <alignment wrapText="1"/>
    </xf>
    <xf numFmtId="164" fontId="21" fillId="11" borderId="30" xfId="0" applyNumberFormat="1" applyFont="1" applyFill="1" applyBorder="1" applyAlignment="1">
      <alignment wrapText="1"/>
    </xf>
    <xf numFmtId="164" fontId="22" fillId="11" borderId="12" xfId="0" applyNumberFormat="1" applyFont="1" applyFill="1" applyBorder="1" applyAlignment="1">
      <alignment wrapText="1"/>
    </xf>
    <xf numFmtId="164" fontId="2" fillId="11" borderId="55" xfId="1" applyFont="1" applyFill="1" applyBorder="1" applyAlignment="1" applyProtection="1">
      <alignment vertical="center" wrapText="1"/>
    </xf>
    <xf numFmtId="0" fontId="3" fillId="11" borderId="3" xfId="0" applyFont="1" applyFill="1" applyBorder="1" applyAlignment="1">
      <alignment horizontal="center" vertical="center" wrapText="1"/>
    </xf>
    <xf numFmtId="164" fontId="2" fillId="11" borderId="46" xfId="1" applyFont="1" applyFill="1" applyBorder="1" applyAlignment="1" applyProtection="1">
      <alignment horizontal="center" vertical="center" wrapText="1"/>
    </xf>
    <xf numFmtId="164" fontId="2" fillId="11" borderId="49" xfId="1" applyFont="1" applyFill="1" applyBorder="1" applyAlignment="1" applyProtection="1">
      <alignment horizontal="center" vertical="center" wrapText="1"/>
    </xf>
    <xf numFmtId="164" fontId="1" fillId="11" borderId="3" xfId="1" applyFont="1" applyFill="1" applyBorder="1" applyAlignment="1" applyProtection="1">
      <alignment vertical="center" wrapText="1"/>
    </xf>
    <xf numFmtId="164" fontId="2" fillId="11" borderId="3" xfId="1" applyFont="1" applyFill="1" applyBorder="1" applyAlignment="1" applyProtection="1">
      <alignment vertical="center" wrapText="1"/>
    </xf>
    <xf numFmtId="164" fontId="2" fillId="11" borderId="8" xfId="1" applyFont="1" applyFill="1" applyBorder="1" applyAlignment="1" applyProtection="1">
      <alignment horizontal="center" vertical="center" wrapText="1"/>
      <protection locked="0"/>
    </xf>
    <xf numFmtId="0" fontId="0" fillId="23" borderId="0" xfId="0" applyFill="1" applyAlignment="1">
      <alignment wrapText="1"/>
    </xf>
    <xf numFmtId="0" fontId="32" fillId="23" borderId="0" xfId="0" applyFont="1" applyFill="1" applyAlignment="1">
      <alignment wrapText="1"/>
    </xf>
    <xf numFmtId="49" fontId="0" fillId="23" borderId="0" xfId="0" applyNumberFormat="1" applyFill="1" applyAlignment="1">
      <alignment wrapText="1"/>
    </xf>
    <xf numFmtId="49" fontId="32" fillId="23" borderId="0" xfId="0" applyNumberFormat="1" applyFont="1" applyFill="1" applyAlignment="1">
      <alignment wrapText="1"/>
    </xf>
    <xf numFmtId="14" fontId="32" fillId="23" borderId="0" xfId="0" applyNumberFormat="1" applyFont="1" applyFill="1" applyAlignment="1">
      <alignment wrapText="1"/>
    </xf>
    <xf numFmtId="4" fontId="32" fillId="23" borderId="0" xfId="0" applyNumberFormat="1" applyFont="1" applyFill="1" applyAlignment="1">
      <alignment wrapText="1"/>
    </xf>
    <xf numFmtId="0" fontId="0" fillId="23" borderId="0" xfId="0" applyFill="1"/>
    <xf numFmtId="0" fontId="0" fillId="8" borderId="0" xfId="0" applyFill="1" applyAlignment="1">
      <alignment wrapText="1"/>
    </xf>
    <xf numFmtId="0" fontId="32" fillId="8" borderId="0" xfId="0" applyFont="1" applyFill="1" applyAlignment="1">
      <alignment wrapText="1"/>
    </xf>
    <xf numFmtId="49" fontId="0" fillId="8" borderId="0" xfId="0" applyNumberFormat="1" applyFill="1" applyAlignment="1">
      <alignment wrapText="1"/>
    </xf>
    <xf numFmtId="49" fontId="32" fillId="8" borderId="0" xfId="0" applyNumberFormat="1" applyFont="1" applyFill="1" applyAlignment="1">
      <alignment wrapText="1"/>
    </xf>
    <xf numFmtId="14" fontId="32" fillId="8" borderId="0" xfId="0" applyNumberFormat="1" applyFont="1" applyFill="1" applyAlignment="1">
      <alignment wrapText="1"/>
    </xf>
    <xf numFmtId="4" fontId="32" fillId="8" borderId="0" xfId="0" applyNumberFormat="1" applyFont="1" applyFill="1" applyAlignment="1">
      <alignment wrapText="1"/>
    </xf>
    <xf numFmtId="0" fontId="0" fillId="8" borderId="0" xfId="0" applyFill="1"/>
    <xf numFmtId="0" fontId="0" fillId="18" borderId="0" xfId="0" applyFill="1" applyAlignment="1">
      <alignment wrapText="1"/>
    </xf>
    <xf numFmtId="0" fontId="32" fillId="18" borderId="0" xfId="0" applyFont="1" applyFill="1" applyAlignment="1">
      <alignment wrapText="1"/>
    </xf>
    <xf numFmtId="49" fontId="0" fillId="18" borderId="0" xfId="0" applyNumberFormat="1" applyFill="1" applyAlignment="1">
      <alignment wrapText="1"/>
    </xf>
    <xf numFmtId="49" fontId="32" fillId="18" borderId="0" xfId="0" applyNumberFormat="1" applyFont="1" applyFill="1" applyAlignment="1">
      <alignment wrapText="1"/>
    </xf>
    <xf numFmtId="14" fontId="32" fillId="18" borderId="0" xfId="0" applyNumberFormat="1" applyFont="1" applyFill="1" applyAlignment="1">
      <alignment wrapText="1"/>
    </xf>
    <xf numFmtId="4" fontId="32" fillId="18" borderId="0" xfId="0" applyNumberFormat="1" applyFont="1" applyFill="1" applyAlignment="1">
      <alignment wrapText="1"/>
    </xf>
    <xf numFmtId="0" fontId="0" fillId="18" borderId="0" xfId="0" applyFill="1"/>
    <xf numFmtId="0" fontId="0" fillId="22" borderId="0" xfId="0" applyFill="1" applyAlignment="1">
      <alignment wrapText="1"/>
    </xf>
    <xf numFmtId="0" fontId="32" fillId="22" borderId="0" xfId="0" applyFont="1" applyFill="1" applyAlignment="1">
      <alignment wrapText="1"/>
    </xf>
    <xf numFmtId="49" fontId="0" fillId="22" borderId="0" xfId="0" applyNumberFormat="1" applyFill="1" applyAlignment="1">
      <alignment wrapText="1"/>
    </xf>
    <xf numFmtId="49" fontId="32" fillId="22" borderId="0" xfId="0" applyNumberFormat="1" applyFont="1" applyFill="1" applyAlignment="1">
      <alignment wrapText="1"/>
    </xf>
    <xf numFmtId="14" fontId="32" fillId="22" borderId="0" xfId="0" applyNumberFormat="1" applyFont="1" applyFill="1" applyAlignment="1">
      <alignment wrapText="1"/>
    </xf>
    <xf numFmtId="4" fontId="32" fillId="22" borderId="0" xfId="0" applyNumberFormat="1" applyFont="1" applyFill="1" applyAlignment="1">
      <alignment wrapText="1"/>
    </xf>
    <xf numFmtId="0" fontId="0" fillId="22" borderId="0" xfId="0" applyFill="1"/>
    <xf numFmtId="0" fontId="0" fillId="24" borderId="0" xfId="0" applyFill="1" applyAlignment="1">
      <alignment wrapText="1"/>
    </xf>
    <xf numFmtId="0" fontId="32" fillId="24" borderId="0" xfId="0" applyFont="1" applyFill="1" applyAlignment="1">
      <alignment wrapText="1"/>
    </xf>
    <xf numFmtId="49" fontId="0" fillId="24" borderId="0" xfId="0" applyNumberFormat="1" applyFill="1" applyAlignment="1">
      <alignment wrapText="1"/>
    </xf>
    <xf numFmtId="49" fontId="32" fillId="24" borderId="0" xfId="0" applyNumberFormat="1" applyFont="1" applyFill="1" applyAlignment="1">
      <alignment wrapText="1"/>
    </xf>
    <xf numFmtId="14" fontId="32" fillId="24" borderId="0" xfId="0" applyNumberFormat="1" applyFont="1" applyFill="1" applyAlignment="1">
      <alignment wrapText="1"/>
    </xf>
    <xf numFmtId="4" fontId="32" fillId="24" borderId="0" xfId="0" applyNumberFormat="1" applyFont="1" applyFill="1" applyAlignment="1">
      <alignment wrapText="1"/>
    </xf>
    <xf numFmtId="0" fontId="0" fillId="24" borderId="0" xfId="0" applyFill="1"/>
    <xf numFmtId="0" fontId="0" fillId="0" borderId="0" xfId="0" applyAlignment="1">
      <alignment wrapText="1"/>
    </xf>
    <xf numFmtId="0" fontId="32" fillId="0" borderId="0" xfId="0" applyFont="1" applyAlignment="1">
      <alignment wrapText="1"/>
    </xf>
    <xf numFmtId="49" fontId="0" fillId="0" borderId="0" xfId="0" applyNumberFormat="1" applyAlignment="1">
      <alignment wrapText="1"/>
    </xf>
    <xf numFmtId="49" fontId="32" fillId="0" borderId="0" xfId="0" applyNumberFormat="1" applyFont="1" applyAlignment="1">
      <alignment wrapText="1"/>
    </xf>
    <xf numFmtId="14" fontId="32" fillId="0" borderId="0" xfId="0" applyNumberFormat="1" applyFont="1" applyAlignment="1">
      <alignment wrapText="1"/>
    </xf>
    <xf numFmtId="4" fontId="32" fillId="0" borderId="0" xfId="0" applyNumberFormat="1" applyFont="1" applyAlignment="1">
      <alignment wrapText="1"/>
    </xf>
    <xf numFmtId="0" fontId="0" fillId="25" borderId="0" xfId="0" applyFill="1" applyAlignment="1">
      <alignment wrapText="1"/>
    </xf>
    <xf numFmtId="0" fontId="32" fillId="25" borderId="0" xfId="0" applyFont="1" applyFill="1" applyAlignment="1">
      <alignment wrapText="1"/>
    </xf>
    <xf numFmtId="49" fontId="0" fillId="25" borderId="0" xfId="0" applyNumberFormat="1" applyFill="1" applyAlignment="1">
      <alignment wrapText="1"/>
    </xf>
    <xf numFmtId="49" fontId="32" fillId="25" borderId="0" xfId="0" applyNumberFormat="1" applyFont="1" applyFill="1" applyAlignment="1">
      <alignment wrapText="1"/>
    </xf>
    <xf numFmtId="14" fontId="32" fillId="25" borderId="0" xfId="0" applyNumberFormat="1" applyFont="1" applyFill="1" applyAlignment="1">
      <alignment wrapText="1"/>
    </xf>
    <xf numFmtId="4" fontId="32" fillId="25" borderId="0" xfId="0" applyNumberFormat="1" applyFont="1" applyFill="1" applyAlignment="1">
      <alignment wrapText="1"/>
    </xf>
    <xf numFmtId="0" fontId="0" fillId="25" borderId="0" xfId="0" applyFill="1"/>
    <xf numFmtId="0" fontId="0" fillId="16" borderId="0" xfId="0" applyFill="1" applyAlignment="1">
      <alignment wrapText="1"/>
    </xf>
    <xf numFmtId="0" fontId="32" fillId="16" borderId="0" xfId="0" applyFont="1" applyFill="1" applyAlignment="1">
      <alignment wrapText="1"/>
    </xf>
    <xf numFmtId="49" fontId="0" fillId="16" borderId="0" xfId="0" applyNumberFormat="1" applyFill="1" applyAlignment="1">
      <alignment wrapText="1"/>
    </xf>
    <xf numFmtId="49" fontId="32" fillId="16" borderId="0" xfId="0" applyNumberFormat="1" applyFont="1" applyFill="1" applyAlignment="1">
      <alignment wrapText="1"/>
    </xf>
    <xf numFmtId="14" fontId="32" fillId="16" borderId="0" xfId="0" applyNumberFormat="1" applyFont="1" applyFill="1" applyAlignment="1">
      <alignment wrapText="1"/>
    </xf>
    <xf numFmtId="4" fontId="32" fillId="16" borderId="0" xfId="0" applyNumberFormat="1" applyFont="1" applyFill="1" applyAlignment="1">
      <alignment wrapText="1"/>
    </xf>
    <xf numFmtId="0" fontId="0" fillId="16" borderId="0" xfId="0" applyFill="1"/>
    <xf numFmtId="43" fontId="3" fillId="18" borderId="0" xfId="3" applyFont="1" applyFill="1"/>
    <xf numFmtId="9" fontId="4" fillId="0" borderId="0" xfId="2" applyFont="1" applyBorder="1" applyAlignment="1">
      <alignment vertical="center" wrapText="1"/>
    </xf>
    <xf numFmtId="0" fontId="35" fillId="0" borderId="3" xfId="0" applyFont="1" applyBorder="1"/>
    <xf numFmtId="0" fontId="35" fillId="0" borderId="0" xfId="0" applyFont="1"/>
    <xf numFmtId="0" fontId="0" fillId="0" borderId="3" xfId="0" quotePrefix="1" applyBorder="1"/>
    <xf numFmtId="0" fontId="0" fillId="0" borderId="3" xfId="0" applyBorder="1"/>
    <xf numFmtId="49" fontId="0" fillId="0" borderId="3" xfId="0" applyNumberFormat="1" applyBorder="1"/>
    <xf numFmtId="168" fontId="0" fillId="0" borderId="3" xfId="0" applyNumberFormat="1" applyBorder="1"/>
    <xf numFmtId="43" fontId="7" fillId="10" borderId="0" xfId="3" applyFont="1" applyFill="1"/>
    <xf numFmtId="0" fontId="27" fillId="0" borderId="0" xfId="0" applyFont="1" applyAlignment="1">
      <alignment vertical="center" wrapText="1"/>
    </xf>
    <xf numFmtId="169" fontId="0" fillId="0" borderId="0" xfId="3" applyNumberFormat="1" applyFont="1" applyAlignment="1">
      <alignment wrapText="1"/>
    </xf>
    <xf numFmtId="169" fontId="0" fillId="0" borderId="0" xfId="3" applyNumberFormat="1" applyFont="1" applyAlignment="1">
      <alignment horizontal="center" wrapText="1"/>
    </xf>
    <xf numFmtId="43" fontId="0" fillId="0" borderId="0" xfId="3" applyFont="1" applyAlignment="1">
      <alignment wrapText="1"/>
    </xf>
    <xf numFmtId="0" fontId="24" fillId="0" borderId="0" xfId="0" applyFont="1" applyAlignment="1">
      <alignment wrapText="1"/>
    </xf>
    <xf numFmtId="0" fontId="3" fillId="0" borderId="0" xfId="0" applyFont="1" applyAlignment="1">
      <alignment horizontal="right" wrapText="1"/>
    </xf>
    <xf numFmtId="0" fontId="3" fillId="26" borderId="0" xfId="0" applyFont="1" applyFill="1" applyAlignment="1">
      <alignment horizontal="right" wrapText="1"/>
    </xf>
    <xf numFmtId="43" fontId="3" fillId="26" borderId="0" xfId="3" applyFont="1" applyFill="1" applyAlignment="1">
      <alignment horizontal="right" wrapText="1"/>
    </xf>
    <xf numFmtId="169" fontId="3" fillId="26" borderId="0" xfId="3" applyNumberFormat="1" applyFont="1" applyFill="1" applyAlignment="1">
      <alignment wrapText="1"/>
    </xf>
    <xf numFmtId="0" fontId="36" fillId="8" borderId="25" xfId="0" applyFont="1" applyFill="1" applyBorder="1" applyAlignment="1">
      <alignment horizontal="center" vertical="center" wrapText="1"/>
    </xf>
    <xf numFmtId="0" fontId="36" fillId="8" borderId="26" xfId="0" applyFont="1" applyFill="1" applyBorder="1" applyAlignment="1">
      <alignment horizontal="center" vertical="center" wrapText="1"/>
    </xf>
    <xf numFmtId="0" fontId="37" fillId="8" borderId="26" xfId="0" applyFont="1" applyFill="1" applyBorder="1" applyAlignment="1">
      <alignment horizontal="center" vertical="center" wrapText="1"/>
    </xf>
    <xf numFmtId="169" fontId="36" fillId="8" borderId="26" xfId="3" applyNumberFormat="1" applyFont="1" applyFill="1" applyBorder="1" applyAlignment="1">
      <alignment horizontal="center" vertical="center" wrapText="1"/>
    </xf>
    <xf numFmtId="169" fontId="36" fillId="8" borderId="26" xfId="3" applyNumberFormat="1" applyFont="1" applyFill="1" applyBorder="1" applyAlignment="1">
      <alignment vertical="center" wrapText="1"/>
    </xf>
    <xf numFmtId="169" fontId="36" fillId="8" borderId="14" xfId="3" applyNumberFormat="1" applyFont="1" applyFill="1" applyBorder="1" applyAlignment="1">
      <alignment horizontal="center" vertical="center" wrapText="1"/>
    </xf>
    <xf numFmtId="169" fontId="39" fillId="27" borderId="8" xfId="0" applyNumberFormat="1" applyFont="1" applyFill="1" applyBorder="1" applyAlignment="1">
      <alignment vertical="center" wrapText="1"/>
    </xf>
    <xf numFmtId="49" fontId="28" fillId="0" borderId="7" xfId="0" applyNumberFormat="1" applyFont="1" applyBorder="1" applyAlignment="1">
      <alignment horizontal="center" vertical="center" wrapText="1"/>
    </xf>
    <xf numFmtId="0" fontId="42" fillId="0" borderId="3" xfId="0" quotePrefix="1" applyFont="1" applyBorder="1" applyAlignment="1">
      <alignment horizontal="left" vertical="center" wrapText="1"/>
    </xf>
    <xf numFmtId="3" fontId="43" fillId="0" borderId="3" xfId="0" applyNumberFormat="1" applyFont="1" applyBorder="1" applyAlignment="1">
      <alignment horizontal="right" vertical="center"/>
    </xf>
    <xf numFmtId="3" fontId="43" fillId="18" borderId="3" xfId="0" applyNumberFormat="1" applyFont="1" applyFill="1" applyBorder="1" applyAlignment="1">
      <alignment horizontal="left" vertical="center"/>
    </xf>
    <xf numFmtId="169" fontId="43" fillId="0" borderId="3" xfId="3" applyNumberFormat="1" applyFont="1" applyFill="1" applyBorder="1" applyAlignment="1">
      <alignment vertical="center" wrapText="1"/>
    </xf>
    <xf numFmtId="169" fontId="43" fillId="0" borderId="8" xfId="3" applyNumberFormat="1" applyFont="1" applyFill="1" applyBorder="1" applyAlignment="1">
      <alignment horizontal="right" vertical="center" wrapText="1"/>
    </xf>
    <xf numFmtId="166" fontId="0" fillId="0" borderId="0" xfId="0" applyNumberFormat="1" applyAlignment="1">
      <alignment wrapText="1"/>
    </xf>
    <xf numFmtId="169" fontId="44" fillId="2" borderId="8" xfId="3" applyNumberFormat="1" applyFont="1" applyFill="1" applyBorder="1" applyAlignment="1">
      <alignment horizontal="right" vertical="center" wrapText="1"/>
    </xf>
    <xf numFmtId="3" fontId="43" fillId="3" borderId="3" xfId="0" applyNumberFormat="1" applyFont="1" applyFill="1" applyBorder="1" applyAlignment="1">
      <alignment horizontal="right" vertical="center"/>
    </xf>
    <xf numFmtId="3" fontId="43" fillId="21" borderId="3" xfId="0" applyNumberFormat="1" applyFont="1" applyFill="1" applyBorder="1" applyAlignment="1">
      <alignment horizontal="left" vertical="center"/>
    </xf>
    <xf numFmtId="169" fontId="43" fillId="0" borderId="3" xfId="3" applyNumberFormat="1" applyFont="1" applyFill="1" applyBorder="1" applyAlignment="1">
      <alignment horizontal="center" vertical="center" wrapText="1"/>
    </xf>
    <xf numFmtId="3" fontId="43" fillId="28" borderId="3" xfId="0" applyNumberFormat="1" applyFont="1" applyFill="1" applyBorder="1" applyAlignment="1">
      <alignment horizontal="left" vertical="center"/>
    </xf>
    <xf numFmtId="3" fontId="43" fillId="29" borderId="3" xfId="0" applyNumberFormat="1" applyFont="1" applyFill="1" applyBorder="1" applyAlignment="1">
      <alignment horizontal="left" vertical="center"/>
    </xf>
    <xf numFmtId="3" fontId="43" fillId="29" borderId="3" xfId="0" applyNumberFormat="1" applyFont="1" applyFill="1" applyBorder="1" applyAlignment="1">
      <alignment horizontal="left" vertical="center" wrapText="1"/>
    </xf>
    <xf numFmtId="3" fontId="45" fillId="3" borderId="3" xfId="0" applyNumberFormat="1" applyFont="1" applyFill="1" applyBorder="1" applyAlignment="1">
      <alignment horizontal="right" vertical="center"/>
    </xf>
    <xf numFmtId="3" fontId="43" fillId="0" borderId="3" xfId="0" applyNumberFormat="1" applyFont="1" applyBorder="1" applyAlignment="1">
      <alignment horizontal="right" vertical="center" wrapText="1"/>
    </xf>
    <xf numFmtId="3" fontId="45" fillId="27" borderId="3" xfId="0" applyNumberFormat="1" applyFont="1" applyFill="1" applyBorder="1" applyAlignment="1">
      <alignment horizontal="left" vertical="center"/>
    </xf>
    <xf numFmtId="169" fontId="46" fillId="10" borderId="12" xfId="3" applyNumberFormat="1" applyFont="1" applyFill="1" applyBorder="1" applyAlignment="1">
      <alignment horizontal="right" vertical="center" wrapText="1"/>
    </xf>
    <xf numFmtId="3" fontId="45" fillId="11" borderId="3" xfId="0" applyNumberFormat="1" applyFont="1" applyFill="1" applyBorder="1" applyAlignment="1">
      <alignment horizontal="left" vertical="center"/>
    </xf>
    <xf numFmtId="169" fontId="46" fillId="10" borderId="8" xfId="3" applyNumberFormat="1" applyFont="1" applyFill="1" applyBorder="1" applyAlignment="1">
      <alignment horizontal="right" vertical="center" wrapText="1"/>
    </xf>
    <xf numFmtId="169" fontId="39" fillId="27" borderId="14" xfId="0" applyNumberFormat="1" applyFont="1" applyFill="1" applyBorder="1" applyAlignment="1">
      <alignment vertical="center" wrapText="1"/>
    </xf>
    <xf numFmtId="3" fontId="43" fillId="3" borderId="3" xfId="0" applyNumberFormat="1" applyFont="1" applyFill="1" applyBorder="1" applyAlignment="1">
      <alignment horizontal="right" vertical="center" wrapText="1"/>
    </xf>
    <xf numFmtId="3" fontId="45" fillId="11" borderId="3" xfId="0" applyNumberFormat="1" applyFont="1" applyFill="1" applyBorder="1" applyAlignment="1">
      <alignment horizontal="left" vertical="center" wrapText="1"/>
    </xf>
    <xf numFmtId="3" fontId="32" fillId="29" borderId="3" xfId="0" applyNumberFormat="1" applyFont="1" applyFill="1" applyBorder="1" applyAlignment="1">
      <alignment horizontal="left" vertical="center"/>
    </xf>
    <xf numFmtId="3" fontId="32" fillId="0" borderId="3" xfId="0" applyNumberFormat="1" applyFont="1" applyBorder="1" applyAlignment="1">
      <alignment horizontal="right" vertical="center"/>
    </xf>
    <xf numFmtId="169" fontId="49" fillId="11" borderId="3" xfId="3" applyNumberFormat="1" applyFont="1" applyFill="1" applyBorder="1" applyAlignment="1">
      <alignment horizontal="right" vertical="center" wrapText="1"/>
    </xf>
    <xf numFmtId="9" fontId="38" fillId="27" borderId="3" xfId="0" applyNumberFormat="1" applyFont="1" applyFill="1" applyBorder="1" applyAlignment="1">
      <alignment vertical="center" wrapText="1"/>
    </xf>
    <xf numFmtId="43" fontId="50" fillId="18" borderId="12" xfId="3" applyFont="1" applyFill="1" applyBorder="1" applyAlignment="1">
      <alignment horizontal="right" vertical="center" wrapText="1"/>
    </xf>
    <xf numFmtId="169" fontId="0" fillId="0" borderId="0" xfId="3" applyNumberFormat="1" applyFont="1" applyAlignment="1">
      <alignment vertical="center" wrapText="1"/>
    </xf>
    <xf numFmtId="169" fontId="2" fillId="0" borderId="0" xfId="3" applyNumberFormat="1" applyFont="1" applyAlignment="1">
      <alignment horizontal="center" vertical="center" wrapText="1"/>
    </xf>
    <xf numFmtId="169" fontId="18" fillId="0" borderId="0" xfId="3" applyNumberFormat="1" applyFont="1" applyFill="1" applyAlignment="1">
      <alignment wrapText="1"/>
    </xf>
    <xf numFmtId="0" fontId="3" fillId="0" borderId="0" xfId="0" applyFont="1" applyAlignment="1">
      <alignment wrapText="1"/>
    </xf>
    <xf numFmtId="164" fontId="1" fillId="0" borderId="3" xfId="1" applyFont="1" applyFill="1" applyBorder="1" applyAlignment="1" applyProtection="1">
      <alignment horizontal="center" vertical="center" wrapText="1"/>
      <protection locked="0"/>
    </xf>
    <xf numFmtId="164" fontId="1" fillId="2" borderId="3" xfId="1" applyFont="1" applyFill="1" applyBorder="1" applyAlignment="1" applyProtection="1">
      <alignment horizontal="center" vertical="center" wrapText="1"/>
    </xf>
    <xf numFmtId="9" fontId="1" fillId="0" borderId="3" xfId="2" applyFont="1" applyFill="1" applyBorder="1" applyAlignment="1" applyProtection="1">
      <alignment horizontal="center" vertical="center" wrapText="1"/>
      <protection locked="0"/>
    </xf>
    <xf numFmtId="164" fontId="1" fillId="0"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7" borderId="3" xfId="1" applyFont="1" applyFill="1" applyBorder="1" applyAlignment="1" applyProtection="1">
      <alignment horizontal="center" vertical="center" wrapText="1"/>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center" wrapText="1"/>
      <protection locked="0"/>
    </xf>
    <xf numFmtId="164" fontId="1" fillId="3" borderId="0"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left" vertical="center" wrapText="1"/>
      <protection locked="0"/>
    </xf>
    <xf numFmtId="9" fontId="1" fillId="3" borderId="3" xfId="2"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0" borderId="3" xfId="1" applyFont="1" applyBorder="1" applyAlignment="1" applyProtection="1">
      <alignment vertical="center" wrapText="1"/>
      <protection locked="0"/>
    </xf>
    <xf numFmtId="16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164" fontId="1" fillId="3" borderId="0" xfId="1" applyFont="1" applyFill="1" applyBorder="1" applyAlignment="1" applyProtection="1">
      <alignment horizontal="left" vertical="center" wrapText="1"/>
      <protection locked="0"/>
    </xf>
    <xf numFmtId="0" fontId="1" fillId="0" borderId="0" xfId="0" applyFont="1" applyAlignment="1" applyProtection="1">
      <alignment vertical="center" wrapText="1"/>
      <protection locked="0"/>
    </xf>
    <xf numFmtId="164" fontId="1" fillId="0" borderId="0" xfId="1" applyFont="1" applyFill="1" applyBorder="1" applyAlignment="1" applyProtection="1">
      <alignment vertical="center" wrapText="1"/>
      <protection locked="0"/>
    </xf>
    <xf numFmtId="166" fontId="1" fillId="0" borderId="0" xfId="0" applyNumberFormat="1" applyFont="1" applyAlignment="1" applyProtection="1">
      <alignment vertical="center" wrapText="1"/>
      <protection locked="0"/>
    </xf>
    <xf numFmtId="166" fontId="1" fillId="3" borderId="0" xfId="0" applyNumberFormat="1" applyFont="1" applyFill="1" applyAlignment="1" applyProtection="1">
      <alignment vertical="center" wrapText="1"/>
      <protection locked="0"/>
    </xf>
    <xf numFmtId="0" fontId="1" fillId="0" borderId="0" xfId="0" applyFont="1" applyAlignment="1">
      <alignment vertical="center" wrapText="1"/>
    </xf>
    <xf numFmtId="43" fontId="1" fillId="13" borderId="3" xfId="3" applyFont="1" applyFill="1" applyBorder="1" applyAlignment="1">
      <alignment wrapText="1"/>
    </xf>
    <xf numFmtId="0" fontId="1" fillId="13" borderId="3" xfId="0" applyFont="1" applyFill="1" applyBorder="1" applyAlignment="1">
      <alignment wrapText="1"/>
    </xf>
    <xf numFmtId="0" fontId="1" fillId="0" borderId="0" xfId="0" applyFont="1"/>
    <xf numFmtId="0" fontId="51" fillId="0" borderId="0" xfId="0" applyFont="1" applyAlignment="1">
      <alignment vertical="center" wrapText="1"/>
    </xf>
    <xf numFmtId="0" fontId="52" fillId="9" borderId="3" xfId="0" applyFont="1" applyFill="1" applyBorder="1" applyAlignment="1" applyProtection="1">
      <alignment horizontal="justify" vertical="center" wrapText="1"/>
      <protection locked="0"/>
    </xf>
    <xf numFmtId="0" fontId="52" fillId="9" borderId="3" xfId="0" applyFont="1" applyFill="1" applyBorder="1" applyAlignment="1" applyProtection="1">
      <alignment vertical="center" wrapText="1"/>
      <protection locked="0"/>
    </xf>
    <xf numFmtId="0" fontId="55" fillId="9" borderId="3" xfId="0" applyFont="1" applyFill="1" applyBorder="1" applyAlignment="1" applyProtection="1">
      <alignment vertical="center" wrapText="1"/>
      <protection locked="0"/>
    </xf>
    <xf numFmtId="0" fontId="61" fillId="32" borderId="3" xfId="0" applyFont="1" applyFill="1" applyBorder="1" applyAlignment="1">
      <alignment vertical="center" wrapText="1"/>
    </xf>
    <xf numFmtId="0" fontId="61" fillId="33" borderId="3" xfId="0" applyFont="1" applyFill="1" applyBorder="1" applyAlignment="1">
      <alignment vertical="center" wrapText="1"/>
    </xf>
    <xf numFmtId="0" fontId="61" fillId="32" borderId="3" xfId="0" applyFont="1" applyFill="1" applyBorder="1"/>
    <xf numFmtId="0" fontId="61" fillId="33" borderId="3" xfId="0" applyFont="1" applyFill="1" applyBorder="1"/>
    <xf numFmtId="43" fontId="46" fillId="10" borderId="0" xfId="3" applyFont="1" applyFill="1"/>
    <xf numFmtId="0" fontId="0" fillId="14" borderId="3" xfId="0" quotePrefix="1" applyFill="1" applyBorder="1"/>
    <xf numFmtId="0" fontId="0" fillId="14" borderId="3" xfId="0" applyFill="1" applyBorder="1"/>
    <xf numFmtId="49" fontId="0" fillId="14" borderId="3" xfId="0" applyNumberFormat="1" applyFill="1" applyBorder="1"/>
    <xf numFmtId="168" fontId="0" fillId="14" borderId="3" xfId="0" applyNumberFormat="1" applyFill="1" applyBorder="1"/>
    <xf numFmtId="0" fontId="0" fillId="14" borderId="0" xfId="0" applyFill="1"/>
    <xf numFmtId="0" fontId="0" fillId="34" borderId="3" xfId="0" quotePrefix="1" applyFill="1" applyBorder="1"/>
    <xf numFmtId="0" fontId="0" fillId="34" borderId="3" xfId="0" applyFill="1" applyBorder="1"/>
    <xf numFmtId="49" fontId="0" fillId="34" borderId="3" xfId="0" applyNumberFormat="1" applyFill="1" applyBorder="1"/>
    <xf numFmtId="168" fontId="0" fillId="34" borderId="3" xfId="0" applyNumberFormat="1" applyFill="1" applyBorder="1"/>
    <xf numFmtId="0" fontId="0" fillId="34" borderId="0" xfId="0" applyFill="1"/>
    <xf numFmtId="0" fontId="0" fillId="35" borderId="3" xfId="0" quotePrefix="1" applyFill="1" applyBorder="1"/>
    <xf numFmtId="0" fontId="0" fillId="35" borderId="3" xfId="0" applyFill="1" applyBorder="1"/>
    <xf numFmtId="49" fontId="0" fillId="35" borderId="3" xfId="0" applyNumberFormat="1" applyFill="1" applyBorder="1"/>
    <xf numFmtId="168" fontId="0" fillId="35" borderId="3" xfId="0" applyNumberFormat="1" applyFill="1" applyBorder="1"/>
    <xf numFmtId="0" fontId="0" fillId="35" borderId="0" xfId="0" applyFill="1"/>
    <xf numFmtId="0" fontId="0" fillId="36" borderId="3" xfId="0" quotePrefix="1" applyFill="1" applyBorder="1"/>
    <xf numFmtId="0" fontId="0" fillId="36" borderId="3" xfId="0" applyFill="1" applyBorder="1"/>
    <xf numFmtId="49" fontId="0" fillId="36" borderId="3" xfId="0" applyNumberFormat="1" applyFill="1" applyBorder="1"/>
    <xf numFmtId="168" fontId="0" fillId="36" borderId="3" xfId="0" applyNumberFormat="1" applyFill="1" applyBorder="1"/>
    <xf numFmtId="0" fontId="0" fillId="36" borderId="0" xfId="0" applyFill="1"/>
    <xf numFmtId="0" fontId="0" fillId="13" borderId="3" xfId="0" quotePrefix="1" applyFill="1" applyBorder="1"/>
    <xf numFmtId="0" fontId="0" fillId="13" borderId="3" xfId="0" applyFill="1" applyBorder="1"/>
    <xf numFmtId="49" fontId="0" fillId="13" borderId="3" xfId="0" applyNumberFormat="1" applyFill="1" applyBorder="1"/>
    <xf numFmtId="168" fontId="0" fillId="13" borderId="3" xfId="0" applyNumberFormat="1" applyFill="1" applyBorder="1"/>
    <xf numFmtId="0" fontId="0" fillId="13" borderId="0" xfId="0" applyFill="1"/>
    <xf numFmtId="0" fontId="0" fillId="23" borderId="3" xfId="0" quotePrefix="1" applyFill="1" applyBorder="1"/>
    <xf numFmtId="0" fontId="0" fillId="23" borderId="3" xfId="0" applyFill="1" applyBorder="1"/>
    <xf numFmtId="49" fontId="0" fillId="23" borderId="3" xfId="0" applyNumberFormat="1" applyFill="1" applyBorder="1"/>
    <xf numFmtId="168" fontId="0" fillId="23" borderId="3" xfId="0" applyNumberFormat="1" applyFill="1" applyBorder="1"/>
    <xf numFmtId="0" fontId="0" fillId="17" borderId="3" xfId="0" quotePrefix="1" applyFill="1" applyBorder="1"/>
    <xf numFmtId="0" fontId="0" fillId="17" borderId="3" xfId="0" applyFill="1" applyBorder="1"/>
    <xf numFmtId="49" fontId="0" fillId="17" borderId="3" xfId="0" applyNumberFormat="1" applyFill="1" applyBorder="1"/>
    <xf numFmtId="168" fontId="0" fillId="17" borderId="3" xfId="0" applyNumberFormat="1" applyFill="1" applyBorder="1"/>
    <xf numFmtId="0" fontId="0" fillId="17" borderId="0" xfId="0" applyFill="1"/>
    <xf numFmtId="0" fontId="0" fillId="31" borderId="3" xfId="0" quotePrefix="1" applyFill="1" applyBorder="1"/>
    <xf numFmtId="0" fontId="0" fillId="31" borderId="3" xfId="0" applyFill="1" applyBorder="1"/>
    <xf numFmtId="49" fontId="0" fillId="31" borderId="3" xfId="0" applyNumberFormat="1" applyFill="1" applyBorder="1"/>
    <xf numFmtId="168" fontId="0" fillId="31" borderId="3" xfId="0" applyNumberFormat="1" applyFill="1" applyBorder="1"/>
    <xf numFmtId="0" fontId="0" fillId="31" borderId="0" xfId="0" applyFill="1"/>
    <xf numFmtId="0" fontId="0" fillId="24" borderId="3" xfId="0" quotePrefix="1" applyFill="1" applyBorder="1"/>
    <xf numFmtId="0" fontId="0" fillId="24" borderId="3" xfId="0" applyFill="1" applyBorder="1"/>
    <xf numFmtId="49" fontId="0" fillId="24" borderId="3" xfId="0" applyNumberFormat="1" applyFill="1" applyBorder="1"/>
    <xf numFmtId="168" fontId="0" fillId="24" borderId="3" xfId="0" applyNumberFormat="1" applyFill="1" applyBorder="1"/>
    <xf numFmtId="0" fontId="0" fillId="7" borderId="3" xfId="0" quotePrefix="1" applyFill="1" applyBorder="1"/>
    <xf numFmtId="0" fontId="0" fillId="7" borderId="3" xfId="0" applyFill="1" applyBorder="1"/>
    <xf numFmtId="49" fontId="0" fillId="7" borderId="3" xfId="0" applyNumberFormat="1" applyFill="1" applyBorder="1"/>
    <xf numFmtId="168" fontId="0" fillId="7" borderId="3" xfId="0" applyNumberFormat="1" applyFill="1" applyBorder="1"/>
    <xf numFmtId="0" fontId="0" fillId="7" borderId="0" xfId="0" applyFill="1"/>
    <xf numFmtId="49" fontId="20" fillId="9" borderId="3" xfId="0" applyNumberFormat="1" applyFont="1" applyFill="1" applyBorder="1" applyAlignment="1" applyProtection="1">
      <alignment vertical="center" wrapText="1"/>
      <protection locked="0"/>
    </xf>
    <xf numFmtId="43" fontId="2" fillId="37" borderId="25" xfId="3" applyFont="1" applyFill="1" applyBorder="1" applyAlignment="1">
      <alignment horizontal="center"/>
    </xf>
    <xf numFmtId="43" fontId="2" fillId="37" borderId="26" xfId="3" applyFont="1" applyFill="1" applyBorder="1" applyAlignment="1">
      <alignment horizontal="center"/>
    </xf>
    <xf numFmtId="43" fontId="2" fillId="37" borderId="14" xfId="3" applyFont="1" applyFill="1" applyBorder="1" applyAlignment="1">
      <alignment horizontal="center"/>
    </xf>
    <xf numFmtId="43" fontId="4" fillId="0" borderId="2" xfId="3" applyFont="1" applyBorder="1"/>
    <xf numFmtId="43" fontId="4" fillId="0" borderId="3" xfId="3" applyFont="1" applyBorder="1"/>
    <xf numFmtId="43" fontId="4" fillId="0" borderId="8" xfId="3" applyFont="1" applyBorder="1"/>
    <xf numFmtId="43" fontId="4" fillId="0" borderId="43" xfId="3" applyFont="1" applyBorder="1"/>
    <xf numFmtId="43" fontId="4" fillId="0" borderId="11" xfId="3" applyFont="1" applyBorder="1"/>
    <xf numFmtId="43" fontId="4" fillId="0" borderId="12" xfId="3" applyFont="1" applyBorder="1"/>
    <xf numFmtId="43" fontId="4" fillId="0" borderId="0" xfId="3" applyFont="1"/>
    <xf numFmtId="43" fontId="3" fillId="14" borderId="0" xfId="3" applyFont="1" applyFill="1"/>
    <xf numFmtId="43" fontId="2" fillId="3" borderId="0" xfId="3" applyFont="1" applyFill="1"/>
    <xf numFmtId="0" fontId="0" fillId="0" borderId="0" xfId="0" applyAlignment="1">
      <alignment horizontal="center"/>
    </xf>
    <xf numFmtId="0" fontId="0" fillId="0" borderId="44"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0" fontId="2" fillId="38" borderId="3" xfId="0" applyFont="1" applyFill="1" applyBorder="1" applyAlignment="1">
      <alignment horizontal="center" vertical="center" wrapText="1"/>
    </xf>
    <xf numFmtId="164" fontId="1" fillId="38" borderId="31" xfId="1" applyFont="1" applyFill="1" applyBorder="1" applyAlignment="1" applyProtection="1">
      <alignment horizontal="center" vertical="center" wrapText="1"/>
      <protection locked="0"/>
    </xf>
    <xf numFmtId="164" fontId="1" fillId="38" borderId="3" xfId="1" applyFont="1" applyFill="1" applyBorder="1" applyAlignment="1" applyProtection="1">
      <alignment horizontal="center" vertical="center" wrapText="1"/>
      <protection locked="0"/>
    </xf>
    <xf numFmtId="164" fontId="2" fillId="38" borderId="3" xfId="1" applyFont="1" applyFill="1" applyBorder="1" applyAlignment="1" applyProtection="1">
      <alignment horizontal="center" vertical="center" wrapText="1"/>
      <protection locked="0"/>
    </xf>
    <xf numFmtId="164" fontId="2" fillId="38" borderId="3" xfId="1" applyFont="1" applyFill="1" applyBorder="1" applyAlignment="1" applyProtection="1">
      <alignment horizontal="center" vertical="center" wrapText="1"/>
    </xf>
    <xf numFmtId="164" fontId="1" fillId="11" borderId="4" xfId="1" applyFont="1" applyFill="1" applyBorder="1" applyAlignment="1" applyProtection="1">
      <alignment vertical="center" wrapText="1"/>
      <protection locked="0"/>
    </xf>
    <xf numFmtId="164" fontId="2" fillId="11" borderId="4" xfId="1" applyFont="1" applyFill="1" applyBorder="1" applyAlignment="1" applyProtection="1">
      <alignment horizontal="center" vertical="center" wrapText="1"/>
    </xf>
    <xf numFmtId="164" fontId="1" fillId="0" borderId="2" xfId="1" applyFont="1" applyFill="1" applyBorder="1" applyAlignment="1" applyProtection="1">
      <alignment horizontal="left" vertical="center" wrapText="1"/>
      <protection locked="0"/>
    </xf>
    <xf numFmtId="164" fontId="1" fillId="38" borderId="3" xfId="1" applyFont="1" applyFill="1" applyBorder="1" applyAlignment="1" applyProtection="1">
      <alignment vertical="center" wrapText="1"/>
      <protection locked="0"/>
    </xf>
    <xf numFmtId="164" fontId="2" fillId="3" borderId="0" xfId="1" applyFont="1" applyFill="1" applyBorder="1" applyAlignment="1" applyProtection="1">
      <alignment horizontal="center" wrapText="1"/>
    </xf>
    <xf numFmtId="0" fontId="1" fillId="0" borderId="0" xfId="0" applyFont="1" applyAlignment="1">
      <alignment horizontal="center" wrapText="1"/>
    </xf>
    <xf numFmtId="43" fontId="1" fillId="13" borderId="31" xfId="3" applyFont="1" applyFill="1" applyBorder="1" applyAlignment="1">
      <alignment wrapText="1"/>
    </xf>
    <xf numFmtId="0" fontId="2" fillId="2" borderId="72" xfId="0" applyFont="1" applyFill="1" applyBorder="1" applyAlignment="1">
      <alignment horizontal="left" wrapText="1"/>
    </xf>
    <xf numFmtId="164" fontId="2" fillId="11" borderId="46" xfId="0" applyNumberFormat="1" applyFont="1" applyFill="1" applyBorder="1" applyAlignment="1">
      <alignment wrapText="1"/>
    </xf>
    <xf numFmtId="164" fontId="2" fillId="13" borderId="46" xfId="0" applyNumberFormat="1" applyFont="1" applyFill="1" applyBorder="1" applyAlignment="1">
      <alignment wrapText="1"/>
    </xf>
    <xf numFmtId="164" fontId="2" fillId="13" borderId="56" xfId="0" applyNumberFormat="1" applyFont="1" applyFill="1" applyBorder="1" applyAlignment="1">
      <alignment wrapText="1"/>
    </xf>
    <xf numFmtId="43" fontId="1" fillId="13" borderId="35" xfId="3" applyFont="1" applyFill="1" applyBorder="1" applyAlignment="1">
      <alignment wrapText="1"/>
    </xf>
    <xf numFmtId="43" fontId="1" fillId="13" borderId="4" xfId="3" applyFont="1" applyFill="1" applyBorder="1" applyAlignment="1">
      <alignment wrapText="1"/>
    </xf>
    <xf numFmtId="0" fontId="1" fillId="13" borderId="31" xfId="0" applyFont="1" applyFill="1" applyBorder="1" applyAlignment="1">
      <alignment wrapText="1"/>
    </xf>
    <xf numFmtId="43" fontId="18" fillId="13" borderId="4" xfId="3" applyFont="1" applyFill="1" applyBorder="1" applyAlignment="1">
      <alignment wrapText="1"/>
    </xf>
    <xf numFmtId="43" fontId="18" fillId="13" borderId="57" xfId="3" applyFont="1" applyFill="1" applyBorder="1" applyAlignment="1">
      <alignment wrapText="1"/>
    </xf>
    <xf numFmtId="164" fontId="21" fillId="13" borderId="35" xfId="0" applyNumberFormat="1" applyFont="1" applyFill="1" applyBorder="1" applyAlignment="1">
      <alignment wrapText="1"/>
    </xf>
    <xf numFmtId="164" fontId="21" fillId="13" borderId="57" xfId="0" applyNumberFormat="1" applyFont="1" applyFill="1" applyBorder="1" applyAlignment="1">
      <alignment wrapText="1"/>
    </xf>
    <xf numFmtId="164" fontId="2" fillId="13" borderId="73" xfId="1" applyFont="1" applyFill="1" applyBorder="1" applyAlignment="1" applyProtection="1">
      <alignment vertical="center" wrapText="1"/>
    </xf>
    <xf numFmtId="164" fontId="2" fillId="11" borderId="30" xfId="0" applyNumberFormat="1" applyFont="1" applyFill="1" applyBorder="1" applyAlignment="1">
      <alignment wrapText="1"/>
    </xf>
    <xf numFmtId="164" fontId="2" fillId="38" borderId="47" xfId="1" applyFont="1" applyFill="1" applyBorder="1" applyAlignment="1" applyProtection="1">
      <alignment horizontal="center" vertical="center" wrapText="1"/>
    </xf>
    <xf numFmtId="164" fontId="2" fillId="38" borderId="66" xfId="1" applyFont="1" applyFill="1" applyBorder="1" applyAlignment="1" applyProtection="1">
      <alignment horizontal="center" vertical="center" wrapText="1"/>
    </xf>
    <xf numFmtId="49" fontId="62" fillId="0" borderId="3" xfId="1" applyNumberFormat="1" applyFont="1" applyBorder="1" applyAlignment="1" applyProtection="1">
      <alignment horizontal="left" vertical="center" wrapText="1"/>
      <protection locked="0"/>
    </xf>
    <xf numFmtId="49" fontId="62" fillId="0" borderId="3" xfId="1" applyNumberFormat="1" applyFont="1" applyFill="1" applyBorder="1" applyAlignment="1" applyProtection="1">
      <alignment horizontal="left" vertical="center" wrapText="1"/>
      <protection locked="0"/>
    </xf>
    <xf numFmtId="0" fontId="63" fillId="0" borderId="3" xfId="0" applyFont="1" applyBorder="1" applyAlignment="1">
      <alignment wrapText="1"/>
    </xf>
    <xf numFmtId="49" fontId="62" fillId="3" borderId="3" xfId="1" applyNumberFormat="1" applyFont="1" applyFill="1" applyBorder="1" applyAlignment="1" applyProtection="1">
      <alignment horizontal="left" vertical="center" wrapText="1"/>
      <protection locked="0"/>
    </xf>
    <xf numFmtId="0" fontId="2" fillId="12" borderId="3" xfId="0" applyFont="1" applyFill="1" applyBorder="1" applyAlignment="1">
      <alignment horizontal="center" vertical="center" wrapText="1"/>
    </xf>
    <xf numFmtId="164" fontId="1" fillId="12" borderId="3" xfId="1" applyFont="1" applyFill="1" applyBorder="1" applyAlignment="1" applyProtection="1">
      <alignment horizontal="center" vertical="center" wrapText="1"/>
      <protection locked="0"/>
    </xf>
    <xf numFmtId="164" fontId="2" fillId="12" borderId="3" xfId="1" applyFont="1" applyFill="1" applyBorder="1" applyAlignment="1" applyProtection="1">
      <alignment horizontal="center" vertical="center" wrapText="1"/>
      <protection locked="0"/>
    </xf>
    <xf numFmtId="164" fontId="2" fillId="12" borderId="3" xfId="1" applyFont="1" applyFill="1" applyBorder="1" applyAlignment="1" applyProtection="1">
      <alignment horizontal="center" vertical="center" wrapText="1"/>
    </xf>
    <xf numFmtId="164" fontId="2" fillId="12" borderId="11" xfId="1" applyFont="1" applyFill="1" applyBorder="1" applyAlignment="1" applyProtection="1">
      <alignment horizontal="center" vertical="center" wrapText="1"/>
    </xf>
    <xf numFmtId="164" fontId="1" fillId="12" borderId="2" xfId="1" applyFont="1" applyFill="1" applyBorder="1" applyAlignment="1" applyProtection="1">
      <alignment vertical="center" wrapText="1"/>
      <protection locked="0"/>
    </xf>
    <xf numFmtId="164" fontId="2" fillId="12" borderId="2" xfId="1" applyFont="1" applyFill="1" applyBorder="1" applyAlignment="1" applyProtection="1">
      <alignment horizontal="center" vertical="center" wrapText="1"/>
    </xf>
    <xf numFmtId="0" fontId="2" fillId="12" borderId="74" xfId="0" applyFont="1" applyFill="1" applyBorder="1" applyAlignment="1" applyProtection="1">
      <alignment horizontal="center" vertical="center" wrapText="1"/>
      <protection locked="0"/>
    </xf>
    <xf numFmtId="0" fontId="2" fillId="12" borderId="75" xfId="0" applyFont="1" applyFill="1" applyBorder="1" applyAlignment="1" applyProtection="1">
      <alignment horizontal="center" vertical="center" wrapText="1"/>
      <protection locked="0"/>
    </xf>
    <xf numFmtId="43" fontId="1" fillId="12" borderId="75" xfId="3" applyFont="1" applyFill="1" applyBorder="1" applyAlignment="1" applyProtection="1">
      <alignment horizontal="center" vertical="center" wrapText="1"/>
      <protection locked="0"/>
    </xf>
    <xf numFmtId="165" fontId="1" fillId="12" borderId="3" xfId="1" applyNumberFormat="1" applyFont="1" applyFill="1" applyBorder="1" applyAlignment="1" applyProtection="1">
      <alignment horizontal="center" vertical="center" wrapText="1"/>
      <protection locked="0"/>
    </xf>
    <xf numFmtId="164" fontId="2" fillId="38" borderId="68" xfId="1" applyFont="1" applyFill="1" applyBorder="1" applyAlignment="1" applyProtection="1">
      <alignment horizontal="center" vertical="center" wrapText="1"/>
    </xf>
    <xf numFmtId="164" fontId="2" fillId="12" borderId="68" xfId="1" applyFont="1" applyFill="1" applyBorder="1" applyAlignment="1" applyProtection="1">
      <alignment horizontal="center" vertical="center" wrapText="1"/>
    </xf>
    <xf numFmtId="43" fontId="27" fillId="12" borderId="76" xfId="3" applyFont="1" applyFill="1" applyBorder="1" applyAlignment="1" applyProtection="1">
      <alignment horizontal="center" vertical="center" wrapText="1"/>
      <protection locked="0"/>
    </xf>
    <xf numFmtId="164" fontId="9" fillId="3" borderId="0" xfId="1" applyFont="1" applyFill="1" applyBorder="1" applyAlignment="1">
      <alignment vertical="center" wrapText="1"/>
    </xf>
    <xf numFmtId="169" fontId="43" fillId="0" borderId="31" xfId="3" applyNumberFormat="1" applyFont="1" applyFill="1" applyBorder="1" applyAlignment="1">
      <alignment horizontal="center" vertical="center" wrapText="1"/>
    </xf>
    <xf numFmtId="49" fontId="28" fillId="0" borderId="27" xfId="0" applyNumberFormat="1" applyFont="1" applyBorder="1" applyAlignment="1">
      <alignment horizontal="center" vertical="center" wrapText="1"/>
    </xf>
    <xf numFmtId="3" fontId="43" fillId="29" borderId="31" xfId="0" applyNumberFormat="1" applyFont="1" applyFill="1" applyBorder="1" applyAlignment="1">
      <alignment horizontal="left" vertical="center"/>
    </xf>
    <xf numFmtId="0" fontId="42" fillId="0" borderId="77" xfId="0" quotePrefix="1" applyFont="1" applyBorder="1" applyAlignment="1">
      <alignment horizontal="left" vertical="center" wrapText="1"/>
    </xf>
    <xf numFmtId="164" fontId="2" fillId="11" borderId="54" xfId="0" applyNumberFormat="1" applyFont="1" applyFill="1" applyBorder="1" applyAlignment="1">
      <alignment wrapText="1"/>
    </xf>
    <xf numFmtId="164" fontId="2" fillId="13" borderId="54" xfId="0" applyNumberFormat="1" applyFont="1" applyFill="1" applyBorder="1" applyAlignment="1">
      <alignment wrapText="1"/>
    </xf>
    <xf numFmtId="164" fontId="2" fillId="11" borderId="87" xfId="0" applyNumberFormat="1" applyFont="1" applyFill="1" applyBorder="1" applyAlignment="1">
      <alignment wrapText="1"/>
    </xf>
    <xf numFmtId="164" fontId="2" fillId="13" borderId="87" xfId="0" applyNumberFormat="1" applyFont="1" applyFill="1" applyBorder="1" applyAlignment="1">
      <alignment wrapText="1"/>
    </xf>
    <xf numFmtId="3" fontId="43" fillId="0" borderId="2" xfId="0" applyNumberFormat="1" applyFont="1" applyBorder="1" applyAlignment="1">
      <alignment horizontal="right" vertical="center" wrapText="1"/>
    </xf>
    <xf numFmtId="169" fontId="46" fillId="10" borderId="92" xfId="3" applyNumberFormat="1" applyFont="1" applyFill="1" applyBorder="1" applyAlignment="1">
      <alignment horizontal="right" vertical="center" wrapText="1"/>
    </xf>
    <xf numFmtId="3" fontId="43" fillId="0" borderId="40" xfId="0" applyNumberFormat="1" applyFont="1" applyBorder="1" applyAlignment="1">
      <alignment horizontal="right" vertical="center"/>
    </xf>
    <xf numFmtId="169" fontId="43" fillId="0" borderId="31" xfId="3" applyNumberFormat="1" applyFont="1" applyFill="1" applyBorder="1" applyAlignment="1">
      <alignment vertical="center" wrapText="1"/>
    </xf>
    <xf numFmtId="169" fontId="43" fillId="0" borderId="30" xfId="3" applyNumberFormat="1" applyFont="1" applyFill="1" applyBorder="1" applyAlignment="1">
      <alignment horizontal="right" vertical="center" wrapText="1"/>
    </xf>
    <xf numFmtId="169" fontId="43" fillId="0" borderId="2" xfId="3" applyNumberFormat="1" applyFont="1" applyFill="1" applyBorder="1" applyAlignment="1">
      <alignment vertical="center" wrapText="1"/>
    </xf>
    <xf numFmtId="3" fontId="43" fillId="0" borderId="68" xfId="0" applyNumberFormat="1" applyFont="1" applyBorder="1" applyAlignment="1">
      <alignment horizontal="right" vertical="center"/>
    </xf>
    <xf numFmtId="3" fontId="43" fillId="29" borderId="68" xfId="0" applyNumberFormat="1" applyFont="1" applyFill="1" applyBorder="1" applyAlignment="1">
      <alignment horizontal="left" vertical="center"/>
    </xf>
    <xf numFmtId="169" fontId="43" fillId="0" borderId="68" xfId="3" applyNumberFormat="1" applyFont="1" applyFill="1" applyBorder="1" applyAlignment="1">
      <alignment vertical="center" wrapText="1"/>
    </xf>
    <xf numFmtId="49" fontId="66" fillId="0" borderId="3" xfId="1" applyNumberFormat="1" applyFont="1" applyBorder="1" applyAlignment="1" applyProtection="1">
      <alignment horizontal="left" vertical="center" wrapText="1"/>
      <protection locked="0"/>
    </xf>
    <xf numFmtId="169" fontId="43" fillId="0" borderId="28" xfId="3" applyNumberFormat="1" applyFont="1" applyFill="1" applyBorder="1" applyAlignment="1">
      <alignment horizontal="right" vertical="center" wrapText="1"/>
    </xf>
    <xf numFmtId="49" fontId="28" fillId="2" borderId="84" xfId="0" applyNumberFormat="1" applyFont="1" applyFill="1" applyBorder="1" applyAlignment="1">
      <alignment horizontal="right" vertical="center" wrapText="1"/>
    </xf>
    <xf numFmtId="0" fontId="42" fillId="0" borderId="68" xfId="0" quotePrefix="1" applyFont="1" applyBorder="1" applyAlignment="1">
      <alignment vertical="center" wrapText="1"/>
    </xf>
    <xf numFmtId="164" fontId="1" fillId="2" borderId="77" xfId="1" applyFont="1" applyFill="1" applyBorder="1" applyAlignment="1" applyProtection="1">
      <alignment horizontal="center" vertical="center" wrapText="1"/>
    </xf>
    <xf numFmtId="164" fontId="2" fillId="11" borderId="77" xfId="1" applyFont="1" applyFill="1" applyBorder="1" applyAlignment="1" applyProtection="1">
      <alignment horizontal="center" vertical="center" wrapText="1"/>
    </xf>
    <xf numFmtId="164" fontId="2" fillId="2" borderId="77" xfId="1" applyFont="1" applyFill="1" applyBorder="1" applyAlignment="1" applyProtection="1">
      <alignment horizontal="center" vertical="center" wrapText="1"/>
    </xf>
    <xf numFmtId="164" fontId="23" fillId="16" borderId="77" xfId="1" applyFont="1" applyFill="1" applyBorder="1" applyAlignment="1" applyProtection="1">
      <alignment horizontal="center" vertical="center" wrapText="1"/>
    </xf>
    <xf numFmtId="164" fontId="1" fillId="11" borderId="77" xfId="1" applyFont="1" applyFill="1" applyBorder="1" applyAlignment="1" applyProtection="1">
      <alignment horizontal="center" vertical="center" wrapText="1"/>
      <protection locked="0"/>
    </xf>
    <xf numFmtId="164" fontId="1" fillId="38" borderId="77" xfId="1" applyFont="1" applyFill="1" applyBorder="1" applyAlignment="1" applyProtection="1">
      <alignment horizontal="center" vertical="center" wrapText="1"/>
      <protection locked="0"/>
    </xf>
    <xf numFmtId="164" fontId="1" fillId="12" borderId="77" xfId="1" applyFont="1" applyFill="1" applyBorder="1" applyAlignment="1" applyProtection="1">
      <alignment horizontal="center" vertical="center" wrapText="1"/>
      <protection locked="0"/>
    </xf>
    <xf numFmtId="164" fontId="23" fillId="12" borderId="77" xfId="1" applyFont="1" applyFill="1" applyBorder="1" applyAlignment="1" applyProtection="1">
      <alignment horizontal="center" vertical="center" wrapText="1"/>
    </xf>
    <xf numFmtId="164" fontId="2" fillId="2" borderId="97" xfId="1" applyFont="1" applyFill="1" applyBorder="1" applyAlignment="1" applyProtection="1">
      <alignment horizontal="center" vertical="center" wrapText="1"/>
    </xf>
    <xf numFmtId="0" fontId="2" fillId="2" borderId="77" xfId="0" applyFont="1" applyFill="1" applyBorder="1" applyAlignment="1">
      <alignment horizontal="center" vertical="center" wrapText="1"/>
    </xf>
    <xf numFmtId="164" fontId="2" fillId="11" borderId="97" xfId="0" applyNumberFormat="1" applyFont="1" applyFill="1" applyBorder="1" applyAlignment="1">
      <alignment horizontal="center" vertical="center" wrapText="1"/>
    </xf>
    <xf numFmtId="0" fontId="23" fillId="2" borderId="97" xfId="0" applyFont="1" applyFill="1" applyBorder="1" applyAlignment="1">
      <alignment horizontal="center" vertical="center" wrapText="1"/>
    </xf>
    <xf numFmtId="0" fontId="2" fillId="2" borderId="92" xfId="0" applyFont="1" applyFill="1" applyBorder="1" applyAlignment="1">
      <alignment horizontal="center" vertical="center" wrapText="1"/>
    </xf>
    <xf numFmtId="164" fontId="23" fillId="2" borderId="97" xfId="1" applyFont="1" applyFill="1" applyBorder="1" applyAlignment="1" applyProtection="1">
      <alignment vertical="center" wrapText="1"/>
    </xf>
    <xf numFmtId="9" fontId="2" fillId="3" borderId="92" xfId="2" applyFont="1" applyFill="1" applyBorder="1" applyAlignment="1" applyProtection="1">
      <alignment vertical="center" wrapText="1"/>
      <protection locked="0"/>
    </xf>
    <xf numFmtId="9" fontId="2" fillId="3" borderId="92" xfId="2" applyFont="1" applyFill="1" applyBorder="1" applyAlignment="1" applyProtection="1">
      <alignment horizontal="right" vertical="center" wrapText="1"/>
      <protection locked="0"/>
    </xf>
    <xf numFmtId="169" fontId="43" fillId="0" borderId="77" xfId="3" applyNumberFormat="1" applyFont="1" applyFill="1" applyBorder="1" applyAlignment="1">
      <alignment horizontal="center" vertical="center" wrapText="1"/>
    </xf>
    <xf numFmtId="49" fontId="28" fillId="0" borderId="89" xfId="0" applyNumberFormat="1" applyFont="1" applyBorder="1" applyAlignment="1">
      <alignment vertical="center" wrapText="1"/>
    </xf>
    <xf numFmtId="0" fontId="42" fillId="0" borderId="77" xfId="0" quotePrefix="1" applyFont="1" applyBorder="1" applyAlignment="1">
      <alignment vertical="center" wrapText="1"/>
    </xf>
    <xf numFmtId="169" fontId="43" fillId="0" borderId="77" xfId="3" applyNumberFormat="1" applyFont="1" applyFill="1" applyBorder="1" applyAlignment="1">
      <alignment vertical="center" wrapText="1"/>
    </xf>
    <xf numFmtId="3" fontId="45" fillId="29" borderId="68" xfId="0" applyNumberFormat="1" applyFont="1" applyFill="1" applyBorder="1" applyAlignment="1">
      <alignment horizontal="left" vertical="center"/>
    </xf>
    <xf numFmtId="49" fontId="28" fillId="2" borderId="89" xfId="0" applyNumberFormat="1" applyFont="1" applyFill="1" applyBorder="1" applyAlignment="1">
      <alignment horizontal="right" vertical="center" wrapText="1"/>
    </xf>
    <xf numFmtId="49" fontId="28" fillId="2" borderId="83" xfId="0" applyNumberFormat="1" applyFont="1" applyFill="1" applyBorder="1" applyAlignment="1">
      <alignment horizontal="right" vertical="center" wrapText="1"/>
    </xf>
    <xf numFmtId="3" fontId="45" fillId="40" borderId="68" xfId="0" applyNumberFormat="1" applyFont="1" applyFill="1" applyBorder="1" applyAlignment="1">
      <alignment horizontal="left" vertical="center"/>
    </xf>
    <xf numFmtId="0" fontId="2" fillId="2" borderId="53" xfId="0" applyFont="1" applyFill="1" applyBorder="1" applyAlignment="1">
      <alignment horizontal="left" wrapText="1"/>
    </xf>
    <xf numFmtId="169" fontId="42" fillId="0" borderId="3" xfId="3" applyNumberFormat="1" applyFont="1" applyFill="1" applyBorder="1" applyAlignment="1">
      <alignment vertical="center" wrapText="1"/>
    </xf>
    <xf numFmtId="169" fontId="42" fillId="0" borderId="8" xfId="3" applyNumberFormat="1" applyFont="1" applyFill="1" applyBorder="1" applyAlignment="1">
      <alignment horizontal="right" vertical="center" wrapText="1"/>
    </xf>
    <xf numFmtId="43" fontId="1" fillId="11" borderId="3" xfId="3" applyFont="1" applyFill="1" applyBorder="1" applyAlignment="1">
      <alignment vertical="center" wrapText="1"/>
    </xf>
    <xf numFmtId="164" fontId="26" fillId="3" borderId="0" xfId="1" applyFont="1" applyFill="1" applyBorder="1" applyAlignment="1" applyProtection="1">
      <alignment vertical="center" wrapText="1"/>
      <protection locked="0"/>
    </xf>
    <xf numFmtId="0" fontId="69" fillId="3" borderId="0" xfId="0" applyFont="1" applyFill="1" applyAlignment="1" applyProtection="1">
      <alignment horizontal="center" vertical="center" wrapText="1"/>
      <protection locked="0"/>
    </xf>
    <xf numFmtId="43" fontId="26" fillId="3" borderId="0" xfId="3" applyFont="1" applyFill="1" applyBorder="1" applyAlignment="1" applyProtection="1">
      <alignment horizontal="center" vertical="center" wrapText="1"/>
      <protection locked="0"/>
    </xf>
    <xf numFmtId="164" fontId="69" fillId="3" borderId="0" xfId="1" applyFont="1" applyFill="1" applyBorder="1" applyAlignment="1" applyProtection="1">
      <alignment vertical="center" wrapText="1"/>
      <protection locked="0"/>
    </xf>
    <xf numFmtId="0" fontId="1" fillId="2" borderId="111" xfId="0" applyFont="1" applyFill="1" applyBorder="1" applyAlignment="1">
      <alignment horizontal="center" vertical="center" wrapText="1"/>
    </xf>
    <xf numFmtId="0" fontId="1" fillId="2" borderId="78" xfId="0" applyFont="1" applyFill="1" applyBorder="1" applyAlignment="1">
      <alignment vertical="center" wrapText="1"/>
    </xf>
    <xf numFmtId="43" fontId="1" fillId="12" borderId="112" xfId="3" applyFont="1" applyFill="1" applyBorder="1" applyAlignment="1">
      <alignment vertical="center" wrapText="1"/>
    </xf>
    <xf numFmtId="0" fontId="2" fillId="2" borderId="79" xfId="0" applyFont="1" applyFill="1" applyBorder="1" applyAlignment="1">
      <alignment vertical="center" wrapText="1"/>
    </xf>
    <xf numFmtId="43" fontId="2" fillId="11" borderId="80" xfId="3" applyFont="1" applyFill="1" applyBorder="1" applyAlignment="1" applyProtection="1">
      <alignment vertical="center" wrapText="1"/>
    </xf>
    <xf numFmtId="43" fontId="2" fillId="2" borderId="81" xfId="3" applyFont="1" applyFill="1" applyBorder="1" applyAlignment="1" applyProtection="1">
      <alignment vertical="center" wrapText="1"/>
    </xf>
    <xf numFmtId="43" fontId="2" fillId="12" borderId="82" xfId="3" applyFont="1" applyFill="1" applyBorder="1" applyAlignment="1" applyProtection="1">
      <alignment vertical="center" wrapText="1"/>
    </xf>
    <xf numFmtId="164" fontId="2" fillId="2" borderId="97" xfId="1" applyFont="1" applyFill="1" applyBorder="1" applyAlignment="1" applyProtection="1">
      <alignment vertical="center" wrapText="1"/>
    </xf>
    <xf numFmtId="164" fontId="2" fillId="11" borderId="77" xfId="1" applyFont="1" applyFill="1" applyBorder="1" applyAlignment="1" applyProtection="1">
      <alignment vertical="center" wrapText="1"/>
    </xf>
    <xf numFmtId="164" fontId="2" fillId="11" borderId="11" xfId="1" applyFont="1" applyFill="1" applyBorder="1" applyAlignment="1" applyProtection="1">
      <alignment vertical="center" wrapText="1"/>
    </xf>
    <xf numFmtId="164" fontId="2" fillId="12" borderId="97" xfId="0" applyNumberFormat="1" applyFont="1" applyFill="1" applyBorder="1" applyAlignment="1">
      <alignment horizontal="center" vertical="center" wrapText="1"/>
    </xf>
    <xf numFmtId="164" fontId="2" fillId="12" borderId="4" xfId="1" applyFont="1" applyFill="1" applyBorder="1" applyAlignment="1" applyProtection="1">
      <alignment vertical="center" wrapText="1"/>
    </xf>
    <xf numFmtId="164" fontId="2" fillId="12" borderId="97" xfId="1" applyFont="1" applyFill="1" applyBorder="1" applyAlignment="1" applyProtection="1">
      <alignment vertical="center" wrapText="1"/>
    </xf>
    <xf numFmtId="164" fontId="2" fillId="12" borderId="57" xfId="1" applyFont="1" applyFill="1" applyBorder="1" applyAlignment="1" applyProtection="1">
      <alignment vertical="center" wrapText="1"/>
    </xf>
    <xf numFmtId="0" fontId="2" fillId="2" borderId="68" xfId="0" applyFont="1" applyFill="1" applyBorder="1" applyAlignment="1">
      <alignment horizontal="center" vertical="center" wrapText="1"/>
    </xf>
    <xf numFmtId="164" fontId="2" fillId="2" borderId="68" xfId="1" applyFont="1" applyFill="1" applyBorder="1" applyAlignment="1">
      <alignment vertical="center" wrapText="1"/>
    </xf>
    <xf numFmtId="164" fontId="2" fillId="2" borderId="68" xfId="2" applyNumberFormat="1" applyFont="1" applyFill="1" applyBorder="1" applyAlignment="1">
      <alignment vertical="center" wrapText="1"/>
    </xf>
    <xf numFmtId="0" fontId="2" fillId="2" borderId="113" xfId="0" applyFont="1" applyFill="1" applyBorder="1" applyAlignment="1">
      <alignment horizontal="center" vertical="center" wrapText="1"/>
    </xf>
    <xf numFmtId="0" fontId="2" fillId="2" borderId="114" xfId="0" applyFont="1" applyFill="1" applyBorder="1" applyAlignment="1">
      <alignment horizontal="center" vertical="center" wrapText="1"/>
    </xf>
    <xf numFmtId="0" fontId="2" fillId="2" borderId="115" xfId="0" applyFont="1" applyFill="1" applyBorder="1" applyAlignment="1">
      <alignment horizontal="center" vertical="center" wrapText="1"/>
    </xf>
    <xf numFmtId="0" fontId="2" fillId="2" borderId="116" xfId="0" applyFont="1" applyFill="1" applyBorder="1" applyAlignment="1">
      <alignment vertical="center" wrapText="1"/>
    </xf>
    <xf numFmtId="9" fontId="2" fillId="2" borderId="88" xfId="2" applyFont="1" applyFill="1" applyBorder="1" applyAlignment="1">
      <alignment vertical="center" wrapText="1"/>
    </xf>
    <xf numFmtId="0" fontId="2" fillId="2" borderId="117" xfId="0" applyFont="1" applyFill="1" applyBorder="1" applyAlignment="1">
      <alignment vertical="center" wrapText="1"/>
    </xf>
    <xf numFmtId="164" fontId="2" fillId="2" borderId="118" xfId="1" applyFont="1" applyFill="1" applyBorder="1" applyAlignment="1">
      <alignment vertical="center" wrapText="1"/>
    </xf>
    <xf numFmtId="164" fontId="2" fillId="2" borderId="118" xfId="2" applyNumberFormat="1" applyFont="1" applyFill="1" applyBorder="1" applyAlignment="1">
      <alignment vertical="center" wrapText="1"/>
    </xf>
    <xf numFmtId="9" fontId="2" fillId="2" borderId="119" xfId="2" applyFont="1" applyFill="1" applyBorder="1" applyAlignment="1">
      <alignment vertical="center" wrapText="1"/>
    </xf>
    <xf numFmtId="164" fontId="23" fillId="11" borderId="68" xfId="1" applyFont="1" applyFill="1" applyBorder="1" applyAlignment="1" applyProtection="1">
      <alignment horizontal="center" vertical="center" wrapText="1"/>
      <protection locked="0"/>
    </xf>
    <xf numFmtId="164" fontId="2" fillId="11" borderId="68" xfId="0" applyNumberFormat="1" applyFont="1" applyFill="1" applyBorder="1" applyAlignment="1">
      <alignment wrapText="1"/>
    </xf>
    <xf numFmtId="164" fontId="2" fillId="2" borderId="68" xfId="0" applyNumberFormat="1" applyFont="1" applyFill="1" applyBorder="1" applyAlignment="1">
      <alignment wrapText="1"/>
    </xf>
    <xf numFmtId="0" fontId="2" fillId="2" borderId="116" xfId="0" applyFont="1" applyFill="1" applyBorder="1" applyAlignment="1">
      <alignment horizontal="center" wrapText="1"/>
    </xf>
    <xf numFmtId="164" fontId="23" fillId="12" borderId="88" xfId="1" applyFont="1" applyFill="1" applyBorder="1" applyAlignment="1" applyProtection="1">
      <alignment horizontal="center" vertical="center" wrapText="1"/>
      <protection locked="0"/>
    </xf>
    <xf numFmtId="0" fontId="7" fillId="2" borderId="116" xfId="0" applyFont="1" applyFill="1" applyBorder="1" applyAlignment="1">
      <alignment vertical="center" wrapText="1"/>
    </xf>
    <xf numFmtId="165" fontId="2" fillId="12" borderId="88" xfId="0" applyNumberFormat="1" applyFont="1" applyFill="1" applyBorder="1" applyAlignment="1">
      <alignment wrapText="1"/>
    </xf>
    <xf numFmtId="0" fontId="7" fillId="2" borderId="116" xfId="0" applyFont="1" applyFill="1" applyBorder="1" applyAlignment="1" applyProtection="1">
      <alignment vertical="center" wrapText="1"/>
      <protection locked="0"/>
    </xf>
    <xf numFmtId="0" fontId="7" fillId="2" borderId="120" xfId="0" applyFont="1" applyFill="1" applyBorder="1" applyAlignment="1">
      <alignment vertical="center" wrapText="1"/>
    </xf>
    <xf numFmtId="164" fontId="2" fillId="11" borderId="70" xfId="0" applyNumberFormat="1" applyFont="1" applyFill="1" applyBorder="1" applyAlignment="1">
      <alignment wrapText="1"/>
    </xf>
    <xf numFmtId="164" fontId="2" fillId="2" borderId="70" xfId="0" applyNumberFormat="1" applyFont="1" applyFill="1" applyBorder="1" applyAlignment="1">
      <alignment wrapText="1"/>
    </xf>
    <xf numFmtId="165" fontId="2" fillId="12" borderId="121" xfId="0" applyNumberFormat="1" applyFont="1" applyFill="1" applyBorder="1" applyAlignment="1">
      <alignment wrapText="1"/>
    </xf>
    <xf numFmtId="164" fontId="1" fillId="2" borderId="113" xfId="1" applyFont="1" applyFill="1" applyBorder="1" applyAlignment="1" applyProtection="1">
      <alignment wrapText="1"/>
    </xf>
    <xf numFmtId="164" fontId="21" fillId="11" borderId="114" xfId="0" applyNumberFormat="1" applyFont="1" applyFill="1" applyBorder="1" applyAlignment="1">
      <alignment wrapText="1"/>
    </xf>
    <xf numFmtId="164" fontId="1" fillId="2" borderId="114" xfId="0" applyNumberFormat="1" applyFont="1" applyFill="1" applyBorder="1" applyAlignment="1">
      <alignment wrapText="1"/>
    </xf>
    <xf numFmtId="165" fontId="2" fillId="12" borderId="115" xfId="0" applyNumberFormat="1" applyFont="1" applyFill="1" applyBorder="1" applyAlignment="1">
      <alignment wrapText="1"/>
    </xf>
    <xf numFmtId="164" fontId="1" fillId="2" borderId="120" xfId="1" applyFont="1" applyFill="1" applyBorder="1" applyAlignment="1" applyProtection="1">
      <alignment wrapText="1"/>
    </xf>
    <xf numFmtId="164" fontId="22" fillId="11" borderId="70" xfId="0" applyNumberFormat="1" applyFont="1" applyFill="1" applyBorder="1" applyAlignment="1">
      <alignment wrapText="1"/>
    </xf>
    <xf numFmtId="164" fontId="1" fillId="2" borderId="70" xfId="0" applyNumberFormat="1" applyFont="1" applyFill="1" applyBorder="1" applyAlignment="1">
      <alignment vertical="center" wrapText="1"/>
    </xf>
    <xf numFmtId="165" fontId="22" fillId="12" borderId="121" xfId="0" applyNumberFormat="1" applyFont="1" applyFill="1" applyBorder="1" applyAlignment="1">
      <alignment wrapText="1"/>
    </xf>
    <xf numFmtId="164" fontId="2" fillId="2" borderId="93" xfId="1" applyFont="1" applyFill="1" applyBorder="1" applyAlignment="1" applyProtection="1">
      <alignment wrapText="1"/>
    </xf>
    <xf numFmtId="164" fontId="2" fillId="11" borderId="94" xfId="1" applyFont="1" applyFill="1" applyBorder="1" applyAlignment="1" applyProtection="1">
      <alignment vertical="center" wrapText="1"/>
    </xf>
    <xf numFmtId="164" fontId="3" fillId="2" borderId="94" xfId="0" applyNumberFormat="1" applyFont="1" applyFill="1" applyBorder="1"/>
    <xf numFmtId="165" fontId="2" fillId="12" borderId="95" xfId="0" applyNumberFormat="1" applyFont="1" applyFill="1" applyBorder="1" applyAlignment="1">
      <alignment wrapText="1"/>
    </xf>
    <xf numFmtId="0" fontId="2" fillId="2" borderId="15" xfId="0" applyFont="1" applyFill="1" applyBorder="1" applyAlignment="1">
      <alignment horizontal="center" wrapText="1"/>
    </xf>
    <xf numFmtId="0" fontId="70" fillId="0" borderId="0" xfId="0" applyFont="1"/>
    <xf numFmtId="164" fontId="23" fillId="11" borderId="77" xfId="1" applyFont="1" applyFill="1" applyBorder="1" applyAlignment="1" applyProtection="1">
      <alignment horizontal="center" vertical="center" wrapText="1"/>
      <protection locked="0"/>
    </xf>
    <xf numFmtId="0" fontId="23" fillId="13" borderId="77" xfId="0" applyFont="1" applyFill="1" applyBorder="1" applyAlignment="1">
      <alignment horizontal="center" vertical="center" wrapText="1"/>
    </xf>
    <xf numFmtId="0" fontId="23" fillId="39" borderId="77" xfId="0" applyFont="1" applyFill="1" applyBorder="1" applyAlignment="1">
      <alignment horizontal="center" vertical="center" wrapText="1"/>
    </xf>
    <xf numFmtId="164" fontId="2" fillId="39" borderId="47" xfId="0" applyNumberFormat="1" applyFont="1" applyFill="1" applyBorder="1" applyAlignment="1">
      <alignment wrapText="1"/>
    </xf>
    <xf numFmtId="0" fontId="6" fillId="2" borderId="9" xfId="0" applyFont="1" applyFill="1" applyBorder="1" applyAlignment="1">
      <alignment vertical="center" wrapText="1"/>
    </xf>
    <xf numFmtId="43" fontId="1" fillId="39" borderId="30" xfId="3" applyFont="1" applyFill="1" applyBorder="1" applyAlignment="1">
      <alignment wrapText="1"/>
    </xf>
    <xf numFmtId="0" fontId="6" fillId="2" borderId="7" xfId="0" applyFont="1" applyFill="1" applyBorder="1" applyAlignment="1">
      <alignment vertical="center" wrapText="1"/>
    </xf>
    <xf numFmtId="43" fontId="1" fillId="39" borderId="8" xfId="3" applyFont="1" applyFill="1" applyBorder="1" applyAlignment="1">
      <alignment wrapText="1"/>
    </xf>
    <xf numFmtId="0" fontId="6" fillId="2" borderId="7" xfId="0" applyFont="1" applyFill="1" applyBorder="1" applyAlignment="1" applyProtection="1">
      <alignment vertical="center" wrapText="1"/>
      <protection locked="0"/>
    </xf>
    <xf numFmtId="164" fontId="2" fillId="4" borderId="10" xfId="1" applyFont="1" applyFill="1" applyBorder="1" applyAlignment="1" applyProtection="1">
      <alignment wrapText="1"/>
    </xf>
    <xf numFmtId="164" fontId="2" fillId="11" borderId="11" xfId="1" applyFont="1" applyFill="1" applyBorder="1" applyAlignment="1">
      <alignment wrapText="1"/>
    </xf>
    <xf numFmtId="164" fontId="2" fillId="13" borderId="57" xfId="1" applyFont="1" applyFill="1" applyBorder="1" applyAlignment="1">
      <alignment wrapText="1"/>
    </xf>
    <xf numFmtId="164" fontId="2" fillId="39" borderId="12" xfId="1" applyFont="1" applyFill="1" applyBorder="1" applyAlignment="1">
      <alignment wrapText="1"/>
    </xf>
    <xf numFmtId="164" fontId="2" fillId="39" borderId="55" xfId="0" applyNumberFormat="1" applyFont="1" applyFill="1" applyBorder="1" applyAlignment="1">
      <alignment wrapText="1"/>
    </xf>
    <xf numFmtId="164" fontId="1" fillId="39" borderId="8" xfId="1" applyFont="1" applyFill="1" applyBorder="1" applyAlignment="1">
      <alignment wrapText="1"/>
    </xf>
    <xf numFmtId="0" fontId="1" fillId="39" borderId="8" xfId="0" applyFont="1" applyFill="1" applyBorder="1" applyAlignment="1">
      <alignment wrapText="1"/>
    </xf>
    <xf numFmtId="164" fontId="2" fillId="13" borderId="11" xfId="1" applyFont="1" applyFill="1" applyBorder="1" applyAlignment="1">
      <alignment wrapText="1"/>
    </xf>
    <xf numFmtId="0" fontId="2" fillId="2" borderId="125" xfId="0" applyFont="1" applyFill="1" applyBorder="1" applyAlignment="1">
      <alignment horizontal="left" wrapText="1"/>
    </xf>
    <xf numFmtId="164" fontId="2" fillId="39" borderId="126" xfId="0" applyNumberFormat="1" applyFont="1" applyFill="1" applyBorder="1" applyAlignment="1">
      <alignment wrapText="1"/>
    </xf>
    <xf numFmtId="0" fontId="1" fillId="39" borderId="30" xfId="0" applyFont="1" applyFill="1" applyBorder="1" applyAlignment="1">
      <alignment wrapText="1"/>
    </xf>
    <xf numFmtId="164" fontId="1" fillId="39" borderId="8" xfId="0" applyNumberFormat="1" applyFont="1" applyFill="1" applyBorder="1" applyAlignment="1">
      <alignment wrapText="1"/>
    </xf>
    <xf numFmtId="164" fontId="2" fillId="11" borderId="22" xfId="0" applyNumberFormat="1" applyFont="1" applyFill="1" applyBorder="1" applyAlignment="1">
      <alignment wrapText="1"/>
    </xf>
    <xf numFmtId="0" fontId="6" fillId="2" borderId="25" xfId="0" applyFont="1" applyFill="1" applyBorder="1" applyAlignment="1">
      <alignment vertical="center" wrapText="1"/>
    </xf>
    <xf numFmtId="164" fontId="2" fillId="11" borderId="26" xfId="0" applyNumberFormat="1" applyFont="1" applyFill="1" applyBorder="1" applyAlignment="1">
      <alignment wrapText="1"/>
    </xf>
    <xf numFmtId="0" fontId="1" fillId="13" borderId="26" xfId="0" applyFont="1" applyFill="1" applyBorder="1" applyAlignment="1">
      <alignment wrapText="1"/>
    </xf>
    <xf numFmtId="0" fontId="1" fillId="39" borderId="14" xfId="0" applyFont="1" applyFill="1" applyBorder="1" applyAlignment="1">
      <alignment wrapText="1"/>
    </xf>
    <xf numFmtId="164" fontId="2" fillId="11" borderId="11" xfId="0" applyNumberFormat="1" applyFont="1" applyFill="1" applyBorder="1" applyAlignment="1">
      <alignment wrapText="1"/>
    </xf>
    <xf numFmtId="43" fontId="18" fillId="39" borderId="44" xfId="3" applyFont="1" applyFill="1" applyBorder="1" applyAlignment="1">
      <alignment wrapText="1"/>
    </xf>
    <xf numFmtId="43" fontId="18" fillId="39" borderId="50" xfId="3" applyFont="1" applyFill="1" applyBorder="1" applyAlignment="1">
      <alignment wrapText="1"/>
    </xf>
    <xf numFmtId="43" fontId="18" fillId="39" borderId="21" xfId="3" applyFont="1" applyFill="1" applyBorder="1" applyAlignment="1">
      <alignment wrapText="1"/>
    </xf>
    <xf numFmtId="164" fontId="21" fillId="39" borderId="45" xfId="0" applyNumberFormat="1" applyFont="1" applyFill="1" applyBorder="1" applyAlignment="1">
      <alignment wrapText="1"/>
    </xf>
    <xf numFmtId="164" fontId="2" fillId="39" borderId="21" xfId="1" applyFont="1" applyFill="1" applyBorder="1" applyAlignment="1" applyProtection="1">
      <alignment vertical="center" wrapText="1"/>
    </xf>
    <xf numFmtId="10" fontId="2" fillId="2" borderId="3" xfId="2" applyNumberFormat="1" applyFont="1" applyFill="1" applyBorder="1" applyAlignment="1" applyProtection="1">
      <alignment vertical="center" wrapText="1"/>
    </xf>
    <xf numFmtId="164" fontId="2" fillId="2" borderId="3" xfId="2" applyNumberFormat="1" applyFont="1" applyFill="1" applyBorder="1" applyAlignment="1" applyProtection="1">
      <alignment vertical="center" wrapText="1"/>
    </xf>
    <xf numFmtId="164" fontId="2" fillId="2" borderId="26" xfId="0" applyNumberFormat="1" applyFont="1" applyFill="1" applyBorder="1" applyAlignment="1">
      <alignment vertical="center" wrapText="1"/>
    </xf>
    <xf numFmtId="164" fontId="2" fillId="3" borderId="14" xfId="0" applyNumberFormat="1" applyFont="1" applyFill="1" applyBorder="1" applyAlignment="1">
      <alignment vertical="center" wrapText="1"/>
    </xf>
    <xf numFmtId="9" fontId="2" fillId="3" borderId="8" xfId="2" applyFont="1" applyFill="1" applyBorder="1" applyAlignment="1">
      <alignment vertical="center" wrapText="1"/>
    </xf>
    <xf numFmtId="164" fontId="2" fillId="3" borderId="8" xfId="2" applyNumberFormat="1" applyFont="1" applyFill="1" applyBorder="1" applyAlignment="1">
      <alignment vertical="center" wrapText="1"/>
    </xf>
    <xf numFmtId="0" fontId="3" fillId="3" borderId="12" xfId="0" applyFont="1" applyFill="1" applyBorder="1" applyAlignment="1">
      <alignment horizontal="center" vertical="center" wrapText="1"/>
    </xf>
    <xf numFmtId="164" fontId="2" fillId="41" borderId="46" xfId="1" applyFont="1" applyFill="1" applyBorder="1" applyAlignment="1" applyProtection="1">
      <alignment horizontal="center" vertical="center" wrapText="1"/>
    </xf>
    <xf numFmtId="164" fontId="2" fillId="38" borderId="60" xfId="1" applyFont="1" applyFill="1" applyBorder="1" applyAlignment="1" applyProtection="1">
      <alignment horizontal="center" vertical="center" wrapText="1"/>
    </xf>
    <xf numFmtId="164" fontId="2" fillId="13" borderId="77" xfId="1" applyFont="1" applyFill="1" applyBorder="1" applyAlignment="1" applyProtection="1">
      <alignment horizontal="center" vertical="center" wrapText="1"/>
    </xf>
    <xf numFmtId="164" fontId="2" fillId="5" borderId="5" xfId="1" applyFont="1" applyFill="1" applyBorder="1" applyAlignment="1" applyProtection="1">
      <alignment horizontal="center" vertical="center" wrapText="1"/>
    </xf>
    <xf numFmtId="164" fontId="1" fillId="11" borderId="3" xfId="1" applyFont="1" applyFill="1" applyBorder="1" applyAlignment="1" applyProtection="1">
      <alignment vertical="center" wrapText="1"/>
      <protection locked="0"/>
    </xf>
    <xf numFmtId="0" fontId="2" fillId="12" borderId="108" xfId="0" applyFont="1" applyFill="1" applyBorder="1" applyAlignment="1" applyProtection="1">
      <alignment horizontal="center" vertical="center" wrapText="1"/>
      <protection locked="0"/>
    </xf>
    <xf numFmtId="43" fontId="1" fillId="12" borderId="4" xfId="3" applyFont="1" applyFill="1" applyBorder="1" applyAlignment="1">
      <alignment vertical="center" wrapText="1"/>
    </xf>
    <xf numFmtId="43" fontId="2" fillId="12" borderId="81" xfId="3" applyFont="1" applyFill="1" applyBorder="1" applyAlignment="1" applyProtection="1">
      <alignment vertical="center" wrapText="1"/>
    </xf>
    <xf numFmtId="9" fontId="3" fillId="41" borderId="44" xfId="2" applyFont="1" applyFill="1" applyBorder="1" applyAlignment="1">
      <alignment horizontal="center" vertical="center" wrapText="1"/>
    </xf>
    <xf numFmtId="164" fontId="3" fillId="0" borderId="41" xfId="1" applyFont="1" applyFill="1" applyBorder="1" applyAlignment="1">
      <alignment vertical="center" wrapText="1"/>
    </xf>
    <xf numFmtId="43" fontId="77" fillId="3" borderId="41" xfId="3" applyFont="1" applyFill="1" applyBorder="1" applyAlignment="1" applyProtection="1">
      <alignment horizontal="center" vertical="center" wrapText="1"/>
      <protection locked="0"/>
    </xf>
    <xf numFmtId="43" fontId="77" fillId="29" borderId="45" xfId="3" applyFont="1" applyFill="1" applyBorder="1" applyAlignment="1" applyProtection="1">
      <alignment horizontal="center" vertical="center" wrapText="1"/>
      <protection locked="0"/>
    </xf>
    <xf numFmtId="9" fontId="78" fillId="0" borderId="0" xfId="2" applyFont="1" applyFill="1" applyBorder="1" applyAlignment="1">
      <alignment vertical="center" wrapText="1"/>
    </xf>
    <xf numFmtId="164" fontId="13" fillId="0" borderId="0" xfId="1" applyFont="1" applyBorder="1" applyAlignment="1">
      <alignment vertical="center" wrapText="1"/>
    </xf>
    <xf numFmtId="164" fontId="76" fillId="3" borderId="0" xfId="1" applyFont="1" applyFill="1" applyBorder="1" applyAlignment="1" applyProtection="1">
      <alignment vertical="center" wrapText="1"/>
      <protection locked="0"/>
    </xf>
    <xf numFmtId="164" fontId="76" fillId="0" borderId="0" xfId="1" applyFont="1" applyFill="1" applyBorder="1" applyAlignment="1" applyProtection="1">
      <alignment horizontal="left" vertical="center" wrapText="1"/>
      <protection locked="0"/>
    </xf>
    <xf numFmtId="164" fontId="13" fillId="0" borderId="0" xfId="1" applyFont="1" applyFill="1" applyBorder="1" applyAlignment="1">
      <alignment vertical="center" wrapText="1"/>
    </xf>
    <xf numFmtId="164" fontId="76" fillId="3" borderId="0" xfId="1" applyFont="1" applyFill="1" applyBorder="1" applyAlignment="1" applyProtection="1">
      <alignment horizontal="left" vertical="center" wrapText="1"/>
      <protection locked="0"/>
    </xf>
    <xf numFmtId="164" fontId="76" fillId="0" borderId="0" xfId="1" applyFont="1" applyFill="1" applyBorder="1" applyAlignment="1" applyProtection="1">
      <alignment vertical="center" wrapText="1"/>
      <protection locked="0"/>
    </xf>
    <xf numFmtId="9" fontId="77" fillId="29" borderId="5" xfId="2" applyFont="1" applyFill="1" applyBorder="1" applyAlignment="1" applyProtection="1">
      <alignment vertical="center" wrapText="1"/>
      <protection locked="0"/>
    </xf>
    <xf numFmtId="170" fontId="5" fillId="0" borderId="0" xfId="0" applyNumberFormat="1" applyFont="1" applyAlignment="1">
      <alignment wrapText="1"/>
    </xf>
    <xf numFmtId="164" fontId="23" fillId="11" borderId="107" xfId="1" applyFont="1" applyFill="1" applyBorder="1" applyAlignment="1" applyProtection="1">
      <alignment horizontal="center" vertical="center" wrapText="1"/>
      <protection locked="0"/>
    </xf>
    <xf numFmtId="0" fontId="3" fillId="13" borderId="13" xfId="0" applyFont="1" applyFill="1" applyBorder="1" applyAlignment="1">
      <alignment horizontal="center" vertical="center" wrapText="1"/>
    </xf>
    <xf numFmtId="0" fontId="23" fillId="39" borderId="67" xfId="0" applyFont="1" applyFill="1" applyBorder="1" applyAlignment="1">
      <alignment horizontal="center" vertical="center" wrapText="1"/>
    </xf>
    <xf numFmtId="164" fontId="21" fillId="39" borderId="50" xfId="0" applyNumberFormat="1" applyFont="1" applyFill="1" applyBorder="1" applyAlignment="1">
      <alignment wrapText="1"/>
    </xf>
    <xf numFmtId="0" fontId="7" fillId="2" borderId="44" xfId="0" applyFont="1" applyFill="1" applyBorder="1" applyAlignment="1">
      <alignment vertical="center" wrapText="1"/>
    </xf>
    <xf numFmtId="164" fontId="2" fillId="11" borderId="14" xfId="0" applyNumberFormat="1" applyFont="1" applyFill="1" applyBorder="1" applyAlignment="1">
      <alignment wrapText="1"/>
    </xf>
    <xf numFmtId="43" fontId="18" fillId="13" borderId="29" xfId="3" applyFont="1" applyFill="1" applyBorder="1" applyAlignment="1">
      <alignment wrapText="1"/>
    </xf>
    <xf numFmtId="164" fontId="2" fillId="11" borderId="55" xfId="0" applyNumberFormat="1" applyFont="1" applyFill="1" applyBorder="1" applyAlignment="1">
      <alignment wrapText="1"/>
    </xf>
    <xf numFmtId="9" fontId="2" fillId="10" borderId="0" xfId="2" applyFont="1" applyFill="1" applyAlignment="1">
      <alignment horizontal="center" wrapText="1"/>
    </xf>
    <xf numFmtId="170" fontId="5" fillId="3" borderId="0" xfId="0" applyNumberFormat="1" applyFont="1" applyFill="1" applyAlignment="1">
      <alignment wrapText="1"/>
    </xf>
    <xf numFmtId="0" fontId="75" fillId="0" borderId="0" xfId="0" applyFont="1" applyAlignment="1">
      <alignment horizontal="left" vertical="center" wrapText="1"/>
    </xf>
    <xf numFmtId="0" fontId="18" fillId="0" borderId="0" xfId="0" applyFont="1" applyAlignment="1">
      <alignment horizontal="left" wrapText="1"/>
    </xf>
    <xf numFmtId="0" fontId="2" fillId="2" borderId="72" xfId="0" applyFont="1" applyFill="1" applyBorder="1" applyAlignment="1">
      <alignment horizontal="left" wrapText="1"/>
    </xf>
    <xf numFmtId="0" fontId="2" fillId="2" borderId="46" xfId="0" applyFont="1" applyFill="1" applyBorder="1" applyAlignment="1">
      <alignment horizontal="left" wrapText="1"/>
    </xf>
    <xf numFmtId="0" fontId="2" fillId="2" borderId="47" xfId="0" applyFont="1" applyFill="1" applyBorder="1" applyAlignment="1">
      <alignment horizontal="left" wrapText="1"/>
    </xf>
    <xf numFmtId="0" fontId="2" fillId="2" borderId="15" xfId="0" applyFont="1" applyFill="1" applyBorder="1" applyAlignment="1">
      <alignment horizontal="center" wrapText="1"/>
    </xf>
    <xf numFmtId="0" fontId="2" fillId="2" borderId="13" xfId="0" applyFont="1" applyFill="1" applyBorder="1" applyAlignment="1">
      <alignment horizontal="center" wrapText="1"/>
    </xf>
    <xf numFmtId="0" fontId="2" fillId="2" borderId="16" xfId="0" applyFont="1" applyFill="1" applyBorder="1" applyAlignment="1">
      <alignment horizontal="center" wrapText="1"/>
    </xf>
    <xf numFmtId="0" fontId="2" fillId="2" borderId="15" xfId="0" applyFont="1" applyFill="1" applyBorder="1" applyAlignment="1">
      <alignment horizontal="left" wrapText="1"/>
    </xf>
    <xf numFmtId="0" fontId="2" fillId="2" borderId="13" xfId="0" applyFont="1" applyFill="1" applyBorder="1" applyAlignment="1">
      <alignment horizontal="left" wrapText="1"/>
    </xf>
    <xf numFmtId="0" fontId="2" fillId="2" borderId="16" xfId="0" applyFont="1" applyFill="1" applyBorder="1" applyAlignment="1">
      <alignment horizontal="left" wrapText="1"/>
    </xf>
    <xf numFmtId="164" fontId="2" fillId="3" borderId="49" xfId="1" applyFont="1" applyFill="1" applyBorder="1" applyAlignment="1" applyProtection="1">
      <alignment horizontal="center" wrapText="1"/>
    </xf>
    <xf numFmtId="0" fontId="2" fillId="2" borderId="122" xfId="0" applyFont="1" applyFill="1" applyBorder="1" applyAlignment="1">
      <alignment horizontal="left" wrapText="1"/>
    </xf>
    <xf numFmtId="0" fontId="2" fillId="2" borderId="123" xfId="0" applyFont="1" applyFill="1" applyBorder="1" applyAlignment="1">
      <alignment horizontal="left" wrapText="1"/>
    </xf>
    <xf numFmtId="0" fontId="2" fillId="2" borderId="124" xfId="0" applyFont="1" applyFill="1" applyBorder="1" applyAlignment="1">
      <alignment horizontal="left" wrapText="1"/>
    </xf>
    <xf numFmtId="0" fontId="2" fillId="2" borderId="23" xfId="0" applyFont="1" applyFill="1" applyBorder="1" applyAlignment="1">
      <alignment horizontal="left" wrapText="1"/>
    </xf>
    <xf numFmtId="0" fontId="2" fillId="2" borderId="24" xfId="0" applyFont="1" applyFill="1" applyBorder="1" applyAlignment="1">
      <alignment horizontal="left" wrapText="1"/>
    </xf>
    <xf numFmtId="0" fontId="2" fillId="2" borderId="19" xfId="0" applyFont="1" applyFill="1" applyBorder="1" applyAlignment="1">
      <alignment horizontal="left" wrapText="1"/>
    </xf>
    <xf numFmtId="0" fontId="2" fillId="2" borderId="96" xfId="0" applyFont="1" applyFill="1" applyBorder="1" applyAlignment="1">
      <alignment horizontal="left" wrapText="1"/>
    </xf>
    <xf numFmtId="0" fontId="2" fillId="2" borderId="0" xfId="0" applyFont="1" applyFill="1" applyAlignment="1">
      <alignment horizontal="left" wrapText="1"/>
    </xf>
    <xf numFmtId="0" fontId="2" fillId="2" borderId="127" xfId="0" applyFont="1" applyFill="1" applyBorder="1" applyAlignment="1">
      <alignment horizontal="left" wrapText="1"/>
    </xf>
    <xf numFmtId="164" fontId="2" fillId="3" borderId="66" xfId="1" applyFont="1" applyFill="1" applyBorder="1" applyAlignment="1" applyProtection="1">
      <alignment horizontal="center" wrapText="1"/>
    </xf>
    <xf numFmtId="164" fontId="2" fillId="3" borderId="0" xfId="1" applyFont="1" applyFill="1" applyBorder="1" applyAlignment="1" applyProtection="1">
      <alignment horizontal="center" wrapText="1"/>
    </xf>
    <xf numFmtId="164" fontId="2" fillId="3" borderId="85" xfId="1" applyFont="1" applyFill="1" applyBorder="1" applyAlignment="1" applyProtection="1">
      <alignment horizontal="center" wrapText="1"/>
    </xf>
    <xf numFmtId="0" fontId="1" fillId="0" borderId="49" xfId="0" applyFont="1" applyBorder="1" applyAlignment="1">
      <alignment horizontal="center" wrapText="1"/>
    </xf>
    <xf numFmtId="0" fontId="14" fillId="0" borderId="0" xfId="0" applyFont="1" applyAlignment="1">
      <alignment horizontal="left" vertical="top" wrapText="1"/>
    </xf>
    <xf numFmtId="0" fontId="18" fillId="5" borderId="23"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12" borderId="23" xfId="0" applyFont="1" applyFill="1" applyBorder="1" applyAlignment="1">
      <alignment horizontal="center" vertical="center" wrapText="1"/>
    </xf>
    <xf numFmtId="0" fontId="18" fillId="12" borderId="24" xfId="0" applyFont="1" applyFill="1" applyBorder="1" applyAlignment="1">
      <alignment horizontal="center" vertical="center" wrapText="1"/>
    </xf>
    <xf numFmtId="0" fontId="58" fillId="10" borderId="3" xfId="0" applyFont="1" applyFill="1" applyBorder="1" applyAlignment="1" applyProtection="1">
      <alignment horizontal="left" vertical="center" wrapText="1"/>
      <protection locked="0"/>
    </xf>
    <xf numFmtId="0" fontId="21" fillId="10" borderId="3" xfId="0" applyFont="1" applyFill="1" applyBorder="1" applyAlignment="1" applyProtection="1">
      <alignment horizontal="left" vertical="center" wrapText="1"/>
      <protection locked="0"/>
    </xf>
    <xf numFmtId="164" fontId="21" fillId="10" borderId="3" xfId="1" applyFont="1" applyFill="1" applyBorder="1" applyAlignment="1" applyProtection="1">
      <alignment horizontal="left" vertical="center" wrapText="1"/>
      <protection locked="0"/>
    </xf>
    <xf numFmtId="164" fontId="21" fillId="10" borderId="31" xfId="1" applyFont="1" applyFill="1" applyBorder="1" applyAlignment="1" applyProtection="1">
      <alignment horizontal="left" vertical="center" wrapText="1"/>
      <protection locked="0"/>
    </xf>
    <xf numFmtId="49" fontId="2" fillId="11" borderId="3" xfId="0" applyNumberFormat="1" applyFont="1" applyFill="1" applyBorder="1" applyAlignment="1" applyProtection="1">
      <alignment horizontal="left" vertical="center" wrapText="1"/>
      <protection locked="0"/>
    </xf>
    <xf numFmtId="164" fontId="2" fillId="11" borderId="3" xfId="1" applyFont="1" applyFill="1" applyBorder="1" applyAlignment="1" applyProtection="1">
      <alignment horizontal="left" vertical="center" wrapText="1"/>
      <protection locked="0"/>
    </xf>
    <xf numFmtId="0" fontId="2" fillId="11" borderId="3" xfId="0" applyFont="1" applyFill="1" applyBorder="1" applyAlignment="1" applyProtection="1">
      <alignment horizontal="left" vertical="center" wrapText="1"/>
      <protection locked="0"/>
    </xf>
    <xf numFmtId="49" fontId="0" fillId="0" borderId="77" xfId="1" applyNumberFormat="1" applyFont="1" applyBorder="1" applyAlignment="1" applyProtection="1">
      <alignment horizontal="left" vertical="center" wrapText="1"/>
      <protection locked="0"/>
    </xf>
    <xf numFmtId="49" fontId="4" fillId="0" borderId="31" xfId="1" applyNumberFormat="1"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10" borderId="3" xfId="0" applyNumberFormat="1" applyFont="1" applyFill="1" applyBorder="1" applyAlignment="1" applyProtection="1">
      <alignment horizontal="left" vertical="center" wrapText="1"/>
      <protection locked="0"/>
    </xf>
    <xf numFmtId="0" fontId="14" fillId="0" borderId="0" xfId="0" applyFont="1" applyAlignment="1">
      <alignment horizontal="left" vertical="center" wrapText="1"/>
    </xf>
    <xf numFmtId="0" fontId="2" fillId="0" borderId="0" xfId="0" applyFont="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5" borderId="10" xfId="0" applyFill="1" applyBorder="1" applyAlignment="1">
      <alignment horizontal="center" vertical="center" wrapText="1"/>
    </xf>
    <xf numFmtId="0" fontId="0" fillId="5" borderId="12" xfId="0"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2" fillId="4" borderId="108" xfId="0" applyFont="1" applyFill="1" applyBorder="1" applyAlignment="1">
      <alignment horizontal="center" vertical="center" wrapText="1"/>
    </xf>
    <xf numFmtId="0" fontId="2" fillId="4" borderId="109" xfId="0" applyFont="1" applyFill="1" applyBorder="1" applyAlignment="1">
      <alignment horizontal="center" vertical="center" wrapText="1"/>
    </xf>
    <xf numFmtId="0" fontId="2" fillId="4" borderId="110" xfId="0" applyFont="1" applyFill="1" applyBorder="1" applyAlignment="1">
      <alignment horizontal="center" vertical="center" wrapText="1"/>
    </xf>
    <xf numFmtId="0" fontId="0" fillId="5" borderId="11"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14" borderId="0" xfId="0" applyFont="1" applyFill="1" applyAlignment="1">
      <alignment horizontal="center"/>
    </xf>
    <xf numFmtId="0" fontId="3" fillId="12" borderId="0" xfId="0" applyFont="1" applyFill="1" applyAlignment="1">
      <alignment horizontal="center"/>
    </xf>
    <xf numFmtId="0" fontId="18" fillId="0" borderId="23" xfId="0" applyFont="1" applyBorder="1" applyAlignment="1">
      <alignment horizontal="center" wrapText="1"/>
    </xf>
    <xf numFmtId="0" fontId="18" fillId="0" borderId="24" xfId="0" applyFont="1" applyBorder="1" applyAlignment="1">
      <alignment horizontal="center" wrapText="1"/>
    </xf>
    <xf numFmtId="0" fontId="18" fillId="0" borderId="19" xfId="0" applyFont="1" applyBorder="1" applyAlignment="1">
      <alignment horizontal="center" wrapText="1"/>
    </xf>
    <xf numFmtId="169" fontId="3" fillId="0" borderId="24" xfId="3" applyNumberFormat="1" applyFont="1" applyBorder="1" applyAlignment="1">
      <alignment horizontal="center" wrapText="1"/>
    </xf>
    <xf numFmtId="0" fontId="38" fillId="27" borderId="6" xfId="0" applyFont="1" applyFill="1" applyBorder="1" applyAlignment="1">
      <alignment horizontal="left" vertical="center" wrapText="1"/>
    </xf>
    <xf numFmtId="0" fontId="38" fillId="27" borderId="1" xfId="0" applyFont="1" applyFill="1" applyBorder="1" applyAlignment="1">
      <alignment horizontal="left" vertical="center" wrapText="1"/>
    </xf>
    <xf numFmtId="0" fontId="38" fillId="27" borderId="2" xfId="0" applyFont="1" applyFill="1" applyBorder="1" applyAlignment="1">
      <alignment horizontal="left" vertical="center" wrapText="1"/>
    </xf>
    <xf numFmtId="0" fontId="40" fillId="21" borderId="6" xfId="0" applyFont="1" applyFill="1" applyBorder="1" applyAlignment="1">
      <alignment horizontal="center" vertical="center" wrapText="1"/>
    </xf>
    <xf numFmtId="0" fontId="40" fillId="21" borderId="1" xfId="0" applyFont="1" applyFill="1" applyBorder="1" applyAlignment="1">
      <alignment horizontal="center" vertical="center" wrapText="1"/>
    </xf>
    <xf numFmtId="0" fontId="40" fillId="21" borderId="28" xfId="0" applyFont="1" applyFill="1" applyBorder="1" applyAlignment="1">
      <alignment horizontal="center" vertical="center" wrapText="1"/>
    </xf>
    <xf numFmtId="49" fontId="28" fillId="0" borderId="7" xfId="0" applyNumberFormat="1" applyFont="1" applyBorder="1" applyAlignment="1">
      <alignment horizontal="center" vertical="center" wrapText="1"/>
    </xf>
    <xf numFmtId="49" fontId="28" fillId="2" borderId="7" xfId="0" applyNumberFormat="1" applyFont="1" applyFill="1" applyBorder="1" applyAlignment="1">
      <alignment horizontal="right" vertical="center" wrapText="1"/>
    </xf>
    <xf numFmtId="49" fontId="28" fillId="2" borderId="3" xfId="0" applyNumberFormat="1" applyFont="1" applyFill="1" applyBorder="1" applyAlignment="1">
      <alignment horizontal="right" vertical="center" wrapText="1"/>
    </xf>
    <xf numFmtId="49" fontId="28" fillId="2" borderId="6" xfId="0" applyNumberFormat="1" applyFont="1" applyFill="1" applyBorder="1" applyAlignment="1">
      <alignment horizontal="right" vertical="center" wrapText="1"/>
    </xf>
    <xf numFmtId="49" fontId="28" fillId="2" borderId="1" xfId="0" applyNumberFormat="1" applyFont="1" applyFill="1" applyBorder="1" applyAlignment="1">
      <alignment horizontal="right" vertical="center" wrapText="1"/>
    </xf>
    <xf numFmtId="49" fontId="28" fillId="2" borderId="2" xfId="0" applyNumberFormat="1" applyFont="1" applyFill="1" applyBorder="1" applyAlignment="1">
      <alignment horizontal="right" vertical="center" wrapText="1"/>
    </xf>
    <xf numFmtId="49" fontId="28" fillId="0" borderId="27" xfId="0" quotePrefix="1" applyNumberFormat="1" applyFont="1" applyBorder="1" applyAlignment="1">
      <alignment horizontal="center" vertical="center" wrapText="1"/>
    </xf>
    <xf numFmtId="49" fontId="28" fillId="0" borderId="48" xfId="0" quotePrefix="1" applyNumberFormat="1" applyFont="1" applyBorder="1" applyAlignment="1">
      <alignment horizontal="center" vertical="center" wrapText="1"/>
    </xf>
    <xf numFmtId="0" fontId="42" fillId="0" borderId="77" xfId="0" quotePrefix="1" applyFont="1" applyBorder="1" applyAlignment="1">
      <alignment horizontal="left" vertical="center" wrapText="1"/>
    </xf>
    <xf numFmtId="0" fontId="42" fillId="0" borderId="49" xfId="0" quotePrefix="1" applyFont="1" applyBorder="1" applyAlignment="1">
      <alignment horizontal="left" vertical="center" wrapText="1"/>
    </xf>
    <xf numFmtId="49" fontId="28" fillId="0" borderId="9" xfId="0" quotePrefix="1" applyNumberFormat="1" applyFont="1" applyBorder="1" applyAlignment="1">
      <alignment horizontal="center" vertical="center" wrapText="1"/>
    </xf>
    <xf numFmtId="0" fontId="42" fillId="0" borderId="31" xfId="0" quotePrefix="1" applyFont="1" applyBorder="1" applyAlignment="1">
      <alignment horizontal="left" vertical="center" wrapText="1"/>
    </xf>
    <xf numFmtId="169" fontId="43" fillId="0" borderId="77" xfId="3" applyNumberFormat="1" applyFont="1" applyFill="1" applyBorder="1" applyAlignment="1">
      <alignment horizontal="center" vertical="center" wrapText="1"/>
    </xf>
    <xf numFmtId="169" fontId="43" fillId="0" borderId="31" xfId="3" applyNumberFormat="1" applyFont="1" applyFill="1" applyBorder="1" applyAlignment="1">
      <alignment horizontal="center" vertical="center" wrapText="1"/>
    </xf>
    <xf numFmtId="169" fontId="43" fillId="0" borderId="92" xfId="3" applyNumberFormat="1" applyFont="1" applyFill="1" applyBorder="1" applyAlignment="1">
      <alignment horizontal="center" vertical="center" wrapText="1"/>
    </xf>
    <xf numFmtId="169" fontId="43" fillId="0" borderId="30" xfId="3" applyNumberFormat="1" applyFont="1" applyFill="1" applyBorder="1" applyAlignment="1">
      <alignment horizontal="center" vertical="center" wrapText="1"/>
    </xf>
    <xf numFmtId="49" fontId="28" fillId="0" borderId="27" xfId="0" applyNumberFormat="1" applyFont="1" applyBorder="1" applyAlignment="1">
      <alignment horizontal="center" vertical="center" wrapText="1"/>
    </xf>
    <xf numFmtId="49" fontId="28" fillId="0" borderId="9" xfId="0" applyNumberFormat="1" applyFont="1" applyBorder="1" applyAlignment="1">
      <alignment horizontal="center" vertical="center" wrapText="1"/>
    </xf>
    <xf numFmtId="3" fontId="43" fillId="0" borderId="77" xfId="0" applyNumberFormat="1" applyFont="1" applyBorder="1" applyAlignment="1">
      <alignment horizontal="right" vertical="center" wrapText="1"/>
    </xf>
    <xf numFmtId="3" fontId="43" fillId="0" borderId="31" xfId="0" applyNumberFormat="1" applyFont="1" applyBorder="1" applyAlignment="1">
      <alignment horizontal="right" vertical="center" wrapText="1"/>
    </xf>
    <xf numFmtId="3" fontId="43" fillId="11" borderId="77" xfId="0" applyNumberFormat="1" applyFont="1" applyFill="1" applyBorder="1" applyAlignment="1">
      <alignment horizontal="left" vertical="center"/>
    </xf>
    <xf numFmtId="3" fontId="43" fillId="11" borderId="31" xfId="0" applyNumberFormat="1" applyFont="1" applyFill="1" applyBorder="1" applyAlignment="1">
      <alignment horizontal="left" vertical="center"/>
    </xf>
    <xf numFmtId="49" fontId="28" fillId="30" borderId="10" xfId="0" applyNumberFormat="1" applyFont="1" applyFill="1" applyBorder="1" applyAlignment="1">
      <alignment horizontal="center" vertical="center" wrapText="1"/>
    </xf>
    <xf numFmtId="49" fontId="28" fillId="30" borderId="11" xfId="0" applyNumberFormat="1" applyFont="1" applyFill="1" applyBorder="1" applyAlignment="1">
      <alignment horizontal="center" vertical="center" wrapText="1"/>
    </xf>
    <xf numFmtId="0" fontId="40" fillId="21" borderId="32" xfId="0" applyFont="1" applyFill="1" applyBorder="1" applyAlignment="1">
      <alignment horizontal="center" vertical="center" wrapText="1"/>
    </xf>
    <xf numFmtId="0" fontId="40" fillId="21" borderId="33" xfId="0" applyFont="1" applyFill="1" applyBorder="1" applyAlignment="1">
      <alignment horizontal="center" vertical="center" wrapText="1"/>
    </xf>
    <xf numFmtId="0" fontId="40" fillId="21" borderId="34" xfId="0" applyFont="1" applyFill="1" applyBorder="1" applyAlignment="1">
      <alignment horizontal="center" vertical="center" wrapText="1"/>
    </xf>
    <xf numFmtId="49" fontId="28" fillId="0" borderId="27" xfId="0" applyNumberFormat="1" applyFont="1" applyBorder="1" applyAlignment="1">
      <alignment horizontal="left" vertical="center" wrapText="1"/>
    </xf>
    <xf numFmtId="49" fontId="28" fillId="0" borderId="48" xfId="0" applyNumberFormat="1" applyFont="1" applyBorder="1" applyAlignment="1">
      <alignment horizontal="left" vertical="center" wrapText="1"/>
    </xf>
    <xf numFmtId="49" fontId="28" fillId="0" borderId="9" xfId="0" applyNumberFormat="1" applyFont="1" applyBorder="1" applyAlignment="1">
      <alignment horizontal="left" vertical="center" wrapText="1"/>
    </xf>
    <xf numFmtId="49" fontId="28" fillId="2" borderId="96" xfId="0" applyNumberFormat="1" applyFont="1" applyFill="1" applyBorder="1" applyAlignment="1">
      <alignment horizontal="right" vertical="center" wrapText="1"/>
    </xf>
    <xf numFmtId="49" fontId="28" fillId="2" borderId="0" xfId="0" applyNumberFormat="1" applyFont="1" applyFill="1" applyAlignment="1">
      <alignment horizontal="right" vertical="center" wrapText="1"/>
    </xf>
    <xf numFmtId="49" fontId="28" fillId="2" borderId="84" xfId="0" applyNumberFormat="1" applyFont="1" applyFill="1" applyBorder="1" applyAlignment="1">
      <alignment horizontal="right" vertical="center" wrapText="1"/>
    </xf>
    <xf numFmtId="49" fontId="28" fillId="2" borderId="86" xfId="0" applyNumberFormat="1" applyFont="1" applyFill="1" applyBorder="1" applyAlignment="1">
      <alignment horizontal="right" vertical="center" wrapText="1"/>
    </xf>
    <xf numFmtId="49" fontId="28" fillId="2" borderId="90" xfId="0" applyNumberFormat="1" applyFont="1" applyFill="1" applyBorder="1" applyAlignment="1">
      <alignment horizontal="right" vertical="center" wrapText="1"/>
    </xf>
    <xf numFmtId="49" fontId="28" fillId="2" borderId="40" xfId="0" applyNumberFormat="1" applyFont="1" applyFill="1" applyBorder="1" applyAlignment="1">
      <alignment horizontal="right" vertical="center" wrapText="1"/>
    </xf>
    <xf numFmtId="3" fontId="43" fillId="0" borderId="77" xfId="0" applyNumberFormat="1" applyFont="1" applyBorder="1" applyAlignment="1">
      <alignment horizontal="right" vertical="center"/>
    </xf>
    <xf numFmtId="3" fontId="43" fillId="0" borderId="31" xfId="0" applyNumberFormat="1" applyFont="1" applyBorder="1" applyAlignment="1">
      <alignment horizontal="right" vertical="center"/>
    </xf>
    <xf numFmtId="3" fontId="43" fillId="29" borderId="77" xfId="0" applyNumberFormat="1" applyFont="1" applyFill="1" applyBorder="1" applyAlignment="1">
      <alignment horizontal="left" vertical="center"/>
    </xf>
    <xf numFmtId="3" fontId="43" fillId="29" borderId="31" xfId="0" applyNumberFormat="1" applyFont="1" applyFill="1" applyBorder="1" applyAlignment="1">
      <alignment horizontal="left" vertical="center"/>
    </xf>
    <xf numFmtId="49" fontId="28" fillId="30" borderId="27" xfId="0" applyNumberFormat="1" applyFont="1" applyFill="1" applyBorder="1" applyAlignment="1">
      <alignment horizontal="center" vertical="center" wrapText="1"/>
    </xf>
    <xf numFmtId="49" fontId="28" fillId="30" borderId="77" xfId="0" applyNumberFormat="1" applyFont="1" applyFill="1" applyBorder="1" applyAlignment="1">
      <alignment horizontal="center" vertical="center" wrapText="1"/>
    </xf>
    <xf numFmtId="0" fontId="40" fillId="21" borderId="93" xfId="0" applyFont="1" applyFill="1" applyBorder="1" applyAlignment="1">
      <alignment horizontal="center" vertical="center" wrapText="1"/>
    </xf>
    <xf numFmtId="0" fontId="40" fillId="21" borderId="94" xfId="0" applyFont="1" applyFill="1" applyBorder="1" applyAlignment="1">
      <alignment horizontal="center" vertical="center" wrapText="1"/>
    </xf>
    <xf numFmtId="0" fontId="40" fillId="21" borderId="95" xfId="0" applyFont="1" applyFill="1" applyBorder="1" applyAlignment="1">
      <alignment horizontal="center" vertical="center" wrapText="1"/>
    </xf>
    <xf numFmtId="49" fontId="28" fillId="0" borderId="69" xfId="0" applyNumberFormat="1" applyFont="1" applyBorder="1" applyAlignment="1">
      <alignment horizontal="center" vertical="center" wrapText="1"/>
    </xf>
    <xf numFmtId="49" fontId="28" fillId="0" borderId="91" xfId="0" applyNumberFormat="1" applyFont="1" applyBorder="1" applyAlignment="1">
      <alignment horizontal="center" vertical="center" wrapText="1"/>
    </xf>
    <xf numFmtId="0" fontId="42" fillId="0" borderId="69" xfId="0" quotePrefix="1" applyFont="1" applyBorder="1" applyAlignment="1">
      <alignment horizontal="left" vertical="center" wrapText="1"/>
    </xf>
    <xf numFmtId="0" fontId="42" fillId="0" borderId="91" xfId="0" quotePrefix="1" applyFont="1" applyBorder="1" applyAlignment="1">
      <alignment horizontal="left" vertical="center" wrapText="1"/>
    </xf>
    <xf numFmtId="49" fontId="28" fillId="0" borderId="68" xfId="0" applyNumberFormat="1" applyFont="1" applyBorder="1" applyAlignment="1">
      <alignment horizontal="center" vertical="center" wrapText="1"/>
    </xf>
    <xf numFmtId="0" fontId="42" fillId="0" borderId="68" xfId="0" quotePrefix="1" applyFont="1" applyBorder="1" applyAlignment="1">
      <alignment horizontal="center" vertical="center" wrapText="1"/>
    </xf>
    <xf numFmtId="49" fontId="28" fillId="2" borderId="101" xfId="0" applyNumberFormat="1" applyFont="1" applyFill="1" applyBorder="1" applyAlignment="1">
      <alignment horizontal="right" vertical="center" wrapText="1"/>
    </xf>
    <xf numFmtId="49" fontId="28" fillId="2" borderId="102" xfId="0" applyNumberFormat="1" applyFont="1" applyFill="1" applyBorder="1" applyAlignment="1">
      <alignment horizontal="right" vertical="center" wrapText="1"/>
    </xf>
    <xf numFmtId="49" fontId="28" fillId="2" borderId="103" xfId="0" applyNumberFormat="1" applyFont="1" applyFill="1" applyBorder="1" applyAlignment="1">
      <alignment horizontal="right" vertical="center" wrapText="1"/>
    </xf>
    <xf numFmtId="49" fontId="28" fillId="30" borderId="37" xfId="0" applyNumberFormat="1" applyFont="1" applyFill="1" applyBorder="1" applyAlignment="1">
      <alignment horizontal="center" vertical="center" wrapText="1"/>
    </xf>
    <xf numFmtId="49" fontId="28" fillId="30" borderId="38" xfId="0" applyNumberFormat="1" applyFont="1" applyFill="1" applyBorder="1" applyAlignment="1">
      <alignment horizontal="center" vertical="center" wrapText="1"/>
    </xf>
    <xf numFmtId="49" fontId="28" fillId="30" borderId="43" xfId="0" applyNumberFormat="1" applyFont="1" applyFill="1" applyBorder="1" applyAlignment="1">
      <alignment horizontal="center" vertical="center" wrapText="1"/>
    </xf>
    <xf numFmtId="0" fontId="40" fillId="21" borderId="89" xfId="0" applyFont="1" applyFill="1" applyBorder="1" applyAlignment="1">
      <alignment horizontal="center" vertical="center" wrapText="1"/>
    </xf>
    <xf numFmtId="0" fontId="40" fillId="21" borderId="83" xfId="0" applyFont="1" applyFill="1" applyBorder="1" applyAlignment="1">
      <alignment horizontal="center" vertical="center" wrapText="1"/>
    </xf>
    <xf numFmtId="49" fontId="28" fillId="0" borderId="70" xfId="0" applyNumberFormat="1" applyFont="1" applyBorder="1" applyAlignment="1">
      <alignment horizontal="center" vertical="center" wrapText="1"/>
    </xf>
    <xf numFmtId="0" fontId="42" fillId="0" borderId="70" xfId="0" quotePrefix="1" applyFont="1" applyBorder="1" applyAlignment="1">
      <alignment horizontal="center" vertical="center" wrapText="1"/>
    </xf>
    <xf numFmtId="0" fontId="42" fillId="0" borderId="69" xfId="0" quotePrefix="1" applyFont="1" applyBorder="1" applyAlignment="1">
      <alignment horizontal="center" vertical="center" wrapText="1"/>
    </xf>
    <xf numFmtId="0" fontId="42" fillId="0" borderId="91" xfId="0" quotePrefix="1" applyFont="1" applyBorder="1" applyAlignment="1">
      <alignment horizontal="center" vertical="center" wrapText="1"/>
    </xf>
    <xf numFmtId="49" fontId="28" fillId="0" borderId="48" xfId="0" applyNumberFormat="1" applyFont="1" applyBorder="1" applyAlignment="1">
      <alignment horizontal="center" vertical="center" wrapText="1"/>
    </xf>
    <xf numFmtId="0" fontId="42" fillId="0" borderId="77" xfId="0" quotePrefix="1" applyFont="1" applyBorder="1" applyAlignment="1">
      <alignment horizontal="center" vertical="center" wrapText="1"/>
    </xf>
    <xf numFmtId="0" fontId="42" fillId="0" borderId="49" xfId="0" quotePrefix="1" applyFont="1" applyBorder="1" applyAlignment="1">
      <alignment horizontal="center" vertical="center" wrapText="1"/>
    </xf>
    <xf numFmtId="0" fontId="42" fillId="0" borderId="31" xfId="0" quotePrefix="1" applyFont="1" applyBorder="1" applyAlignment="1">
      <alignment horizontal="center" vertical="center" wrapText="1"/>
    </xf>
    <xf numFmtId="3" fontId="43" fillId="0" borderId="77" xfId="0" applyNumberFormat="1" applyFont="1" applyBorder="1" applyAlignment="1">
      <alignment horizontal="center" vertical="center"/>
    </xf>
    <xf numFmtId="3" fontId="43" fillId="0" borderId="49" xfId="0" applyNumberFormat="1" applyFont="1" applyBorder="1" applyAlignment="1">
      <alignment horizontal="center" vertical="center"/>
    </xf>
    <xf numFmtId="3" fontId="43" fillId="0" borderId="31" xfId="0" applyNumberFormat="1" applyFont="1" applyBorder="1" applyAlignment="1">
      <alignment horizontal="center" vertical="center"/>
    </xf>
    <xf numFmtId="3" fontId="43" fillId="11" borderId="77" xfId="0" applyNumberFormat="1" applyFont="1" applyFill="1" applyBorder="1" applyAlignment="1">
      <alignment horizontal="left" vertical="center" wrapText="1"/>
    </xf>
    <xf numFmtId="3" fontId="43" fillId="11" borderId="49" xfId="0" applyNumberFormat="1" applyFont="1" applyFill="1" applyBorder="1" applyAlignment="1">
      <alignment horizontal="left" vertical="center"/>
    </xf>
    <xf numFmtId="169" fontId="43" fillId="0" borderId="49" xfId="3" applyNumberFormat="1" applyFont="1" applyFill="1" applyBorder="1" applyAlignment="1">
      <alignment horizontal="center" vertical="center" wrapText="1"/>
    </xf>
    <xf numFmtId="0" fontId="42" fillId="0" borderId="68" xfId="0" quotePrefix="1" applyFont="1" applyBorder="1" applyAlignment="1">
      <alignment horizontal="left" vertical="center" wrapText="1"/>
    </xf>
    <xf numFmtId="3" fontId="43" fillId="3" borderId="84" xfId="0" applyNumberFormat="1" applyFont="1" applyFill="1" applyBorder="1" applyAlignment="1">
      <alignment horizontal="center" vertical="center"/>
    </xf>
    <xf numFmtId="3" fontId="43" fillId="3" borderId="40" xfId="0" applyNumberFormat="1" applyFont="1" applyFill="1" applyBorder="1" applyAlignment="1">
      <alignment horizontal="center" vertical="center"/>
    </xf>
    <xf numFmtId="3" fontId="43" fillId="11" borderId="77" xfId="0" applyNumberFormat="1" applyFont="1" applyFill="1" applyBorder="1" applyAlignment="1">
      <alignment horizontal="center" vertical="center"/>
    </xf>
    <xf numFmtId="3" fontId="43" fillId="11" borderId="31" xfId="0" applyNumberFormat="1" applyFont="1" applyFill="1" applyBorder="1" applyAlignment="1">
      <alignment horizontal="center" vertical="center"/>
    </xf>
    <xf numFmtId="0" fontId="3" fillId="0" borderId="0" xfId="0" applyFont="1" applyAlignment="1">
      <alignment horizontal="left" wrapText="1"/>
    </xf>
    <xf numFmtId="49" fontId="48" fillId="11" borderId="6" xfId="0" applyNumberFormat="1" applyFont="1" applyFill="1" applyBorder="1" applyAlignment="1">
      <alignment horizontal="center" vertical="center" wrapText="1"/>
    </xf>
    <xf numFmtId="49" fontId="48" fillId="11" borderId="1" xfId="0" applyNumberFormat="1" applyFont="1" applyFill="1" applyBorder="1" applyAlignment="1">
      <alignment horizontal="center" vertical="center" wrapText="1"/>
    </xf>
    <xf numFmtId="49" fontId="28" fillId="30" borderId="6" xfId="0" applyNumberFormat="1" applyFont="1" applyFill="1" applyBorder="1" applyAlignment="1">
      <alignment horizontal="center" vertical="center" wrapText="1"/>
    </xf>
    <xf numFmtId="49" fontId="28" fillId="30" borderId="1" xfId="0" applyNumberFormat="1" applyFont="1" applyFill="1" applyBorder="1" applyAlignment="1">
      <alignment horizontal="center" vertical="center" wrapText="1"/>
    </xf>
    <xf numFmtId="49" fontId="28" fillId="30" borderId="28" xfId="0" applyNumberFormat="1" applyFont="1" applyFill="1" applyBorder="1" applyAlignment="1">
      <alignment horizontal="center" vertical="center" wrapText="1"/>
    </xf>
    <xf numFmtId="0" fontId="38" fillId="27" borderId="6" xfId="0" applyFont="1" applyFill="1" applyBorder="1" applyAlignment="1">
      <alignment horizontal="center" vertical="center" wrapText="1"/>
    </xf>
    <xf numFmtId="0" fontId="38" fillId="27" borderId="1" xfId="0" applyFont="1" applyFill="1" applyBorder="1" applyAlignment="1">
      <alignment horizontal="center" vertical="center" wrapText="1"/>
    </xf>
    <xf numFmtId="0" fontId="38" fillId="27" borderId="2" xfId="0" applyFont="1" applyFill="1" applyBorder="1" applyAlignment="1">
      <alignment horizontal="center" vertical="center" wrapText="1"/>
    </xf>
    <xf numFmtId="49" fontId="50" fillId="18" borderId="10" xfId="0" applyNumberFormat="1" applyFont="1" applyFill="1" applyBorder="1" applyAlignment="1">
      <alignment horizontal="center" vertical="center" wrapText="1"/>
    </xf>
    <xf numFmtId="49" fontId="50" fillId="18" borderId="11" xfId="0" applyNumberFormat="1" applyFont="1" applyFill="1" applyBorder="1" applyAlignment="1">
      <alignment horizontal="center" vertical="center" wrapText="1"/>
    </xf>
    <xf numFmtId="169" fontId="2" fillId="0" borderId="13" xfId="3" applyNumberFormat="1" applyFont="1" applyBorder="1" applyAlignment="1">
      <alignment horizontal="center" vertical="center" wrapText="1"/>
    </xf>
    <xf numFmtId="49" fontId="67" fillId="0" borderId="7" xfId="0" applyNumberFormat="1" applyFont="1" applyBorder="1" applyAlignment="1">
      <alignment horizontal="center" vertical="center" wrapText="1"/>
    </xf>
    <xf numFmtId="0" fontId="42" fillId="3" borderId="77" xfId="0" quotePrefix="1" applyFont="1" applyFill="1" applyBorder="1" applyAlignment="1">
      <alignment horizontal="left" vertical="center" wrapText="1"/>
    </xf>
    <xf numFmtId="0" fontId="42" fillId="3" borderId="49" xfId="0" quotePrefix="1" applyFont="1" applyFill="1" applyBorder="1" applyAlignment="1">
      <alignment horizontal="left" vertical="center" wrapText="1"/>
    </xf>
    <xf numFmtId="0" fontId="42" fillId="3" borderId="31" xfId="0" quotePrefix="1" applyFont="1" applyFill="1" applyBorder="1" applyAlignment="1">
      <alignment horizontal="left" vertical="center" wrapText="1"/>
    </xf>
    <xf numFmtId="49" fontId="28" fillId="30" borderId="7" xfId="0" applyNumberFormat="1" applyFont="1" applyFill="1" applyBorder="1" applyAlignment="1">
      <alignment horizontal="center" vertical="center" wrapText="1"/>
    </xf>
    <xf numFmtId="49" fontId="28" fillId="30" borderId="3" xfId="0" applyNumberFormat="1" applyFont="1" applyFill="1" applyBorder="1" applyAlignment="1">
      <alignment horizontal="center" vertical="center" wrapText="1"/>
    </xf>
    <xf numFmtId="0" fontId="42" fillId="3" borderId="77" xfId="0" quotePrefix="1" applyFont="1" applyFill="1" applyBorder="1" applyAlignment="1">
      <alignment horizontal="center" vertical="center" wrapText="1"/>
    </xf>
    <xf numFmtId="0" fontId="42" fillId="3" borderId="49" xfId="0" quotePrefix="1" applyFont="1" applyFill="1" applyBorder="1" applyAlignment="1">
      <alignment horizontal="center" vertical="center" wrapText="1"/>
    </xf>
    <xf numFmtId="0" fontId="42" fillId="3" borderId="106" xfId="0" quotePrefix="1" applyFont="1" applyFill="1" applyBorder="1" applyAlignment="1">
      <alignment horizontal="center" vertical="center" wrapText="1"/>
    </xf>
    <xf numFmtId="49" fontId="67" fillId="0" borderId="27" xfId="0" applyNumberFormat="1" applyFont="1" applyBorder="1" applyAlignment="1">
      <alignment horizontal="left" vertical="center" wrapText="1"/>
    </xf>
    <xf numFmtId="49" fontId="67" fillId="0" borderId="48" xfId="0" applyNumberFormat="1" applyFont="1" applyBorder="1" applyAlignment="1">
      <alignment horizontal="left" vertical="center" wrapText="1"/>
    </xf>
    <xf numFmtId="49" fontId="67" fillId="0" borderId="105" xfId="0" applyNumberFormat="1" applyFont="1" applyBorder="1" applyAlignment="1">
      <alignment horizontal="left" vertical="center" wrapText="1"/>
    </xf>
    <xf numFmtId="49" fontId="28" fillId="2" borderId="9" xfId="0" applyNumberFormat="1" applyFont="1" applyFill="1" applyBorder="1" applyAlignment="1">
      <alignment horizontal="right" vertical="center" wrapText="1"/>
    </xf>
    <xf numFmtId="49" fontId="28" fillId="2" borderId="31" xfId="0" applyNumberFormat="1" applyFont="1" applyFill="1" applyBorder="1" applyAlignment="1">
      <alignment horizontal="right" vertical="center" wrapText="1"/>
    </xf>
    <xf numFmtId="49" fontId="28" fillId="30" borderId="84" xfId="0" applyNumberFormat="1" applyFont="1" applyFill="1" applyBorder="1" applyAlignment="1">
      <alignment horizontal="left" vertical="center" wrapText="1"/>
    </xf>
    <xf numFmtId="49" fontId="28" fillId="30" borderId="40" xfId="0" applyNumberFormat="1" applyFont="1" applyFill="1" applyBorder="1" applyAlignment="1">
      <alignment horizontal="left" vertical="center" wrapText="1"/>
    </xf>
    <xf numFmtId="0" fontId="30" fillId="3" borderId="77" xfId="0" quotePrefix="1" applyFont="1" applyFill="1" applyBorder="1" applyAlignment="1">
      <alignment horizontal="left" vertical="center" wrapText="1"/>
    </xf>
    <xf numFmtId="0" fontId="30" fillId="3" borderId="31" xfId="0" quotePrefix="1" applyFont="1" applyFill="1" applyBorder="1" applyAlignment="1">
      <alignment horizontal="left" vertical="center" wrapText="1"/>
    </xf>
    <xf numFmtId="169" fontId="43" fillId="0" borderId="104" xfId="3" applyNumberFormat="1" applyFont="1" applyFill="1" applyBorder="1" applyAlignment="1">
      <alignment horizontal="center" vertical="center" wrapText="1"/>
    </xf>
    <xf numFmtId="3" fontId="32" fillId="3" borderId="77" xfId="0" applyNumberFormat="1" applyFont="1" applyFill="1" applyBorder="1" applyAlignment="1">
      <alignment horizontal="center" vertical="center"/>
    </xf>
    <xf numFmtId="3" fontId="32" fillId="3" borderId="31" xfId="0" applyNumberFormat="1" applyFont="1" applyFill="1" applyBorder="1" applyAlignment="1">
      <alignment horizontal="center" vertical="center"/>
    </xf>
    <xf numFmtId="3" fontId="32" fillId="29" borderId="77" xfId="0" applyNumberFormat="1" applyFont="1" applyFill="1" applyBorder="1" applyAlignment="1">
      <alignment horizontal="left" vertical="center"/>
    </xf>
    <xf numFmtId="3" fontId="32" fillId="29" borderId="31" xfId="0" applyNumberFormat="1" applyFont="1" applyFill="1" applyBorder="1" applyAlignment="1">
      <alignment horizontal="left" vertical="center"/>
    </xf>
    <xf numFmtId="0" fontId="38" fillId="27" borderId="32" xfId="0" applyFont="1" applyFill="1" applyBorder="1" applyAlignment="1">
      <alignment horizontal="left" vertical="center" wrapText="1"/>
    </xf>
    <xf numFmtId="0" fontId="38" fillId="27" borderId="33" xfId="0" applyFont="1" applyFill="1" applyBorder="1" applyAlignment="1">
      <alignment horizontal="left" vertical="center" wrapText="1"/>
    </xf>
    <xf numFmtId="0" fontId="38" fillId="27" borderId="58" xfId="0" applyFont="1" applyFill="1" applyBorder="1" applyAlignment="1">
      <alignment horizontal="left" vertical="center" wrapText="1"/>
    </xf>
    <xf numFmtId="0" fontId="47" fillId="21" borderId="6" xfId="0" applyFont="1" applyFill="1" applyBorder="1" applyAlignment="1">
      <alignment horizontal="center" vertical="center" wrapText="1"/>
    </xf>
    <xf numFmtId="0" fontId="47" fillId="21" borderId="1" xfId="0" applyFont="1" applyFill="1" applyBorder="1" applyAlignment="1">
      <alignment horizontal="center" vertical="center" wrapText="1"/>
    </xf>
    <xf numFmtId="0" fontId="47" fillId="21" borderId="28" xfId="0" applyFont="1" applyFill="1" applyBorder="1" applyAlignment="1">
      <alignment horizontal="center" vertical="center" wrapText="1"/>
    </xf>
    <xf numFmtId="0" fontId="59" fillId="32" borderId="100" xfId="0" applyFont="1" applyFill="1" applyBorder="1" applyAlignment="1">
      <alignment horizontal="center"/>
    </xf>
    <xf numFmtId="0" fontId="59" fillId="32" borderId="98" xfId="0" applyFont="1" applyFill="1" applyBorder="1" applyAlignment="1">
      <alignment horizontal="center"/>
    </xf>
    <xf numFmtId="0" fontId="59" fillId="32" borderId="99" xfId="0" applyFont="1" applyFill="1" applyBorder="1" applyAlignment="1">
      <alignment horizontal="center"/>
    </xf>
    <xf numFmtId="0" fontId="59" fillId="33" borderId="100" xfId="0" applyFont="1" applyFill="1" applyBorder="1" applyAlignment="1">
      <alignment horizontal="center"/>
    </xf>
    <xf numFmtId="0" fontId="59" fillId="33" borderId="98" xfId="0" applyFont="1" applyFill="1" applyBorder="1" applyAlignment="1">
      <alignment horizontal="center"/>
    </xf>
    <xf numFmtId="0" fontId="59" fillId="33" borderId="99" xfId="0" applyFont="1" applyFill="1" applyBorder="1" applyAlignment="1">
      <alignment horizontal="center"/>
    </xf>
    <xf numFmtId="0" fontId="60" fillId="33" borderId="100" xfId="0" applyFont="1" applyFill="1" applyBorder="1" applyAlignment="1">
      <alignment horizontal="center"/>
    </xf>
    <xf numFmtId="0" fontId="60" fillId="33" borderId="98" xfId="0" applyFont="1" applyFill="1" applyBorder="1" applyAlignment="1">
      <alignment horizontal="center"/>
    </xf>
    <xf numFmtId="0" fontId="73" fillId="0" borderId="0" xfId="0" applyFont="1" applyAlignment="1">
      <alignment vertical="top" wrapText="1" readingOrder="1"/>
    </xf>
    <xf numFmtId="0" fontId="70" fillId="0" borderId="0" xfId="0" applyFont="1"/>
    <xf numFmtId="0" fontId="73" fillId="0" borderId="62" xfId="0" applyFont="1" applyBorder="1" applyAlignment="1">
      <alignment horizontal="left" vertical="top" wrapText="1" readingOrder="1"/>
    </xf>
    <xf numFmtId="0" fontId="70" fillId="0" borderId="62" xfId="0" applyFont="1" applyBorder="1" applyAlignment="1">
      <alignment vertical="top" wrapText="1"/>
    </xf>
    <xf numFmtId="0" fontId="73" fillId="0" borderId="62" xfId="0" applyFont="1" applyBorder="1" applyAlignment="1">
      <alignment horizontal="center" vertical="top" wrapText="1" readingOrder="1"/>
    </xf>
    <xf numFmtId="0" fontId="72" fillId="0" borderId="0" xfId="0" applyFont="1" applyAlignment="1">
      <alignment vertical="top" wrapText="1" readingOrder="1"/>
    </xf>
    <xf numFmtId="167" fontId="73" fillId="0" borderId="68" xfId="0" applyNumberFormat="1" applyFont="1" applyBorder="1" applyAlignment="1">
      <alignment vertical="top" wrapText="1" readingOrder="1"/>
    </xf>
    <xf numFmtId="0" fontId="70" fillId="0" borderId="59" xfId="0" applyFont="1" applyBorder="1" applyAlignment="1">
      <alignment vertical="top" wrapText="1"/>
    </xf>
    <xf numFmtId="0" fontId="70" fillId="0" borderId="60" xfId="0" applyFont="1" applyBorder="1" applyAlignment="1">
      <alignment vertical="top" wrapText="1"/>
    </xf>
    <xf numFmtId="0" fontId="74" fillId="0" borderId="0" xfId="0" applyFont="1" applyAlignment="1">
      <alignment vertical="top" wrapText="1" readingOrder="1"/>
    </xf>
    <xf numFmtId="167" fontId="73" fillId="0" borderId="69" xfId="0" applyNumberFormat="1" applyFont="1" applyBorder="1" applyAlignment="1">
      <alignment vertical="top" wrapText="1" readingOrder="1"/>
    </xf>
    <xf numFmtId="0" fontId="70" fillId="0" borderId="61" xfId="0" applyFont="1" applyBorder="1" applyAlignment="1">
      <alignment vertical="top" wrapText="1"/>
    </xf>
    <xf numFmtId="167" fontId="73" fillId="0" borderId="0" xfId="0" applyNumberFormat="1" applyFont="1" applyAlignment="1">
      <alignment vertical="top" wrapText="1" readingOrder="1"/>
    </xf>
    <xf numFmtId="167" fontId="73" fillId="0" borderId="71" xfId="0" applyNumberFormat="1" applyFont="1" applyBorder="1" applyAlignment="1">
      <alignment vertical="top" wrapText="1" readingOrder="1"/>
    </xf>
    <xf numFmtId="0" fontId="70" fillId="0" borderId="64" xfId="0" applyFont="1" applyBorder="1" applyAlignment="1">
      <alignment vertical="top" wrapText="1"/>
    </xf>
    <xf numFmtId="0" fontId="70" fillId="0" borderId="65" xfId="0" applyFont="1" applyBorder="1" applyAlignment="1">
      <alignment vertical="top" wrapText="1"/>
    </xf>
    <xf numFmtId="167" fontId="73" fillId="0" borderId="64" xfId="0" applyNumberFormat="1" applyFont="1" applyBorder="1" applyAlignment="1">
      <alignment vertical="top" wrapText="1" readingOrder="1"/>
    </xf>
    <xf numFmtId="0" fontId="73" fillId="0" borderId="69" xfId="0" applyFont="1" applyBorder="1" applyAlignment="1">
      <alignment vertical="top" wrapText="1" readingOrder="1"/>
    </xf>
    <xf numFmtId="167" fontId="73" fillId="0" borderId="70" xfId="0" applyNumberFormat="1" applyFont="1" applyBorder="1" applyAlignment="1">
      <alignment vertical="top" wrapText="1" readingOrder="1"/>
    </xf>
    <xf numFmtId="0" fontId="70" fillId="0" borderId="63" xfId="0" applyFont="1" applyBorder="1" applyAlignment="1">
      <alignment vertical="top" wrapText="1"/>
    </xf>
    <xf numFmtId="167" fontId="73" fillId="0" borderId="62" xfId="0" applyNumberFormat="1" applyFont="1" applyBorder="1" applyAlignment="1">
      <alignment vertical="top" wrapText="1" readingOrder="1"/>
    </xf>
    <xf numFmtId="0" fontId="73" fillId="0" borderId="70" xfId="0" applyFont="1" applyBorder="1" applyAlignment="1">
      <alignment vertical="top" wrapText="1" readingOrder="1"/>
    </xf>
    <xf numFmtId="0" fontId="73" fillId="0" borderId="62" xfId="0" applyFont="1" applyBorder="1" applyAlignment="1">
      <alignment vertical="top" wrapText="1" readingOrder="1"/>
    </xf>
    <xf numFmtId="0" fontId="72" fillId="0" borderId="68" xfId="0" applyFont="1" applyBorder="1" applyAlignment="1">
      <alignment horizontal="center" vertical="top" wrapText="1" readingOrder="1"/>
    </xf>
    <xf numFmtId="0" fontId="71" fillId="0" borderId="0" xfId="0" applyFont="1" applyAlignment="1">
      <alignment horizontal="center" vertical="center" wrapText="1" readingOrder="1"/>
    </xf>
    <xf numFmtId="0" fontId="73" fillId="0" borderId="0" xfId="0" applyFont="1" applyAlignment="1">
      <alignment horizontal="center" vertical="top" wrapText="1" readingOrder="1"/>
    </xf>
    <xf numFmtId="0" fontId="30" fillId="0" borderId="0" xfId="0" applyFont="1" applyAlignment="1">
      <alignment vertical="top" wrapText="1" readingOrder="1"/>
    </xf>
    <xf numFmtId="0" fontId="34" fillId="0" borderId="0" xfId="0" applyFont="1"/>
    <xf numFmtId="0" fontId="30" fillId="0" borderId="62" xfId="0" applyFont="1" applyBorder="1" applyAlignment="1">
      <alignment horizontal="left" vertical="top" wrapText="1" readingOrder="1"/>
    </xf>
    <xf numFmtId="0" fontId="34" fillId="0" borderId="62" xfId="0" applyFont="1" applyBorder="1" applyAlignment="1">
      <alignment vertical="top" wrapText="1"/>
    </xf>
    <xf numFmtId="0" fontId="30" fillId="0" borderId="62" xfId="0" applyFont="1" applyBorder="1" applyAlignment="1">
      <alignment horizontal="center" vertical="top" wrapText="1" readingOrder="1"/>
    </xf>
    <xf numFmtId="0" fontId="29" fillId="0" borderId="0" xfId="0" applyFont="1" applyAlignment="1">
      <alignment vertical="top" wrapText="1" readingOrder="1"/>
    </xf>
    <xf numFmtId="167" fontId="30" fillId="0" borderId="68" xfId="0" applyNumberFormat="1" applyFont="1" applyBorder="1" applyAlignment="1">
      <alignment vertical="top" wrapText="1" readingOrder="1"/>
    </xf>
    <xf numFmtId="0" fontId="34" fillId="0" borderId="59" xfId="0" applyFont="1" applyBorder="1" applyAlignment="1">
      <alignment vertical="top" wrapText="1"/>
    </xf>
    <xf numFmtId="0" fontId="34" fillId="0" borderId="60" xfId="0" applyFont="1" applyBorder="1" applyAlignment="1">
      <alignment vertical="top" wrapText="1"/>
    </xf>
    <xf numFmtId="0" fontId="31" fillId="0" borderId="0" xfId="0" applyFont="1" applyAlignment="1">
      <alignment vertical="top" wrapText="1" readingOrder="1"/>
    </xf>
    <xf numFmtId="167" fontId="30" fillId="0" borderId="69" xfId="0" applyNumberFormat="1" applyFont="1" applyBorder="1" applyAlignment="1">
      <alignment vertical="top" wrapText="1" readingOrder="1"/>
    </xf>
    <xf numFmtId="0" fontId="34" fillId="0" borderId="61" xfId="0" applyFont="1" applyBorder="1" applyAlignment="1">
      <alignment vertical="top" wrapText="1"/>
    </xf>
    <xf numFmtId="167" fontId="30" fillId="0" borderId="0" xfId="0" applyNumberFormat="1" applyFont="1" applyAlignment="1">
      <alignment vertical="top" wrapText="1" readingOrder="1"/>
    </xf>
    <xf numFmtId="167" fontId="30" fillId="0" borderId="71" xfId="0" applyNumberFormat="1" applyFont="1" applyBorder="1" applyAlignment="1">
      <alignment vertical="top" wrapText="1" readingOrder="1"/>
    </xf>
    <xf numFmtId="0" fontId="34" fillId="0" borderId="64" xfId="0" applyFont="1" applyBorder="1" applyAlignment="1">
      <alignment vertical="top" wrapText="1"/>
    </xf>
    <xf numFmtId="0" fontId="34" fillId="0" borderId="65" xfId="0" applyFont="1" applyBorder="1" applyAlignment="1">
      <alignment vertical="top" wrapText="1"/>
    </xf>
    <xf numFmtId="167" fontId="30" fillId="0" borderId="64" xfId="0" applyNumberFormat="1" applyFont="1" applyBorder="1" applyAlignment="1">
      <alignment vertical="top" wrapText="1" readingOrder="1"/>
    </xf>
    <xf numFmtId="0" fontId="30" fillId="0" borderId="69" xfId="0" applyFont="1" applyBorder="1" applyAlignment="1">
      <alignment vertical="top" wrapText="1" readingOrder="1"/>
    </xf>
    <xf numFmtId="167" fontId="30" fillId="0" borderId="70" xfId="0" applyNumberFormat="1" applyFont="1" applyBorder="1" applyAlignment="1">
      <alignment vertical="top" wrapText="1" readingOrder="1"/>
    </xf>
    <xf numFmtId="0" fontId="34" fillId="0" borderId="63" xfId="0" applyFont="1" applyBorder="1" applyAlignment="1">
      <alignment vertical="top" wrapText="1"/>
    </xf>
    <xf numFmtId="167" fontId="30" fillId="0" borderId="62" xfId="0" applyNumberFormat="1" applyFont="1" applyBorder="1" applyAlignment="1">
      <alignment vertical="top" wrapText="1" readingOrder="1"/>
    </xf>
    <xf numFmtId="0" fontId="30" fillId="0" borderId="70" xfId="0" applyFont="1" applyBorder="1" applyAlignment="1">
      <alignment vertical="top" wrapText="1" readingOrder="1"/>
    </xf>
    <xf numFmtId="0" fontId="30" fillId="0" borderId="62" xfId="0" applyFont="1" applyBorder="1" applyAlignment="1">
      <alignment vertical="top" wrapText="1" readingOrder="1"/>
    </xf>
    <xf numFmtId="0" fontId="29" fillId="0" borderId="68" xfId="0" applyFont="1" applyBorder="1" applyAlignment="1">
      <alignment horizontal="center" vertical="top" wrapText="1" readingOrder="1"/>
    </xf>
    <xf numFmtId="0" fontId="28" fillId="0" borderId="0" xfId="0" applyFont="1" applyAlignment="1">
      <alignment horizontal="center" vertical="center" wrapText="1" readingOrder="1"/>
    </xf>
    <xf numFmtId="0" fontId="30" fillId="0" borderId="0" xfId="0" applyFont="1" applyAlignment="1">
      <alignment horizontal="center" vertical="top" wrapText="1" readingOrder="1"/>
    </xf>
    <xf numFmtId="164" fontId="3" fillId="2" borderId="4" xfId="0" applyNumberFormat="1" applyFont="1" applyFill="1" applyBorder="1" applyAlignment="1">
      <alignment horizontal="center"/>
    </xf>
    <xf numFmtId="164" fontId="3" fillId="2" borderId="28" xfId="0" applyNumberFormat="1" applyFont="1" applyFill="1" applyBorder="1" applyAlignment="1">
      <alignment horizontal="center"/>
    </xf>
    <xf numFmtId="0" fontId="3" fillId="2" borderId="32" xfId="0" applyFont="1" applyFill="1" applyBorder="1" applyAlignment="1">
      <alignment horizontal="left"/>
    </xf>
    <xf numFmtId="0" fontId="3" fillId="2" borderId="33" xfId="0" applyFont="1" applyFill="1" applyBorder="1" applyAlignment="1">
      <alignment horizontal="left"/>
    </xf>
    <xf numFmtId="0" fontId="3" fillId="2" borderId="34" xfId="0" applyFont="1" applyFill="1" applyBorder="1" applyAlignment="1">
      <alignment horizontal="left"/>
    </xf>
    <xf numFmtId="0" fontId="0" fillId="2" borderId="37" xfId="0" applyFill="1" applyBorder="1" applyAlignment="1">
      <alignment horizontal="center" wrapText="1"/>
    </xf>
    <xf numFmtId="0" fontId="0" fillId="2" borderId="38" xfId="0" applyFill="1" applyBorder="1" applyAlignment="1">
      <alignment horizontal="center" wrapText="1"/>
    </xf>
    <xf numFmtId="0" fontId="0" fillId="2" borderId="39" xfId="0" applyFill="1" applyBorder="1" applyAlignment="1">
      <alignment horizontal="center" wrapText="1"/>
    </xf>
    <xf numFmtId="164" fontId="3" fillId="2" borderId="35" xfId="0" applyNumberFormat="1" applyFont="1" applyFill="1" applyBorder="1" applyAlignment="1">
      <alignment horizontal="center"/>
    </xf>
    <xf numFmtId="164" fontId="3" fillId="2" borderId="36" xfId="0" applyNumberFormat="1" applyFont="1" applyFill="1" applyBorder="1" applyAlignment="1">
      <alignment horizontal="center"/>
    </xf>
    <xf numFmtId="0" fontId="3" fillId="7" borderId="15"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7"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18" xfId="0" applyFont="1" applyFill="1" applyBorder="1" applyAlignment="1">
      <alignment horizontal="center" vertical="center"/>
    </xf>
    <xf numFmtId="49" fontId="0" fillId="2" borderId="37" xfId="0" applyNumberFormat="1" applyFill="1" applyBorder="1" applyAlignment="1">
      <alignment horizontal="center" wrapText="1"/>
    </xf>
    <xf numFmtId="49" fontId="0" fillId="2" borderId="38" xfId="0" applyNumberFormat="1" applyFill="1" applyBorder="1" applyAlignment="1">
      <alignment horizontal="center" wrapText="1"/>
    </xf>
    <xf numFmtId="49" fontId="0" fillId="2" borderId="39" xfId="0" applyNumberFormat="1" applyFill="1" applyBorder="1" applyAlignment="1">
      <alignment horizontal="center" wrapText="1"/>
    </xf>
    <xf numFmtId="0" fontId="2" fillId="2" borderId="51"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113" xfId="0" applyFont="1" applyFill="1" applyBorder="1" applyAlignment="1">
      <alignment horizontal="center" wrapText="1"/>
    </xf>
    <xf numFmtId="0" fontId="2" fillId="2" borderId="114" xfId="0" applyFont="1" applyFill="1" applyBorder="1" applyAlignment="1">
      <alignment horizontal="center" wrapText="1"/>
    </xf>
    <xf numFmtId="0" fontId="2" fillId="2" borderId="115" xfId="0" applyFont="1" applyFill="1" applyBorder="1" applyAlignment="1">
      <alignment horizontal="center" wrapText="1"/>
    </xf>
    <xf numFmtId="0" fontId="2" fillId="7" borderId="15"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18" xfId="0" applyFont="1" applyFill="1" applyBorder="1" applyAlignment="1">
      <alignment horizontal="center" vertical="center"/>
    </xf>
  </cellXfs>
  <cellStyles count="5">
    <cellStyle name="Milliers" xfId="3" builtinId="3"/>
    <cellStyle name="Monétaire" xfId="1" builtinId="4"/>
    <cellStyle name="Normal" xfId="0" builtinId="0"/>
    <cellStyle name="Normal 2" xfId="4" xr:uid="{A37E78CC-4522-4DF9-ADE7-FCED386DCFAC}"/>
    <cellStyle name="Pourcentage" xfId="2"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675985</xdr:colOff>
      <xdr:row>2</xdr:row>
      <xdr:rowOff>787400</xdr:rowOff>
    </xdr:to>
    <xdr:pic>
      <xdr:nvPicPr>
        <xdr:cNvPr id="2" name="Picture 1">
          <a:extLst>
            <a:ext uri="{FF2B5EF4-FFF2-40B4-BE49-F238E27FC236}">
              <a16:creationId xmlns:a16="http://schemas.microsoft.com/office/drawing/2014/main" id="{397A15F5-6F68-4DB3-8533-5752CE41C371}"/>
            </a:ext>
          </a:extLst>
        </xdr:cNvPr>
        <xdr:cNvPicPr/>
      </xdr:nvPicPr>
      <xdr:blipFill>
        <a:blip xmlns:r="http://schemas.openxmlformats.org/officeDocument/2006/relationships" r:embed="rId1" cstate="print"/>
        <a:stretch>
          <a:fillRect/>
        </a:stretch>
      </xdr:blipFill>
      <xdr:spPr>
        <a:xfrm>
          <a:off x="6315075" y="0"/>
          <a:ext cx="675985" cy="1520825"/>
        </a:xfrm>
        <a:prstGeom prst="rect">
          <a:avLst/>
        </a:prstGeom>
      </xdr:spPr>
    </xdr:pic>
    <xdr:clientData/>
  </xdr:twoCellAnchor>
  <xdr:twoCellAnchor>
    <xdr:from>
      <xdr:col>12</xdr:col>
      <xdr:colOff>0</xdr:colOff>
      <xdr:row>0</xdr:row>
      <xdr:rowOff>0</xdr:rowOff>
    </xdr:from>
    <xdr:to>
      <xdr:col>12</xdr:col>
      <xdr:colOff>676275</xdr:colOff>
      <xdr:row>3</xdr:row>
      <xdr:rowOff>0</xdr:rowOff>
    </xdr:to>
    <xdr:pic>
      <xdr:nvPicPr>
        <xdr:cNvPr id="3" name="Picture 1">
          <a:extLst>
            <a:ext uri="{FF2B5EF4-FFF2-40B4-BE49-F238E27FC236}">
              <a16:creationId xmlns:a16="http://schemas.microsoft.com/office/drawing/2014/main" id="{AD7B3B1C-342A-4713-A4AA-810AE5B0B3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5075" y="0"/>
          <a:ext cx="67627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675985</xdr:colOff>
      <xdr:row>2</xdr:row>
      <xdr:rowOff>787400</xdr:rowOff>
    </xdr:to>
    <xdr:pic>
      <xdr:nvPicPr>
        <xdr:cNvPr id="4" name="Picture 1">
          <a:extLst>
            <a:ext uri="{FF2B5EF4-FFF2-40B4-BE49-F238E27FC236}">
              <a16:creationId xmlns:a16="http://schemas.microsoft.com/office/drawing/2014/main" id="{3EA909E1-BEAF-4FA9-BD6C-A51F66FA0A10}"/>
            </a:ext>
          </a:extLst>
        </xdr:cNvPr>
        <xdr:cNvPicPr/>
      </xdr:nvPicPr>
      <xdr:blipFill>
        <a:blip xmlns:r="http://schemas.openxmlformats.org/officeDocument/2006/relationships" r:embed="rId1" cstate="print"/>
        <a:stretch>
          <a:fillRect/>
        </a:stretch>
      </xdr:blipFill>
      <xdr:spPr>
        <a:xfrm>
          <a:off x="6315075" y="0"/>
          <a:ext cx="675985" cy="1520825"/>
        </a:xfrm>
        <a:prstGeom prst="rect">
          <a:avLst/>
        </a:prstGeom>
      </xdr:spPr>
    </xdr:pic>
    <xdr:clientData/>
  </xdr:twoCellAnchor>
  <xdr:twoCellAnchor>
    <xdr:from>
      <xdr:col>12</xdr:col>
      <xdr:colOff>0</xdr:colOff>
      <xdr:row>0</xdr:row>
      <xdr:rowOff>0</xdr:rowOff>
    </xdr:from>
    <xdr:to>
      <xdr:col>12</xdr:col>
      <xdr:colOff>675985</xdr:colOff>
      <xdr:row>2</xdr:row>
      <xdr:rowOff>787400</xdr:rowOff>
    </xdr:to>
    <xdr:pic>
      <xdr:nvPicPr>
        <xdr:cNvPr id="5" name="Picture 1">
          <a:extLst>
            <a:ext uri="{FF2B5EF4-FFF2-40B4-BE49-F238E27FC236}">
              <a16:creationId xmlns:a16="http://schemas.microsoft.com/office/drawing/2014/main" id="{6653FF15-C314-4FF8-B601-1F846D8D3428}"/>
            </a:ext>
          </a:extLst>
        </xdr:cNvPr>
        <xdr:cNvPicPr/>
      </xdr:nvPicPr>
      <xdr:blipFill>
        <a:blip xmlns:r="http://schemas.openxmlformats.org/officeDocument/2006/relationships" r:embed="rId1" cstate="print"/>
        <a:stretch>
          <a:fillRect/>
        </a:stretch>
      </xdr:blipFill>
      <xdr:spPr>
        <a:xfrm>
          <a:off x="6315075" y="0"/>
          <a:ext cx="675985" cy="1520825"/>
        </a:xfrm>
        <a:prstGeom prst="rect">
          <a:avLst/>
        </a:prstGeom>
      </xdr:spPr>
    </xdr:pic>
    <xdr:clientData/>
  </xdr:twoCellAnchor>
  <xdr:twoCellAnchor>
    <xdr:from>
      <xdr:col>12</xdr:col>
      <xdr:colOff>0</xdr:colOff>
      <xdr:row>0</xdr:row>
      <xdr:rowOff>0</xdr:rowOff>
    </xdr:from>
    <xdr:to>
      <xdr:col>12</xdr:col>
      <xdr:colOff>675985</xdr:colOff>
      <xdr:row>2</xdr:row>
      <xdr:rowOff>787400</xdr:rowOff>
    </xdr:to>
    <xdr:pic>
      <xdr:nvPicPr>
        <xdr:cNvPr id="6" name="Picture 1">
          <a:extLst>
            <a:ext uri="{FF2B5EF4-FFF2-40B4-BE49-F238E27FC236}">
              <a16:creationId xmlns:a16="http://schemas.microsoft.com/office/drawing/2014/main" id="{9AB2F58F-94A3-4CFF-B2F6-05214C3EA5B7}"/>
            </a:ext>
          </a:extLst>
        </xdr:cNvPr>
        <xdr:cNvPicPr/>
      </xdr:nvPicPr>
      <xdr:blipFill>
        <a:blip xmlns:r="http://schemas.openxmlformats.org/officeDocument/2006/relationships" r:embed="rId1" cstate="print"/>
        <a:stretch>
          <a:fillRect/>
        </a:stretch>
      </xdr:blipFill>
      <xdr:spPr>
        <a:xfrm>
          <a:off x="6315075" y="0"/>
          <a:ext cx="675985" cy="1520825"/>
        </a:xfrm>
        <a:prstGeom prst="rect">
          <a:avLst/>
        </a:prstGeom>
      </xdr:spPr>
    </xdr:pic>
    <xdr:clientData/>
  </xdr:twoCellAnchor>
  <xdr:twoCellAnchor>
    <xdr:from>
      <xdr:col>12</xdr:col>
      <xdr:colOff>0</xdr:colOff>
      <xdr:row>0</xdr:row>
      <xdr:rowOff>0</xdr:rowOff>
    </xdr:from>
    <xdr:to>
      <xdr:col>12</xdr:col>
      <xdr:colOff>675985</xdr:colOff>
      <xdr:row>2</xdr:row>
      <xdr:rowOff>787400</xdr:rowOff>
    </xdr:to>
    <xdr:pic>
      <xdr:nvPicPr>
        <xdr:cNvPr id="7" name="Picture 1">
          <a:extLst>
            <a:ext uri="{FF2B5EF4-FFF2-40B4-BE49-F238E27FC236}">
              <a16:creationId xmlns:a16="http://schemas.microsoft.com/office/drawing/2014/main" id="{CFDE80D4-BE68-4477-BB91-937A044E9506}"/>
            </a:ext>
          </a:extLst>
        </xdr:cNvPr>
        <xdr:cNvPicPr/>
      </xdr:nvPicPr>
      <xdr:blipFill>
        <a:blip xmlns:r="http://schemas.openxmlformats.org/officeDocument/2006/relationships" r:embed="rId1" cstate="print"/>
        <a:stretch>
          <a:fillRect/>
        </a:stretch>
      </xdr:blipFill>
      <xdr:spPr>
        <a:xfrm>
          <a:off x="6315075" y="0"/>
          <a:ext cx="675985" cy="1520825"/>
        </a:xfrm>
        <a:prstGeom prst="rect">
          <a:avLst/>
        </a:prstGeom>
      </xdr:spPr>
    </xdr:pic>
    <xdr:clientData/>
  </xdr:twoCellAnchor>
  <xdr:twoCellAnchor>
    <xdr:from>
      <xdr:col>12</xdr:col>
      <xdr:colOff>0</xdr:colOff>
      <xdr:row>0</xdr:row>
      <xdr:rowOff>0</xdr:rowOff>
    </xdr:from>
    <xdr:to>
      <xdr:col>12</xdr:col>
      <xdr:colOff>675985</xdr:colOff>
      <xdr:row>2</xdr:row>
      <xdr:rowOff>787400</xdr:rowOff>
    </xdr:to>
    <xdr:pic>
      <xdr:nvPicPr>
        <xdr:cNvPr id="8" name="Picture 1">
          <a:extLst>
            <a:ext uri="{FF2B5EF4-FFF2-40B4-BE49-F238E27FC236}">
              <a16:creationId xmlns:a16="http://schemas.microsoft.com/office/drawing/2014/main" id="{4FB8FD23-AF91-4C09-8903-9F76CA2B57FC}"/>
            </a:ext>
          </a:extLst>
        </xdr:cNvPr>
        <xdr:cNvPicPr/>
      </xdr:nvPicPr>
      <xdr:blipFill>
        <a:blip xmlns:r="http://schemas.openxmlformats.org/officeDocument/2006/relationships" r:embed="rId1" cstate="print"/>
        <a:stretch>
          <a:fillRect/>
        </a:stretch>
      </xdr:blipFill>
      <xdr:spPr>
        <a:xfrm>
          <a:off x="6315075" y="0"/>
          <a:ext cx="675985" cy="1520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675985</xdr:colOff>
      <xdr:row>2</xdr:row>
      <xdr:rowOff>787400</xdr:rowOff>
    </xdr:to>
    <xdr:pic>
      <xdr:nvPicPr>
        <xdr:cNvPr id="2" name="Picture 1">
          <a:extLst>
            <a:ext uri="{FF2B5EF4-FFF2-40B4-BE49-F238E27FC236}">
              <a16:creationId xmlns:a16="http://schemas.microsoft.com/office/drawing/2014/main" id="{7DFB1168-6818-46D2-8515-329C4E48A85C}"/>
            </a:ext>
          </a:extLst>
        </xdr:cNvPr>
        <xdr:cNvPicPr/>
      </xdr:nvPicPr>
      <xdr:blipFill>
        <a:blip xmlns:r="http://schemas.openxmlformats.org/officeDocument/2006/relationships" r:embed="rId1" cstate="print"/>
        <a:stretch>
          <a:fillRect/>
        </a:stretch>
      </xdr:blipFill>
      <xdr:spPr>
        <a:xfrm>
          <a:off x="6315075" y="0"/>
          <a:ext cx="675985" cy="1520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ICT_PROVIDER/Documents/00.%20Hanitriniony%20RASON/PBF%202024/01.%20PROJET%202024/01.%20SECTEC/08.%20NCE/Revised%20ST%20PBF_NCE_PBSO_PBF_MDG_D2_Appui%20&#224;%20la%20coordination%20du%20PBF_Madagascar%20-%202024.xlsx" TargetMode="External"/><Relationship Id="rId2" Type="http://schemas.openxmlformats.org/officeDocument/2006/relationships/externalLinkPath" Target="file:///C:\Users\ICT_PROVIDER\Documents\00.%20Hanitriniony%20RASON\PBF%202024\01.%20PROJET%202024\01.%20SECTEC\08.%20NCE\Revised%20ST%20PBF_NCE_PBSO_PBF_MDG_D2_Appui%20&#224;%20la%20coordination%20du%20PBF_Madagascar%20-%202024.xlsx" TargetMode="External"/><Relationship Id="rId1" Type="http://schemas.openxmlformats.org/officeDocument/2006/relationships/externalLinkPath" Target="/Users/ICT_PROVIDER/Documents/00.%20Hanitriniony%20RASON/PBF%202024/01.%20PROJET%202024/01.%20SECTEC/08.%20NCE/Revised%20ST%20PBF_NCE_PBSO_PBF_MDG_D2_Appui%20&#224;%20la%20coordination%20du%20PBF_Madagascar%20-%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tednations.sharepoint.com/Users/ICT_PROVIDER/Documents/00.%20Hanitriniony%20RASON/00.%20PBF%202020/00.%20PTA%202020%20SEC%20TEC/PRODOC%20SECTEC%202021/Extension%20SECTEC%202021%20Primature/Budget%20PRODOC%20SECTEC%20202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undp-my.sharepoint.com/personal/rason_hanitriniony_undp_org/Documents/ADMINISTRATION%20&amp;%20FINANCE_PBF/Dossier%20de%20travail%20Ony%202025/00.%20Hanitriniony%20RASON/PBF%202025/01.%20SECTEC%20PBF/Draft%20PTA%202025_PBF.xlsx" TargetMode="External"/><Relationship Id="rId1" Type="http://schemas.openxmlformats.org/officeDocument/2006/relationships/externalLinkPath" Target="https://undp.sharepoint.com/personal/rason_hanitriniony_undp_org/Documents/ADMINISTRATION%20&amp;%20FINANCE_PBF/Dossier%20de%20travail%20Ony%202025/00.%20Hanitriniony%20RASON/PBF%202025/01.%20SECTEC%20PBF/Draft%20PTA%202025_PB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1) Tableau budgétaire 1"/>
      <sheetName val="2) Tableau budgétaire 2"/>
      <sheetName val="Feuil2"/>
      <sheetName val="Feuil1"/>
      <sheetName val="IFR"/>
      <sheetName val="3) Notes d'explication"/>
      <sheetName val="4) Pour utilisation par PBSO"/>
      <sheetName val="5) Pour utilisation par MPTFO"/>
      <sheetName val="Dropdowns"/>
      <sheetName val="Sheet2"/>
    </sheetNames>
    <sheetDataSet>
      <sheetData sheetId="0" refreshError="1"/>
      <sheetData sheetId="1" refreshError="1"/>
      <sheetData sheetId="2" refreshError="1"/>
      <sheetData sheetId="3" refreshError="1"/>
      <sheetData sheetId="4" refreshError="1">
        <row r="18">
          <cell r="I18">
            <v>373823.25</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DG catég table final"/>
      <sheetName val="1) Tableau 1 - Par produits "/>
      <sheetName val="Feuil1"/>
      <sheetName val="2) Tableau 2 - Par catégories"/>
    </sheetNames>
    <sheetDataSet>
      <sheetData sheetId="0" refreshError="1"/>
      <sheetData sheetId="1" refreshError="1">
        <row r="16">
          <cell r="C16" t="str">
            <v xml:space="preserve">Bureaux SecTec opérationnels.  </v>
          </cell>
        </row>
        <row r="17">
          <cell r="C17" t="str">
            <v xml:space="preserve">Formation du staff du SecTec </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Tableau budgétaire 1"/>
      <sheetName val="2) Tableau budgétaire 2"/>
      <sheetName val="Draft PTA 2025"/>
      <sheetName val="IFR Janv 2025"/>
      <sheetName val="Feuil1"/>
      <sheetName val="Fiche d'activité 2025"/>
      <sheetName val="Feuil3"/>
      <sheetName val="QUANTUM"/>
      <sheetName val="Feuil2"/>
      <sheetName val="IFR 271222"/>
    </sheetNames>
    <sheetDataSet>
      <sheetData sheetId="0"/>
      <sheetData sheetId="1"/>
      <sheetData sheetId="2">
        <row r="7">
          <cell r="A7" t="str">
            <v xml:space="preserve">Résultat 1 : La Coordination, monitoring et rapportage des résultats du PPCP et de ses projets est maintenue et renforcée à travers l’appui du Secrétariat Technique.  </v>
          </cell>
          <cell r="B7"/>
          <cell r="C7"/>
          <cell r="D7"/>
          <cell r="E7"/>
          <cell r="F7"/>
          <cell r="G7"/>
          <cell r="H7"/>
          <cell r="I7"/>
          <cell r="J7"/>
          <cell r="K7"/>
        </row>
        <row r="38">
          <cell r="B38" t="str">
            <v>- Recrutement d'un Consultant National et élaboration d'une cartographie</v>
          </cell>
        </row>
        <row r="40">
          <cell r="B40" t="str">
            <v>- Atelier de consultation national (02 ATELIERS A TANA - 25 PERS) +Consultante (debut 2025)</v>
          </cell>
        </row>
        <row r="46">
          <cell r="A46" t="str">
            <v xml:space="preserve">Produit 1.3 : Des mécanismes de coordination entre les projets et les partenaires clés sont mise en place pour assurer la réalisation des résultats stratégiques du portefeuille PBF et la cohérence/synergies entre les projets et les activités </v>
          </cell>
          <cell r="B46"/>
          <cell r="C46"/>
          <cell r="D46"/>
          <cell r="E46"/>
          <cell r="F46"/>
          <cell r="G46"/>
          <cell r="H46"/>
          <cell r="I46"/>
          <cell r="J46"/>
          <cell r="K46"/>
          <cell r="L46">
            <v>70000</v>
          </cell>
          <cell r="M46"/>
          <cell r="N46">
            <v>0</v>
          </cell>
          <cell r="O46">
            <v>49155.09</v>
          </cell>
        </row>
        <row r="99">
          <cell r="A99" t="str">
            <v>Résultat 2 : Le Comité de Pilotage et Bureau du Coordonnateur Résident du Système des Nations Unies sont appuyés afin d’assurer leur rôle d’orientation et de suivi stratégique du portefeuille PBF</v>
          </cell>
          <cell r="B99"/>
          <cell r="C99"/>
          <cell r="D99"/>
          <cell r="E99"/>
          <cell r="F99"/>
          <cell r="G99"/>
          <cell r="H99"/>
          <cell r="I99"/>
          <cell r="J99"/>
          <cell r="K99"/>
        </row>
        <row r="100">
          <cell r="A100" t="str">
            <v>Produit 2.1 : Les capacités du Comité de Pilotage (y compris au niveau technique) et des autres partenaires pertinents sont renforcées pour assurer l'orientation stratégique et le suivi &amp; évaluation des projets du PBF.</v>
          </cell>
          <cell r="B100"/>
          <cell r="C100"/>
          <cell r="D100"/>
          <cell r="E100"/>
          <cell r="F100"/>
          <cell r="G100"/>
          <cell r="H100"/>
          <cell r="I100"/>
          <cell r="J100"/>
          <cell r="K100"/>
          <cell r="L100">
            <v>45900</v>
          </cell>
          <cell r="M100"/>
          <cell r="N100">
            <v>0</v>
          </cell>
          <cell r="O100">
            <v>45350</v>
          </cell>
        </row>
        <row r="108">
          <cell r="A108" t="str">
            <v>Produit 2.2 : Le plaidoyer, la communication et le partenariat/création de réseaux sont assures pour promouvoir une meilleure compréhension et connaissance du portefeuille PBF et de ses résultats au sein des autorités nationales, de la société civile, des bailleurs de fonds et du grand public</v>
          </cell>
          <cell r="B108"/>
          <cell r="C108"/>
          <cell r="D108"/>
          <cell r="E108"/>
          <cell r="F108"/>
          <cell r="G108"/>
          <cell r="H108"/>
          <cell r="I108"/>
          <cell r="J108"/>
          <cell r="K108"/>
          <cell r="L108">
            <v>45000</v>
          </cell>
          <cell r="M108"/>
          <cell r="N108">
            <v>0</v>
          </cell>
          <cell r="O108">
            <v>33763.69</v>
          </cell>
        </row>
      </sheetData>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Henintsoa Tahiana Ravoala" id="{DC406D0B-4595-49B7-933D-62C08EEE8ACD}" userId="S::henintsoa.ravoala@undp.org::b7a06d8e-122e-4b52-8f7b-530535cbaa76"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4" dT="2025-05-30T11:26:58.94" personId="{DC406D0B-4595-49B7-933D-62C08EEE8ACD}" id="{C6F4AE8D-8A04-4E57-A454-D2E4D960C2B7}">
    <text>Si c'est possible d'augmenter le budget pour cette ligne</text>
  </threadedComment>
</ThreadedComments>
</file>

<file path=xl/threadedComments/threadedComment2.xml><?xml version="1.0" encoding="utf-8"?>
<ThreadedComments xmlns="http://schemas.microsoft.com/office/spreadsheetml/2018/threadedcomments" xmlns:x="http://schemas.openxmlformats.org/spreadsheetml/2006/main">
  <threadedComment ref="E54" dT="2025-05-30T11:26:58.94" personId="{DC406D0B-4595-49B7-933D-62C08EEE8ACD}" id="{5C517069-9654-4731-A94F-7160CEE6D528}">
    <text>Si c'est possible d'augmenter le budget pour cette ligne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3"/>
  <sheetViews>
    <sheetView showGridLines="0" zoomScale="80" zoomScaleNormal="80" workbookViewId="0">
      <selection activeCell="B3" sqref="B3"/>
    </sheetView>
  </sheetViews>
  <sheetFormatPr baseColWidth="10" defaultColWidth="9.1796875" defaultRowHeight="14.5" x14ac:dyDescent="0.35"/>
  <cols>
    <col min="2" max="2" width="133.453125" customWidth="1"/>
  </cols>
  <sheetData>
    <row r="2" spans="2:5" ht="36.75" customHeight="1" thickBot="1" x14ac:dyDescent="0.4">
      <c r="B2" s="701" t="s">
        <v>0</v>
      </c>
      <c r="C2" s="701"/>
      <c r="D2" s="701"/>
      <c r="E2" s="701"/>
    </row>
    <row r="3" spans="2:5" ht="361.5" customHeight="1" thickBot="1" x14ac:dyDescent="0.4">
      <c r="B3" s="62" t="s">
        <v>1</v>
      </c>
    </row>
  </sheetData>
  <sheetProtection sheet="1" objects="1" scenarios="1"/>
  <mergeCells count="1">
    <mergeCell ref="B2:E2"/>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307E-D0E9-4509-9AD5-C4CDD6874D6B}">
  <sheetPr filterMode="1"/>
  <dimension ref="A1:BR1028"/>
  <sheetViews>
    <sheetView topLeftCell="U210" workbookViewId="0">
      <selection activeCell="Z13" sqref="Z13"/>
    </sheetView>
  </sheetViews>
  <sheetFormatPr baseColWidth="10" defaultColWidth="11.453125" defaultRowHeight="14.5" x14ac:dyDescent="0.35"/>
  <cols>
    <col min="1" max="1" width="14.1796875" bestFit="1" customWidth="1"/>
    <col min="2" max="2" width="12.1796875" bestFit="1" customWidth="1"/>
    <col min="3" max="3" width="17" bestFit="1" customWidth="1"/>
    <col min="4" max="4" width="15.81640625" bestFit="1" customWidth="1"/>
    <col min="5" max="5" width="15" bestFit="1" customWidth="1"/>
    <col min="6" max="6" width="18.54296875" bestFit="1" customWidth="1"/>
    <col min="7" max="7" width="10.81640625" bestFit="1" customWidth="1"/>
    <col min="8" max="8" width="18.1796875" bestFit="1" customWidth="1"/>
    <col min="9" max="9" width="59.54296875" bestFit="1" customWidth="1"/>
    <col min="10" max="10" width="14.81640625" bestFit="1" customWidth="1"/>
    <col min="11" max="11" width="19.453125" bestFit="1" customWidth="1"/>
    <col min="12" max="12" width="10.26953125" customWidth="1"/>
    <col min="13" max="13" width="11.81640625" customWidth="1"/>
    <col min="14" max="14" width="17.1796875" bestFit="1" customWidth="1"/>
    <col min="15" max="16" width="15.81640625" bestFit="1" customWidth="1"/>
    <col min="17" max="17" width="13.54296875" bestFit="1" customWidth="1"/>
    <col min="19" max="19" width="15.1796875" bestFit="1" customWidth="1"/>
    <col min="20" max="20" width="18.1796875" bestFit="1" customWidth="1"/>
    <col min="21" max="21" width="19.453125" bestFit="1" customWidth="1"/>
    <col min="22" max="22" width="24.1796875" customWidth="1"/>
    <col min="23" max="23" width="15.1796875" bestFit="1" customWidth="1"/>
    <col min="24" max="24" width="21.1796875" customWidth="1"/>
    <col min="25" max="25" width="22.453125" bestFit="1" customWidth="1"/>
    <col min="26" max="26" width="16.81640625" bestFit="1" customWidth="1"/>
    <col min="27" max="27" width="14.1796875" bestFit="1" customWidth="1"/>
    <col min="28" max="28" width="15" bestFit="1" customWidth="1"/>
    <col min="29" max="29" width="20" bestFit="1" customWidth="1"/>
    <col min="30" max="30" width="22.1796875" bestFit="1" customWidth="1"/>
    <col min="31" max="31" width="26.81640625" bestFit="1" customWidth="1"/>
    <col min="32" max="32" width="13.1796875" bestFit="1" customWidth="1"/>
    <col min="33" max="33" width="13" bestFit="1" customWidth="1"/>
    <col min="34" max="34" width="23.54296875" bestFit="1" customWidth="1"/>
    <col min="35" max="35" width="28.26953125" bestFit="1" customWidth="1"/>
    <col min="36" max="36" width="6.7265625" bestFit="1" customWidth="1"/>
    <col min="37" max="37" width="13.26953125" bestFit="1" customWidth="1"/>
    <col min="38" max="38" width="9.7265625" bestFit="1" customWidth="1"/>
    <col min="39" max="39" width="11.1796875" bestFit="1" customWidth="1"/>
    <col min="40" max="40" width="7.54296875" bestFit="1" customWidth="1"/>
    <col min="41" max="41" width="14.1796875" bestFit="1" customWidth="1"/>
    <col min="42" max="42" width="13.453125" bestFit="1" customWidth="1"/>
    <col min="43" max="43" width="15.453125" bestFit="1" customWidth="1"/>
    <col min="44" max="44" width="16.1796875" bestFit="1" customWidth="1"/>
    <col min="45" max="45" width="14.54296875" bestFit="1" customWidth="1"/>
    <col min="46" max="46" width="19.453125" bestFit="1" customWidth="1"/>
    <col min="47" max="47" width="33.453125" customWidth="1"/>
    <col min="48" max="48" width="14.1796875" bestFit="1" customWidth="1"/>
    <col min="49" max="49" width="16.81640625" bestFit="1" customWidth="1"/>
    <col min="50" max="51" width="18" bestFit="1" customWidth="1"/>
    <col min="52" max="52" width="14.453125" bestFit="1" customWidth="1"/>
    <col min="53" max="53" width="12.453125" bestFit="1" customWidth="1"/>
    <col min="54" max="54" width="25.81640625" customWidth="1"/>
    <col min="55" max="55" width="4" bestFit="1" customWidth="1"/>
    <col min="56" max="56" width="15.54296875" bestFit="1" customWidth="1"/>
    <col min="57" max="57" width="12.7265625" bestFit="1" customWidth="1"/>
    <col min="58" max="58" width="21.1796875" bestFit="1" customWidth="1"/>
    <col min="59" max="59" width="15.54296875" bestFit="1" customWidth="1"/>
    <col min="60" max="60" width="10.54296875" bestFit="1" customWidth="1"/>
    <col min="61" max="61" width="14.453125" bestFit="1" customWidth="1"/>
    <col min="62" max="62" width="17.81640625" bestFit="1" customWidth="1"/>
    <col min="63" max="63" width="9" bestFit="1" customWidth="1"/>
    <col min="64" max="64" width="10.7265625" bestFit="1" customWidth="1"/>
    <col min="65" max="65" width="16.453125" bestFit="1" customWidth="1"/>
    <col min="66" max="66" width="25" customWidth="1"/>
    <col min="67" max="67" width="12.54296875" bestFit="1" customWidth="1"/>
    <col min="68" max="68" width="16.54296875" bestFit="1" customWidth="1"/>
    <col min="69" max="69" width="9.1796875" customWidth="1"/>
    <col min="70" max="70" width="15.453125" bestFit="1" customWidth="1"/>
    <col min="71" max="256" width="9.1796875" customWidth="1"/>
    <col min="257" max="257" width="14.1796875" bestFit="1" customWidth="1"/>
    <col min="258" max="258" width="12.1796875" bestFit="1" customWidth="1"/>
    <col min="259" max="259" width="17" bestFit="1" customWidth="1"/>
    <col min="260" max="260" width="15.81640625" bestFit="1" customWidth="1"/>
    <col min="261" max="261" width="15" bestFit="1" customWidth="1"/>
    <col min="262" max="262" width="18.54296875" bestFit="1" customWidth="1"/>
    <col min="263" max="263" width="10.81640625" bestFit="1" customWidth="1"/>
    <col min="264" max="264" width="18.1796875" bestFit="1" customWidth="1"/>
    <col min="265" max="265" width="59.54296875" bestFit="1" customWidth="1"/>
    <col min="266" max="266" width="14.81640625" bestFit="1" customWidth="1"/>
    <col min="267" max="267" width="19.453125" bestFit="1" customWidth="1"/>
    <col min="268" max="268" width="10.26953125" customWidth="1"/>
    <col min="269" max="269" width="11.81640625" customWidth="1"/>
    <col min="270" max="270" width="17.1796875" bestFit="1" customWidth="1"/>
    <col min="271" max="272" width="15.81640625" bestFit="1" customWidth="1"/>
    <col min="273" max="273" width="13.54296875" bestFit="1" customWidth="1"/>
    <col min="275" max="275" width="15.1796875" bestFit="1" customWidth="1"/>
    <col min="276" max="276" width="18.1796875" bestFit="1" customWidth="1"/>
    <col min="277" max="277" width="19.453125" bestFit="1" customWidth="1"/>
    <col min="278" max="278" width="24.1796875" customWidth="1"/>
    <col min="279" max="279" width="15.1796875" bestFit="1" customWidth="1"/>
    <col min="280" max="280" width="15.54296875" bestFit="1" customWidth="1"/>
    <col min="281" max="281" width="22.453125" bestFit="1" customWidth="1"/>
    <col min="282" max="282" width="16.81640625" bestFit="1" customWidth="1"/>
    <col min="283" max="283" width="14.1796875" bestFit="1" customWidth="1"/>
    <col min="284" max="284" width="15" bestFit="1" customWidth="1"/>
    <col min="285" max="285" width="20" bestFit="1" customWidth="1"/>
    <col min="286" max="286" width="22.1796875" bestFit="1" customWidth="1"/>
    <col min="287" max="287" width="26.81640625" bestFit="1" customWidth="1"/>
    <col min="288" max="288" width="13.1796875" bestFit="1" customWidth="1"/>
    <col min="289" max="289" width="13" bestFit="1" customWidth="1"/>
    <col min="290" max="290" width="23.54296875" bestFit="1" customWidth="1"/>
    <col min="291" max="291" width="28.26953125" bestFit="1" customWidth="1"/>
    <col min="292" max="292" width="6.7265625" bestFit="1" customWidth="1"/>
    <col min="293" max="293" width="13.26953125" bestFit="1" customWidth="1"/>
    <col min="294" max="294" width="9.7265625" bestFit="1" customWidth="1"/>
    <col min="295" max="295" width="11.1796875" bestFit="1" customWidth="1"/>
    <col min="296" max="296" width="7.54296875" bestFit="1" customWidth="1"/>
    <col min="297" max="297" width="14.1796875" bestFit="1" customWidth="1"/>
    <col min="298" max="298" width="13.453125" bestFit="1" customWidth="1"/>
    <col min="299" max="299" width="15.453125" bestFit="1" customWidth="1"/>
    <col min="300" max="300" width="16.1796875" bestFit="1" customWidth="1"/>
    <col min="301" max="301" width="14.54296875" bestFit="1" customWidth="1"/>
    <col min="302" max="302" width="19.453125" bestFit="1" customWidth="1"/>
    <col min="303" max="303" width="27.453125" customWidth="1"/>
    <col min="304" max="304" width="14.1796875" bestFit="1" customWidth="1"/>
    <col min="305" max="305" width="16.81640625" bestFit="1" customWidth="1"/>
    <col min="306" max="307" width="18" bestFit="1" customWidth="1"/>
    <col min="308" max="308" width="14.453125" bestFit="1" customWidth="1"/>
    <col min="309" max="309" width="12.453125" bestFit="1" customWidth="1"/>
    <col min="310" max="310" width="19.81640625" customWidth="1"/>
    <col min="311" max="311" width="4" bestFit="1" customWidth="1"/>
    <col min="312" max="312" width="15.54296875" bestFit="1" customWidth="1"/>
    <col min="313" max="313" width="12.7265625" bestFit="1" customWidth="1"/>
    <col min="314" max="314" width="21.1796875" bestFit="1" customWidth="1"/>
    <col min="315" max="315" width="15.54296875" bestFit="1" customWidth="1"/>
    <col min="316" max="316" width="10.54296875" bestFit="1" customWidth="1"/>
    <col min="317" max="317" width="14.453125" bestFit="1" customWidth="1"/>
    <col min="318" max="318" width="17.81640625" bestFit="1" customWidth="1"/>
    <col min="319" max="319" width="9" bestFit="1" customWidth="1"/>
    <col min="320" max="320" width="10.7265625" bestFit="1" customWidth="1"/>
    <col min="321" max="321" width="16.453125" bestFit="1" customWidth="1"/>
    <col min="322" max="322" width="14.453125" bestFit="1" customWidth="1"/>
    <col min="323" max="323" width="12.54296875" bestFit="1" customWidth="1"/>
    <col min="324" max="324" width="16.54296875" bestFit="1" customWidth="1"/>
    <col min="325" max="325" width="9.1796875" customWidth="1"/>
    <col min="326" max="326" width="15.453125" bestFit="1" customWidth="1"/>
    <col min="327" max="512" width="9.1796875" customWidth="1"/>
    <col min="513" max="513" width="14.1796875" bestFit="1" customWidth="1"/>
    <col min="514" max="514" width="12.1796875" bestFit="1" customWidth="1"/>
    <col min="515" max="515" width="17" bestFit="1" customWidth="1"/>
    <col min="516" max="516" width="15.81640625" bestFit="1" customWidth="1"/>
    <col min="517" max="517" width="15" bestFit="1" customWidth="1"/>
    <col min="518" max="518" width="18.54296875" bestFit="1" customWidth="1"/>
    <col min="519" max="519" width="10.81640625" bestFit="1" customWidth="1"/>
    <col min="520" max="520" width="18.1796875" bestFit="1" customWidth="1"/>
    <col min="521" max="521" width="59.54296875" bestFit="1" customWidth="1"/>
    <col min="522" max="522" width="14.81640625" bestFit="1" customWidth="1"/>
    <col min="523" max="523" width="19.453125" bestFit="1" customWidth="1"/>
    <col min="524" max="524" width="10.26953125" customWidth="1"/>
    <col min="525" max="525" width="11.81640625" customWidth="1"/>
    <col min="526" max="526" width="17.1796875" bestFit="1" customWidth="1"/>
    <col min="527" max="528" width="15.81640625" bestFit="1" customWidth="1"/>
    <col min="529" max="529" width="13.54296875" bestFit="1" customWidth="1"/>
    <col min="531" max="531" width="15.1796875" bestFit="1" customWidth="1"/>
    <col min="532" max="532" width="18.1796875" bestFit="1" customWidth="1"/>
    <col min="533" max="533" width="19.453125" bestFit="1" customWidth="1"/>
    <col min="534" max="534" width="24.1796875" customWidth="1"/>
    <col min="535" max="535" width="15.1796875" bestFit="1" customWidth="1"/>
    <col min="536" max="536" width="15.54296875" bestFit="1" customWidth="1"/>
    <col min="537" max="537" width="22.453125" bestFit="1" customWidth="1"/>
    <col min="538" max="538" width="16.81640625" bestFit="1" customWidth="1"/>
    <col min="539" max="539" width="14.1796875" bestFit="1" customWidth="1"/>
    <col min="540" max="540" width="15" bestFit="1" customWidth="1"/>
    <col min="541" max="541" width="20" bestFit="1" customWidth="1"/>
    <col min="542" max="542" width="22.1796875" bestFit="1" customWidth="1"/>
    <col min="543" max="543" width="26.81640625" bestFit="1" customWidth="1"/>
    <col min="544" max="544" width="13.1796875" bestFit="1" customWidth="1"/>
    <col min="545" max="545" width="13" bestFit="1" customWidth="1"/>
    <col min="546" max="546" width="23.54296875" bestFit="1" customWidth="1"/>
    <col min="547" max="547" width="28.26953125" bestFit="1" customWidth="1"/>
    <col min="548" max="548" width="6.7265625" bestFit="1" customWidth="1"/>
    <col min="549" max="549" width="13.26953125" bestFit="1" customWidth="1"/>
    <col min="550" max="550" width="9.7265625" bestFit="1" customWidth="1"/>
    <col min="551" max="551" width="11.1796875" bestFit="1" customWidth="1"/>
    <col min="552" max="552" width="7.54296875" bestFit="1" customWidth="1"/>
    <col min="553" max="553" width="14.1796875" bestFit="1" customWidth="1"/>
    <col min="554" max="554" width="13.453125" bestFit="1" customWidth="1"/>
    <col min="555" max="555" width="15.453125" bestFit="1" customWidth="1"/>
    <col min="556" max="556" width="16.1796875" bestFit="1" customWidth="1"/>
    <col min="557" max="557" width="14.54296875" bestFit="1" customWidth="1"/>
    <col min="558" max="558" width="19.453125" bestFit="1" customWidth="1"/>
    <col min="559" max="559" width="27.453125" customWidth="1"/>
    <col min="560" max="560" width="14.1796875" bestFit="1" customWidth="1"/>
    <col min="561" max="561" width="16.81640625" bestFit="1" customWidth="1"/>
    <col min="562" max="563" width="18" bestFit="1" customWidth="1"/>
    <col min="564" max="564" width="14.453125" bestFit="1" customWidth="1"/>
    <col min="565" max="565" width="12.453125" bestFit="1" customWidth="1"/>
    <col min="566" max="566" width="19.81640625" customWidth="1"/>
    <col min="567" max="567" width="4" bestFit="1" customWidth="1"/>
    <col min="568" max="568" width="15.54296875" bestFit="1" customWidth="1"/>
    <col min="569" max="569" width="12.7265625" bestFit="1" customWidth="1"/>
    <col min="570" max="570" width="21.1796875" bestFit="1" customWidth="1"/>
    <col min="571" max="571" width="15.54296875" bestFit="1" customWidth="1"/>
    <col min="572" max="572" width="10.54296875" bestFit="1" customWidth="1"/>
    <col min="573" max="573" width="14.453125" bestFit="1" customWidth="1"/>
    <col min="574" max="574" width="17.81640625" bestFit="1" customWidth="1"/>
    <col min="575" max="575" width="9" bestFit="1" customWidth="1"/>
    <col min="576" max="576" width="10.7265625" bestFit="1" customWidth="1"/>
    <col min="577" max="577" width="16.453125" bestFit="1" customWidth="1"/>
    <col min="578" max="578" width="14.453125" bestFit="1" customWidth="1"/>
    <col min="579" max="579" width="12.54296875" bestFit="1" customWidth="1"/>
    <col min="580" max="580" width="16.54296875" bestFit="1" customWidth="1"/>
    <col min="581" max="581" width="9.1796875" customWidth="1"/>
    <col min="582" max="582" width="15.453125" bestFit="1" customWidth="1"/>
    <col min="583" max="768" width="9.1796875" customWidth="1"/>
    <col min="769" max="769" width="14.1796875" bestFit="1" customWidth="1"/>
    <col min="770" max="770" width="12.1796875" bestFit="1" customWidth="1"/>
    <col min="771" max="771" width="17" bestFit="1" customWidth="1"/>
    <col min="772" max="772" width="15.81640625" bestFit="1" customWidth="1"/>
    <col min="773" max="773" width="15" bestFit="1" customWidth="1"/>
    <col min="774" max="774" width="18.54296875" bestFit="1" customWidth="1"/>
    <col min="775" max="775" width="10.81640625" bestFit="1" customWidth="1"/>
    <col min="776" max="776" width="18.1796875" bestFit="1" customWidth="1"/>
    <col min="777" max="777" width="59.54296875" bestFit="1" customWidth="1"/>
    <col min="778" max="778" width="14.81640625" bestFit="1" customWidth="1"/>
    <col min="779" max="779" width="19.453125" bestFit="1" customWidth="1"/>
    <col min="780" max="780" width="10.26953125" customWidth="1"/>
    <col min="781" max="781" width="11.81640625" customWidth="1"/>
    <col min="782" max="782" width="17.1796875" bestFit="1" customWidth="1"/>
    <col min="783" max="784" width="15.81640625" bestFit="1" customWidth="1"/>
    <col min="785" max="785" width="13.54296875" bestFit="1" customWidth="1"/>
    <col min="787" max="787" width="15.1796875" bestFit="1" customWidth="1"/>
    <col min="788" max="788" width="18.1796875" bestFit="1" customWidth="1"/>
    <col min="789" max="789" width="19.453125" bestFit="1" customWidth="1"/>
    <col min="790" max="790" width="24.1796875" customWidth="1"/>
    <col min="791" max="791" width="15.1796875" bestFit="1" customWidth="1"/>
    <col min="792" max="792" width="15.54296875" bestFit="1" customWidth="1"/>
    <col min="793" max="793" width="22.453125" bestFit="1" customWidth="1"/>
    <col min="794" max="794" width="16.81640625" bestFit="1" customWidth="1"/>
    <col min="795" max="795" width="14.1796875" bestFit="1" customWidth="1"/>
    <col min="796" max="796" width="15" bestFit="1" customWidth="1"/>
    <col min="797" max="797" width="20" bestFit="1" customWidth="1"/>
    <col min="798" max="798" width="22.1796875" bestFit="1" customWidth="1"/>
    <col min="799" max="799" width="26.81640625" bestFit="1" customWidth="1"/>
    <col min="800" max="800" width="13.1796875" bestFit="1" customWidth="1"/>
    <col min="801" max="801" width="13" bestFit="1" customWidth="1"/>
    <col min="802" max="802" width="23.54296875" bestFit="1" customWidth="1"/>
    <col min="803" max="803" width="28.26953125" bestFit="1" customWidth="1"/>
    <col min="804" max="804" width="6.7265625" bestFit="1" customWidth="1"/>
    <col min="805" max="805" width="13.26953125" bestFit="1" customWidth="1"/>
    <col min="806" max="806" width="9.7265625" bestFit="1" customWidth="1"/>
    <col min="807" max="807" width="11.1796875" bestFit="1" customWidth="1"/>
    <col min="808" max="808" width="7.54296875" bestFit="1" customWidth="1"/>
    <col min="809" max="809" width="14.1796875" bestFit="1" customWidth="1"/>
    <col min="810" max="810" width="13.453125" bestFit="1" customWidth="1"/>
    <col min="811" max="811" width="15.453125" bestFit="1" customWidth="1"/>
    <col min="812" max="812" width="16.1796875" bestFit="1" customWidth="1"/>
    <col min="813" max="813" width="14.54296875" bestFit="1" customWidth="1"/>
    <col min="814" max="814" width="19.453125" bestFit="1" customWidth="1"/>
    <col min="815" max="815" width="27.453125" customWidth="1"/>
    <col min="816" max="816" width="14.1796875" bestFit="1" customWidth="1"/>
    <col min="817" max="817" width="16.81640625" bestFit="1" customWidth="1"/>
    <col min="818" max="819" width="18" bestFit="1" customWidth="1"/>
    <col min="820" max="820" width="14.453125" bestFit="1" customWidth="1"/>
    <col min="821" max="821" width="12.453125" bestFit="1" customWidth="1"/>
    <col min="822" max="822" width="19.81640625" customWidth="1"/>
    <col min="823" max="823" width="4" bestFit="1" customWidth="1"/>
    <col min="824" max="824" width="15.54296875" bestFit="1" customWidth="1"/>
    <col min="825" max="825" width="12.7265625" bestFit="1" customWidth="1"/>
    <col min="826" max="826" width="21.1796875" bestFit="1" customWidth="1"/>
    <col min="827" max="827" width="15.54296875" bestFit="1" customWidth="1"/>
    <col min="828" max="828" width="10.54296875" bestFit="1" customWidth="1"/>
    <col min="829" max="829" width="14.453125" bestFit="1" customWidth="1"/>
    <col min="830" max="830" width="17.81640625" bestFit="1" customWidth="1"/>
    <col min="831" max="831" width="9" bestFit="1" customWidth="1"/>
    <col min="832" max="832" width="10.7265625" bestFit="1" customWidth="1"/>
    <col min="833" max="833" width="16.453125" bestFit="1" customWidth="1"/>
    <col min="834" max="834" width="14.453125" bestFit="1" customWidth="1"/>
    <col min="835" max="835" width="12.54296875" bestFit="1" customWidth="1"/>
    <col min="836" max="836" width="16.54296875" bestFit="1" customWidth="1"/>
    <col min="837" max="837" width="9.1796875" customWidth="1"/>
    <col min="838" max="838" width="15.453125" bestFit="1" customWidth="1"/>
    <col min="839" max="1024" width="9.1796875" customWidth="1"/>
    <col min="1025" max="1025" width="14.1796875" bestFit="1" customWidth="1"/>
    <col min="1026" max="1026" width="12.1796875" bestFit="1" customWidth="1"/>
    <col min="1027" max="1027" width="17" bestFit="1" customWidth="1"/>
    <col min="1028" max="1028" width="15.81640625" bestFit="1" customWidth="1"/>
    <col min="1029" max="1029" width="15" bestFit="1" customWidth="1"/>
    <col min="1030" max="1030" width="18.54296875" bestFit="1" customWidth="1"/>
    <col min="1031" max="1031" width="10.81640625" bestFit="1" customWidth="1"/>
    <col min="1032" max="1032" width="18.1796875" bestFit="1" customWidth="1"/>
    <col min="1033" max="1033" width="59.54296875" bestFit="1" customWidth="1"/>
    <col min="1034" max="1034" width="14.81640625" bestFit="1" customWidth="1"/>
    <col min="1035" max="1035" width="19.453125" bestFit="1" customWidth="1"/>
    <col min="1036" max="1036" width="10.26953125" customWidth="1"/>
    <col min="1037" max="1037" width="11.81640625" customWidth="1"/>
    <col min="1038" max="1038" width="17.1796875" bestFit="1" customWidth="1"/>
    <col min="1039" max="1040" width="15.81640625" bestFit="1" customWidth="1"/>
    <col min="1041" max="1041" width="13.54296875" bestFit="1" customWidth="1"/>
    <col min="1043" max="1043" width="15.1796875" bestFit="1" customWidth="1"/>
    <col min="1044" max="1044" width="18.1796875" bestFit="1" customWidth="1"/>
    <col min="1045" max="1045" width="19.453125" bestFit="1" customWidth="1"/>
    <col min="1046" max="1046" width="24.1796875" customWidth="1"/>
    <col min="1047" max="1047" width="15.1796875" bestFit="1" customWidth="1"/>
    <col min="1048" max="1048" width="15.54296875" bestFit="1" customWidth="1"/>
    <col min="1049" max="1049" width="22.453125" bestFit="1" customWidth="1"/>
    <col min="1050" max="1050" width="16.81640625" bestFit="1" customWidth="1"/>
    <col min="1051" max="1051" width="14.1796875" bestFit="1" customWidth="1"/>
    <col min="1052" max="1052" width="15" bestFit="1" customWidth="1"/>
    <col min="1053" max="1053" width="20" bestFit="1" customWidth="1"/>
    <col min="1054" max="1054" width="22.1796875" bestFit="1" customWidth="1"/>
    <col min="1055" max="1055" width="26.81640625" bestFit="1" customWidth="1"/>
    <col min="1056" max="1056" width="13.1796875" bestFit="1" customWidth="1"/>
    <col min="1057" max="1057" width="13" bestFit="1" customWidth="1"/>
    <col min="1058" max="1058" width="23.54296875" bestFit="1" customWidth="1"/>
    <col min="1059" max="1059" width="28.26953125" bestFit="1" customWidth="1"/>
    <col min="1060" max="1060" width="6.7265625" bestFit="1" customWidth="1"/>
    <col min="1061" max="1061" width="13.26953125" bestFit="1" customWidth="1"/>
    <col min="1062" max="1062" width="9.7265625" bestFit="1" customWidth="1"/>
    <col min="1063" max="1063" width="11.1796875" bestFit="1" customWidth="1"/>
    <col min="1064" max="1064" width="7.54296875" bestFit="1" customWidth="1"/>
    <col min="1065" max="1065" width="14.1796875" bestFit="1" customWidth="1"/>
    <col min="1066" max="1066" width="13.453125" bestFit="1" customWidth="1"/>
    <col min="1067" max="1067" width="15.453125" bestFit="1" customWidth="1"/>
    <col min="1068" max="1068" width="16.1796875" bestFit="1" customWidth="1"/>
    <col min="1069" max="1069" width="14.54296875" bestFit="1" customWidth="1"/>
    <col min="1070" max="1070" width="19.453125" bestFit="1" customWidth="1"/>
    <col min="1071" max="1071" width="27.453125" customWidth="1"/>
    <col min="1072" max="1072" width="14.1796875" bestFit="1" customWidth="1"/>
    <col min="1073" max="1073" width="16.81640625" bestFit="1" customWidth="1"/>
    <col min="1074" max="1075" width="18" bestFit="1" customWidth="1"/>
    <col min="1076" max="1076" width="14.453125" bestFit="1" customWidth="1"/>
    <col min="1077" max="1077" width="12.453125" bestFit="1" customWidth="1"/>
    <col min="1078" max="1078" width="19.81640625" customWidth="1"/>
    <col min="1079" max="1079" width="4" bestFit="1" customWidth="1"/>
    <col min="1080" max="1080" width="15.54296875" bestFit="1" customWidth="1"/>
    <col min="1081" max="1081" width="12.7265625" bestFit="1" customWidth="1"/>
    <col min="1082" max="1082" width="21.1796875" bestFit="1" customWidth="1"/>
    <col min="1083" max="1083" width="15.54296875" bestFit="1" customWidth="1"/>
    <col min="1084" max="1084" width="10.54296875" bestFit="1" customWidth="1"/>
    <col min="1085" max="1085" width="14.453125" bestFit="1" customWidth="1"/>
    <col min="1086" max="1086" width="17.81640625" bestFit="1" customWidth="1"/>
    <col min="1087" max="1087" width="9" bestFit="1" customWidth="1"/>
    <col min="1088" max="1088" width="10.7265625" bestFit="1" customWidth="1"/>
    <col min="1089" max="1089" width="16.453125" bestFit="1" customWidth="1"/>
    <col min="1090" max="1090" width="14.453125" bestFit="1" customWidth="1"/>
    <col min="1091" max="1091" width="12.54296875" bestFit="1" customWidth="1"/>
    <col min="1092" max="1092" width="16.54296875" bestFit="1" customWidth="1"/>
    <col min="1093" max="1093" width="9.1796875" customWidth="1"/>
    <col min="1094" max="1094" width="15.453125" bestFit="1" customWidth="1"/>
    <col min="1095" max="1280" width="9.1796875" customWidth="1"/>
    <col min="1281" max="1281" width="14.1796875" bestFit="1" customWidth="1"/>
    <col min="1282" max="1282" width="12.1796875" bestFit="1" customWidth="1"/>
    <col min="1283" max="1283" width="17" bestFit="1" customWidth="1"/>
    <col min="1284" max="1284" width="15.81640625" bestFit="1" customWidth="1"/>
    <col min="1285" max="1285" width="15" bestFit="1" customWidth="1"/>
    <col min="1286" max="1286" width="18.54296875" bestFit="1" customWidth="1"/>
    <col min="1287" max="1287" width="10.81640625" bestFit="1" customWidth="1"/>
    <col min="1288" max="1288" width="18.1796875" bestFit="1" customWidth="1"/>
    <col min="1289" max="1289" width="59.54296875" bestFit="1" customWidth="1"/>
    <col min="1290" max="1290" width="14.81640625" bestFit="1" customWidth="1"/>
    <col min="1291" max="1291" width="19.453125" bestFit="1" customWidth="1"/>
    <col min="1292" max="1292" width="10.26953125" customWidth="1"/>
    <col min="1293" max="1293" width="11.81640625" customWidth="1"/>
    <col min="1294" max="1294" width="17.1796875" bestFit="1" customWidth="1"/>
    <col min="1295" max="1296" width="15.81640625" bestFit="1" customWidth="1"/>
    <col min="1297" max="1297" width="13.54296875" bestFit="1" customWidth="1"/>
    <col min="1299" max="1299" width="15.1796875" bestFit="1" customWidth="1"/>
    <col min="1300" max="1300" width="18.1796875" bestFit="1" customWidth="1"/>
    <col min="1301" max="1301" width="19.453125" bestFit="1" customWidth="1"/>
    <col min="1302" max="1302" width="24.1796875" customWidth="1"/>
    <col min="1303" max="1303" width="15.1796875" bestFit="1" customWidth="1"/>
    <col min="1304" max="1304" width="15.54296875" bestFit="1" customWidth="1"/>
    <col min="1305" max="1305" width="22.453125" bestFit="1" customWidth="1"/>
    <col min="1306" max="1306" width="16.81640625" bestFit="1" customWidth="1"/>
    <col min="1307" max="1307" width="14.1796875" bestFit="1" customWidth="1"/>
    <col min="1308" max="1308" width="15" bestFit="1" customWidth="1"/>
    <col min="1309" max="1309" width="20" bestFit="1" customWidth="1"/>
    <col min="1310" max="1310" width="22.1796875" bestFit="1" customWidth="1"/>
    <col min="1311" max="1311" width="26.81640625" bestFit="1" customWidth="1"/>
    <col min="1312" max="1312" width="13.1796875" bestFit="1" customWidth="1"/>
    <col min="1313" max="1313" width="13" bestFit="1" customWidth="1"/>
    <col min="1314" max="1314" width="23.54296875" bestFit="1" customWidth="1"/>
    <col min="1315" max="1315" width="28.26953125" bestFit="1" customWidth="1"/>
    <col min="1316" max="1316" width="6.7265625" bestFit="1" customWidth="1"/>
    <col min="1317" max="1317" width="13.26953125" bestFit="1" customWidth="1"/>
    <col min="1318" max="1318" width="9.7265625" bestFit="1" customWidth="1"/>
    <col min="1319" max="1319" width="11.1796875" bestFit="1" customWidth="1"/>
    <col min="1320" max="1320" width="7.54296875" bestFit="1" customWidth="1"/>
    <col min="1321" max="1321" width="14.1796875" bestFit="1" customWidth="1"/>
    <col min="1322" max="1322" width="13.453125" bestFit="1" customWidth="1"/>
    <col min="1323" max="1323" width="15.453125" bestFit="1" customWidth="1"/>
    <col min="1324" max="1324" width="16.1796875" bestFit="1" customWidth="1"/>
    <col min="1325" max="1325" width="14.54296875" bestFit="1" customWidth="1"/>
    <col min="1326" max="1326" width="19.453125" bestFit="1" customWidth="1"/>
    <col min="1327" max="1327" width="27.453125" customWidth="1"/>
    <col min="1328" max="1328" width="14.1796875" bestFit="1" customWidth="1"/>
    <col min="1329" max="1329" width="16.81640625" bestFit="1" customWidth="1"/>
    <col min="1330" max="1331" width="18" bestFit="1" customWidth="1"/>
    <col min="1332" max="1332" width="14.453125" bestFit="1" customWidth="1"/>
    <col min="1333" max="1333" width="12.453125" bestFit="1" customWidth="1"/>
    <col min="1334" max="1334" width="19.81640625" customWidth="1"/>
    <col min="1335" max="1335" width="4" bestFit="1" customWidth="1"/>
    <col min="1336" max="1336" width="15.54296875" bestFit="1" customWidth="1"/>
    <col min="1337" max="1337" width="12.7265625" bestFit="1" customWidth="1"/>
    <col min="1338" max="1338" width="21.1796875" bestFit="1" customWidth="1"/>
    <col min="1339" max="1339" width="15.54296875" bestFit="1" customWidth="1"/>
    <col min="1340" max="1340" width="10.54296875" bestFit="1" customWidth="1"/>
    <col min="1341" max="1341" width="14.453125" bestFit="1" customWidth="1"/>
    <col min="1342" max="1342" width="17.81640625" bestFit="1" customWidth="1"/>
    <col min="1343" max="1343" width="9" bestFit="1" customWidth="1"/>
    <col min="1344" max="1344" width="10.7265625" bestFit="1" customWidth="1"/>
    <col min="1345" max="1345" width="16.453125" bestFit="1" customWidth="1"/>
    <col min="1346" max="1346" width="14.453125" bestFit="1" customWidth="1"/>
    <col min="1347" max="1347" width="12.54296875" bestFit="1" customWidth="1"/>
    <col min="1348" max="1348" width="16.54296875" bestFit="1" customWidth="1"/>
    <col min="1349" max="1349" width="9.1796875" customWidth="1"/>
    <col min="1350" max="1350" width="15.453125" bestFit="1" customWidth="1"/>
    <col min="1351" max="1536" width="9.1796875" customWidth="1"/>
    <col min="1537" max="1537" width="14.1796875" bestFit="1" customWidth="1"/>
    <col min="1538" max="1538" width="12.1796875" bestFit="1" customWidth="1"/>
    <col min="1539" max="1539" width="17" bestFit="1" customWidth="1"/>
    <col min="1540" max="1540" width="15.81640625" bestFit="1" customWidth="1"/>
    <col min="1541" max="1541" width="15" bestFit="1" customWidth="1"/>
    <col min="1542" max="1542" width="18.54296875" bestFit="1" customWidth="1"/>
    <col min="1543" max="1543" width="10.81640625" bestFit="1" customWidth="1"/>
    <col min="1544" max="1544" width="18.1796875" bestFit="1" customWidth="1"/>
    <col min="1545" max="1545" width="59.54296875" bestFit="1" customWidth="1"/>
    <col min="1546" max="1546" width="14.81640625" bestFit="1" customWidth="1"/>
    <col min="1547" max="1547" width="19.453125" bestFit="1" customWidth="1"/>
    <col min="1548" max="1548" width="10.26953125" customWidth="1"/>
    <col min="1549" max="1549" width="11.81640625" customWidth="1"/>
    <col min="1550" max="1550" width="17.1796875" bestFit="1" customWidth="1"/>
    <col min="1551" max="1552" width="15.81640625" bestFit="1" customWidth="1"/>
    <col min="1553" max="1553" width="13.54296875" bestFit="1" customWidth="1"/>
    <col min="1555" max="1555" width="15.1796875" bestFit="1" customWidth="1"/>
    <col min="1556" max="1556" width="18.1796875" bestFit="1" customWidth="1"/>
    <col min="1557" max="1557" width="19.453125" bestFit="1" customWidth="1"/>
    <col min="1558" max="1558" width="24.1796875" customWidth="1"/>
    <col min="1559" max="1559" width="15.1796875" bestFit="1" customWidth="1"/>
    <col min="1560" max="1560" width="15.54296875" bestFit="1" customWidth="1"/>
    <col min="1561" max="1561" width="22.453125" bestFit="1" customWidth="1"/>
    <col min="1562" max="1562" width="16.81640625" bestFit="1" customWidth="1"/>
    <col min="1563" max="1563" width="14.1796875" bestFit="1" customWidth="1"/>
    <col min="1564" max="1564" width="15" bestFit="1" customWidth="1"/>
    <col min="1565" max="1565" width="20" bestFit="1" customWidth="1"/>
    <col min="1566" max="1566" width="22.1796875" bestFit="1" customWidth="1"/>
    <col min="1567" max="1567" width="26.81640625" bestFit="1" customWidth="1"/>
    <col min="1568" max="1568" width="13.1796875" bestFit="1" customWidth="1"/>
    <col min="1569" max="1569" width="13" bestFit="1" customWidth="1"/>
    <col min="1570" max="1570" width="23.54296875" bestFit="1" customWidth="1"/>
    <col min="1571" max="1571" width="28.26953125" bestFit="1" customWidth="1"/>
    <col min="1572" max="1572" width="6.7265625" bestFit="1" customWidth="1"/>
    <col min="1573" max="1573" width="13.26953125" bestFit="1" customWidth="1"/>
    <col min="1574" max="1574" width="9.7265625" bestFit="1" customWidth="1"/>
    <col min="1575" max="1575" width="11.1796875" bestFit="1" customWidth="1"/>
    <col min="1576" max="1576" width="7.54296875" bestFit="1" customWidth="1"/>
    <col min="1577" max="1577" width="14.1796875" bestFit="1" customWidth="1"/>
    <col min="1578" max="1578" width="13.453125" bestFit="1" customWidth="1"/>
    <col min="1579" max="1579" width="15.453125" bestFit="1" customWidth="1"/>
    <col min="1580" max="1580" width="16.1796875" bestFit="1" customWidth="1"/>
    <col min="1581" max="1581" width="14.54296875" bestFit="1" customWidth="1"/>
    <col min="1582" max="1582" width="19.453125" bestFit="1" customWidth="1"/>
    <col min="1583" max="1583" width="27.453125" customWidth="1"/>
    <col min="1584" max="1584" width="14.1796875" bestFit="1" customWidth="1"/>
    <col min="1585" max="1585" width="16.81640625" bestFit="1" customWidth="1"/>
    <col min="1586" max="1587" width="18" bestFit="1" customWidth="1"/>
    <col min="1588" max="1588" width="14.453125" bestFit="1" customWidth="1"/>
    <col min="1589" max="1589" width="12.453125" bestFit="1" customWidth="1"/>
    <col min="1590" max="1590" width="19.81640625" customWidth="1"/>
    <col min="1591" max="1591" width="4" bestFit="1" customWidth="1"/>
    <col min="1592" max="1592" width="15.54296875" bestFit="1" customWidth="1"/>
    <col min="1593" max="1593" width="12.7265625" bestFit="1" customWidth="1"/>
    <col min="1594" max="1594" width="21.1796875" bestFit="1" customWidth="1"/>
    <col min="1595" max="1595" width="15.54296875" bestFit="1" customWidth="1"/>
    <col min="1596" max="1596" width="10.54296875" bestFit="1" customWidth="1"/>
    <col min="1597" max="1597" width="14.453125" bestFit="1" customWidth="1"/>
    <col min="1598" max="1598" width="17.81640625" bestFit="1" customWidth="1"/>
    <col min="1599" max="1599" width="9" bestFit="1" customWidth="1"/>
    <col min="1600" max="1600" width="10.7265625" bestFit="1" customWidth="1"/>
    <col min="1601" max="1601" width="16.453125" bestFit="1" customWidth="1"/>
    <col min="1602" max="1602" width="14.453125" bestFit="1" customWidth="1"/>
    <col min="1603" max="1603" width="12.54296875" bestFit="1" customWidth="1"/>
    <col min="1604" max="1604" width="16.54296875" bestFit="1" customWidth="1"/>
    <col min="1605" max="1605" width="9.1796875" customWidth="1"/>
    <col min="1606" max="1606" width="15.453125" bestFit="1" customWidth="1"/>
    <col min="1607" max="1792" width="9.1796875" customWidth="1"/>
    <col min="1793" max="1793" width="14.1796875" bestFit="1" customWidth="1"/>
    <col min="1794" max="1794" width="12.1796875" bestFit="1" customWidth="1"/>
    <col min="1795" max="1795" width="17" bestFit="1" customWidth="1"/>
    <col min="1796" max="1796" width="15.81640625" bestFit="1" customWidth="1"/>
    <col min="1797" max="1797" width="15" bestFit="1" customWidth="1"/>
    <col min="1798" max="1798" width="18.54296875" bestFit="1" customWidth="1"/>
    <col min="1799" max="1799" width="10.81640625" bestFit="1" customWidth="1"/>
    <col min="1800" max="1800" width="18.1796875" bestFit="1" customWidth="1"/>
    <col min="1801" max="1801" width="59.54296875" bestFit="1" customWidth="1"/>
    <col min="1802" max="1802" width="14.81640625" bestFit="1" customWidth="1"/>
    <col min="1803" max="1803" width="19.453125" bestFit="1" customWidth="1"/>
    <col min="1804" max="1804" width="10.26953125" customWidth="1"/>
    <col min="1805" max="1805" width="11.81640625" customWidth="1"/>
    <col min="1806" max="1806" width="17.1796875" bestFit="1" customWidth="1"/>
    <col min="1807" max="1808" width="15.81640625" bestFit="1" customWidth="1"/>
    <col min="1809" max="1809" width="13.54296875" bestFit="1" customWidth="1"/>
    <col min="1811" max="1811" width="15.1796875" bestFit="1" customWidth="1"/>
    <col min="1812" max="1812" width="18.1796875" bestFit="1" customWidth="1"/>
    <col min="1813" max="1813" width="19.453125" bestFit="1" customWidth="1"/>
    <col min="1814" max="1814" width="24.1796875" customWidth="1"/>
    <col min="1815" max="1815" width="15.1796875" bestFit="1" customWidth="1"/>
    <col min="1816" max="1816" width="15.54296875" bestFit="1" customWidth="1"/>
    <col min="1817" max="1817" width="22.453125" bestFit="1" customWidth="1"/>
    <col min="1818" max="1818" width="16.81640625" bestFit="1" customWidth="1"/>
    <col min="1819" max="1819" width="14.1796875" bestFit="1" customWidth="1"/>
    <col min="1820" max="1820" width="15" bestFit="1" customWidth="1"/>
    <col min="1821" max="1821" width="20" bestFit="1" customWidth="1"/>
    <col min="1822" max="1822" width="22.1796875" bestFit="1" customWidth="1"/>
    <col min="1823" max="1823" width="26.81640625" bestFit="1" customWidth="1"/>
    <col min="1824" max="1824" width="13.1796875" bestFit="1" customWidth="1"/>
    <col min="1825" max="1825" width="13" bestFit="1" customWidth="1"/>
    <col min="1826" max="1826" width="23.54296875" bestFit="1" customWidth="1"/>
    <col min="1827" max="1827" width="28.26953125" bestFit="1" customWidth="1"/>
    <col min="1828" max="1828" width="6.7265625" bestFit="1" customWidth="1"/>
    <col min="1829" max="1829" width="13.26953125" bestFit="1" customWidth="1"/>
    <col min="1830" max="1830" width="9.7265625" bestFit="1" customWidth="1"/>
    <col min="1831" max="1831" width="11.1796875" bestFit="1" customWidth="1"/>
    <col min="1832" max="1832" width="7.54296875" bestFit="1" customWidth="1"/>
    <col min="1833" max="1833" width="14.1796875" bestFit="1" customWidth="1"/>
    <col min="1834" max="1834" width="13.453125" bestFit="1" customWidth="1"/>
    <col min="1835" max="1835" width="15.453125" bestFit="1" customWidth="1"/>
    <col min="1836" max="1836" width="16.1796875" bestFit="1" customWidth="1"/>
    <col min="1837" max="1837" width="14.54296875" bestFit="1" customWidth="1"/>
    <col min="1838" max="1838" width="19.453125" bestFit="1" customWidth="1"/>
    <col min="1839" max="1839" width="27.453125" customWidth="1"/>
    <col min="1840" max="1840" width="14.1796875" bestFit="1" customWidth="1"/>
    <col min="1841" max="1841" width="16.81640625" bestFit="1" customWidth="1"/>
    <col min="1842" max="1843" width="18" bestFit="1" customWidth="1"/>
    <col min="1844" max="1844" width="14.453125" bestFit="1" customWidth="1"/>
    <col min="1845" max="1845" width="12.453125" bestFit="1" customWidth="1"/>
    <col min="1846" max="1846" width="19.81640625" customWidth="1"/>
    <col min="1847" max="1847" width="4" bestFit="1" customWidth="1"/>
    <col min="1848" max="1848" width="15.54296875" bestFit="1" customWidth="1"/>
    <col min="1849" max="1849" width="12.7265625" bestFit="1" customWidth="1"/>
    <col min="1850" max="1850" width="21.1796875" bestFit="1" customWidth="1"/>
    <col min="1851" max="1851" width="15.54296875" bestFit="1" customWidth="1"/>
    <col min="1852" max="1852" width="10.54296875" bestFit="1" customWidth="1"/>
    <col min="1853" max="1853" width="14.453125" bestFit="1" customWidth="1"/>
    <col min="1854" max="1854" width="17.81640625" bestFit="1" customWidth="1"/>
    <col min="1855" max="1855" width="9" bestFit="1" customWidth="1"/>
    <col min="1856" max="1856" width="10.7265625" bestFit="1" customWidth="1"/>
    <col min="1857" max="1857" width="16.453125" bestFit="1" customWidth="1"/>
    <col min="1858" max="1858" width="14.453125" bestFit="1" customWidth="1"/>
    <col min="1859" max="1859" width="12.54296875" bestFit="1" customWidth="1"/>
    <col min="1860" max="1860" width="16.54296875" bestFit="1" customWidth="1"/>
    <col min="1861" max="1861" width="9.1796875" customWidth="1"/>
    <col min="1862" max="1862" width="15.453125" bestFit="1" customWidth="1"/>
    <col min="1863" max="2048" width="9.1796875" customWidth="1"/>
    <col min="2049" max="2049" width="14.1796875" bestFit="1" customWidth="1"/>
    <col min="2050" max="2050" width="12.1796875" bestFit="1" customWidth="1"/>
    <col min="2051" max="2051" width="17" bestFit="1" customWidth="1"/>
    <col min="2052" max="2052" width="15.81640625" bestFit="1" customWidth="1"/>
    <col min="2053" max="2053" width="15" bestFit="1" customWidth="1"/>
    <col min="2054" max="2054" width="18.54296875" bestFit="1" customWidth="1"/>
    <col min="2055" max="2055" width="10.81640625" bestFit="1" customWidth="1"/>
    <col min="2056" max="2056" width="18.1796875" bestFit="1" customWidth="1"/>
    <col min="2057" max="2057" width="59.54296875" bestFit="1" customWidth="1"/>
    <col min="2058" max="2058" width="14.81640625" bestFit="1" customWidth="1"/>
    <col min="2059" max="2059" width="19.453125" bestFit="1" customWidth="1"/>
    <col min="2060" max="2060" width="10.26953125" customWidth="1"/>
    <col min="2061" max="2061" width="11.81640625" customWidth="1"/>
    <col min="2062" max="2062" width="17.1796875" bestFit="1" customWidth="1"/>
    <col min="2063" max="2064" width="15.81640625" bestFit="1" customWidth="1"/>
    <col min="2065" max="2065" width="13.54296875" bestFit="1" customWidth="1"/>
    <col min="2067" max="2067" width="15.1796875" bestFit="1" customWidth="1"/>
    <col min="2068" max="2068" width="18.1796875" bestFit="1" customWidth="1"/>
    <col min="2069" max="2069" width="19.453125" bestFit="1" customWidth="1"/>
    <col min="2070" max="2070" width="24.1796875" customWidth="1"/>
    <col min="2071" max="2071" width="15.1796875" bestFit="1" customWidth="1"/>
    <col min="2072" max="2072" width="15.54296875" bestFit="1" customWidth="1"/>
    <col min="2073" max="2073" width="22.453125" bestFit="1" customWidth="1"/>
    <col min="2074" max="2074" width="16.81640625" bestFit="1" customWidth="1"/>
    <col min="2075" max="2075" width="14.1796875" bestFit="1" customWidth="1"/>
    <col min="2076" max="2076" width="15" bestFit="1" customWidth="1"/>
    <col min="2077" max="2077" width="20" bestFit="1" customWidth="1"/>
    <col min="2078" max="2078" width="22.1796875" bestFit="1" customWidth="1"/>
    <col min="2079" max="2079" width="26.81640625" bestFit="1" customWidth="1"/>
    <col min="2080" max="2080" width="13.1796875" bestFit="1" customWidth="1"/>
    <col min="2081" max="2081" width="13" bestFit="1" customWidth="1"/>
    <col min="2082" max="2082" width="23.54296875" bestFit="1" customWidth="1"/>
    <col min="2083" max="2083" width="28.26953125" bestFit="1" customWidth="1"/>
    <col min="2084" max="2084" width="6.7265625" bestFit="1" customWidth="1"/>
    <col min="2085" max="2085" width="13.26953125" bestFit="1" customWidth="1"/>
    <col min="2086" max="2086" width="9.7265625" bestFit="1" customWidth="1"/>
    <col min="2087" max="2087" width="11.1796875" bestFit="1" customWidth="1"/>
    <col min="2088" max="2088" width="7.54296875" bestFit="1" customWidth="1"/>
    <col min="2089" max="2089" width="14.1796875" bestFit="1" customWidth="1"/>
    <col min="2090" max="2090" width="13.453125" bestFit="1" customWidth="1"/>
    <col min="2091" max="2091" width="15.453125" bestFit="1" customWidth="1"/>
    <col min="2092" max="2092" width="16.1796875" bestFit="1" customWidth="1"/>
    <col min="2093" max="2093" width="14.54296875" bestFit="1" customWidth="1"/>
    <col min="2094" max="2094" width="19.453125" bestFit="1" customWidth="1"/>
    <col min="2095" max="2095" width="27.453125" customWidth="1"/>
    <col min="2096" max="2096" width="14.1796875" bestFit="1" customWidth="1"/>
    <col min="2097" max="2097" width="16.81640625" bestFit="1" customWidth="1"/>
    <col min="2098" max="2099" width="18" bestFit="1" customWidth="1"/>
    <col min="2100" max="2100" width="14.453125" bestFit="1" customWidth="1"/>
    <col min="2101" max="2101" width="12.453125" bestFit="1" customWidth="1"/>
    <col min="2102" max="2102" width="19.81640625" customWidth="1"/>
    <col min="2103" max="2103" width="4" bestFit="1" customWidth="1"/>
    <col min="2104" max="2104" width="15.54296875" bestFit="1" customWidth="1"/>
    <col min="2105" max="2105" width="12.7265625" bestFit="1" customWidth="1"/>
    <col min="2106" max="2106" width="21.1796875" bestFit="1" customWidth="1"/>
    <col min="2107" max="2107" width="15.54296875" bestFit="1" customWidth="1"/>
    <col min="2108" max="2108" width="10.54296875" bestFit="1" customWidth="1"/>
    <col min="2109" max="2109" width="14.453125" bestFit="1" customWidth="1"/>
    <col min="2110" max="2110" width="17.81640625" bestFit="1" customWidth="1"/>
    <col min="2111" max="2111" width="9" bestFit="1" customWidth="1"/>
    <col min="2112" max="2112" width="10.7265625" bestFit="1" customWidth="1"/>
    <col min="2113" max="2113" width="16.453125" bestFit="1" customWidth="1"/>
    <col min="2114" max="2114" width="14.453125" bestFit="1" customWidth="1"/>
    <col min="2115" max="2115" width="12.54296875" bestFit="1" customWidth="1"/>
    <col min="2116" max="2116" width="16.54296875" bestFit="1" customWidth="1"/>
    <col min="2117" max="2117" width="9.1796875" customWidth="1"/>
    <col min="2118" max="2118" width="15.453125" bestFit="1" customWidth="1"/>
    <col min="2119" max="2304" width="9.1796875" customWidth="1"/>
    <col min="2305" max="2305" width="14.1796875" bestFit="1" customWidth="1"/>
    <col min="2306" max="2306" width="12.1796875" bestFit="1" customWidth="1"/>
    <col min="2307" max="2307" width="17" bestFit="1" customWidth="1"/>
    <col min="2308" max="2308" width="15.81640625" bestFit="1" customWidth="1"/>
    <col min="2309" max="2309" width="15" bestFit="1" customWidth="1"/>
    <col min="2310" max="2310" width="18.54296875" bestFit="1" customWidth="1"/>
    <col min="2311" max="2311" width="10.81640625" bestFit="1" customWidth="1"/>
    <col min="2312" max="2312" width="18.1796875" bestFit="1" customWidth="1"/>
    <col min="2313" max="2313" width="59.54296875" bestFit="1" customWidth="1"/>
    <col min="2314" max="2314" width="14.81640625" bestFit="1" customWidth="1"/>
    <col min="2315" max="2315" width="19.453125" bestFit="1" customWidth="1"/>
    <col min="2316" max="2316" width="10.26953125" customWidth="1"/>
    <col min="2317" max="2317" width="11.81640625" customWidth="1"/>
    <col min="2318" max="2318" width="17.1796875" bestFit="1" customWidth="1"/>
    <col min="2319" max="2320" width="15.81640625" bestFit="1" customWidth="1"/>
    <col min="2321" max="2321" width="13.54296875" bestFit="1" customWidth="1"/>
    <col min="2323" max="2323" width="15.1796875" bestFit="1" customWidth="1"/>
    <col min="2324" max="2324" width="18.1796875" bestFit="1" customWidth="1"/>
    <col min="2325" max="2325" width="19.453125" bestFit="1" customWidth="1"/>
    <col min="2326" max="2326" width="24.1796875" customWidth="1"/>
    <col min="2327" max="2327" width="15.1796875" bestFit="1" customWidth="1"/>
    <col min="2328" max="2328" width="15.54296875" bestFit="1" customWidth="1"/>
    <col min="2329" max="2329" width="22.453125" bestFit="1" customWidth="1"/>
    <col min="2330" max="2330" width="16.81640625" bestFit="1" customWidth="1"/>
    <col min="2331" max="2331" width="14.1796875" bestFit="1" customWidth="1"/>
    <col min="2332" max="2332" width="15" bestFit="1" customWidth="1"/>
    <col min="2333" max="2333" width="20" bestFit="1" customWidth="1"/>
    <col min="2334" max="2334" width="22.1796875" bestFit="1" customWidth="1"/>
    <col min="2335" max="2335" width="26.81640625" bestFit="1" customWidth="1"/>
    <col min="2336" max="2336" width="13.1796875" bestFit="1" customWidth="1"/>
    <col min="2337" max="2337" width="13" bestFit="1" customWidth="1"/>
    <col min="2338" max="2338" width="23.54296875" bestFit="1" customWidth="1"/>
    <col min="2339" max="2339" width="28.26953125" bestFit="1" customWidth="1"/>
    <col min="2340" max="2340" width="6.7265625" bestFit="1" customWidth="1"/>
    <col min="2341" max="2341" width="13.26953125" bestFit="1" customWidth="1"/>
    <col min="2342" max="2342" width="9.7265625" bestFit="1" customWidth="1"/>
    <col min="2343" max="2343" width="11.1796875" bestFit="1" customWidth="1"/>
    <col min="2344" max="2344" width="7.54296875" bestFit="1" customWidth="1"/>
    <col min="2345" max="2345" width="14.1796875" bestFit="1" customWidth="1"/>
    <col min="2346" max="2346" width="13.453125" bestFit="1" customWidth="1"/>
    <col min="2347" max="2347" width="15.453125" bestFit="1" customWidth="1"/>
    <col min="2348" max="2348" width="16.1796875" bestFit="1" customWidth="1"/>
    <col min="2349" max="2349" width="14.54296875" bestFit="1" customWidth="1"/>
    <col min="2350" max="2350" width="19.453125" bestFit="1" customWidth="1"/>
    <col min="2351" max="2351" width="27.453125" customWidth="1"/>
    <col min="2352" max="2352" width="14.1796875" bestFit="1" customWidth="1"/>
    <col min="2353" max="2353" width="16.81640625" bestFit="1" customWidth="1"/>
    <col min="2354" max="2355" width="18" bestFit="1" customWidth="1"/>
    <col min="2356" max="2356" width="14.453125" bestFit="1" customWidth="1"/>
    <col min="2357" max="2357" width="12.453125" bestFit="1" customWidth="1"/>
    <col min="2358" max="2358" width="19.81640625" customWidth="1"/>
    <col min="2359" max="2359" width="4" bestFit="1" customWidth="1"/>
    <col min="2360" max="2360" width="15.54296875" bestFit="1" customWidth="1"/>
    <col min="2361" max="2361" width="12.7265625" bestFit="1" customWidth="1"/>
    <col min="2362" max="2362" width="21.1796875" bestFit="1" customWidth="1"/>
    <col min="2363" max="2363" width="15.54296875" bestFit="1" customWidth="1"/>
    <col min="2364" max="2364" width="10.54296875" bestFit="1" customWidth="1"/>
    <col min="2365" max="2365" width="14.453125" bestFit="1" customWidth="1"/>
    <col min="2366" max="2366" width="17.81640625" bestFit="1" customWidth="1"/>
    <col min="2367" max="2367" width="9" bestFit="1" customWidth="1"/>
    <col min="2368" max="2368" width="10.7265625" bestFit="1" customWidth="1"/>
    <col min="2369" max="2369" width="16.453125" bestFit="1" customWidth="1"/>
    <col min="2370" max="2370" width="14.453125" bestFit="1" customWidth="1"/>
    <col min="2371" max="2371" width="12.54296875" bestFit="1" customWidth="1"/>
    <col min="2372" max="2372" width="16.54296875" bestFit="1" customWidth="1"/>
    <col min="2373" max="2373" width="9.1796875" customWidth="1"/>
    <col min="2374" max="2374" width="15.453125" bestFit="1" customWidth="1"/>
    <col min="2375" max="2560" width="9.1796875" customWidth="1"/>
    <col min="2561" max="2561" width="14.1796875" bestFit="1" customWidth="1"/>
    <col min="2562" max="2562" width="12.1796875" bestFit="1" customWidth="1"/>
    <col min="2563" max="2563" width="17" bestFit="1" customWidth="1"/>
    <col min="2564" max="2564" width="15.81640625" bestFit="1" customWidth="1"/>
    <col min="2565" max="2565" width="15" bestFit="1" customWidth="1"/>
    <col min="2566" max="2566" width="18.54296875" bestFit="1" customWidth="1"/>
    <col min="2567" max="2567" width="10.81640625" bestFit="1" customWidth="1"/>
    <col min="2568" max="2568" width="18.1796875" bestFit="1" customWidth="1"/>
    <col min="2569" max="2569" width="59.54296875" bestFit="1" customWidth="1"/>
    <col min="2570" max="2570" width="14.81640625" bestFit="1" customWidth="1"/>
    <col min="2571" max="2571" width="19.453125" bestFit="1" customWidth="1"/>
    <col min="2572" max="2572" width="10.26953125" customWidth="1"/>
    <col min="2573" max="2573" width="11.81640625" customWidth="1"/>
    <col min="2574" max="2574" width="17.1796875" bestFit="1" customWidth="1"/>
    <col min="2575" max="2576" width="15.81640625" bestFit="1" customWidth="1"/>
    <col min="2577" max="2577" width="13.54296875" bestFit="1" customWidth="1"/>
    <col min="2579" max="2579" width="15.1796875" bestFit="1" customWidth="1"/>
    <col min="2580" max="2580" width="18.1796875" bestFit="1" customWidth="1"/>
    <col min="2581" max="2581" width="19.453125" bestFit="1" customWidth="1"/>
    <col min="2582" max="2582" width="24.1796875" customWidth="1"/>
    <col min="2583" max="2583" width="15.1796875" bestFit="1" customWidth="1"/>
    <col min="2584" max="2584" width="15.54296875" bestFit="1" customWidth="1"/>
    <col min="2585" max="2585" width="22.453125" bestFit="1" customWidth="1"/>
    <col min="2586" max="2586" width="16.81640625" bestFit="1" customWidth="1"/>
    <col min="2587" max="2587" width="14.1796875" bestFit="1" customWidth="1"/>
    <col min="2588" max="2588" width="15" bestFit="1" customWidth="1"/>
    <col min="2589" max="2589" width="20" bestFit="1" customWidth="1"/>
    <col min="2590" max="2590" width="22.1796875" bestFit="1" customWidth="1"/>
    <col min="2591" max="2591" width="26.81640625" bestFit="1" customWidth="1"/>
    <col min="2592" max="2592" width="13.1796875" bestFit="1" customWidth="1"/>
    <col min="2593" max="2593" width="13" bestFit="1" customWidth="1"/>
    <col min="2594" max="2594" width="23.54296875" bestFit="1" customWidth="1"/>
    <col min="2595" max="2595" width="28.26953125" bestFit="1" customWidth="1"/>
    <col min="2596" max="2596" width="6.7265625" bestFit="1" customWidth="1"/>
    <col min="2597" max="2597" width="13.26953125" bestFit="1" customWidth="1"/>
    <col min="2598" max="2598" width="9.7265625" bestFit="1" customWidth="1"/>
    <col min="2599" max="2599" width="11.1796875" bestFit="1" customWidth="1"/>
    <col min="2600" max="2600" width="7.54296875" bestFit="1" customWidth="1"/>
    <col min="2601" max="2601" width="14.1796875" bestFit="1" customWidth="1"/>
    <col min="2602" max="2602" width="13.453125" bestFit="1" customWidth="1"/>
    <col min="2603" max="2603" width="15.453125" bestFit="1" customWidth="1"/>
    <col min="2604" max="2604" width="16.1796875" bestFit="1" customWidth="1"/>
    <col min="2605" max="2605" width="14.54296875" bestFit="1" customWidth="1"/>
    <col min="2606" max="2606" width="19.453125" bestFit="1" customWidth="1"/>
    <col min="2607" max="2607" width="27.453125" customWidth="1"/>
    <col min="2608" max="2608" width="14.1796875" bestFit="1" customWidth="1"/>
    <col min="2609" max="2609" width="16.81640625" bestFit="1" customWidth="1"/>
    <col min="2610" max="2611" width="18" bestFit="1" customWidth="1"/>
    <col min="2612" max="2612" width="14.453125" bestFit="1" customWidth="1"/>
    <col min="2613" max="2613" width="12.453125" bestFit="1" customWidth="1"/>
    <col min="2614" max="2614" width="19.81640625" customWidth="1"/>
    <col min="2615" max="2615" width="4" bestFit="1" customWidth="1"/>
    <col min="2616" max="2616" width="15.54296875" bestFit="1" customWidth="1"/>
    <col min="2617" max="2617" width="12.7265625" bestFit="1" customWidth="1"/>
    <col min="2618" max="2618" width="21.1796875" bestFit="1" customWidth="1"/>
    <col min="2619" max="2619" width="15.54296875" bestFit="1" customWidth="1"/>
    <col min="2620" max="2620" width="10.54296875" bestFit="1" customWidth="1"/>
    <col min="2621" max="2621" width="14.453125" bestFit="1" customWidth="1"/>
    <col min="2622" max="2622" width="17.81640625" bestFit="1" customWidth="1"/>
    <col min="2623" max="2623" width="9" bestFit="1" customWidth="1"/>
    <col min="2624" max="2624" width="10.7265625" bestFit="1" customWidth="1"/>
    <col min="2625" max="2625" width="16.453125" bestFit="1" customWidth="1"/>
    <col min="2626" max="2626" width="14.453125" bestFit="1" customWidth="1"/>
    <col min="2627" max="2627" width="12.54296875" bestFit="1" customWidth="1"/>
    <col min="2628" max="2628" width="16.54296875" bestFit="1" customWidth="1"/>
    <col min="2629" max="2629" width="9.1796875" customWidth="1"/>
    <col min="2630" max="2630" width="15.453125" bestFit="1" customWidth="1"/>
    <col min="2631" max="2816" width="9.1796875" customWidth="1"/>
    <col min="2817" max="2817" width="14.1796875" bestFit="1" customWidth="1"/>
    <col min="2818" max="2818" width="12.1796875" bestFit="1" customWidth="1"/>
    <col min="2819" max="2819" width="17" bestFit="1" customWidth="1"/>
    <col min="2820" max="2820" width="15.81640625" bestFit="1" customWidth="1"/>
    <col min="2821" max="2821" width="15" bestFit="1" customWidth="1"/>
    <col min="2822" max="2822" width="18.54296875" bestFit="1" customWidth="1"/>
    <col min="2823" max="2823" width="10.81640625" bestFit="1" customWidth="1"/>
    <col min="2824" max="2824" width="18.1796875" bestFit="1" customWidth="1"/>
    <col min="2825" max="2825" width="59.54296875" bestFit="1" customWidth="1"/>
    <col min="2826" max="2826" width="14.81640625" bestFit="1" customWidth="1"/>
    <col min="2827" max="2827" width="19.453125" bestFit="1" customWidth="1"/>
    <col min="2828" max="2828" width="10.26953125" customWidth="1"/>
    <col min="2829" max="2829" width="11.81640625" customWidth="1"/>
    <col min="2830" max="2830" width="17.1796875" bestFit="1" customWidth="1"/>
    <col min="2831" max="2832" width="15.81640625" bestFit="1" customWidth="1"/>
    <col min="2833" max="2833" width="13.54296875" bestFit="1" customWidth="1"/>
    <col min="2835" max="2835" width="15.1796875" bestFit="1" customWidth="1"/>
    <col min="2836" max="2836" width="18.1796875" bestFit="1" customWidth="1"/>
    <col min="2837" max="2837" width="19.453125" bestFit="1" customWidth="1"/>
    <col min="2838" max="2838" width="24.1796875" customWidth="1"/>
    <col min="2839" max="2839" width="15.1796875" bestFit="1" customWidth="1"/>
    <col min="2840" max="2840" width="15.54296875" bestFit="1" customWidth="1"/>
    <col min="2841" max="2841" width="22.453125" bestFit="1" customWidth="1"/>
    <col min="2842" max="2842" width="16.81640625" bestFit="1" customWidth="1"/>
    <col min="2843" max="2843" width="14.1796875" bestFit="1" customWidth="1"/>
    <col min="2844" max="2844" width="15" bestFit="1" customWidth="1"/>
    <col min="2845" max="2845" width="20" bestFit="1" customWidth="1"/>
    <col min="2846" max="2846" width="22.1796875" bestFit="1" customWidth="1"/>
    <col min="2847" max="2847" width="26.81640625" bestFit="1" customWidth="1"/>
    <col min="2848" max="2848" width="13.1796875" bestFit="1" customWidth="1"/>
    <col min="2849" max="2849" width="13" bestFit="1" customWidth="1"/>
    <col min="2850" max="2850" width="23.54296875" bestFit="1" customWidth="1"/>
    <col min="2851" max="2851" width="28.26953125" bestFit="1" customWidth="1"/>
    <col min="2852" max="2852" width="6.7265625" bestFit="1" customWidth="1"/>
    <col min="2853" max="2853" width="13.26953125" bestFit="1" customWidth="1"/>
    <col min="2854" max="2854" width="9.7265625" bestFit="1" customWidth="1"/>
    <col min="2855" max="2855" width="11.1796875" bestFit="1" customWidth="1"/>
    <col min="2856" max="2856" width="7.54296875" bestFit="1" customWidth="1"/>
    <col min="2857" max="2857" width="14.1796875" bestFit="1" customWidth="1"/>
    <col min="2858" max="2858" width="13.453125" bestFit="1" customWidth="1"/>
    <col min="2859" max="2859" width="15.453125" bestFit="1" customWidth="1"/>
    <col min="2860" max="2860" width="16.1796875" bestFit="1" customWidth="1"/>
    <col min="2861" max="2861" width="14.54296875" bestFit="1" customWidth="1"/>
    <col min="2862" max="2862" width="19.453125" bestFit="1" customWidth="1"/>
    <col min="2863" max="2863" width="27.453125" customWidth="1"/>
    <col min="2864" max="2864" width="14.1796875" bestFit="1" customWidth="1"/>
    <col min="2865" max="2865" width="16.81640625" bestFit="1" customWidth="1"/>
    <col min="2866" max="2867" width="18" bestFit="1" customWidth="1"/>
    <col min="2868" max="2868" width="14.453125" bestFit="1" customWidth="1"/>
    <col min="2869" max="2869" width="12.453125" bestFit="1" customWidth="1"/>
    <col min="2870" max="2870" width="19.81640625" customWidth="1"/>
    <col min="2871" max="2871" width="4" bestFit="1" customWidth="1"/>
    <col min="2872" max="2872" width="15.54296875" bestFit="1" customWidth="1"/>
    <col min="2873" max="2873" width="12.7265625" bestFit="1" customWidth="1"/>
    <col min="2874" max="2874" width="21.1796875" bestFit="1" customWidth="1"/>
    <col min="2875" max="2875" width="15.54296875" bestFit="1" customWidth="1"/>
    <col min="2876" max="2876" width="10.54296875" bestFit="1" customWidth="1"/>
    <col min="2877" max="2877" width="14.453125" bestFit="1" customWidth="1"/>
    <col min="2878" max="2878" width="17.81640625" bestFit="1" customWidth="1"/>
    <col min="2879" max="2879" width="9" bestFit="1" customWidth="1"/>
    <col min="2880" max="2880" width="10.7265625" bestFit="1" customWidth="1"/>
    <col min="2881" max="2881" width="16.453125" bestFit="1" customWidth="1"/>
    <col min="2882" max="2882" width="14.453125" bestFit="1" customWidth="1"/>
    <col min="2883" max="2883" width="12.54296875" bestFit="1" customWidth="1"/>
    <col min="2884" max="2884" width="16.54296875" bestFit="1" customWidth="1"/>
    <col min="2885" max="2885" width="9.1796875" customWidth="1"/>
    <col min="2886" max="2886" width="15.453125" bestFit="1" customWidth="1"/>
    <col min="2887" max="3072" width="9.1796875" customWidth="1"/>
    <col min="3073" max="3073" width="14.1796875" bestFit="1" customWidth="1"/>
    <col min="3074" max="3074" width="12.1796875" bestFit="1" customWidth="1"/>
    <col min="3075" max="3075" width="17" bestFit="1" customWidth="1"/>
    <col min="3076" max="3076" width="15.81640625" bestFit="1" customWidth="1"/>
    <col min="3077" max="3077" width="15" bestFit="1" customWidth="1"/>
    <col min="3078" max="3078" width="18.54296875" bestFit="1" customWidth="1"/>
    <col min="3079" max="3079" width="10.81640625" bestFit="1" customWidth="1"/>
    <col min="3080" max="3080" width="18.1796875" bestFit="1" customWidth="1"/>
    <col min="3081" max="3081" width="59.54296875" bestFit="1" customWidth="1"/>
    <col min="3082" max="3082" width="14.81640625" bestFit="1" customWidth="1"/>
    <col min="3083" max="3083" width="19.453125" bestFit="1" customWidth="1"/>
    <col min="3084" max="3084" width="10.26953125" customWidth="1"/>
    <col min="3085" max="3085" width="11.81640625" customWidth="1"/>
    <col min="3086" max="3086" width="17.1796875" bestFit="1" customWidth="1"/>
    <col min="3087" max="3088" width="15.81640625" bestFit="1" customWidth="1"/>
    <col min="3089" max="3089" width="13.54296875" bestFit="1" customWidth="1"/>
    <col min="3091" max="3091" width="15.1796875" bestFit="1" customWidth="1"/>
    <col min="3092" max="3092" width="18.1796875" bestFit="1" customWidth="1"/>
    <col min="3093" max="3093" width="19.453125" bestFit="1" customWidth="1"/>
    <col min="3094" max="3094" width="24.1796875" customWidth="1"/>
    <col min="3095" max="3095" width="15.1796875" bestFit="1" customWidth="1"/>
    <col min="3096" max="3096" width="15.54296875" bestFit="1" customWidth="1"/>
    <col min="3097" max="3097" width="22.453125" bestFit="1" customWidth="1"/>
    <col min="3098" max="3098" width="16.81640625" bestFit="1" customWidth="1"/>
    <col min="3099" max="3099" width="14.1796875" bestFit="1" customWidth="1"/>
    <col min="3100" max="3100" width="15" bestFit="1" customWidth="1"/>
    <col min="3101" max="3101" width="20" bestFit="1" customWidth="1"/>
    <col min="3102" max="3102" width="22.1796875" bestFit="1" customWidth="1"/>
    <col min="3103" max="3103" width="26.81640625" bestFit="1" customWidth="1"/>
    <col min="3104" max="3104" width="13.1796875" bestFit="1" customWidth="1"/>
    <col min="3105" max="3105" width="13" bestFit="1" customWidth="1"/>
    <col min="3106" max="3106" width="23.54296875" bestFit="1" customWidth="1"/>
    <col min="3107" max="3107" width="28.26953125" bestFit="1" customWidth="1"/>
    <col min="3108" max="3108" width="6.7265625" bestFit="1" customWidth="1"/>
    <col min="3109" max="3109" width="13.26953125" bestFit="1" customWidth="1"/>
    <col min="3110" max="3110" width="9.7265625" bestFit="1" customWidth="1"/>
    <col min="3111" max="3111" width="11.1796875" bestFit="1" customWidth="1"/>
    <col min="3112" max="3112" width="7.54296875" bestFit="1" customWidth="1"/>
    <col min="3113" max="3113" width="14.1796875" bestFit="1" customWidth="1"/>
    <col min="3114" max="3114" width="13.453125" bestFit="1" customWidth="1"/>
    <col min="3115" max="3115" width="15.453125" bestFit="1" customWidth="1"/>
    <col min="3116" max="3116" width="16.1796875" bestFit="1" customWidth="1"/>
    <col min="3117" max="3117" width="14.54296875" bestFit="1" customWidth="1"/>
    <col min="3118" max="3118" width="19.453125" bestFit="1" customWidth="1"/>
    <col min="3119" max="3119" width="27.453125" customWidth="1"/>
    <col min="3120" max="3120" width="14.1796875" bestFit="1" customWidth="1"/>
    <col min="3121" max="3121" width="16.81640625" bestFit="1" customWidth="1"/>
    <col min="3122" max="3123" width="18" bestFit="1" customWidth="1"/>
    <col min="3124" max="3124" width="14.453125" bestFit="1" customWidth="1"/>
    <col min="3125" max="3125" width="12.453125" bestFit="1" customWidth="1"/>
    <col min="3126" max="3126" width="19.81640625" customWidth="1"/>
    <col min="3127" max="3127" width="4" bestFit="1" customWidth="1"/>
    <col min="3128" max="3128" width="15.54296875" bestFit="1" customWidth="1"/>
    <col min="3129" max="3129" width="12.7265625" bestFit="1" customWidth="1"/>
    <col min="3130" max="3130" width="21.1796875" bestFit="1" customWidth="1"/>
    <col min="3131" max="3131" width="15.54296875" bestFit="1" customWidth="1"/>
    <col min="3132" max="3132" width="10.54296875" bestFit="1" customWidth="1"/>
    <col min="3133" max="3133" width="14.453125" bestFit="1" customWidth="1"/>
    <col min="3134" max="3134" width="17.81640625" bestFit="1" customWidth="1"/>
    <col min="3135" max="3135" width="9" bestFit="1" customWidth="1"/>
    <col min="3136" max="3136" width="10.7265625" bestFit="1" customWidth="1"/>
    <col min="3137" max="3137" width="16.453125" bestFit="1" customWidth="1"/>
    <col min="3138" max="3138" width="14.453125" bestFit="1" customWidth="1"/>
    <col min="3139" max="3139" width="12.54296875" bestFit="1" customWidth="1"/>
    <col min="3140" max="3140" width="16.54296875" bestFit="1" customWidth="1"/>
    <col min="3141" max="3141" width="9.1796875" customWidth="1"/>
    <col min="3142" max="3142" width="15.453125" bestFit="1" customWidth="1"/>
    <col min="3143" max="3328" width="9.1796875" customWidth="1"/>
    <col min="3329" max="3329" width="14.1796875" bestFit="1" customWidth="1"/>
    <col min="3330" max="3330" width="12.1796875" bestFit="1" customWidth="1"/>
    <col min="3331" max="3331" width="17" bestFit="1" customWidth="1"/>
    <col min="3332" max="3332" width="15.81640625" bestFit="1" customWidth="1"/>
    <col min="3333" max="3333" width="15" bestFit="1" customWidth="1"/>
    <col min="3334" max="3334" width="18.54296875" bestFit="1" customWidth="1"/>
    <col min="3335" max="3335" width="10.81640625" bestFit="1" customWidth="1"/>
    <col min="3336" max="3336" width="18.1796875" bestFit="1" customWidth="1"/>
    <col min="3337" max="3337" width="59.54296875" bestFit="1" customWidth="1"/>
    <col min="3338" max="3338" width="14.81640625" bestFit="1" customWidth="1"/>
    <col min="3339" max="3339" width="19.453125" bestFit="1" customWidth="1"/>
    <col min="3340" max="3340" width="10.26953125" customWidth="1"/>
    <col min="3341" max="3341" width="11.81640625" customWidth="1"/>
    <col min="3342" max="3342" width="17.1796875" bestFit="1" customWidth="1"/>
    <col min="3343" max="3344" width="15.81640625" bestFit="1" customWidth="1"/>
    <col min="3345" max="3345" width="13.54296875" bestFit="1" customWidth="1"/>
    <col min="3347" max="3347" width="15.1796875" bestFit="1" customWidth="1"/>
    <col min="3348" max="3348" width="18.1796875" bestFit="1" customWidth="1"/>
    <col min="3349" max="3349" width="19.453125" bestFit="1" customWidth="1"/>
    <col min="3350" max="3350" width="24.1796875" customWidth="1"/>
    <col min="3351" max="3351" width="15.1796875" bestFit="1" customWidth="1"/>
    <col min="3352" max="3352" width="15.54296875" bestFit="1" customWidth="1"/>
    <col min="3353" max="3353" width="22.453125" bestFit="1" customWidth="1"/>
    <col min="3354" max="3354" width="16.81640625" bestFit="1" customWidth="1"/>
    <col min="3355" max="3355" width="14.1796875" bestFit="1" customWidth="1"/>
    <col min="3356" max="3356" width="15" bestFit="1" customWidth="1"/>
    <col min="3357" max="3357" width="20" bestFit="1" customWidth="1"/>
    <col min="3358" max="3358" width="22.1796875" bestFit="1" customWidth="1"/>
    <col min="3359" max="3359" width="26.81640625" bestFit="1" customWidth="1"/>
    <col min="3360" max="3360" width="13.1796875" bestFit="1" customWidth="1"/>
    <col min="3361" max="3361" width="13" bestFit="1" customWidth="1"/>
    <col min="3362" max="3362" width="23.54296875" bestFit="1" customWidth="1"/>
    <col min="3363" max="3363" width="28.26953125" bestFit="1" customWidth="1"/>
    <col min="3364" max="3364" width="6.7265625" bestFit="1" customWidth="1"/>
    <col min="3365" max="3365" width="13.26953125" bestFit="1" customWidth="1"/>
    <col min="3366" max="3366" width="9.7265625" bestFit="1" customWidth="1"/>
    <col min="3367" max="3367" width="11.1796875" bestFit="1" customWidth="1"/>
    <col min="3368" max="3368" width="7.54296875" bestFit="1" customWidth="1"/>
    <col min="3369" max="3369" width="14.1796875" bestFit="1" customWidth="1"/>
    <col min="3370" max="3370" width="13.453125" bestFit="1" customWidth="1"/>
    <col min="3371" max="3371" width="15.453125" bestFit="1" customWidth="1"/>
    <col min="3372" max="3372" width="16.1796875" bestFit="1" customWidth="1"/>
    <col min="3373" max="3373" width="14.54296875" bestFit="1" customWidth="1"/>
    <col min="3374" max="3374" width="19.453125" bestFit="1" customWidth="1"/>
    <col min="3375" max="3375" width="27.453125" customWidth="1"/>
    <col min="3376" max="3376" width="14.1796875" bestFit="1" customWidth="1"/>
    <col min="3377" max="3377" width="16.81640625" bestFit="1" customWidth="1"/>
    <col min="3378" max="3379" width="18" bestFit="1" customWidth="1"/>
    <col min="3380" max="3380" width="14.453125" bestFit="1" customWidth="1"/>
    <col min="3381" max="3381" width="12.453125" bestFit="1" customWidth="1"/>
    <col min="3382" max="3382" width="19.81640625" customWidth="1"/>
    <col min="3383" max="3383" width="4" bestFit="1" customWidth="1"/>
    <col min="3384" max="3384" width="15.54296875" bestFit="1" customWidth="1"/>
    <col min="3385" max="3385" width="12.7265625" bestFit="1" customWidth="1"/>
    <col min="3386" max="3386" width="21.1796875" bestFit="1" customWidth="1"/>
    <col min="3387" max="3387" width="15.54296875" bestFit="1" customWidth="1"/>
    <col min="3388" max="3388" width="10.54296875" bestFit="1" customWidth="1"/>
    <col min="3389" max="3389" width="14.453125" bestFit="1" customWidth="1"/>
    <col min="3390" max="3390" width="17.81640625" bestFit="1" customWidth="1"/>
    <col min="3391" max="3391" width="9" bestFit="1" customWidth="1"/>
    <col min="3392" max="3392" width="10.7265625" bestFit="1" customWidth="1"/>
    <col min="3393" max="3393" width="16.453125" bestFit="1" customWidth="1"/>
    <col min="3394" max="3394" width="14.453125" bestFit="1" customWidth="1"/>
    <col min="3395" max="3395" width="12.54296875" bestFit="1" customWidth="1"/>
    <col min="3396" max="3396" width="16.54296875" bestFit="1" customWidth="1"/>
    <col min="3397" max="3397" width="9.1796875" customWidth="1"/>
    <col min="3398" max="3398" width="15.453125" bestFit="1" customWidth="1"/>
    <col min="3399" max="3584" width="9.1796875" customWidth="1"/>
    <col min="3585" max="3585" width="14.1796875" bestFit="1" customWidth="1"/>
    <col min="3586" max="3586" width="12.1796875" bestFit="1" customWidth="1"/>
    <col min="3587" max="3587" width="17" bestFit="1" customWidth="1"/>
    <col min="3588" max="3588" width="15.81640625" bestFit="1" customWidth="1"/>
    <col min="3589" max="3589" width="15" bestFit="1" customWidth="1"/>
    <col min="3590" max="3590" width="18.54296875" bestFit="1" customWidth="1"/>
    <col min="3591" max="3591" width="10.81640625" bestFit="1" customWidth="1"/>
    <col min="3592" max="3592" width="18.1796875" bestFit="1" customWidth="1"/>
    <col min="3593" max="3593" width="59.54296875" bestFit="1" customWidth="1"/>
    <col min="3594" max="3594" width="14.81640625" bestFit="1" customWidth="1"/>
    <col min="3595" max="3595" width="19.453125" bestFit="1" customWidth="1"/>
    <col min="3596" max="3596" width="10.26953125" customWidth="1"/>
    <col min="3597" max="3597" width="11.81640625" customWidth="1"/>
    <col min="3598" max="3598" width="17.1796875" bestFit="1" customWidth="1"/>
    <col min="3599" max="3600" width="15.81640625" bestFit="1" customWidth="1"/>
    <col min="3601" max="3601" width="13.54296875" bestFit="1" customWidth="1"/>
    <col min="3603" max="3603" width="15.1796875" bestFit="1" customWidth="1"/>
    <col min="3604" max="3604" width="18.1796875" bestFit="1" customWidth="1"/>
    <col min="3605" max="3605" width="19.453125" bestFit="1" customWidth="1"/>
    <col min="3606" max="3606" width="24.1796875" customWidth="1"/>
    <col min="3607" max="3607" width="15.1796875" bestFit="1" customWidth="1"/>
    <col min="3608" max="3608" width="15.54296875" bestFit="1" customWidth="1"/>
    <col min="3609" max="3609" width="22.453125" bestFit="1" customWidth="1"/>
    <col min="3610" max="3610" width="16.81640625" bestFit="1" customWidth="1"/>
    <col min="3611" max="3611" width="14.1796875" bestFit="1" customWidth="1"/>
    <col min="3612" max="3612" width="15" bestFit="1" customWidth="1"/>
    <col min="3613" max="3613" width="20" bestFit="1" customWidth="1"/>
    <col min="3614" max="3614" width="22.1796875" bestFit="1" customWidth="1"/>
    <col min="3615" max="3615" width="26.81640625" bestFit="1" customWidth="1"/>
    <col min="3616" max="3616" width="13.1796875" bestFit="1" customWidth="1"/>
    <col min="3617" max="3617" width="13" bestFit="1" customWidth="1"/>
    <col min="3618" max="3618" width="23.54296875" bestFit="1" customWidth="1"/>
    <col min="3619" max="3619" width="28.26953125" bestFit="1" customWidth="1"/>
    <col min="3620" max="3620" width="6.7265625" bestFit="1" customWidth="1"/>
    <col min="3621" max="3621" width="13.26953125" bestFit="1" customWidth="1"/>
    <col min="3622" max="3622" width="9.7265625" bestFit="1" customWidth="1"/>
    <col min="3623" max="3623" width="11.1796875" bestFit="1" customWidth="1"/>
    <col min="3624" max="3624" width="7.54296875" bestFit="1" customWidth="1"/>
    <col min="3625" max="3625" width="14.1796875" bestFit="1" customWidth="1"/>
    <col min="3626" max="3626" width="13.453125" bestFit="1" customWidth="1"/>
    <col min="3627" max="3627" width="15.453125" bestFit="1" customWidth="1"/>
    <col min="3628" max="3628" width="16.1796875" bestFit="1" customWidth="1"/>
    <col min="3629" max="3629" width="14.54296875" bestFit="1" customWidth="1"/>
    <col min="3630" max="3630" width="19.453125" bestFit="1" customWidth="1"/>
    <col min="3631" max="3631" width="27.453125" customWidth="1"/>
    <col min="3632" max="3632" width="14.1796875" bestFit="1" customWidth="1"/>
    <col min="3633" max="3633" width="16.81640625" bestFit="1" customWidth="1"/>
    <col min="3634" max="3635" width="18" bestFit="1" customWidth="1"/>
    <col min="3636" max="3636" width="14.453125" bestFit="1" customWidth="1"/>
    <col min="3637" max="3637" width="12.453125" bestFit="1" customWidth="1"/>
    <col min="3638" max="3638" width="19.81640625" customWidth="1"/>
    <col min="3639" max="3639" width="4" bestFit="1" customWidth="1"/>
    <col min="3640" max="3640" width="15.54296875" bestFit="1" customWidth="1"/>
    <col min="3641" max="3641" width="12.7265625" bestFit="1" customWidth="1"/>
    <col min="3642" max="3642" width="21.1796875" bestFit="1" customWidth="1"/>
    <col min="3643" max="3643" width="15.54296875" bestFit="1" customWidth="1"/>
    <col min="3644" max="3644" width="10.54296875" bestFit="1" customWidth="1"/>
    <col min="3645" max="3645" width="14.453125" bestFit="1" customWidth="1"/>
    <col min="3646" max="3646" width="17.81640625" bestFit="1" customWidth="1"/>
    <col min="3647" max="3647" width="9" bestFit="1" customWidth="1"/>
    <col min="3648" max="3648" width="10.7265625" bestFit="1" customWidth="1"/>
    <col min="3649" max="3649" width="16.453125" bestFit="1" customWidth="1"/>
    <col min="3650" max="3650" width="14.453125" bestFit="1" customWidth="1"/>
    <col min="3651" max="3651" width="12.54296875" bestFit="1" customWidth="1"/>
    <col min="3652" max="3652" width="16.54296875" bestFit="1" customWidth="1"/>
    <col min="3653" max="3653" width="9.1796875" customWidth="1"/>
    <col min="3654" max="3654" width="15.453125" bestFit="1" customWidth="1"/>
    <col min="3655" max="3840" width="9.1796875" customWidth="1"/>
    <col min="3841" max="3841" width="14.1796875" bestFit="1" customWidth="1"/>
    <col min="3842" max="3842" width="12.1796875" bestFit="1" customWidth="1"/>
    <col min="3843" max="3843" width="17" bestFit="1" customWidth="1"/>
    <col min="3844" max="3844" width="15.81640625" bestFit="1" customWidth="1"/>
    <col min="3845" max="3845" width="15" bestFit="1" customWidth="1"/>
    <col min="3846" max="3846" width="18.54296875" bestFit="1" customWidth="1"/>
    <col min="3847" max="3847" width="10.81640625" bestFit="1" customWidth="1"/>
    <col min="3848" max="3848" width="18.1796875" bestFit="1" customWidth="1"/>
    <col min="3849" max="3849" width="59.54296875" bestFit="1" customWidth="1"/>
    <col min="3850" max="3850" width="14.81640625" bestFit="1" customWidth="1"/>
    <col min="3851" max="3851" width="19.453125" bestFit="1" customWidth="1"/>
    <col min="3852" max="3852" width="10.26953125" customWidth="1"/>
    <col min="3853" max="3853" width="11.81640625" customWidth="1"/>
    <col min="3854" max="3854" width="17.1796875" bestFit="1" customWidth="1"/>
    <col min="3855" max="3856" width="15.81640625" bestFit="1" customWidth="1"/>
    <col min="3857" max="3857" width="13.54296875" bestFit="1" customWidth="1"/>
    <col min="3859" max="3859" width="15.1796875" bestFit="1" customWidth="1"/>
    <col min="3860" max="3860" width="18.1796875" bestFit="1" customWidth="1"/>
    <col min="3861" max="3861" width="19.453125" bestFit="1" customWidth="1"/>
    <col min="3862" max="3862" width="24.1796875" customWidth="1"/>
    <col min="3863" max="3863" width="15.1796875" bestFit="1" customWidth="1"/>
    <col min="3864" max="3864" width="15.54296875" bestFit="1" customWidth="1"/>
    <col min="3865" max="3865" width="22.453125" bestFit="1" customWidth="1"/>
    <col min="3866" max="3866" width="16.81640625" bestFit="1" customWidth="1"/>
    <col min="3867" max="3867" width="14.1796875" bestFit="1" customWidth="1"/>
    <col min="3868" max="3868" width="15" bestFit="1" customWidth="1"/>
    <col min="3869" max="3869" width="20" bestFit="1" customWidth="1"/>
    <col min="3870" max="3870" width="22.1796875" bestFit="1" customWidth="1"/>
    <col min="3871" max="3871" width="26.81640625" bestFit="1" customWidth="1"/>
    <col min="3872" max="3872" width="13.1796875" bestFit="1" customWidth="1"/>
    <col min="3873" max="3873" width="13" bestFit="1" customWidth="1"/>
    <col min="3874" max="3874" width="23.54296875" bestFit="1" customWidth="1"/>
    <col min="3875" max="3875" width="28.26953125" bestFit="1" customWidth="1"/>
    <col min="3876" max="3876" width="6.7265625" bestFit="1" customWidth="1"/>
    <col min="3877" max="3877" width="13.26953125" bestFit="1" customWidth="1"/>
    <col min="3878" max="3878" width="9.7265625" bestFit="1" customWidth="1"/>
    <col min="3879" max="3879" width="11.1796875" bestFit="1" customWidth="1"/>
    <col min="3880" max="3880" width="7.54296875" bestFit="1" customWidth="1"/>
    <col min="3881" max="3881" width="14.1796875" bestFit="1" customWidth="1"/>
    <col min="3882" max="3882" width="13.453125" bestFit="1" customWidth="1"/>
    <col min="3883" max="3883" width="15.453125" bestFit="1" customWidth="1"/>
    <col min="3884" max="3884" width="16.1796875" bestFit="1" customWidth="1"/>
    <col min="3885" max="3885" width="14.54296875" bestFit="1" customWidth="1"/>
    <col min="3886" max="3886" width="19.453125" bestFit="1" customWidth="1"/>
    <col min="3887" max="3887" width="27.453125" customWidth="1"/>
    <col min="3888" max="3888" width="14.1796875" bestFit="1" customWidth="1"/>
    <col min="3889" max="3889" width="16.81640625" bestFit="1" customWidth="1"/>
    <col min="3890" max="3891" width="18" bestFit="1" customWidth="1"/>
    <col min="3892" max="3892" width="14.453125" bestFit="1" customWidth="1"/>
    <col min="3893" max="3893" width="12.453125" bestFit="1" customWidth="1"/>
    <col min="3894" max="3894" width="19.81640625" customWidth="1"/>
    <col min="3895" max="3895" width="4" bestFit="1" customWidth="1"/>
    <col min="3896" max="3896" width="15.54296875" bestFit="1" customWidth="1"/>
    <col min="3897" max="3897" width="12.7265625" bestFit="1" customWidth="1"/>
    <col min="3898" max="3898" width="21.1796875" bestFit="1" customWidth="1"/>
    <col min="3899" max="3899" width="15.54296875" bestFit="1" customWidth="1"/>
    <col min="3900" max="3900" width="10.54296875" bestFit="1" customWidth="1"/>
    <col min="3901" max="3901" width="14.453125" bestFit="1" customWidth="1"/>
    <col min="3902" max="3902" width="17.81640625" bestFit="1" customWidth="1"/>
    <col min="3903" max="3903" width="9" bestFit="1" customWidth="1"/>
    <col min="3904" max="3904" width="10.7265625" bestFit="1" customWidth="1"/>
    <col min="3905" max="3905" width="16.453125" bestFit="1" customWidth="1"/>
    <col min="3906" max="3906" width="14.453125" bestFit="1" customWidth="1"/>
    <col min="3907" max="3907" width="12.54296875" bestFit="1" customWidth="1"/>
    <col min="3908" max="3908" width="16.54296875" bestFit="1" customWidth="1"/>
    <col min="3909" max="3909" width="9.1796875" customWidth="1"/>
    <col min="3910" max="3910" width="15.453125" bestFit="1" customWidth="1"/>
    <col min="3911" max="4096" width="9.1796875" customWidth="1"/>
    <col min="4097" max="4097" width="14.1796875" bestFit="1" customWidth="1"/>
    <col min="4098" max="4098" width="12.1796875" bestFit="1" customWidth="1"/>
    <col min="4099" max="4099" width="17" bestFit="1" customWidth="1"/>
    <col min="4100" max="4100" width="15.81640625" bestFit="1" customWidth="1"/>
    <col min="4101" max="4101" width="15" bestFit="1" customWidth="1"/>
    <col min="4102" max="4102" width="18.54296875" bestFit="1" customWidth="1"/>
    <col min="4103" max="4103" width="10.81640625" bestFit="1" customWidth="1"/>
    <col min="4104" max="4104" width="18.1796875" bestFit="1" customWidth="1"/>
    <col min="4105" max="4105" width="59.54296875" bestFit="1" customWidth="1"/>
    <col min="4106" max="4106" width="14.81640625" bestFit="1" customWidth="1"/>
    <col min="4107" max="4107" width="19.453125" bestFit="1" customWidth="1"/>
    <col min="4108" max="4108" width="10.26953125" customWidth="1"/>
    <col min="4109" max="4109" width="11.81640625" customWidth="1"/>
    <col min="4110" max="4110" width="17.1796875" bestFit="1" customWidth="1"/>
    <col min="4111" max="4112" width="15.81640625" bestFit="1" customWidth="1"/>
    <col min="4113" max="4113" width="13.54296875" bestFit="1" customWidth="1"/>
    <col min="4115" max="4115" width="15.1796875" bestFit="1" customWidth="1"/>
    <col min="4116" max="4116" width="18.1796875" bestFit="1" customWidth="1"/>
    <col min="4117" max="4117" width="19.453125" bestFit="1" customWidth="1"/>
    <col min="4118" max="4118" width="24.1796875" customWidth="1"/>
    <col min="4119" max="4119" width="15.1796875" bestFit="1" customWidth="1"/>
    <col min="4120" max="4120" width="15.54296875" bestFit="1" customWidth="1"/>
    <col min="4121" max="4121" width="22.453125" bestFit="1" customWidth="1"/>
    <col min="4122" max="4122" width="16.81640625" bestFit="1" customWidth="1"/>
    <col min="4123" max="4123" width="14.1796875" bestFit="1" customWidth="1"/>
    <col min="4124" max="4124" width="15" bestFit="1" customWidth="1"/>
    <col min="4125" max="4125" width="20" bestFit="1" customWidth="1"/>
    <col min="4126" max="4126" width="22.1796875" bestFit="1" customWidth="1"/>
    <col min="4127" max="4127" width="26.81640625" bestFit="1" customWidth="1"/>
    <col min="4128" max="4128" width="13.1796875" bestFit="1" customWidth="1"/>
    <col min="4129" max="4129" width="13" bestFit="1" customWidth="1"/>
    <col min="4130" max="4130" width="23.54296875" bestFit="1" customWidth="1"/>
    <col min="4131" max="4131" width="28.26953125" bestFit="1" customWidth="1"/>
    <col min="4132" max="4132" width="6.7265625" bestFit="1" customWidth="1"/>
    <col min="4133" max="4133" width="13.26953125" bestFit="1" customWidth="1"/>
    <col min="4134" max="4134" width="9.7265625" bestFit="1" customWidth="1"/>
    <col min="4135" max="4135" width="11.1796875" bestFit="1" customWidth="1"/>
    <col min="4136" max="4136" width="7.54296875" bestFit="1" customWidth="1"/>
    <col min="4137" max="4137" width="14.1796875" bestFit="1" customWidth="1"/>
    <col min="4138" max="4138" width="13.453125" bestFit="1" customWidth="1"/>
    <col min="4139" max="4139" width="15.453125" bestFit="1" customWidth="1"/>
    <col min="4140" max="4140" width="16.1796875" bestFit="1" customWidth="1"/>
    <col min="4141" max="4141" width="14.54296875" bestFit="1" customWidth="1"/>
    <col min="4142" max="4142" width="19.453125" bestFit="1" customWidth="1"/>
    <col min="4143" max="4143" width="27.453125" customWidth="1"/>
    <col min="4144" max="4144" width="14.1796875" bestFit="1" customWidth="1"/>
    <col min="4145" max="4145" width="16.81640625" bestFit="1" customWidth="1"/>
    <col min="4146" max="4147" width="18" bestFit="1" customWidth="1"/>
    <col min="4148" max="4148" width="14.453125" bestFit="1" customWidth="1"/>
    <col min="4149" max="4149" width="12.453125" bestFit="1" customWidth="1"/>
    <col min="4150" max="4150" width="19.81640625" customWidth="1"/>
    <col min="4151" max="4151" width="4" bestFit="1" customWidth="1"/>
    <col min="4152" max="4152" width="15.54296875" bestFit="1" customWidth="1"/>
    <col min="4153" max="4153" width="12.7265625" bestFit="1" customWidth="1"/>
    <col min="4154" max="4154" width="21.1796875" bestFit="1" customWidth="1"/>
    <col min="4155" max="4155" width="15.54296875" bestFit="1" customWidth="1"/>
    <col min="4156" max="4156" width="10.54296875" bestFit="1" customWidth="1"/>
    <col min="4157" max="4157" width="14.453125" bestFit="1" customWidth="1"/>
    <col min="4158" max="4158" width="17.81640625" bestFit="1" customWidth="1"/>
    <col min="4159" max="4159" width="9" bestFit="1" customWidth="1"/>
    <col min="4160" max="4160" width="10.7265625" bestFit="1" customWidth="1"/>
    <col min="4161" max="4161" width="16.453125" bestFit="1" customWidth="1"/>
    <col min="4162" max="4162" width="14.453125" bestFit="1" customWidth="1"/>
    <col min="4163" max="4163" width="12.54296875" bestFit="1" customWidth="1"/>
    <col min="4164" max="4164" width="16.54296875" bestFit="1" customWidth="1"/>
    <col min="4165" max="4165" width="9.1796875" customWidth="1"/>
    <col min="4166" max="4166" width="15.453125" bestFit="1" customWidth="1"/>
    <col min="4167" max="4352" width="9.1796875" customWidth="1"/>
    <col min="4353" max="4353" width="14.1796875" bestFit="1" customWidth="1"/>
    <col min="4354" max="4354" width="12.1796875" bestFit="1" customWidth="1"/>
    <col min="4355" max="4355" width="17" bestFit="1" customWidth="1"/>
    <col min="4356" max="4356" width="15.81640625" bestFit="1" customWidth="1"/>
    <col min="4357" max="4357" width="15" bestFit="1" customWidth="1"/>
    <col min="4358" max="4358" width="18.54296875" bestFit="1" customWidth="1"/>
    <col min="4359" max="4359" width="10.81640625" bestFit="1" customWidth="1"/>
    <col min="4360" max="4360" width="18.1796875" bestFit="1" customWidth="1"/>
    <col min="4361" max="4361" width="59.54296875" bestFit="1" customWidth="1"/>
    <col min="4362" max="4362" width="14.81640625" bestFit="1" customWidth="1"/>
    <col min="4363" max="4363" width="19.453125" bestFit="1" customWidth="1"/>
    <col min="4364" max="4364" width="10.26953125" customWidth="1"/>
    <col min="4365" max="4365" width="11.81640625" customWidth="1"/>
    <col min="4366" max="4366" width="17.1796875" bestFit="1" customWidth="1"/>
    <col min="4367" max="4368" width="15.81640625" bestFit="1" customWidth="1"/>
    <col min="4369" max="4369" width="13.54296875" bestFit="1" customWidth="1"/>
    <col min="4371" max="4371" width="15.1796875" bestFit="1" customWidth="1"/>
    <col min="4372" max="4372" width="18.1796875" bestFit="1" customWidth="1"/>
    <col min="4373" max="4373" width="19.453125" bestFit="1" customWidth="1"/>
    <col min="4374" max="4374" width="24.1796875" customWidth="1"/>
    <col min="4375" max="4375" width="15.1796875" bestFit="1" customWidth="1"/>
    <col min="4376" max="4376" width="15.54296875" bestFit="1" customWidth="1"/>
    <col min="4377" max="4377" width="22.453125" bestFit="1" customWidth="1"/>
    <col min="4378" max="4378" width="16.81640625" bestFit="1" customWidth="1"/>
    <col min="4379" max="4379" width="14.1796875" bestFit="1" customWidth="1"/>
    <col min="4380" max="4380" width="15" bestFit="1" customWidth="1"/>
    <col min="4381" max="4381" width="20" bestFit="1" customWidth="1"/>
    <col min="4382" max="4382" width="22.1796875" bestFit="1" customWidth="1"/>
    <col min="4383" max="4383" width="26.81640625" bestFit="1" customWidth="1"/>
    <col min="4384" max="4384" width="13.1796875" bestFit="1" customWidth="1"/>
    <col min="4385" max="4385" width="13" bestFit="1" customWidth="1"/>
    <col min="4386" max="4386" width="23.54296875" bestFit="1" customWidth="1"/>
    <col min="4387" max="4387" width="28.26953125" bestFit="1" customWidth="1"/>
    <col min="4388" max="4388" width="6.7265625" bestFit="1" customWidth="1"/>
    <col min="4389" max="4389" width="13.26953125" bestFit="1" customWidth="1"/>
    <col min="4390" max="4390" width="9.7265625" bestFit="1" customWidth="1"/>
    <col min="4391" max="4391" width="11.1796875" bestFit="1" customWidth="1"/>
    <col min="4392" max="4392" width="7.54296875" bestFit="1" customWidth="1"/>
    <col min="4393" max="4393" width="14.1796875" bestFit="1" customWidth="1"/>
    <col min="4394" max="4394" width="13.453125" bestFit="1" customWidth="1"/>
    <col min="4395" max="4395" width="15.453125" bestFit="1" customWidth="1"/>
    <col min="4396" max="4396" width="16.1796875" bestFit="1" customWidth="1"/>
    <col min="4397" max="4397" width="14.54296875" bestFit="1" customWidth="1"/>
    <col min="4398" max="4398" width="19.453125" bestFit="1" customWidth="1"/>
    <col min="4399" max="4399" width="27.453125" customWidth="1"/>
    <col min="4400" max="4400" width="14.1796875" bestFit="1" customWidth="1"/>
    <col min="4401" max="4401" width="16.81640625" bestFit="1" customWidth="1"/>
    <col min="4402" max="4403" width="18" bestFit="1" customWidth="1"/>
    <col min="4404" max="4404" width="14.453125" bestFit="1" customWidth="1"/>
    <col min="4405" max="4405" width="12.453125" bestFit="1" customWidth="1"/>
    <col min="4406" max="4406" width="19.81640625" customWidth="1"/>
    <col min="4407" max="4407" width="4" bestFit="1" customWidth="1"/>
    <col min="4408" max="4408" width="15.54296875" bestFit="1" customWidth="1"/>
    <col min="4409" max="4409" width="12.7265625" bestFit="1" customWidth="1"/>
    <col min="4410" max="4410" width="21.1796875" bestFit="1" customWidth="1"/>
    <col min="4411" max="4411" width="15.54296875" bestFit="1" customWidth="1"/>
    <col min="4412" max="4412" width="10.54296875" bestFit="1" customWidth="1"/>
    <col min="4413" max="4413" width="14.453125" bestFit="1" customWidth="1"/>
    <col min="4414" max="4414" width="17.81640625" bestFit="1" customWidth="1"/>
    <col min="4415" max="4415" width="9" bestFit="1" customWidth="1"/>
    <col min="4416" max="4416" width="10.7265625" bestFit="1" customWidth="1"/>
    <col min="4417" max="4417" width="16.453125" bestFit="1" customWidth="1"/>
    <col min="4418" max="4418" width="14.453125" bestFit="1" customWidth="1"/>
    <col min="4419" max="4419" width="12.54296875" bestFit="1" customWidth="1"/>
    <col min="4420" max="4420" width="16.54296875" bestFit="1" customWidth="1"/>
    <col min="4421" max="4421" width="9.1796875" customWidth="1"/>
    <col min="4422" max="4422" width="15.453125" bestFit="1" customWidth="1"/>
    <col min="4423" max="4608" width="9.1796875" customWidth="1"/>
    <col min="4609" max="4609" width="14.1796875" bestFit="1" customWidth="1"/>
    <col min="4610" max="4610" width="12.1796875" bestFit="1" customWidth="1"/>
    <col min="4611" max="4611" width="17" bestFit="1" customWidth="1"/>
    <col min="4612" max="4612" width="15.81640625" bestFit="1" customWidth="1"/>
    <col min="4613" max="4613" width="15" bestFit="1" customWidth="1"/>
    <col min="4614" max="4614" width="18.54296875" bestFit="1" customWidth="1"/>
    <col min="4615" max="4615" width="10.81640625" bestFit="1" customWidth="1"/>
    <col min="4616" max="4616" width="18.1796875" bestFit="1" customWidth="1"/>
    <col min="4617" max="4617" width="59.54296875" bestFit="1" customWidth="1"/>
    <col min="4618" max="4618" width="14.81640625" bestFit="1" customWidth="1"/>
    <col min="4619" max="4619" width="19.453125" bestFit="1" customWidth="1"/>
    <col min="4620" max="4620" width="10.26953125" customWidth="1"/>
    <col min="4621" max="4621" width="11.81640625" customWidth="1"/>
    <col min="4622" max="4622" width="17.1796875" bestFit="1" customWidth="1"/>
    <col min="4623" max="4624" width="15.81640625" bestFit="1" customWidth="1"/>
    <col min="4625" max="4625" width="13.54296875" bestFit="1" customWidth="1"/>
    <col min="4627" max="4627" width="15.1796875" bestFit="1" customWidth="1"/>
    <col min="4628" max="4628" width="18.1796875" bestFit="1" customWidth="1"/>
    <col min="4629" max="4629" width="19.453125" bestFit="1" customWidth="1"/>
    <col min="4630" max="4630" width="24.1796875" customWidth="1"/>
    <col min="4631" max="4631" width="15.1796875" bestFit="1" customWidth="1"/>
    <col min="4632" max="4632" width="15.54296875" bestFit="1" customWidth="1"/>
    <col min="4633" max="4633" width="22.453125" bestFit="1" customWidth="1"/>
    <col min="4634" max="4634" width="16.81640625" bestFit="1" customWidth="1"/>
    <col min="4635" max="4635" width="14.1796875" bestFit="1" customWidth="1"/>
    <col min="4636" max="4636" width="15" bestFit="1" customWidth="1"/>
    <col min="4637" max="4637" width="20" bestFit="1" customWidth="1"/>
    <col min="4638" max="4638" width="22.1796875" bestFit="1" customWidth="1"/>
    <col min="4639" max="4639" width="26.81640625" bestFit="1" customWidth="1"/>
    <col min="4640" max="4640" width="13.1796875" bestFit="1" customWidth="1"/>
    <col min="4641" max="4641" width="13" bestFit="1" customWidth="1"/>
    <col min="4642" max="4642" width="23.54296875" bestFit="1" customWidth="1"/>
    <col min="4643" max="4643" width="28.26953125" bestFit="1" customWidth="1"/>
    <col min="4644" max="4644" width="6.7265625" bestFit="1" customWidth="1"/>
    <col min="4645" max="4645" width="13.26953125" bestFit="1" customWidth="1"/>
    <col min="4646" max="4646" width="9.7265625" bestFit="1" customWidth="1"/>
    <col min="4647" max="4647" width="11.1796875" bestFit="1" customWidth="1"/>
    <col min="4648" max="4648" width="7.54296875" bestFit="1" customWidth="1"/>
    <col min="4649" max="4649" width="14.1796875" bestFit="1" customWidth="1"/>
    <col min="4650" max="4650" width="13.453125" bestFit="1" customWidth="1"/>
    <col min="4651" max="4651" width="15.453125" bestFit="1" customWidth="1"/>
    <col min="4652" max="4652" width="16.1796875" bestFit="1" customWidth="1"/>
    <col min="4653" max="4653" width="14.54296875" bestFit="1" customWidth="1"/>
    <col min="4654" max="4654" width="19.453125" bestFit="1" customWidth="1"/>
    <col min="4655" max="4655" width="27.453125" customWidth="1"/>
    <col min="4656" max="4656" width="14.1796875" bestFit="1" customWidth="1"/>
    <col min="4657" max="4657" width="16.81640625" bestFit="1" customWidth="1"/>
    <col min="4658" max="4659" width="18" bestFit="1" customWidth="1"/>
    <col min="4660" max="4660" width="14.453125" bestFit="1" customWidth="1"/>
    <col min="4661" max="4661" width="12.453125" bestFit="1" customWidth="1"/>
    <col min="4662" max="4662" width="19.81640625" customWidth="1"/>
    <col min="4663" max="4663" width="4" bestFit="1" customWidth="1"/>
    <col min="4664" max="4664" width="15.54296875" bestFit="1" customWidth="1"/>
    <col min="4665" max="4665" width="12.7265625" bestFit="1" customWidth="1"/>
    <col min="4666" max="4666" width="21.1796875" bestFit="1" customWidth="1"/>
    <col min="4667" max="4667" width="15.54296875" bestFit="1" customWidth="1"/>
    <col min="4668" max="4668" width="10.54296875" bestFit="1" customWidth="1"/>
    <col min="4669" max="4669" width="14.453125" bestFit="1" customWidth="1"/>
    <col min="4670" max="4670" width="17.81640625" bestFit="1" customWidth="1"/>
    <col min="4671" max="4671" width="9" bestFit="1" customWidth="1"/>
    <col min="4672" max="4672" width="10.7265625" bestFit="1" customWidth="1"/>
    <col min="4673" max="4673" width="16.453125" bestFit="1" customWidth="1"/>
    <col min="4674" max="4674" width="14.453125" bestFit="1" customWidth="1"/>
    <col min="4675" max="4675" width="12.54296875" bestFit="1" customWidth="1"/>
    <col min="4676" max="4676" width="16.54296875" bestFit="1" customWidth="1"/>
    <col min="4677" max="4677" width="9.1796875" customWidth="1"/>
    <col min="4678" max="4678" width="15.453125" bestFit="1" customWidth="1"/>
    <col min="4679" max="4864" width="9.1796875" customWidth="1"/>
    <col min="4865" max="4865" width="14.1796875" bestFit="1" customWidth="1"/>
    <col min="4866" max="4866" width="12.1796875" bestFit="1" customWidth="1"/>
    <col min="4867" max="4867" width="17" bestFit="1" customWidth="1"/>
    <col min="4868" max="4868" width="15.81640625" bestFit="1" customWidth="1"/>
    <col min="4869" max="4869" width="15" bestFit="1" customWidth="1"/>
    <col min="4870" max="4870" width="18.54296875" bestFit="1" customWidth="1"/>
    <col min="4871" max="4871" width="10.81640625" bestFit="1" customWidth="1"/>
    <col min="4872" max="4872" width="18.1796875" bestFit="1" customWidth="1"/>
    <col min="4873" max="4873" width="59.54296875" bestFit="1" customWidth="1"/>
    <col min="4874" max="4874" width="14.81640625" bestFit="1" customWidth="1"/>
    <col min="4875" max="4875" width="19.453125" bestFit="1" customWidth="1"/>
    <col min="4876" max="4876" width="10.26953125" customWidth="1"/>
    <col min="4877" max="4877" width="11.81640625" customWidth="1"/>
    <col min="4878" max="4878" width="17.1796875" bestFit="1" customWidth="1"/>
    <col min="4879" max="4880" width="15.81640625" bestFit="1" customWidth="1"/>
    <col min="4881" max="4881" width="13.54296875" bestFit="1" customWidth="1"/>
    <col min="4883" max="4883" width="15.1796875" bestFit="1" customWidth="1"/>
    <col min="4884" max="4884" width="18.1796875" bestFit="1" customWidth="1"/>
    <col min="4885" max="4885" width="19.453125" bestFit="1" customWidth="1"/>
    <col min="4886" max="4886" width="24.1796875" customWidth="1"/>
    <col min="4887" max="4887" width="15.1796875" bestFit="1" customWidth="1"/>
    <col min="4888" max="4888" width="15.54296875" bestFit="1" customWidth="1"/>
    <col min="4889" max="4889" width="22.453125" bestFit="1" customWidth="1"/>
    <col min="4890" max="4890" width="16.81640625" bestFit="1" customWidth="1"/>
    <col min="4891" max="4891" width="14.1796875" bestFit="1" customWidth="1"/>
    <col min="4892" max="4892" width="15" bestFit="1" customWidth="1"/>
    <col min="4893" max="4893" width="20" bestFit="1" customWidth="1"/>
    <col min="4894" max="4894" width="22.1796875" bestFit="1" customWidth="1"/>
    <col min="4895" max="4895" width="26.81640625" bestFit="1" customWidth="1"/>
    <col min="4896" max="4896" width="13.1796875" bestFit="1" customWidth="1"/>
    <col min="4897" max="4897" width="13" bestFit="1" customWidth="1"/>
    <col min="4898" max="4898" width="23.54296875" bestFit="1" customWidth="1"/>
    <col min="4899" max="4899" width="28.26953125" bestFit="1" customWidth="1"/>
    <col min="4900" max="4900" width="6.7265625" bestFit="1" customWidth="1"/>
    <col min="4901" max="4901" width="13.26953125" bestFit="1" customWidth="1"/>
    <col min="4902" max="4902" width="9.7265625" bestFit="1" customWidth="1"/>
    <col min="4903" max="4903" width="11.1796875" bestFit="1" customWidth="1"/>
    <col min="4904" max="4904" width="7.54296875" bestFit="1" customWidth="1"/>
    <col min="4905" max="4905" width="14.1796875" bestFit="1" customWidth="1"/>
    <col min="4906" max="4906" width="13.453125" bestFit="1" customWidth="1"/>
    <col min="4907" max="4907" width="15.453125" bestFit="1" customWidth="1"/>
    <col min="4908" max="4908" width="16.1796875" bestFit="1" customWidth="1"/>
    <col min="4909" max="4909" width="14.54296875" bestFit="1" customWidth="1"/>
    <col min="4910" max="4910" width="19.453125" bestFit="1" customWidth="1"/>
    <col min="4911" max="4911" width="27.453125" customWidth="1"/>
    <col min="4912" max="4912" width="14.1796875" bestFit="1" customWidth="1"/>
    <col min="4913" max="4913" width="16.81640625" bestFit="1" customWidth="1"/>
    <col min="4914" max="4915" width="18" bestFit="1" customWidth="1"/>
    <col min="4916" max="4916" width="14.453125" bestFit="1" customWidth="1"/>
    <col min="4917" max="4917" width="12.453125" bestFit="1" customWidth="1"/>
    <col min="4918" max="4918" width="19.81640625" customWidth="1"/>
    <col min="4919" max="4919" width="4" bestFit="1" customWidth="1"/>
    <col min="4920" max="4920" width="15.54296875" bestFit="1" customWidth="1"/>
    <col min="4921" max="4921" width="12.7265625" bestFit="1" customWidth="1"/>
    <col min="4922" max="4922" width="21.1796875" bestFit="1" customWidth="1"/>
    <col min="4923" max="4923" width="15.54296875" bestFit="1" customWidth="1"/>
    <col min="4924" max="4924" width="10.54296875" bestFit="1" customWidth="1"/>
    <col min="4925" max="4925" width="14.453125" bestFit="1" customWidth="1"/>
    <col min="4926" max="4926" width="17.81640625" bestFit="1" customWidth="1"/>
    <col min="4927" max="4927" width="9" bestFit="1" customWidth="1"/>
    <col min="4928" max="4928" width="10.7265625" bestFit="1" customWidth="1"/>
    <col min="4929" max="4929" width="16.453125" bestFit="1" customWidth="1"/>
    <col min="4930" max="4930" width="14.453125" bestFit="1" customWidth="1"/>
    <col min="4931" max="4931" width="12.54296875" bestFit="1" customWidth="1"/>
    <col min="4932" max="4932" width="16.54296875" bestFit="1" customWidth="1"/>
    <col min="4933" max="4933" width="9.1796875" customWidth="1"/>
    <col min="4934" max="4934" width="15.453125" bestFit="1" customWidth="1"/>
    <col min="4935" max="5120" width="9.1796875" customWidth="1"/>
    <col min="5121" max="5121" width="14.1796875" bestFit="1" customWidth="1"/>
    <col min="5122" max="5122" width="12.1796875" bestFit="1" customWidth="1"/>
    <col min="5123" max="5123" width="17" bestFit="1" customWidth="1"/>
    <col min="5124" max="5124" width="15.81640625" bestFit="1" customWidth="1"/>
    <col min="5125" max="5125" width="15" bestFit="1" customWidth="1"/>
    <col min="5126" max="5126" width="18.54296875" bestFit="1" customWidth="1"/>
    <col min="5127" max="5127" width="10.81640625" bestFit="1" customWidth="1"/>
    <col min="5128" max="5128" width="18.1796875" bestFit="1" customWidth="1"/>
    <col min="5129" max="5129" width="59.54296875" bestFit="1" customWidth="1"/>
    <col min="5130" max="5130" width="14.81640625" bestFit="1" customWidth="1"/>
    <col min="5131" max="5131" width="19.453125" bestFit="1" customWidth="1"/>
    <col min="5132" max="5132" width="10.26953125" customWidth="1"/>
    <col min="5133" max="5133" width="11.81640625" customWidth="1"/>
    <col min="5134" max="5134" width="17.1796875" bestFit="1" customWidth="1"/>
    <col min="5135" max="5136" width="15.81640625" bestFit="1" customWidth="1"/>
    <col min="5137" max="5137" width="13.54296875" bestFit="1" customWidth="1"/>
    <col min="5139" max="5139" width="15.1796875" bestFit="1" customWidth="1"/>
    <col min="5140" max="5140" width="18.1796875" bestFit="1" customWidth="1"/>
    <col min="5141" max="5141" width="19.453125" bestFit="1" customWidth="1"/>
    <col min="5142" max="5142" width="24.1796875" customWidth="1"/>
    <col min="5143" max="5143" width="15.1796875" bestFit="1" customWidth="1"/>
    <col min="5144" max="5144" width="15.54296875" bestFit="1" customWidth="1"/>
    <col min="5145" max="5145" width="22.453125" bestFit="1" customWidth="1"/>
    <col min="5146" max="5146" width="16.81640625" bestFit="1" customWidth="1"/>
    <col min="5147" max="5147" width="14.1796875" bestFit="1" customWidth="1"/>
    <col min="5148" max="5148" width="15" bestFit="1" customWidth="1"/>
    <col min="5149" max="5149" width="20" bestFit="1" customWidth="1"/>
    <col min="5150" max="5150" width="22.1796875" bestFit="1" customWidth="1"/>
    <col min="5151" max="5151" width="26.81640625" bestFit="1" customWidth="1"/>
    <col min="5152" max="5152" width="13.1796875" bestFit="1" customWidth="1"/>
    <col min="5153" max="5153" width="13" bestFit="1" customWidth="1"/>
    <col min="5154" max="5154" width="23.54296875" bestFit="1" customWidth="1"/>
    <col min="5155" max="5155" width="28.26953125" bestFit="1" customWidth="1"/>
    <col min="5156" max="5156" width="6.7265625" bestFit="1" customWidth="1"/>
    <col min="5157" max="5157" width="13.26953125" bestFit="1" customWidth="1"/>
    <col min="5158" max="5158" width="9.7265625" bestFit="1" customWidth="1"/>
    <col min="5159" max="5159" width="11.1796875" bestFit="1" customWidth="1"/>
    <col min="5160" max="5160" width="7.54296875" bestFit="1" customWidth="1"/>
    <col min="5161" max="5161" width="14.1796875" bestFit="1" customWidth="1"/>
    <col min="5162" max="5162" width="13.453125" bestFit="1" customWidth="1"/>
    <col min="5163" max="5163" width="15.453125" bestFit="1" customWidth="1"/>
    <col min="5164" max="5164" width="16.1796875" bestFit="1" customWidth="1"/>
    <col min="5165" max="5165" width="14.54296875" bestFit="1" customWidth="1"/>
    <col min="5166" max="5166" width="19.453125" bestFit="1" customWidth="1"/>
    <col min="5167" max="5167" width="27.453125" customWidth="1"/>
    <col min="5168" max="5168" width="14.1796875" bestFit="1" customWidth="1"/>
    <col min="5169" max="5169" width="16.81640625" bestFit="1" customWidth="1"/>
    <col min="5170" max="5171" width="18" bestFit="1" customWidth="1"/>
    <col min="5172" max="5172" width="14.453125" bestFit="1" customWidth="1"/>
    <col min="5173" max="5173" width="12.453125" bestFit="1" customWidth="1"/>
    <col min="5174" max="5174" width="19.81640625" customWidth="1"/>
    <col min="5175" max="5175" width="4" bestFit="1" customWidth="1"/>
    <col min="5176" max="5176" width="15.54296875" bestFit="1" customWidth="1"/>
    <col min="5177" max="5177" width="12.7265625" bestFit="1" customWidth="1"/>
    <col min="5178" max="5178" width="21.1796875" bestFit="1" customWidth="1"/>
    <col min="5179" max="5179" width="15.54296875" bestFit="1" customWidth="1"/>
    <col min="5180" max="5180" width="10.54296875" bestFit="1" customWidth="1"/>
    <col min="5181" max="5181" width="14.453125" bestFit="1" customWidth="1"/>
    <col min="5182" max="5182" width="17.81640625" bestFit="1" customWidth="1"/>
    <col min="5183" max="5183" width="9" bestFit="1" customWidth="1"/>
    <col min="5184" max="5184" width="10.7265625" bestFit="1" customWidth="1"/>
    <col min="5185" max="5185" width="16.453125" bestFit="1" customWidth="1"/>
    <col min="5186" max="5186" width="14.453125" bestFit="1" customWidth="1"/>
    <col min="5187" max="5187" width="12.54296875" bestFit="1" customWidth="1"/>
    <col min="5188" max="5188" width="16.54296875" bestFit="1" customWidth="1"/>
    <col min="5189" max="5189" width="9.1796875" customWidth="1"/>
    <col min="5190" max="5190" width="15.453125" bestFit="1" customWidth="1"/>
    <col min="5191" max="5376" width="9.1796875" customWidth="1"/>
    <col min="5377" max="5377" width="14.1796875" bestFit="1" customWidth="1"/>
    <col min="5378" max="5378" width="12.1796875" bestFit="1" customWidth="1"/>
    <col min="5379" max="5379" width="17" bestFit="1" customWidth="1"/>
    <col min="5380" max="5380" width="15.81640625" bestFit="1" customWidth="1"/>
    <col min="5381" max="5381" width="15" bestFit="1" customWidth="1"/>
    <col min="5382" max="5382" width="18.54296875" bestFit="1" customWidth="1"/>
    <col min="5383" max="5383" width="10.81640625" bestFit="1" customWidth="1"/>
    <col min="5384" max="5384" width="18.1796875" bestFit="1" customWidth="1"/>
    <col min="5385" max="5385" width="59.54296875" bestFit="1" customWidth="1"/>
    <col min="5386" max="5386" width="14.81640625" bestFit="1" customWidth="1"/>
    <col min="5387" max="5387" width="19.453125" bestFit="1" customWidth="1"/>
    <col min="5388" max="5388" width="10.26953125" customWidth="1"/>
    <col min="5389" max="5389" width="11.81640625" customWidth="1"/>
    <col min="5390" max="5390" width="17.1796875" bestFit="1" customWidth="1"/>
    <col min="5391" max="5392" width="15.81640625" bestFit="1" customWidth="1"/>
    <col min="5393" max="5393" width="13.54296875" bestFit="1" customWidth="1"/>
    <col min="5395" max="5395" width="15.1796875" bestFit="1" customWidth="1"/>
    <col min="5396" max="5396" width="18.1796875" bestFit="1" customWidth="1"/>
    <col min="5397" max="5397" width="19.453125" bestFit="1" customWidth="1"/>
    <col min="5398" max="5398" width="24.1796875" customWidth="1"/>
    <col min="5399" max="5399" width="15.1796875" bestFit="1" customWidth="1"/>
    <col min="5400" max="5400" width="15.54296875" bestFit="1" customWidth="1"/>
    <col min="5401" max="5401" width="22.453125" bestFit="1" customWidth="1"/>
    <col min="5402" max="5402" width="16.81640625" bestFit="1" customWidth="1"/>
    <col min="5403" max="5403" width="14.1796875" bestFit="1" customWidth="1"/>
    <col min="5404" max="5404" width="15" bestFit="1" customWidth="1"/>
    <col min="5405" max="5405" width="20" bestFit="1" customWidth="1"/>
    <col min="5406" max="5406" width="22.1796875" bestFit="1" customWidth="1"/>
    <col min="5407" max="5407" width="26.81640625" bestFit="1" customWidth="1"/>
    <col min="5408" max="5408" width="13.1796875" bestFit="1" customWidth="1"/>
    <col min="5409" max="5409" width="13" bestFit="1" customWidth="1"/>
    <col min="5410" max="5410" width="23.54296875" bestFit="1" customWidth="1"/>
    <col min="5411" max="5411" width="28.26953125" bestFit="1" customWidth="1"/>
    <col min="5412" max="5412" width="6.7265625" bestFit="1" customWidth="1"/>
    <col min="5413" max="5413" width="13.26953125" bestFit="1" customWidth="1"/>
    <col min="5414" max="5414" width="9.7265625" bestFit="1" customWidth="1"/>
    <col min="5415" max="5415" width="11.1796875" bestFit="1" customWidth="1"/>
    <col min="5416" max="5416" width="7.54296875" bestFit="1" customWidth="1"/>
    <col min="5417" max="5417" width="14.1796875" bestFit="1" customWidth="1"/>
    <col min="5418" max="5418" width="13.453125" bestFit="1" customWidth="1"/>
    <col min="5419" max="5419" width="15.453125" bestFit="1" customWidth="1"/>
    <col min="5420" max="5420" width="16.1796875" bestFit="1" customWidth="1"/>
    <col min="5421" max="5421" width="14.54296875" bestFit="1" customWidth="1"/>
    <col min="5422" max="5422" width="19.453125" bestFit="1" customWidth="1"/>
    <col min="5423" max="5423" width="27.453125" customWidth="1"/>
    <col min="5424" max="5424" width="14.1796875" bestFit="1" customWidth="1"/>
    <col min="5425" max="5425" width="16.81640625" bestFit="1" customWidth="1"/>
    <col min="5426" max="5427" width="18" bestFit="1" customWidth="1"/>
    <col min="5428" max="5428" width="14.453125" bestFit="1" customWidth="1"/>
    <col min="5429" max="5429" width="12.453125" bestFit="1" customWidth="1"/>
    <col min="5430" max="5430" width="19.81640625" customWidth="1"/>
    <col min="5431" max="5431" width="4" bestFit="1" customWidth="1"/>
    <col min="5432" max="5432" width="15.54296875" bestFit="1" customWidth="1"/>
    <col min="5433" max="5433" width="12.7265625" bestFit="1" customWidth="1"/>
    <col min="5434" max="5434" width="21.1796875" bestFit="1" customWidth="1"/>
    <col min="5435" max="5435" width="15.54296875" bestFit="1" customWidth="1"/>
    <col min="5436" max="5436" width="10.54296875" bestFit="1" customWidth="1"/>
    <col min="5437" max="5437" width="14.453125" bestFit="1" customWidth="1"/>
    <col min="5438" max="5438" width="17.81640625" bestFit="1" customWidth="1"/>
    <col min="5439" max="5439" width="9" bestFit="1" customWidth="1"/>
    <col min="5440" max="5440" width="10.7265625" bestFit="1" customWidth="1"/>
    <col min="5441" max="5441" width="16.453125" bestFit="1" customWidth="1"/>
    <col min="5442" max="5442" width="14.453125" bestFit="1" customWidth="1"/>
    <col min="5443" max="5443" width="12.54296875" bestFit="1" customWidth="1"/>
    <col min="5444" max="5444" width="16.54296875" bestFit="1" customWidth="1"/>
    <col min="5445" max="5445" width="9.1796875" customWidth="1"/>
    <col min="5446" max="5446" width="15.453125" bestFit="1" customWidth="1"/>
    <col min="5447" max="5632" width="9.1796875" customWidth="1"/>
    <col min="5633" max="5633" width="14.1796875" bestFit="1" customWidth="1"/>
    <col min="5634" max="5634" width="12.1796875" bestFit="1" customWidth="1"/>
    <col min="5635" max="5635" width="17" bestFit="1" customWidth="1"/>
    <col min="5636" max="5636" width="15.81640625" bestFit="1" customWidth="1"/>
    <col min="5637" max="5637" width="15" bestFit="1" customWidth="1"/>
    <col min="5638" max="5638" width="18.54296875" bestFit="1" customWidth="1"/>
    <col min="5639" max="5639" width="10.81640625" bestFit="1" customWidth="1"/>
    <col min="5640" max="5640" width="18.1796875" bestFit="1" customWidth="1"/>
    <col min="5641" max="5641" width="59.54296875" bestFit="1" customWidth="1"/>
    <col min="5642" max="5642" width="14.81640625" bestFit="1" customWidth="1"/>
    <col min="5643" max="5643" width="19.453125" bestFit="1" customWidth="1"/>
    <col min="5644" max="5644" width="10.26953125" customWidth="1"/>
    <col min="5645" max="5645" width="11.81640625" customWidth="1"/>
    <col min="5646" max="5646" width="17.1796875" bestFit="1" customWidth="1"/>
    <col min="5647" max="5648" width="15.81640625" bestFit="1" customWidth="1"/>
    <col min="5649" max="5649" width="13.54296875" bestFit="1" customWidth="1"/>
    <col min="5651" max="5651" width="15.1796875" bestFit="1" customWidth="1"/>
    <col min="5652" max="5652" width="18.1796875" bestFit="1" customWidth="1"/>
    <col min="5653" max="5653" width="19.453125" bestFit="1" customWidth="1"/>
    <col min="5654" max="5654" width="24.1796875" customWidth="1"/>
    <col min="5655" max="5655" width="15.1796875" bestFit="1" customWidth="1"/>
    <col min="5656" max="5656" width="15.54296875" bestFit="1" customWidth="1"/>
    <col min="5657" max="5657" width="22.453125" bestFit="1" customWidth="1"/>
    <col min="5658" max="5658" width="16.81640625" bestFit="1" customWidth="1"/>
    <col min="5659" max="5659" width="14.1796875" bestFit="1" customWidth="1"/>
    <col min="5660" max="5660" width="15" bestFit="1" customWidth="1"/>
    <col min="5661" max="5661" width="20" bestFit="1" customWidth="1"/>
    <col min="5662" max="5662" width="22.1796875" bestFit="1" customWidth="1"/>
    <col min="5663" max="5663" width="26.81640625" bestFit="1" customWidth="1"/>
    <col min="5664" max="5664" width="13.1796875" bestFit="1" customWidth="1"/>
    <col min="5665" max="5665" width="13" bestFit="1" customWidth="1"/>
    <col min="5666" max="5666" width="23.54296875" bestFit="1" customWidth="1"/>
    <col min="5667" max="5667" width="28.26953125" bestFit="1" customWidth="1"/>
    <col min="5668" max="5668" width="6.7265625" bestFit="1" customWidth="1"/>
    <col min="5669" max="5669" width="13.26953125" bestFit="1" customWidth="1"/>
    <col min="5670" max="5670" width="9.7265625" bestFit="1" customWidth="1"/>
    <col min="5671" max="5671" width="11.1796875" bestFit="1" customWidth="1"/>
    <col min="5672" max="5672" width="7.54296875" bestFit="1" customWidth="1"/>
    <col min="5673" max="5673" width="14.1796875" bestFit="1" customWidth="1"/>
    <col min="5674" max="5674" width="13.453125" bestFit="1" customWidth="1"/>
    <col min="5675" max="5675" width="15.453125" bestFit="1" customWidth="1"/>
    <col min="5676" max="5676" width="16.1796875" bestFit="1" customWidth="1"/>
    <col min="5677" max="5677" width="14.54296875" bestFit="1" customWidth="1"/>
    <col min="5678" max="5678" width="19.453125" bestFit="1" customWidth="1"/>
    <col min="5679" max="5679" width="27.453125" customWidth="1"/>
    <col min="5680" max="5680" width="14.1796875" bestFit="1" customWidth="1"/>
    <col min="5681" max="5681" width="16.81640625" bestFit="1" customWidth="1"/>
    <col min="5682" max="5683" width="18" bestFit="1" customWidth="1"/>
    <col min="5684" max="5684" width="14.453125" bestFit="1" customWidth="1"/>
    <col min="5685" max="5685" width="12.453125" bestFit="1" customWidth="1"/>
    <col min="5686" max="5686" width="19.81640625" customWidth="1"/>
    <col min="5687" max="5687" width="4" bestFit="1" customWidth="1"/>
    <col min="5688" max="5688" width="15.54296875" bestFit="1" customWidth="1"/>
    <col min="5689" max="5689" width="12.7265625" bestFit="1" customWidth="1"/>
    <col min="5690" max="5690" width="21.1796875" bestFit="1" customWidth="1"/>
    <col min="5691" max="5691" width="15.54296875" bestFit="1" customWidth="1"/>
    <col min="5692" max="5692" width="10.54296875" bestFit="1" customWidth="1"/>
    <col min="5693" max="5693" width="14.453125" bestFit="1" customWidth="1"/>
    <col min="5694" max="5694" width="17.81640625" bestFit="1" customWidth="1"/>
    <col min="5695" max="5695" width="9" bestFit="1" customWidth="1"/>
    <col min="5696" max="5696" width="10.7265625" bestFit="1" customWidth="1"/>
    <col min="5697" max="5697" width="16.453125" bestFit="1" customWidth="1"/>
    <col min="5698" max="5698" width="14.453125" bestFit="1" customWidth="1"/>
    <col min="5699" max="5699" width="12.54296875" bestFit="1" customWidth="1"/>
    <col min="5700" max="5700" width="16.54296875" bestFit="1" customWidth="1"/>
    <col min="5701" max="5701" width="9.1796875" customWidth="1"/>
    <col min="5702" max="5702" width="15.453125" bestFit="1" customWidth="1"/>
    <col min="5703" max="5888" width="9.1796875" customWidth="1"/>
    <col min="5889" max="5889" width="14.1796875" bestFit="1" customWidth="1"/>
    <col min="5890" max="5890" width="12.1796875" bestFit="1" customWidth="1"/>
    <col min="5891" max="5891" width="17" bestFit="1" customWidth="1"/>
    <col min="5892" max="5892" width="15.81640625" bestFit="1" customWidth="1"/>
    <col min="5893" max="5893" width="15" bestFit="1" customWidth="1"/>
    <col min="5894" max="5894" width="18.54296875" bestFit="1" customWidth="1"/>
    <col min="5895" max="5895" width="10.81640625" bestFit="1" customWidth="1"/>
    <col min="5896" max="5896" width="18.1796875" bestFit="1" customWidth="1"/>
    <col min="5897" max="5897" width="59.54296875" bestFit="1" customWidth="1"/>
    <col min="5898" max="5898" width="14.81640625" bestFit="1" customWidth="1"/>
    <col min="5899" max="5899" width="19.453125" bestFit="1" customWidth="1"/>
    <col min="5900" max="5900" width="10.26953125" customWidth="1"/>
    <col min="5901" max="5901" width="11.81640625" customWidth="1"/>
    <col min="5902" max="5902" width="17.1796875" bestFit="1" customWidth="1"/>
    <col min="5903" max="5904" width="15.81640625" bestFit="1" customWidth="1"/>
    <col min="5905" max="5905" width="13.54296875" bestFit="1" customWidth="1"/>
    <col min="5907" max="5907" width="15.1796875" bestFit="1" customWidth="1"/>
    <col min="5908" max="5908" width="18.1796875" bestFit="1" customWidth="1"/>
    <col min="5909" max="5909" width="19.453125" bestFit="1" customWidth="1"/>
    <col min="5910" max="5910" width="24.1796875" customWidth="1"/>
    <col min="5911" max="5911" width="15.1796875" bestFit="1" customWidth="1"/>
    <col min="5912" max="5912" width="15.54296875" bestFit="1" customWidth="1"/>
    <col min="5913" max="5913" width="22.453125" bestFit="1" customWidth="1"/>
    <col min="5914" max="5914" width="16.81640625" bestFit="1" customWidth="1"/>
    <col min="5915" max="5915" width="14.1796875" bestFit="1" customWidth="1"/>
    <col min="5916" max="5916" width="15" bestFit="1" customWidth="1"/>
    <col min="5917" max="5917" width="20" bestFit="1" customWidth="1"/>
    <col min="5918" max="5918" width="22.1796875" bestFit="1" customWidth="1"/>
    <col min="5919" max="5919" width="26.81640625" bestFit="1" customWidth="1"/>
    <col min="5920" max="5920" width="13.1796875" bestFit="1" customWidth="1"/>
    <col min="5921" max="5921" width="13" bestFit="1" customWidth="1"/>
    <col min="5922" max="5922" width="23.54296875" bestFit="1" customWidth="1"/>
    <col min="5923" max="5923" width="28.26953125" bestFit="1" customWidth="1"/>
    <col min="5924" max="5924" width="6.7265625" bestFit="1" customWidth="1"/>
    <col min="5925" max="5925" width="13.26953125" bestFit="1" customWidth="1"/>
    <col min="5926" max="5926" width="9.7265625" bestFit="1" customWidth="1"/>
    <col min="5927" max="5927" width="11.1796875" bestFit="1" customWidth="1"/>
    <col min="5928" max="5928" width="7.54296875" bestFit="1" customWidth="1"/>
    <col min="5929" max="5929" width="14.1796875" bestFit="1" customWidth="1"/>
    <col min="5930" max="5930" width="13.453125" bestFit="1" customWidth="1"/>
    <col min="5931" max="5931" width="15.453125" bestFit="1" customWidth="1"/>
    <col min="5932" max="5932" width="16.1796875" bestFit="1" customWidth="1"/>
    <col min="5933" max="5933" width="14.54296875" bestFit="1" customWidth="1"/>
    <col min="5934" max="5934" width="19.453125" bestFit="1" customWidth="1"/>
    <col min="5935" max="5935" width="27.453125" customWidth="1"/>
    <col min="5936" max="5936" width="14.1796875" bestFit="1" customWidth="1"/>
    <col min="5937" max="5937" width="16.81640625" bestFit="1" customWidth="1"/>
    <col min="5938" max="5939" width="18" bestFit="1" customWidth="1"/>
    <col min="5940" max="5940" width="14.453125" bestFit="1" customWidth="1"/>
    <col min="5941" max="5941" width="12.453125" bestFit="1" customWidth="1"/>
    <col min="5942" max="5942" width="19.81640625" customWidth="1"/>
    <col min="5943" max="5943" width="4" bestFit="1" customWidth="1"/>
    <col min="5944" max="5944" width="15.54296875" bestFit="1" customWidth="1"/>
    <col min="5945" max="5945" width="12.7265625" bestFit="1" customWidth="1"/>
    <col min="5946" max="5946" width="21.1796875" bestFit="1" customWidth="1"/>
    <col min="5947" max="5947" width="15.54296875" bestFit="1" customWidth="1"/>
    <col min="5948" max="5948" width="10.54296875" bestFit="1" customWidth="1"/>
    <col min="5949" max="5949" width="14.453125" bestFit="1" customWidth="1"/>
    <col min="5950" max="5950" width="17.81640625" bestFit="1" customWidth="1"/>
    <col min="5951" max="5951" width="9" bestFit="1" customWidth="1"/>
    <col min="5952" max="5952" width="10.7265625" bestFit="1" customWidth="1"/>
    <col min="5953" max="5953" width="16.453125" bestFit="1" customWidth="1"/>
    <col min="5954" max="5954" width="14.453125" bestFit="1" customWidth="1"/>
    <col min="5955" max="5955" width="12.54296875" bestFit="1" customWidth="1"/>
    <col min="5956" max="5956" width="16.54296875" bestFit="1" customWidth="1"/>
    <col min="5957" max="5957" width="9.1796875" customWidth="1"/>
    <col min="5958" max="5958" width="15.453125" bestFit="1" customWidth="1"/>
    <col min="5959" max="6144" width="9.1796875" customWidth="1"/>
    <col min="6145" max="6145" width="14.1796875" bestFit="1" customWidth="1"/>
    <col min="6146" max="6146" width="12.1796875" bestFit="1" customWidth="1"/>
    <col min="6147" max="6147" width="17" bestFit="1" customWidth="1"/>
    <col min="6148" max="6148" width="15.81640625" bestFit="1" customWidth="1"/>
    <col min="6149" max="6149" width="15" bestFit="1" customWidth="1"/>
    <col min="6150" max="6150" width="18.54296875" bestFit="1" customWidth="1"/>
    <col min="6151" max="6151" width="10.81640625" bestFit="1" customWidth="1"/>
    <col min="6152" max="6152" width="18.1796875" bestFit="1" customWidth="1"/>
    <col min="6153" max="6153" width="59.54296875" bestFit="1" customWidth="1"/>
    <col min="6154" max="6154" width="14.81640625" bestFit="1" customWidth="1"/>
    <col min="6155" max="6155" width="19.453125" bestFit="1" customWidth="1"/>
    <col min="6156" max="6156" width="10.26953125" customWidth="1"/>
    <col min="6157" max="6157" width="11.81640625" customWidth="1"/>
    <col min="6158" max="6158" width="17.1796875" bestFit="1" customWidth="1"/>
    <col min="6159" max="6160" width="15.81640625" bestFit="1" customWidth="1"/>
    <col min="6161" max="6161" width="13.54296875" bestFit="1" customWidth="1"/>
    <col min="6163" max="6163" width="15.1796875" bestFit="1" customWidth="1"/>
    <col min="6164" max="6164" width="18.1796875" bestFit="1" customWidth="1"/>
    <col min="6165" max="6165" width="19.453125" bestFit="1" customWidth="1"/>
    <col min="6166" max="6166" width="24.1796875" customWidth="1"/>
    <col min="6167" max="6167" width="15.1796875" bestFit="1" customWidth="1"/>
    <col min="6168" max="6168" width="15.54296875" bestFit="1" customWidth="1"/>
    <col min="6169" max="6169" width="22.453125" bestFit="1" customWidth="1"/>
    <col min="6170" max="6170" width="16.81640625" bestFit="1" customWidth="1"/>
    <col min="6171" max="6171" width="14.1796875" bestFit="1" customWidth="1"/>
    <col min="6172" max="6172" width="15" bestFit="1" customWidth="1"/>
    <col min="6173" max="6173" width="20" bestFit="1" customWidth="1"/>
    <col min="6174" max="6174" width="22.1796875" bestFit="1" customWidth="1"/>
    <col min="6175" max="6175" width="26.81640625" bestFit="1" customWidth="1"/>
    <col min="6176" max="6176" width="13.1796875" bestFit="1" customWidth="1"/>
    <col min="6177" max="6177" width="13" bestFit="1" customWidth="1"/>
    <col min="6178" max="6178" width="23.54296875" bestFit="1" customWidth="1"/>
    <col min="6179" max="6179" width="28.26953125" bestFit="1" customWidth="1"/>
    <col min="6180" max="6180" width="6.7265625" bestFit="1" customWidth="1"/>
    <col min="6181" max="6181" width="13.26953125" bestFit="1" customWidth="1"/>
    <col min="6182" max="6182" width="9.7265625" bestFit="1" customWidth="1"/>
    <col min="6183" max="6183" width="11.1796875" bestFit="1" customWidth="1"/>
    <col min="6184" max="6184" width="7.54296875" bestFit="1" customWidth="1"/>
    <col min="6185" max="6185" width="14.1796875" bestFit="1" customWidth="1"/>
    <col min="6186" max="6186" width="13.453125" bestFit="1" customWidth="1"/>
    <col min="6187" max="6187" width="15.453125" bestFit="1" customWidth="1"/>
    <col min="6188" max="6188" width="16.1796875" bestFit="1" customWidth="1"/>
    <col min="6189" max="6189" width="14.54296875" bestFit="1" customWidth="1"/>
    <col min="6190" max="6190" width="19.453125" bestFit="1" customWidth="1"/>
    <col min="6191" max="6191" width="27.453125" customWidth="1"/>
    <col min="6192" max="6192" width="14.1796875" bestFit="1" customWidth="1"/>
    <col min="6193" max="6193" width="16.81640625" bestFit="1" customWidth="1"/>
    <col min="6194" max="6195" width="18" bestFit="1" customWidth="1"/>
    <col min="6196" max="6196" width="14.453125" bestFit="1" customWidth="1"/>
    <col min="6197" max="6197" width="12.453125" bestFit="1" customWidth="1"/>
    <col min="6198" max="6198" width="19.81640625" customWidth="1"/>
    <col min="6199" max="6199" width="4" bestFit="1" customWidth="1"/>
    <col min="6200" max="6200" width="15.54296875" bestFit="1" customWidth="1"/>
    <col min="6201" max="6201" width="12.7265625" bestFit="1" customWidth="1"/>
    <col min="6202" max="6202" width="21.1796875" bestFit="1" customWidth="1"/>
    <col min="6203" max="6203" width="15.54296875" bestFit="1" customWidth="1"/>
    <col min="6204" max="6204" width="10.54296875" bestFit="1" customWidth="1"/>
    <col min="6205" max="6205" width="14.453125" bestFit="1" customWidth="1"/>
    <col min="6206" max="6206" width="17.81640625" bestFit="1" customWidth="1"/>
    <col min="6207" max="6207" width="9" bestFit="1" customWidth="1"/>
    <col min="6208" max="6208" width="10.7265625" bestFit="1" customWidth="1"/>
    <col min="6209" max="6209" width="16.453125" bestFit="1" customWidth="1"/>
    <col min="6210" max="6210" width="14.453125" bestFit="1" customWidth="1"/>
    <col min="6211" max="6211" width="12.54296875" bestFit="1" customWidth="1"/>
    <col min="6212" max="6212" width="16.54296875" bestFit="1" customWidth="1"/>
    <col min="6213" max="6213" width="9.1796875" customWidth="1"/>
    <col min="6214" max="6214" width="15.453125" bestFit="1" customWidth="1"/>
    <col min="6215" max="6400" width="9.1796875" customWidth="1"/>
    <col min="6401" max="6401" width="14.1796875" bestFit="1" customWidth="1"/>
    <col min="6402" max="6402" width="12.1796875" bestFit="1" customWidth="1"/>
    <col min="6403" max="6403" width="17" bestFit="1" customWidth="1"/>
    <col min="6404" max="6404" width="15.81640625" bestFit="1" customWidth="1"/>
    <col min="6405" max="6405" width="15" bestFit="1" customWidth="1"/>
    <col min="6406" max="6406" width="18.54296875" bestFit="1" customWidth="1"/>
    <col min="6407" max="6407" width="10.81640625" bestFit="1" customWidth="1"/>
    <col min="6408" max="6408" width="18.1796875" bestFit="1" customWidth="1"/>
    <col min="6409" max="6409" width="59.54296875" bestFit="1" customWidth="1"/>
    <col min="6410" max="6410" width="14.81640625" bestFit="1" customWidth="1"/>
    <col min="6411" max="6411" width="19.453125" bestFit="1" customWidth="1"/>
    <col min="6412" max="6412" width="10.26953125" customWidth="1"/>
    <col min="6413" max="6413" width="11.81640625" customWidth="1"/>
    <col min="6414" max="6414" width="17.1796875" bestFit="1" customWidth="1"/>
    <col min="6415" max="6416" width="15.81640625" bestFit="1" customWidth="1"/>
    <col min="6417" max="6417" width="13.54296875" bestFit="1" customWidth="1"/>
    <col min="6419" max="6419" width="15.1796875" bestFit="1" customWidth="1"/>
    <col min="6420" max="6420" width="18.1796875" bestFit="1" customWidth="1"/>
    <col min="6421" max="6421" width="19.453125" bestFit="1" customWidth="1"/>
    <col min="6422" max="6422" width="24.1796875" customWidth="1"/>
    <col min="6423" max="6423" width="15.1796875" bestFit="1" customWidth="1"/>
    <col min="6424" max="6424" width="15.54296875" bestFit="1" customWidth="1"/>
    <col min="6425" max="6425" width="22.453125" bestFit="1" customWidth="1"/>
    <col min="6426" max="6426" width="16.81640625" bestFit="1" customWidth="1"/>
    <col min="6427" max="6427" width="14.1796875" bestFit="1" customWidth="1"/>
    <col min="6428" max="6428" width="15" bestFit="1" customWidth="1"/>
    <col min="6429" max="6429" width="20" bestFit="1" customWidth="1"/>
    <col min="6430" max="6430" width="22.1796875" bestFit="1" customWidth="1"/>
    <col min="6431" max="6431" width="26.81640625" bestFit="1" customWidth="1"/>
    <col min="6432" max="6432" width="13.1796875" bestFit="1" customWidth="1"/>
    <col min="6433" max="6433" width="13" bestFit="1" customWidth="1"/>
    <col min="6434" max="6434" width="23.54296875" bestFit="1" customWidth="1"/>
    <col min="6435" max="6435" width="28.26953125" bestFit="1" customWidth="1"/>
    <col min="6436" max="6436" width="6.7265625" bestFit="1" customWidth="1"/>
    <col min="6437" max="6437" width="13.26953125" bestFit="1" customWidth="1"/>
    <col min="6438" max="6438" width="9.7265625" bestFit="1" customWidth="1"/>
    <col min="6439" max="6439" width="11.1796875" bestFit="1" customWidth="1"/>
    <col min="6440" max="6440" width="7.54296875" bestFit="1" customWidth="1"/>
    <col min="6441" max="6441" width="14.1796875" bestFit="1" customWidth="1"/>
    <col min="6442" max="6442" width="13.453125" bestFit="1" customWidth="1"/>
    <col min="6443" max="6443" width="15.453125" bestFit="1" customWidth="1"/>
    <col min="6444" max="6444" width="16.1796875" bestFit="1" customWidth="1"/>
    <col min="6445" max="6445" width="14.54296875" bestFit="1" customWidth="1"/>
    <col min="6446" max="6446" width="19.453125" bestFit="1" customWidth="1"/>
    <col min="6447" max="6447" width="27.453125" customWidth="1"/>
    <col min="6448" max="6448" width="14.1796875" bestFit="1" customWidth="1"/>
    <col min="6449" max="6449" width="16.81640625" bestFit="1" customWidth="1"/>
    <col min="6450" max="6451" width="18" bestFit="1" customWidth="1"/>
    <col min="6452" max="6452" width="14.453125" bestFit="1" customWidth="1"/>
    <col min="6453" max="6453" width="12.453125" bestFit="1" customWidth="1"/>
    <col min="6454" max="6454" width="19.81640625" customWidth="1"/>
    <col min="6455" max="6455" width="4" bestFit="1" customWidth="1"/>
    <col min="6456" max="6456" width="15.54296875" bestFit="1" customWidth="1"/>
    <col min="6457" max="6457" width="12.7265625" bestFit="1" customWidth="1"/>
    <col min="6458" max="6458" width="21.1796875" bestFit="1" customWidth="1"/>
    <col min="6459" max="6459" width="15.54296875" bestFit="1" customWidth="1"/>
    <col min="6460" max="6460" width="10.54296875" bestFit="1" customWidth="1"/>
    <col min="6461" max="6461" width="14.453125" bestFit="1" customWidth="1"/>
    <col min="6462" max="6462" width="17.81640625" bestFit="1" customWidth="1"/>
    <col min="6463" max="6463" width="9" bestFit="1" customWidth="1"/>
    <col min="6464" max="6464" width="10.7265625" bestFit="1" customWidth="1"/>
    <col min="6465" max="6465" width="16.453125" bestFit="1" customWidth="1"/>
    <col min="6466" max="6466" width="14.453125" bestFit="1" customWidth="1"/>
    <col min="6467" max="6467" width="12.54296875" bestFit="1" customWidth="1"/>
    <col min="6468" max="6468" width="16.54296875" bestFit="1" customWidth="1"/>
    <col min="6469" max="6469" width="9.1796875" customWidth="1"/>
    <col min="6470" max="6470" width="15.453125" bestFit="1" customWidth="1"/>
    <col min="6471" max="6656" width="9.1796875" customWidth="1"/>
    <col min="6657" max="6657" width="14.1796875" bestFit="1" customWidth="1"/>
    <col min="6658" max="6658" width="12.1796875" bestFit="1" customWidth="1"/>
    <col min="6659" max="6659" width="17" bestFit="1" customWidth="1"/>
    <col min="6660" max="6660" width="15.81640625" bestFit="1" customWidth="1"/>
    <col min="6661" max="6661" width="15" bestFit="1" customWidth="1"/>
    <col min="6662" max="6662" width="18.54296875" bestFit="1" customWidth="1"/>
    <col min="6663" max="6663" width="10.81640625" bestFit="1" customWidth="1"/>
    <col min="6664" max="6664" width="18.1796875" bestFit="1" customWidth="1"/>
    <col min="6665" max="6665" width="59.54296875" bestFit="1" customWidth="1"/>
    <col min="6666" max="6666" width="14.81640625" bestFit="1" customWidth="1"/>
    <col min="6667" max="6667" width="19.453125" bestFit="1" customWidth="1"/>
    <col min="6668" max="6668" width="10.26953125" customWidth="1"/>
    <col min="6669" max="6669" width="11.81640625" customWidth="1"/>
    <col min="6670" max="6670" width="17.1796875" bestFit="1" customWidth="1"/>
    <col min="6671" max="6672" width="15.81640625" bestFit="1" customWidth="1"/>
    <col min="6673" max="6673" width="13.54296875" bestFit="1" customWidth="1"/>
    <col min="6675" max="6675" width="15.1796875" bestFit="1" customWidth="1"/>
    <col min="6676" max="6676" width="18.1796875" bestFit="1" customWidth="1"/>
    <col min="6677" max="6677" width="19.453125" bestFit="1" customWidth="1"/>
    <col min="6678" max="6678" width="24.1796875" customWidth="1"/>
    <col min="6679" max="6679" width="15.1796875" bestFit="1" customWidth="1"/>
    <col min="6680" max="6680" width="15.54296875" bestFit="1" customWidth="1"/>
    <col min="6681" max="6681" width="22.453125" bestFit="1" customWidth="1"/>
    <col min="6682" max="6682" width="16.81640625" bestFit="1" customWidth="1"/>
    <col min="6683" max="6683" width="14.1796875" bestFit="1" customWidth="1"/>
    <col min="6684" max="6684" width="15" bestFit="1" customWidth="1"/>
    <col min="6685" max="6685" width="20" bestFit="1" customWidth="1"/>
    <col min="6686" max="6686" width="22.1796875" bestFit="1" customWidth="1"/>
    <col min="6687" max="6687" width="26.81640625" bestFit="1" customWidth="1"/>
    <col min="6688" max="6688" width="13.1796875" bestFit="1" customWidth="1"/>
    <col min="6689" max="6689" width="13" bestFit="1" customWidth="1"/>
    <col min="6690" max="6690" width="23.54296875" bestFit="1" customWidth="1"/>
    <col min="6691" max="6691" width="28.26953125" bestFit="1" customWidth="1"/>
    <col min="6692" max="6692" width="6.7265625" bestFit="1" customWidth="1"/>
    <col min="6693" max="6693" width="13.26953125" bestFit="1" customWidth="1"/>
    <col min="6694" max="6694" width="9.7265625" bestFit="1" customWidth="1"/>
    <col min="6695" max="6695" width="11.1796875" bestFit="1" customWidth="1"/>
    <col min="6696" max="6696" width="7.54296875" bestFit="1" customWidth="1"/>
    <col min="6697" max="6697" width="14.1796875" bestFit="1" customWidth="1"/>
    <col min="6698" max="6698" width="13.453125" bestFit="1" customWidth="1"/>
    <col min="6699" max="6699" width="15.453125" bestFit="1" customWidth="1"/>
    <col min="6700" max="6700" width="16.1796875" bestFit="1" customWidth="1"/>
    <col min="6701" max="6701" width="14.54296875" bestFit="1" customWidth="1"/>
    <col min="6702" max="6702" width="19.453125" bestFit="1" customWidth="1"/>
    <col min="6703" max="6703" width="27.453125" customWidth="1"/>
    <col min="6704" max="6704" width="14.1796875" bestFit="1" customWidth="1"/>
    <col min="6705" max="6705" width="16.81640625" bestFit="1" customWidth="1"/>
    <col min="6706" max="6707" width="18" bestFit="1" customWidth="1"/>
    <col min="6708" max="6708" width="14.453125" bestFit="1" customWidth="1"/>
    <col min="6709" max="6709" width="12.453125" bestFit="1" customWidth="1"/>
    <col min="6710" max="6710" width="19.81640625" customWidth="1"/>
    <col min="6711" max="6711" width="4" bestFit="1" customWidth="1"/>
    <col min="6712" max="6712" width="15.54296875" bestFit="1" customWidth="1"/>
    <col min="6713" max="6713" width="12.7265625" bestFit="1" customWidth="1"/>
    <col min="6714" max="6714" width="21.1796875" bestFit="1" customWidth="1"/>
    <col min="6715" max="6715" width="15.54296875" bestFit="1" customWidth="1"/>
    <col min="6716" max="6716" width="10.54296875" bestFit="1" customWidth="1"/>
    <col min="6717" max="6717" width="14.453125" bestFit="1" customWidth="1"/>
    <col min="6718" max="6718" width="17.81640625" bestFit="1" customWidth="1"/>
    <col min="6719" max="6719" width="9" bestFit="1" customWidth="1"/>
    <col min="6720" max="6720" width="10.7265625" bestFit="1" customWidth="1"/>
    <col min="6721" max="6721" width="16.453125" bestFit="1" customWidth="1"/>
    <col min="6722" max="6722" width="14.453125" bestFit="1" customWidth="1"/>
    <col min="6723" max="6723" width="12.54296875" bestFit="1" customWidth="1"/>
    <col min="6724" max="6724" width="16.54296875" bestFit="1" customWidth="1"/>
    <col min="6725" max="6725" width="9.1796875" customWidth="1"/>
    <col min="6726" max="6726" width="15.453125" bestFit="1" customWidth="1"/>
    <col min="6727" max="6912" width="9.1796875" customWidth="1"/>
    <col min="6913" max="6913" width="14.1796875" bestFit="1" customWidth="1"/>
    <col min="6914" max="6914" width="12.1796875" bestFit="1" customWidth="1"/>
    <col min="6915" max="6915" width="17" bestFit="1" customWidth="1"/>
    <col min="6916" max="6916" width="15.81640625" bestFit="1" customWidth="1"/>
    <col min="6917" max="6917" width="15" bestFit="1" customWidth="1"/>
    <col min="6918" max="6918" width="18.54296875" bestFit="1" customWidth="1"/>
    <col min="6919" max="6919" width="10.81640625" bestFit="1" customWidth="1"/>
    <col min="6920" max="6920" width="18.1796875" bestFit="1" customWidth="1"/>
    <col min="6921" max="6921" width="59.54296875" bestFit="1" customWidth="1"/>
    <col min="6922" max="6922" width="14.81640625" bestFit="1" customWidth="1"/>
    <col min="6923" max="6923" width="19.453125" bestFit="1" customWidth="1"/>
    <col min="6924" max="6924" width="10.26953125" customWidth="1"/>
    <col min="6925" max="6925" width="11.81640625" customWidth="1"/>
    <col min="6926" max="6926" width="17.1796875" bestFit="1" customWidth="1"/>
    <col min="6927" max="6928" width="15.81640625" bestFit="1" customWidth="1"/>
    <col min="6929" max="6929" width="13.54296875" bestFit="1" customWidth="1"/>
    <col min="6931" max="6931" width="15.1796875" bestFit="1" customWidth="1"/>
    <col min="6932" max="6932" width="18.1796875" bestFit="1" customWidth="1"/>
    <col min="6933" max="6933" width="19.453125" bestFit="1" customWidth="1"/>
    <col min="6934" max="6934" width="24.1796875" customWidth="1"/>
    <col min="6935" max="6935" width="15.1796875" bestFit="1" customWidth="1"/>
    <col min="6936" max="6936" width="15.54296875" bestFit="1" customWidth="1"/>
    <col min="6937" max="6937" width="22.453125" bestFit="1" customWidth="1"/>
    <col min="6938" max="6938" width="16.81640625" bestFit="1" customWidth="1"/>
    <col min="6939" max="6939" width="14.1796875" bestFit="1" customWidth="1"/>
    <col min="6940" max="6940" width="15" bestFit="1" customWidth="1"/>
    <col min="6941" max="6941" width="20" bestFit="1" customWidth="1"/>
    <col min="6942" max="6942" width="22.1796875" bestFit="1" customWidth="1"/>
    <col min="6943" max="6943" width="26.81640625" bestFit="1" customWidth="1"/>
    <col min="6944" max="6944" width="13.1796875" bestFit="1" customWidth="1"/>
    <col min="6945" max="6945" width="13" bestFit="1" customWidth="1"/>
    <col min="6946" max="6946" width="23.54296875" bestFit="1" customWidth="1"/>
    <col min="6947" max="6947" width="28.26953125" bestFit="1" customWidth="1"/>
    <col min="6948" max="6948" width="6.7265625" bestFit="1" customWidth="1"/>
    <col min="6949" max="6949" width="13.26953125" bestFit="1" customWidth="1"/>
    <col min="6950" max="6950" width="9.7265625" bestFit="1" customWidth="1"/>
    <col min="6951" max="6951" width="11.1796875" bestFit="1" customWidth="1"/>
    <col min="6952" max="6952" width="7.54296875" bestFit="1" customWidth="1"/>
    <col min="6953" max="6953" width="14.1796875" bestFit="1" customWidth="1"/>
    <col min="6954" max="6954" width="13.453125" bestFit="1" customWidth="1"/>
    <col min="6955" max="6955" width="15.453125" bestFit="1" customWidth="1"/>
    <col min="6956" max="6956" width="16.1796875" bestFit="1" customWidth="1"/>
    <col min="6957" max="6957" width="14.54296875" bestFit="1" customWidth="1"/>
    <col min="6958" max="6958" width="19.453125" bestFit="1" customWidth="1"/>
    <col min="6959" max="6959" width="27.453125" customWidth="1"/>
    <col min="6960" max="6960" width="14.1796875" bestFit="1" customWidth="1"/>
    <col min="6961" max="6961" width="16.81640625" bestFit="1" customWidth="1"/>
    <col min="6962" max="6963" width="18" bestFit="1" customWidth="1"/>
    <col min="6964" max="6964" width="14.453125" bestFit="1" customWidth="1"/>
    <col min="6965" max="6965" width="12.453125" bestFit="1" customWidth="1"/>
    <col min="6966" max="6966" width="19.81640625" customWidth="1"/>
    <col min="6967" max="6967" width="4" bestFit="1" customWidth="1"/>
    <col min="6968" max="6968" width="15.54296875" bestFit="1" customWidth="1"/>
    <col min="6969" max="6969" width="12.7265625" bestFit="1" customWidth="1"/>
    <col min="6970" max="6970" width="21.1796875" bestFit="1" customWidth="1"/>
    <col min="6971" max="6971" width="15.54296875" bestFit="1" customWidth="1"/>
    <col min="6972" max="6972" width="10.54296875" bestFit="1" customWidth="1"/>
    <col min="6973" max="6973" width="14.453125" bestFit="1" customWidth="1"/>
    <col min="6974" max="6974" width="17.81640625" bestFit="1" customWidth="1"/>
    <col min="6975" max="6975" width="9" bestFit="1" customWidth="1"/>
    <col min="6976" max="6976" width="10.7265625" bestFit="1" customWidth="1"/>
    <col min="6977" max="6977" width="16.453125" bestFit="1" customWidth="1"/>
    <col min="6978" max="6978" width="14.453125" bestFit="1" customWidth="1"/>
    <col min="6979" max="6979" width="12.54296875" bestFit="1" customWidth="1"/>
    <col min="6980" max="6980" width="16.54296875" bestFit="1" customWidth="1"/>
    <col min="6981" max="6981" width="9.1796875" customWidth="1"/>
    <col min="6982" max="6982" width="15.453125" bestFit="1" customWidth="1"/>
    <col min="6983" max="7168" width="9.1796875" customWidth="1"/>
    <col min="7169" max="7169" width="14.1796875" bestFit="1" customWidth="1"/>
    <col min="7170" max="7170" width="12.1796875" bestFit="1" customWidth="1"/>
    <col min="7171" max="7171" width="17" bestFit="1" customWidth="1"/>
    <col min="7172" max="7172" width="15.81640625" bestFit="1" customWidth="1"/>
    <col min="7173" max="7173" width="15" bestFit="1" customWidth="1"/>
    <col min="7174" max="7174" width="18.54296875" bestFit="1" customWidth="1"/>
    <col min="7175" max="7175" width="10.81640625" bestFit="1" customWidth="1"/>
    <col min="7176" max="7176" width="18.1796875" bestFit="1" customWidth="1"/>
    <col min="7177" max="7177" width="59.54296875" bestFit="1" customWidth="1"/>
    <col min="7178" max="7178" width="14.81640625" bestFit="1" customWidth="1"/>
    <col min="7179" max="7179" width="19.453125" bestFit="1" customWidth="1"/>
    <col min="7180" max="7180" width="10.26953125" customWidth="1"/>
    <col min="7181" max="7181" width="11.81640625" customWidth="1"/>
    <col min="7182" max="7182" width="17.1796875" bestFit="1" customWidth="1"/>
    <col min="7183" max="7184" width="15.81640625" bestFit="1" customWidth="1"/>
    <col min="7185" max="7185" width="13.54296875" bestFit="1" customWidth="1"/>
    <col min="7187" max="7187" width="15.1796875" bestFit="1" customWidth="1"/>
    <col min="7188" max="7188" width="18.1796875" bestFit="1" customWidth="1"/>
    <col min="7189" max="7189" width="19.453125" bestFit="1" customWidth="1"/>
    <col min="7190" max="7190" width="24.1796875" customWidth="1"/>
    <col min="7191" max="7191" width="15.1796875" bestFit="1" customWidth="1"/>
    <col min="7192" max="7192" width="15.54296875" bestFit="1" customWidth="1"/>
    <col min="7193" max="7193" width="22.453125" bestFit="1" customWidth="1"/>
    <col min="7194" max="7194" width="16.81640625" bestFit="1" customWidth="1"/>
    <col min="7195" max="7195" width="14.1796875" bestFit="1" customWidth="1"/>
    <col min="7196" max="7196" width="15" bestFit="1" customWidth="1"/>
    <col min="7197" max="7197" width="20" bestFit="1" customWidth="1"/>
    <col min="7198" max="7198" width="22.1796875" bestFit="1" customWidth="1"/>
    <col min="7199" max="7199" width="26.81640625" bestFit="1" customWidth="1"/>
    <col min="7200" max="7200" width="13.1796875" bestFit="1" customWidth="1"/>
    <col min="7201" max="7201" width="13" bestFit="1" customWidth="1"/>
    <col min="7202" max="7202" width="23.54296875" bestFit="1" customWidth="1"/>
    <col min="7203" max="7203" width="28.26953125" bestFit="1" customWidth="1"/>
    <col min="7204" max="7204" width="6.7265625" bestFit="1" customWidth="1"/>
    <col min="7205" max="7205" width="13.26953125" bestFit="1" customWidth="1"/>
    <col min="7206" max="7206" width="9.7265625" bestFit="1" customWidth="1"/>
    <col min="7207" max="7207" width="11.1796875" bestFit="1" customWidth="1"/>
    <col min="7208" max="7208" width="7.54296875" bestFit="1" customWidth="1"/>
    <col min="7209" max="7209" width="14.1796875" bestFit="1" customWidth="1"/>
    <col min="7210" max="7210" width="13.453125" bestFit="1" customWidth="1"/>
    <col min="7211" max="7211" width="15.453125" bestFit="1" customWidth="1"/>
    <col min="7212" max="7212" width="16.1796875" bestFit="1" customWidth="1"/>
    <col min="7213" max="7213" width="14.54296875" bestFit="1" customWidth="1"/>
    <col min="7214" max="7214" width="19.453125" bestFit="1" customWidth="1"/>
    <col min="7215" max="7215" width="27.453125" customWidth="1"/>
    <col min="7216" max="7216" width="14.1796875" bestFit="1" customWidth="1"/>
    <col min="7217" max="7217" width="16.81640625" bestFit="1" customWidth="1"/>
    <col min="7218" max="7219" width="18" bestFit="1" customWidth="1"/>
    <col min="7220" max="7220" width="14.453125" bestFit="1" customWidth="1"/>
    <col min="7221" max="7221" width="12.453125" bestFit="1" customWidth="1"/>
    <col min="7222" max="7222" width="19.81640625" customWidth="1"/>
    <col min="7223" max="7223" width="4" bestFit="1" customWidth="1"/>
    <col min="7224" max="7224" width="15.54296875" bestFit="1" customWidth="1"/>
    <col min="7225" max="7225" width="12.7265625" bestFit="1" customWidth="1"/>
    <col min="7226" max="7226" width="21.1796875" bestFit="1" customWidth="1"/>
    <col min="7227" max="7227" width="15.54296875" bestFit="1" customWidth="1"/>
    <col min="7228" max="7228" width="10.54296875" bestFit="1" customWidth="1"/>
    <col min="7229" max="7229" width="14.453125" bestFit="1" customWidth="1"/>
    <col min="7230" max="7230" width="17.81640625" bestFit="1" customWidth="1"/>
    <col min="7231" max="7231" width="9" bestFit="1" customWidth="1"/>
    <col min="7232" max="7232" width="10.7265625" bestFit="1" customWidth="1"/>
    <col min="7233" max="7233" width="16.453125" bestFit="1" customWidth="1"/>
    <col min="7234" max="7234" width="14.453125" bestFit="1" customWidth="1"/>
    <col min="7235" max="7235" width="12.54296875" bestFit="1" customWidth="1"/>
    <col min="7236" max="7236" width="16.54296875" bestFit="1" customWidth="1"/>
    <col min="7237" max="7237" width="9.1796875" customWidth="1"/>
    <col min="7238" max="7238" width="15.453125" bestFit="1" customWidth="1"/>
    <col min="7239" max="7424" width="9.1796875" customWidth="1"/>
    <col min="7425" max="7425" width="14.1796875" bestFit="1" customWidth="1"/>
    <col min="7426" max="7426" width="12.1796875" bestFit="1" customWidth="1"/>
    <col min="7427" max="7427" width="17" bestFit="1" customWidth="1"/>
    <col min="7428" max="7428" width="15.81640625" bestFit="1" customWidth="1"/>
    <col min="7429" max="7429" width="15" bestFit="1" customWidth="1"/>
    <col min="7430" max="7430" width="18.54296875" bestFit="1" customWidth="1"/>
    <col min="7431" max="7431" width="10.81640625" bestFit="1" customWidth="1"/>
    <col min="7432" max="7432" width="18.1796875" bestFit="1" customWidth="1"/>
    <col min="7433" max="7433" width="59.54296875" bestFit="1" customWidth="1"/>
    <col min="7434" max="7434" width="14.81640625" bestFit="1" customWidth="1"/>
    <col min="7435" max="7435" width="19.453125" bestFit="1" customWidth="1"/>
    <col min="7436" max="7436" width="10.26953125" customWidth="1"/>
    <col min="7437" max="7437" width="11.81640625" customWidth="1"/>
    <col min="7438" max="7438" width="17.1796875" bestFit="1" customWidth="1"/>
    <col min="7439" max="7440" width="15.81640625" bestFit="1" customWidth="1"/>
    <col min="7441" max="7441" width="13.54296875" bestFit="1" customWidth="1"/>
    <col min="7443" max="7443" width="15.1796875" bestFit="1" customWidth="1"/>
    <col min="7444" max="7444" width="18.1796875" bestFit="1" customWidth="1"/>
    <col min="7445" max="7445" width="19.453125" bestFit="1" customWidth="1"/>
    <col min="7446" max="7446" width="24.1796875" customWidth="1"/>
    <col min="7447" max="7447" width="15.1796875" bestFit="1" customWidth="1"/>
    <col min="7448" max="7448" width="15.54296875" bestFit="1" customWidth="1"/>
    <col min="7449" max="7449" width="22.453125" bestFit="1" customWidth="1"/>
    <col min="7450" max="7450" width="16.81640625" bestFit="1" customWidth="1"/>
    <col min="7451" max="7451" width="14.1796875" bestFit="1" customWidth="1"/>
    <col min="7452" max="7452" width="15" bestFit="1" customWidth="1"/>
    <col min="7453" max="7453" width="20" bestFit="1" customWidth="1"/>
    <col min="7454" max="7454" width="22.1796875" bestFit="1" customWidth="1"/>
    <col min="7455" max="7455" width="26.81640625" bestFit="1" customWidth="1"/>
    <col min="7456" max="7456" width="13.1796875" bestFit="1" customWidth="1"/>
    <col min="7457" max="7457" width="13" bestFit="1" customWidth="1"/>
    <col min="7458" max="7458" width="23.54296875" bestFit="1" customWidth="1"/>
    <col min="7459" max="7459" width="28.26953125" bestFit="1" customWidth="1"/>
    <col min="7460" max="7460" width="6.7265625" bestFit="1" customWidth="1"/>
    <col min="7461" max="7461" width="13.26953125" bestFit="1" customWidth="1"/>
    <col min="7462" max="7462" width="9.7265625" bestFit="1" customWidth="1"/>
    <col min="7463" max="7463" width="11.1796875" bestFit="1" customWidth="1"/>
    <col min="7464" max="7464" width="7.54296875" bestFit="1" customWidth="1"/>
    <col min="7465" max="7465" width="14.1796875" bestFit="1" customWidth="1"/>
    <col min="7466" max="7466" width="13.453125" bestFit="1" customWidth="1"/>
    <col min="7467" max="7467" width="15.453125" bestFit="1" customWidth="1"/>
    <col min="7468" max="7468" width="16.1796875" bestFit="1" customWidth="1"/>
    <col min="7469" max="7469" width="14.54296875" bestFit="1" customWidth="1"/>
    <col min="7470" max="7470" width="19.453125" bestFit="1" customWidth="1"/>
    <col min="7471" max="7471" width="27.453125" customWidth="1"/>
    <col min="7472" max="7472" width="14.1796875" bestFit="1" customWidth="1"/>
    <col min="7473" max="7473" width="16.81640625" bestFit="1" customWidth="1"/>
    <col min="7474" max="7475" width="18" bestFit="1" customWidth="1"/>
    <col min="7476" max="7476" width="14.453125" bestFit="1" customWidth="1"/>
    <col min="7477" max="7477" width="12.453125" bestFit="1" customWidth="1"/>
    <col min="7478" max="7478" width="19.81640625" customWidth="1"/>
    <col min="7479" max="7479" width="4" bestFit="1" customWidth="1"/>
    <col min="7480" max="7480" width="15.54296875" bestFit="1" customWidth="1"/>
    <col min="7481" max="7481" width="12.7265625" bestFit="1" customWidth="1"/>
    <col min="7482" max="7482" width="21.1796875" bestFit="1" customWidth="1"/>
    <col min="7483" max="7483" width="15.54296875" bestFit="1" customWidth="1"/>
    <col min="7484" max="7484" width="10.54296875" bestFit="1" customWidth="1"/>
    <col min="7485" max="7485" width="14.453125" bestFit="1" customWidth="1"/>
    <col min="7486" max="7486" width="17.81640625" bestFit="1" customWidth="1"/>
    <col min="7487" max="7487" width="9" bestFit="1" customWidth="1"/>
    <col min="7488" max="7488" width="10.7265625" bestFit="1" customWidth="1"/>
    <col min="7489" max="7489" width="16.453125" bestFit="1" customWidth="1"/>
    <col min="7490" max="7490" width="14.453125" bestFit="1" customWidth="1"/>
    <col min="7491" max="7491" width="12.54296875" bestFit="1" customWidth="1"/>
    <col min="7492" max="7492" width="16.54296875" bestFit="1" customWidth="1"/>
    <col min="7493" max="7493" width="9.1796875" customWidth="1"/>
    <col min="7494" max="7494" width="15.453125" bestFit="1" customWidth="1"/>
    <col min="7495" max="7680" width="9.1796875" customWidth="1"/>
    <col min="7681" max="7681" width="14.1796875" bestFit="1" customWidth="1"/>
    <col min="7682" max="7682" width="12.1796875" bestFit="1" customWidth="1"/>
    <col min="7683" max="7683" width="17" bestFit="1" customWidth="1"/>
    <col min="7684" max="7684" width="15.81640625" bestFit="1" customWidth="1"/>
    <col min="7685" max="7685" width="15" bestFit="1" customWidth="1"/>
    <col min="7686" max="7686" width="18.54296875" bestFit="1" customWidth="1"/>
    <col min="7687" max="7687" width="10.81640625" bestFit="1" customWidth="1"/>
    <col min="7688" max="7688" width="18.1796875" bestFit="1" customWidth="1"/>
    <col min="7689" max="7689" width="59.54296875" bestFit="1" customWidth="1"/>
    <col min="7690" max="7690" width="14.81640625" bestFit="1" customWidth="1"/>
    <col min="7691" max="7691" width="19.453125" bestFit="1" customWidth="1"/>
    <col min="7692" max="7692" width="10.26953125" customWidth="1"/>
    <col min="7693" max="7693" width="11.81640625" customWidth="1"/>
    <col min="7694" max="7694" width="17.1796875" bestFit="1" customWidth="1"/>
    <col min="7695" max="7696" width="15.81640625" bestFit="1" customWidth="1"/>
    <col min="7697" max="7697" width="13.54296875" bestFit="1" customWidth="1"/>
    <col min="7699" max="7699" width="15.1796875" bestFit="1" customWidth="1"/>
    <col min="7700" max="7700" width="18.1796875" bestFit="1" customWidth="1"/>
    <col min="7701" max="7701" width="19.453125" bestFit="1" customWidth="1"/>
    <col min="7702" max="7702" width="24.1796875" customWidth="1"/>
    <col min="7703" max="7703" width="15.1796875" bestFit="1" customWidth="1"/>
    <col min="7704" max="7704" width="15.54296875" bestFit="1" customWidth="1"/>
    <col min="7705" max="7705" width="22.453125" bestFit="1" customWidth="1"/>
    <col min="7706" max="7706" width="16.81640625" bestFit="1" customWidth="1"/>
    <col min="7707" max="7707" width="14.1796875" bestFit="1" customWidth="1"/>
    <col min="7708" max="7708" width="15" bestFit="1" customWidth="1"/>
    <col min="7709" max="7709" width="20" bestFit="1" customWidth="1"/>
    <col min="7710" max="7710" width="22.1796875" bestFit="1" customWidth="1"/>
    <col min="7711" max="7711" width="26.81640625" bestFit="1" customWidth="1"/>
    <col min="7712" max="7712" width="13.1796875" bestFit="1" customWidth="1"/>
    <col min="7713" max="7713" width="13" bestFit="1" customWidth="1"/>
    <col min="7714" max="7714" width="23.54296875" bestFit="1" customWidth="1"/>
    <col min="7715" max="7715" width="28.26953125" bestFit="1" customWidth="1"/>
    <col min="7716" max="7716" width="6.7265625" bestFit="1" customWidth="1"/>
    <col min="7717" max="7717" width="13.26953125" bestFit="1" customWidth="1"/>
    <col min="7718" max="7718" width="9.7265625" bestFit="1" customWidth="1"/>
    <col min="7719" max="7719" width="11.1796875" bestFit="1" customWidth="1"/>
    <col min="7720" max="7720" width="7.54296875" bestFit="1" customWidth="1"/>
    <col min="7721" max="7721" width="14.1796875" bestFit="1" customWidth="1"/>
    <col min="7722" max="7722" width="13.453125" bestFit="1" customWidth="1"/>
    <col min="7723" max="7723" width="15.453125" bestFit="1" customWidth="1"/>
    <col min="7724" max="7724" width="16.1796875" bestFit="1" customWidth="1"/>
    <col min="7725" max="7725" width="14.54296875" bestFit="1" customWidth="1"/>
    <col min="7726" max="7726" width="19.453125" bestFit="1" customWidth="1"/>
    <col min="7727" max="7727" width="27.453125" customWidth="1"/>
    <col min="7728" max="7728" width="14.1796875" bestFit="1" customWidth="1"/>
    <col min="7729" max="7729" width="16.81640625" bestFit="1" customWidth="1"/>
    <col min="7730" max="7731" width="18" bestFit="1" customWidth="1"/>
    <col min="7732" max="7732" width="14.453125" bestFit="1" customWidth="1"/>
    <col min="7733" max="7733" width="12.453125" bestFit="1" customWidth="1"/>
    <col min="7734" max="7734" width="19.81640625" customWidth="1"/>
    <col min="7735" max="7735" width="4" bestFit="1" customWidth="1"/>
    <col min="7736" max="7736" width="15.54296875" bestFit="1" customWidth="1"/>
    <col min="7737" max="7737" width="12.7265625" bestFit="1" customWidth="1"/>
    <col min="7738" max="7738" width="21.1796875" bestFit="1" customWidth="1"/>
    <col min="7739" max="7739" width="15.54296875" bestFit="1" customWidth="1"/>
    <col min="7740" max="7740" width="10.54296875" bestFit="1" customWidth="1"/>
    <col min="7741" max="7741" width="14.453125" bestFit="1" customWidth="1"/>
    <col min="7742" max="7742" width="17.81640625" bestFit="1" customWidth="1"/>
    <col min="7743" max="7743" width="9" bestFit="1" customWidth="1"/>
    <col min="7744" max="7744" width="10.7265625" bestFit="1" customWidth="1"/>
    <col min="7745" max="7745" width="16.453125" bestFit="1" customWidth="1"/>
    <col min="7746" max="7746" width="14.453125" bestFit="1" customWidth="1"/>
    <col min="7747" max="7747" width="12.54296875" bestFit="1" customWidth="1"/>
    <col min="7748" max="7748" width="16.54296875" bestFit="1" customWidth="1"/>
    <col min="7749" max="7749" width="9.1796875" customWidth="1"/>
    <col min="7750" max="7750" width="15.453125" bestFit="1" customWidth="1"/>
    <col min="7751" max="7936" width="9.1796875" customWidth="1"/>
    <col min="7937" max="7937" width="14.1796875" bestFit="1" customWidth="1"/>
    <col min="7938" max="7938" width="12.1796875" bestFit="1" customWidth="1"/>
    <col min="7939" max="7939" width="17" bestFit="1" customWidth="1"/>
    <col min="7940" max="7940" width="15.81640625" bestFit="1" customWidth="1"/>
    <col min="7941" max="7941" width="15" bestFit="1" customWidth="1"/>
    <col min="7942" max="7942" width="18.54296875" bestFit="1" customWidth="1"/>
    <col min="7943" max="7943" width="10.81640625" bestFit="1" customWidth="1"/>
    <col min="7944" max="7944" width="18.1796875" bestFit="1" customWidth="1"/>
    <col min="7945" max="7945" width="59.54296875" bestFit="1" customWidth="1"/>
    <col min="7946" max="7946" width="14.81640625" bestFit="1" customWidth="1"/>
    <col min="7947" max="7947" width="19.453125" bestFit="1" customWidth="1"/>
    <col min="7948" max="7948" width="10.26953125" customWidth="1"/>
    <col min="7949" max="7949" width="11.81640625" customWidth="1"/>
    <col min="7950" max="7950" width="17.1796875" bestFit="1" customWidth="1"/>
    <col min="7951" max="7952" width="15.81640625" bestFit="1" customWidth="1"/>
    <col min="7953" max="7953" width="13.54296875" bestFit="1" customWidth="1"/>
    <col min="7955" max="7955" width="15.1796875" bestFit="1" customWidth="1"/>
    <col min="7956" max="7956" width="18.1796875" bestFit="1" customWidth="1"/>
    <col min="7957" max="7957" width="19.453125" bestFit="1" customWidth="1"/>
    <col min="7958" max="7958" width="24.1796875" customWidth="1"/>
    <col min="7959" max="7959" width="15.1796875" bestFit="1" customWidth="1"/>
    <col min="7960" max="7960" width="15.54296875" bestFit="1" customWidth="1"/>
    <col min="7961" max="7961" width="22.453125" bestFit="1" customWidth="1"/>
    <col min="7962" max="7962" width="16.81640625" bestFit="1" customWidth="1"/>
    <col min="7963" max="7963" width="14.1796875" bestFit="1" customWidth="1"/>
    <col min="7964" max="7964" width="15" bestFit="1" customWidth="1"/>
    <col min="7965" max="7965" width="20" bestFit="1" customWidth="1"/>
    <col min="7966" max="7966" width="22.1796875" bestFit="1" customWidth="1"/>
    <col min="7967" max="7967" width="26.81640625" bestFit="1" customWidth="1"/>
    <col min="7968" max="7968" width="13.1796875" bestFit="1" customWidth="1"/>
    <col min="7969" max="7969" width="13" bestFit="1" customWidth="1"/>
    <col min="7970" max="7970" width="23.54296875" bestFit="1" customWidth="1"/>
    <col min="7971" max="7971" width="28.26953125" bestFit="1" customWidth="1"/>
    <col min="7972" max="7972" width="6.7265625" bestFit="1" customWidth="1"/>
    <col min="7973" max="7973" width="13.26953125" bestFit="1" customWidth="1"/>
    <col min="7974" max="7974" width="9.7265625" bestFit="1" customWidth="1"/>
    <col min="7975" max="7975" width="11.1796875" bestFit="1" customWidth="1"/>
    <col min="7976" max="7976" width="7.54296875" bestFit="1" customWidth="1"/>
    <col min="7977" max="7977" width="14.1796875" bestFit="1" customWidth="1"/>
    <col min="7978" max="7978" width="13.453125" bestFit="1" customWidth="1"/>
    <col min="7979" max="7979" width="15.453125" bestFit="1" customWidth="1"/>
    <col min="7980" max="7980" width="16.1796875" bestFit="1" customWidth="1"/>
    <col min="7981" max="7981" width="14.54296875" bestFit="1" customWidth="1"/>
    <col min="7982" max="7982" width="19.453125" bestFit="1" customWidth="1"/>
    <col min="7983" max="7983" width="27.453125" customWidth="1"/>
    <col min="7984" max="7984" width="14.1796875" bestFit="1" customWidth="1"/>
    <col min="7985" max="7985" width="16.81640625" bestFit="1" customWidth="1"/>
    <col min="7986" max="7987" width="18" bestFit="1" customWidth="1"/>
    <col min="7988" max="7988" width="14.453125" bestFit="1" customWidth="1"/>
    <col min="7989" max="7989" width="12.453125" bestFit="1" customWidth="1"/>
    <col min="7990" max="7990" width="19.81640625" customWidth="1"/>
    <col min="7991" max="7991" width="4" bestFit="1" customWidth="1"/>
    <col min="7992" max="7992" width="15.54296875" bestFit="1" customWidth="1"/>
    <col min="7993" max="7993" width="12.7265625" bestFit="1" customWidth="1"/>
    <col min="7994" max="7994" width="21.1796875" bestFit="1" customWidth="1"/>
    <col min="7995" max="7995" width="15.54296875" bestFit="1" customWidth="1"/>
    <col min="7996" max="7996" width="10.54296875" bestFit="1" customWidth="1"/>
    <col min="7997" max="7997" width="14.453125" bestFit="1" customWidth="1"/>
    <col min="7998" max="7998" width="17.81640625" bestFit="1" customWidth="1"/>
    <col min="7999" max="7999" width="9" bestFit="1" customWidth="1"/>
    <col min="8000" max="8000" width="10.7265625" bestFit="1" customWidth="1"/>
    <col min="8001" max="8001" width="16.453125" bestFit="1" customWidth="1"/>
    <col min="8002" max="8002" width="14.453125" bestFit="1" customWidth="1"/>
    <col min="8003" max="8003" width="12.54296875" bestFit="1" customWidth="1"/>
    <col min="8004" max="8004" width="16.54296875" bestFit="1" customWidth="1"/>
    <col min="8005" max="8005" width="9.1796875" customWidth="1"/>
    <col min="8006" max="8006" width="15.453125" bestFit="1" customWidth="1"/>
    <col min="8007" max="8192" width="9.1796875" customWidth="1"/>
    <col min="8193" max="8193" width="14.1796875" bestFit="1" customWidth="1"/>
    <col min="8194" max="8194" width="12.1796875" bestFit="1" customWidth="1"/>
    <col min="8195" max="8195" width="17" bestFit="1" customWidth="1"/>
    <col min="8196" max="8196" width="15.81640625" bestFit="1" customWidth="1"/>
    <col min="8197" max="8197" width="15" bestFit="1" customWidth="1"/>
    <col min="8198" max="8198" width="18.54296875" bestFit="1" customWidth="1"/>
    <col min="8199" max="8199" width="10.81640625" bestFit="1" customWidth="1"/>
    <col min="8200" max="8200" width="18.1796875" bestFit="1" customWidth="1"/>
    <col min="8201" max="8201" width="59.54296875" bestFit="1" customWidth="1"/>
    <col min="8202" max="8202" width="14.81640625" bestFit="1" customWidth="1"/>
    <col min="8203" max="8203" width="19.453125" bestFit="1" customWidth="1"/>
    <col min="8204" max="8204" width="10.26953125" customWidth="1"/>
    <col min="8205" max="8205" width="11.81640625" customWidth="1"/>
    <col min="8206" max="8206" width="17.1796875" bestFit="1" customWidth="1"/>
    <col min="8207" max="8208" width="15.81640625" bestFit="1" customWidth="1"/>
    <col min="8209" max="8209" width="13.54296875" bestFit="1" customWidth="1"/>
    <col min="8211" max="8211" width="15.1796875" bestFit="1" customWidth="1"/>
    <col min="8212" max="8212" width="18.1796875" bestFit="1" customWidth="1"/>
    <col min="8213" max="8213" width="19.453125" bestFit="1" customWidth="1"/>
    <col min="8214" max="8214" width="24.1796875" customWidth="1"/>
    <col min="8215" max="8215" width="15.1796875" bestFit="1" customWidth="1"/>
    <col min="8216" max="8216" width="15.54296875" bestFit="1" customWidth="1"/>
    <col min="8217" max="8217" width="22.453125" bestFit="1" customWidth="1"/>
    <col min="8218" max="8218" width="16.81640625" bestFit="1" customWidth="1"/>
    <col min="8219" max="8219" width="14.1796875" bestFit="1" customWidth="1"/>
    <col min="8220" max="8220" width="15" bestFit="1" customWidth="1"/>
    <col min="8221" max="8221" width="20" bestFit="1" customWidth="1"/>
    <col min="8222" max="8222" width="22.1796875" bestFit="1" customWidth="1"/>
    <col min="8223" max="8223" width="26.81640625" bestFit="1" customWidth="1"/>
    <col min="8224" max="8224" width="13.1796875" bestFit="1" customWidth="1"/>
    <col min="8225" max="8225" width="13" bestFit="1" customWidth="1"/>
    <col min="8226" max="8226" width="23.54296875" bestFit="1" customWidth="1"/>
    <col min="8227" max="8227" width="28.26953125" bestFit="1" customWidth="1"/>
    <col min="8228" max="8228" width="6.7265625" bestFit="1" customWidth="1"/>
    <col min="8229" max="8229" width="13.26953125" bestFit="1" customWidth="1"/>
    <col min="8230" max="8230" width="9.7265625" bestFit="1" customWidth="1"/>
    <col min="8231" max="8231" width="11.1796875" bestFit="1" customWidth="1"/>
    <col min="8232" max="8232" width="7.54296875" bestFit="1" customWidth="1"/>
    <col min="8233" max="8233" width="14.1796875" bestFit="1" customWidth="1"/>
    <col min="8234" max="8234" width="13.453125" bestFit="1" customWidth="1"/>
    <col min="8235" max="8235" width="15.453125" bestFit="1" customWidth="1"/>
    <col min="8236" max="8236" width="16.1796875" bestFit="1" customWidth="1"/>
    <col min="8237" max="8237" width="14.54296875" bestFit="1" customWidth="1"/>
    <col min="8238" max="8238" width="19.453125" bestFit="1" customWidth="1"/>
    <col min="8239" max="8239" width="27.453125" customWidth="1"/>
    <col min="8240" max="8240" width="14.1796875" bestFit="1" customWidth="1"/>
    <col min="8241" max="8241" width="16.81640625" bestFit="1" customWidth="1"/>
    <col min="8242" max="8243" width="18" bestFit="1" customWidth="1"/>
    <col min="8244" max="8244" width="14.453125" bestFit="1" customWidth="1"/>
    <col min="8245" max="8245" width="12.453125" bestFit="1" customWidth="1"/>
    <col min="8246" max="8246" width="19.81640625" customWidth="1"/>
    <col min="8247" max="8247" width="4" bestFit="1" customWidth="1"/>
    <col min="8248" max="8248" width="15.54296875" bestFit="1" customWidth="1"/>
    <col min="8249" max="8249" width="12.7265625" bestFit="1" customWidth="1"/>
    <col min="8250" max="8250" width="21.1796875" bestFit="1" customWidth="1"/>
    <col min="8251" max="8251" width="15.54296875" bestFit="1" customWidth="1"/>
    <col min="8252" max="8252" width="10.54296875" bestFit="1" customWidth="1"/>
    <col min="8253" max="8253" width="14.453125" bestFit="1" customWidth="1"/>
    <col min="8254" max="8254" width="17.81640625" bestFit="1" customWidth="1"/>
    <col min="8255" max="8255" width="9" bestFit="1" customWidth="1"/>
    <col min="8256" max="8256" width="10.7265625" bestFit="1" customWidth="1"/>
    <col min="8257" max="8257" width="16.453125" bestFit="1" customWidth="1"/>
    <col min="8258" max="8258" width="14.453125" bestFit="1" customWidth="1"/>
    <col min="8259" max="8259" width="12.54296875" bestFit="1" customWidth="1"/>
    <col min="8260" max="8260" width="16.54296875" bestFit="1" customWidth="1"/>
    <col min="8261" max="8261" width="9.1796875" customWidth="1"/>
    <col min="8262" max="8262" width="15.453125" bestFit="1" customWidth="1"/>
    <col min="8263" max="8448" width="9.1796875" customWidth="1"/>
    <col min="8449" max="8449" width="14.1796875" bestFit="1" customWidth="1"/>
    <col min="8450" max="8450" width="12.1796875" bestFit="1" customWidth="1"/>
    <col min="8451" max="8451" width="17" bestFit="1" customWidth="1"/>
    <col min="8452" max="8452" width="15.81640625" bestFit="1" customWidth="1"/>
    <col min="8453" max="8453" width="15" bestFit="1" customWidth="1"/>
    <col min="8454" max="8454" width="18.54296875" bestFit="1" customWidth="1"/>
    <col min="8455" max="8455" width="10.81640625" bestFit="1" customWidth="1"/>
    <col min="8456" max="8456" width="18.1796875" bestFit="1" customWidth="1"/>
    <col min="8457" max="8457" width="59.54296875" bestFit="1" customWidth="1"/>
    <col min="8458" max="8458" width="14.81640625" bestFit="1" customWidth="1"/>
    <col min="8459" max="8459" width="19.453125" bestFit="1" customWidth="1"/>
    <col min="8460" max="8460" width="10.26953125" customWidth="1"/>
    <col min="8461" max="8461" width="11.81640625" customWidth="1"/>
    <col min="8462" max="8462" width="17.1796875" bestFit="1" customWidth="1"/>
    <col min="8463" max="8464" width="15.81640625" bestFit="1" customWidth="1"/>
    <col min="8465" max="8465" width="13.54296875" bestFit="1" customWidth="1"/>
    <col min="8467" max="8467" width="15.1796875" bestFit="1" customWidth="1"/>
    <col min="8468" max="8468" width="18.1796875" bestFit="1" customWidth="1"/>
    <col min="8469" max="8469" width="19.453125" bestFit="1" customWidth="1"/>
    <col min="8470" max="8470" width="24.1796875" customWidth="1"/>
    <col min="8471" max="8471" width="15.1796875" bestFit="1" customWidth="1"/>
    <col min="8472" max="8472" width="15.54296875" bestFit="1" customWidth="1"/>
    <col min="8473" max="8473" width="22.453125" bestFit="1" customWidth="1"/>
    <col min="8474" max="8474" width="16.81640625" bestFit="1" customWidth="1"/>
    <col min="8475" max="8475" width="14.1796875" bestFit="1" customWidth="1"/>
    <col min="8476" max="8476" width="15" bestFit="1" customWidth="1"/>
    <col min="8477" max="8477" width="20" bestFit="1" customWidth="1"/>
    <col min="8478" max="8478" width="22.1796875" bestFit="1" customWidth="1"/>
    <col min="8479" max="8479" width="26.81640625" bestFit="1" customWidth="1"/>
    <col min="8480" max="8480" width="13.1796875" bestFit="1" customWidth="1"/>
    <col min="8481" max="8481" width="13" bestFit="1" customWidth="1"/>
    <col min="8482" max="8482" width="23.54296875" bestFit="1" customWidth="1"/>
    <col min="8483" max="8483" width="28.26953125" bestFit="1" customWidth="1"/>
    <col min="8484" max="8484" width="6.7265625" bestFit="1" customWidth="1"/>
    <col min="8485" max="8485" width="13.26953125" bestFit="1" customWidth="1"/>
    <col min="8486" max="8486" width="9.7265625" bestFit="1" customWidth="1"/>
    <col min="8487" max="8487" width="11.1796875" bestFit="1" customWidth="1"/>
    <col min="8488" max="8488" width="7.54296875" bestFit="1" customWidth="1"/>
    <col min="8489" max="8489" width="14.1796875" bestFit="1" customWidth="1"/>
    <col min="8490" max="8490" width="13.453125" bestFit="1" customWidth="1"/>
    <col min="8491" max="8491" width="15.453125" bestFit="1" customWidth="1"/>
    <col min="8492" max="8492" width="16.1796875" bestFit="1" customWidth="1"/>
    <col min="8493" max="8493" width="14.54296875" bestFit="1" customWidth="1"/>
    <col min="8494" max="8494" width="19.453125" bestFit="1" customWidth="1"/>
    <col min="8495" max="8495" width="27.453125" customWidth="1"/>
    <col min="8496" max="8496" width="14.1796875" bestFit="1" customWidth="1"/>
    <col min="8497" max="8497" width="16.81640625" bestFit="1" customWidth="1"/>
    <col min="8498" max="8499" width="18" bestFit="1" customWidth="1"/>
    <col min="8500" max="8500" width="14.453125" bestFit="1" customWidth="1"/>
    <col min="8501" max="8501" width="12.453125" bestFit="1" customWidth="1"/>
    <col min="8502" max="8502" width="19.81640625" customWidth="1"/>
    <col min="8503" max="8503" width="4" bestFit="1" customWidth="1"/>
    <col min="8504" max="8504" width="15.54296875" bestFit="1" customWidth="1"/>
    <col min="8505" max="8505" width="12.7265625" bestFit="1" customWidth="1"/>
    <col min="8506" max="8506" width="21.1796875" bestFit="1" customWidth="1"/>
    <col min="8507" max="8507" width="15.54296875" bestFit="1" customWidth="1"/>
    <col min="8508" max="8508" width="10.54296875" bestFit="1" customWidth="1"/>
    <col min="8509" max="8509" width="14.453125" bestFit="1" customWidth="1"/>
    <col min="8510" max="8510" width="17.81640625" bestFit="1" customWidth="1"/>
    <col min="8511" max="8511" width="9" bestFit="1" customWidth="1"/>
    <col min="8512" max="8512" width="10.7265625" bestFit="1" customWidth="1"/>
    <col min="8513" max="8513" width="16.453125" bestFit="1" customWidth="1"/>
    <col min="8514" max="8514" width="14.453125" bestFit="1" customWidth="1"/>
    <col min="8515" max="8515" width="12.54296875" bestFit="1" customWidth="1"/>
    <col min="8516" max="8516" width="16.54296875" bestFit="1" customWidth="1"/>
    <col min="8517" max="8517" width="9.1796875" customWidth="1"/>
    <col min="8518" max="8518" width="15.453125" bestFit="1" customWidth="1"/>
    <col min="8519" max="8704" width="9.1796875" customWidth="1"/>
    <col min="8705" max="8705" width="14.1796875" bestFit="1" customWidth="1"/>
    <col min="8706" max="8706" width="12.1796875" bestFit="1" customWidth="1"/>
    <col min="8707" max="8707" width="17" bestFit="1" customWidth="1"/>
    <col min="8708" max="8708" width="15.81640625" bestFit="1" customWidth="1"/>
    <col min="8709" max="8709" width="15" bestFit="1" customWidth="1"/>
    <col min="8710" max="8710" width="18.54296875" bestFit="1" customWidth="1"/>
    <col min="8711" max="8711" width="10.81640625" bestFit="1" customWidth="1"/>
    <col min="8712" max="8712" width="18.1796875" bestFit="1" customWidth="1"/>
    <col min="8713" max="8713" width="59.54296875" bestFit="1" customWidth="1"/>
    <col min="8714" max="8714" width="14.81640625" bestFit="1" customWidth="1"/>
    <col min="8715" max="8715" width="19.453125" bestFit="1" customWidth="1"/>
    <col min="8716" max="8716" width="10.26953125" customWidth="1"/>
    <col min="8717" max="8717" width="11.81640625" customWidth="1"/>
    <col min="8718" max="8718" width="17.1796875" bestFit="1" customWidth="1"/>
    <col min="8719" max="8720" width="15.81640625" bestFit="1" customWidth="1"/>
    <col min="8721" max="8721" width="13.54296875" bestFit="1" customWidth="1"/>
    <col min="8723" max="8723" width="15.1796875" bestFit="1" customWidth="1"/>
    <col min="8724" max="8724" width="18.1796875" bestFit="1" customWidth="1"/>
    <col min="8725" max="8725" width="19.453125" bestFit="1" customWidth="1"/>
    <col min="8726" max="8726" width="24.1796875" customWidth="1"/>
    <col min="8727" max="8727" width="15.1796875" bestFit="1" customWidth="1"/>
    <col min="8728" max="8728" width="15.54296875" bestFit="1" customWidth="1"/>
    <col min="8729" max="8729" width="22.453125" bestFit="1" customWidth="1"/>
    <col min="8730" max="8730" width="16.81640625" bestFit="1" customWidth="1"/>
    <col min="8731" max="8731" width="14.1796875" bestFit="1" customWidth="1"/>
    <col min="8732" max="8732" width="15" bestFit="1" customWidth="1"/>
    <col min="8733" max="8733" width="20" bestFit="1" customWidth="1"/>
    <col min="8734" max="8734" width="22.1796875" bestFit="1" customWidth="1"/>
    <col min="8735" max="8735" width="26.81640625" bestFit="1" customWidth="1"/>
    <col min="8736" max="8736" width="13.1796875" bestFit="1" customWidth="1"/>
    <col min="8737" max="8737" width="13" bestFit="1" customWidth="1"/>
    <col min="8738" max="8738" width="23.54296875" bestFit="1" customWidth="1"/>
    <col min="8739" max="8739" width="28.26953125" bestFit="1" customWidth="1"/>
    <col min="8740" max="8740" width="6.7265625" bestFit="1" customWidth="1"/>
    <col min="8741" max="8741" width="13.26953125" bestFit="1" customWidth="1"/>
    <col min="8742" max="8742" width="9.7265625" bestFit="1" customWidth="1"/>
    <col min="8743" max="8743" width="11.1796875" bestFit="1" customWidth="1"/>
    <col min="8744" max="8744" width="7.54296875" bestFit="1" customWidth="1"/>
    <col min="8745" max="8745" width="14.1796875" bestFit="1" customWidth="1"/>
    <col min="8746" max="8746" width="13.453125" bestFit="1" customWidth="1"/>
    <col min="8747" max="8747" width="15.453125" bestFit="1" customWidth="1"/>
    <col min="8748" max="8748" width="16.1796875" bestFit="1" customWidth="1"/>
    <col min="8749" max="8749" width="14.54296875" bestFit="1" customWidth="1"/>
    <col min="8750" max="8750" width="19.453125" bestFit="1" customWidth="1"/>
    <col min="8751" max="8751" width="27.453125" customWidth="1"/>
    <col min="8752" max="8752" width="14.1796875" bestFit="1" customWidth="1"/>
    <col min="8753" max="8753" width="16.81640625" bestFit="1" customWidth="1"/>
    <col min="8754" max="8755" width="18" bestFit="1" customWidth="1"/>
    <col min="8756" max="8756" width="14.453125" bestFit="1" customWidth="1"/>
    <col min="8757" max="8757" width="12.453125" bestFit="1" customWidth="1"/>
    <col min="8758" max="8758" width="19.81640625" customWidth="1"/>
    <col min="8759" max="8759" width="4" bestFit="1" customWidth="1"/>
    <col min="8760" max="8760" width="15.54296875" bestFit="1" customWidth="1"/>
    <col min="8761" max="8761" width="12.7265625" bestFit="1" customWidth="1"/>
    <col min="8762" max="8762" width="21.1796875" bestFit="1" customWidth="1"/>
    <col min="8763" max="8763" width="15.54296875" bestFit="1" customWidth="1"/>
    <col min="8764" max="8764" width="10.54296875" bestFit="1" customWidth="1"/>
    <col min="8765" max="8765" width="14.453125" bestFit="1" customWidth="1"/>
    <col min="8766" max="8766" width="17.81640625" bestFit="1" customWidth="1"/>
    <col min="8767" max="8767" width="9" bestFit="1" customWidth="1"/>
    <col min="8768" max="8768" width="10.7265625" bestFit="1" customWidth="1"/>
    <col min="8769" max="8769" width="16.453125" bestFit="1" customWidth="1"/>
    <col min="8770" max="8770" width="14.453125" bestFit="1" customWidth="1"/>
    <col min="8771" max="8771" width="12.54296875" bestFit="1" customWidth="1"/>
    <col min="8772" max="8772" width="16.54296875" bestFit="1" customWidth="1"/>
    <col min="8773" max="8773" width="9.1796875" customWidth="1"/>
    <col min="8774" max="8774" width="15.453125" bestFit="1" customWidth="1"/>
    <col min="8775" max="8960" width="9.1796875" customWidth="1"/>
    <col min="8961" max="8961" width="14.1796875" bestFit="1" customWidth="1"/>
    <col min="8962" max="8962" width="12.1796875" bestFit="1" customWidth="1"/>
    <col min="8963" max="8963" width="17" bestFit="1" customWidth="1"/>
    <col min="8964" max="8964" width="15.81640625" bestFit="1" customWidth="1"/>
    <col min="8965" max="8965" width="15" bestFit="1" customWidth="1"/>
    <col min="8966" max="8966" width="18.54296875" bestFit="1" customWidth="1"/>
    <col min="8967" max="8967" width="10.81640625" bestFit="1" customWidth="1"/>
    <col min="8968" max="8968" width="18.1796875" bestFit="1" customWidth="1"/>
    <col min="8969" max="8969" width="59.54296875" bestFit="1" customWidth="1"/>
    <col min="8970" max="8970" width="14.81640625" bestFit="1" customWidth="1"/>
    <col min="8971" max="8971" width="19.453125" bestFit="1" customWidth="1"/>
    <col min="8972" max="8972" width="10.26953125" customWidth="1"/>
    <col min="8973" max="8973" width="11.81640625" customWidth="1"/>
    <col min="8974" max="8974" width="17.1796875" bestFit="1" customWidth="1"/>
    <col min="8975" max="8976" width="15.81640625" bestFit="1" customWidth="1"/>
    <col min="8977" max="8977" width="13.54296875" bestFit="1" customWidth="1"/>
    <col min="8979" max="8979" width="15.1796875" bestFit="1" customWidth="1"/>
    <col min="8980" max="8980" width="18.1796875" bestFit="1" customWidth="1"/>
    <col min="8981" max="8981" width="19.453125" bestFit="1" customWidth="1"/>
    <col min="8982" max="8982" width="24.1796875" customWidth="1"/>
    <col min="8983" max="8983" width="15.1796875" bestFit="1" customWidth="1"/>
    <col min="8984" max="8984" width="15.54296875" bestFit="1" customWidth="1"/>
    <col min="8985" max="8985" width="22.453125" bestFit="1" customWidth="1"/>
    <col min="8986" max="8986" width="16.81640625" bestFit="1" customWidth="1"/>
    <col min="8987" max="8987" width="14.1796875" bestFit="1" customWidth="1"/>
    <col min="8988" max="8988" width="15" bestFit="1" customWidth="1"/>
    <col min="8989" max="8989" width="20" bestFit="1" customWidth="1"/>
    <col min="8990" max="8990" width="22.1796875" bestFit="1" customWidth="1"/>
    <col min="8991" max="8991" width="26.81640625" bestFit="1" customWidth="1"/>
    <col min="8992" max="8992" width="13.1796875" bestFit="1" customWidth="1"/>
    <col min="8993" max="8993" width="13" bestFit="1" customWidth="1"/>
    <col min="8994" max="8994" width="23.54296875" bestFit="1" customWidth="1"/>
    <col min="8995" max="8995" width="28.26953125" bestFit="1" customWidth="1"/>
    <col min="8996" max="8996" width="6.7265625" bestFit="1" customWidth="1"/>
    <col min="8997" max="8997" width="13.26953125" bestFit="1" customWidth="1"/>
    <col min="8998" max="8998" width="9.7265625" bestFit="1" customWidth="1"/>
    <col min="8999" max="8999" width="11.1796875" bestFit="1" customWidth="1"/>
    <col min="9000" max="9000" width="7.54296875" bestFit="1" customWidth="1"/>
    <col min="9001" max="9001" width="14.1796875" bestFit="1" customWidth="1"/>
    <col min="9002" max="9002" width="13.453125" bestFit="1" customWidth="1"/>
    <col min="9003" max="9003" width="15.453125" bestFit="1" customWidth="1"/>
    <col min="9004" max="9004" width="16.1796875" bestFit="1" customWidth="1"/>
    <col min="9005" max="9005" width="14.54296875" bestFit="1" customWidth="1"/>
    <col min="9006" max="9006" width="19.453125" bestFit="1" customWidth="1"/>
    <col min="9007" max="9007" width="27.453125" customWidth="1"/>
    <col min="9008" max="9008" width="14.1796875" bestFit="1" customWidth="1"/>
    <col min="9009" max="9009" width="16.81640625" bestFit="1" customWidth="1"/>
    <col min="9010" max="9011" width="18" bestFit="1" customWidth="1"/>
    <col min="9012" max="9012" width="14.453125" bestFit="1" customWidth="1"/>
    <col min="9013" max="9013" width="12.453125" bestFit="1" customWidth="1"/>
    <col min="9014" max="9014" width="19.81640625" customWidth="1"/>
    <col min="9015" max="9015" width="4" bestFit="1" customWidth="1"/>
    <col min="9016" max="9016" width="15.54296875" bestFit="1" customWidth="1"/>
    <col min="9017" max="9017" width="12.7265625" bestFit="1" customWidth="1"/>
    <col min="9018" max="9018" width="21.1796875" bestFit="1" customWidth="1"/>
    <col min="9019" max="9019" width="15.54296875" bestFit="1" customWidth="1"/>
    <col min="9020" max="9020" width="10.54296875" bestFit="1" customWidth="1"/>
    <col min="9021" max="9021" width="14.453125" bestFit="1" customWidth="1"/>
    <col min="9022" max="9022" width="17.81640625" bestFit="1" customWidth="1"/>
    <col min="9023" max="9023" width="9" bestFit="1" customWidth="1"/>
    <col min="9024" max="9024" width="10.7265625" bestFit="1" customWidth="1"/>
    <col min="9025" max="9025" width="16.453125" bestFit="1" customWidth="1"/>
    <col min="9026" max="9026" width="14.453125" bestFit="1" customWidth="1"/>
    <col min="9027" max="9027" width="12.54296875" bestFit="1" customWidth="1"/>
    <col min="9028" max="9028" width="16.54296875" bestFit="1" customWidth="1"/>
    <col min="9029" max="9029" width="9.1796875" customWidth="1"/>
    <col min="9030" max="9030" width="15.453125" bestFit="1" customWidth="1"/>
    <col min="9031" max="9216" width="9.1796875" customWidth="1"/>
    <col min="9217" max="9217" width="14.1796875" bestFit="1" customWidth="1"/>
    <col min="9218" max="9218" width="12.1796875" bestFit="1" customWidth="1"/>
    <col min="9219" max="9219" width="17" bestFit="1" customWidth="1"/>
    <col min="9220" max="9220" width="15.81640625" bestFit="1" customWidth="1"/>
    <col min="9221" max="9221" width="15" bestFit="1" customWidth="1"/>
    <col min="9222" max="9222" width="18.54296875" bestFit="1" customWidth="1"/>
    <col min="9223" max="9223" width="10.81640625" bestFit="1" customWidth="1"/>
    <col min="9224" max="9224" width="18.1796875" bestFit="1" customWidth="1"/>
    <col min="9225" max="9225" width="59.54296875" bestFit="1" customWidth="1"/>
    <col min="9226" max="9226" width="14.81640625" bestFit="1" customWidth="1"/>
    <col min="9227" max="9227" width="19.453125" bestFit="1" customWidth="1"/>
    <col min="9228" max="9228" width="10.26953125" customWidth="1"/>
    <col min="9229" max="9229" width="11.81640625" customWidth="1"/>
    <col min="9230" max="9230" width="17.1796875" bestFit="1" customWidth="1"/>
    <col min="9231" max="9232" width="15.81640625" bestFit="1" customWidth="1"/>
    <col min="9233" max="9233" width="13.54296875" bestFit="1" customWidth="1"/>
    <col min="9235" max="9235" width="15.1796875" bestFit="1" customWidth="1"/>
    <col min="9236" max="9236" width="18.1796875" bestFit="1" customWidth="1"/>
    <col min="9237" max="9237" width="19.453125" bestFit="1" customWidth="1"/>
    <col min="9238" max="9238" width="24.1796875" customWidth="1"/>
    <col min="9239" max="9239" width="15.1796875" bestFit="1" customWidth="1"/>
    <col min="9240" max="9240" width="15.54296875" bestFit="1" customWidth="1"/>
    <col min="9241" max="9241" width="22.453125" bestFit="1" customWidth="1"/>
    <col min="9242" max="9242" width="16.81640625" bestFit="1" customWidth="1"/>
    <col min="9243" max="9243" width="14.1796875" bestFit="1" customWidth="1"/>
    <col min="9244" max="9244" width="15" bestFit="1" customWidth="1"/>
    <col min="9245" max="9245" width="20" bestFit="1" customWidth="1"/>
    <col min="9246" max="9246" width="22.1796875" bestFit="1" customWidth="1"/>
    <col min="9247" max="9247" width="26.81640625" bestFit="1" customWidth="1"/>
    <col min="9248" max="9248" width="13.1796875" bestFit="1" customWidth="1"/>
    <col min="9249" max="9249" width="13" bestFit="1" customWidth="1"/>
    <col min="9250" max="9250" width="23.54296875" bestFit="1" customWidth="1"/>
    <col min="9251" max="9251" width="28.26953125" bestFit="1" customWidth="1"/>
    <col min="9252" max="9252" width="6.7265625" bestFit="1" customWidth="1"/>
    <col min="9253" max="9253" width="13.26953125" bestFit="1" customWidth="1"/>
    <col min="9254" max="9254" width="9.7265625" bestFit="1" customWidth="1"/>
    <col min="9255" max="9255" width="11.1796875" bestFit="1" customWidth="1"/>
    <col min="9256" max="9256" width="7.54296875" bestFit="1" customWidth="1"/>
    <col min="9257" max="9257" width="14.1796875" bestFit="1" customWidth="1"/>
    <col min="9258" max="9258" width="13.453125" bestFit="1" customWidth="1"/>
    <col min="9259" max="9259" width="15.453125" bestFit="1" customWidth="1"/>
    <col min="9260" max="9260" width="16.1796875" bestFit="1" customWidth="1"/>
    <col min="9261" max="9261" width="14.54296875" bestFit="1" customWidth="1"/>
    <col min="9262" max="9262" width="19.453125" bestFit="1" customWidth="1"/>
    <col min="9263" max="9263" width="27.453125" customWidth="1"/>
    <col min="9264" max="9264" width="14.1796875" bestFit="1" customWidth="1"/>
    <col min="9265" max="9265" width="16.81640625" bestFit="1" customWidth="1"/>
    <col min="9266" max="9267" width="18" bestFit="1" customWidth="1"/>
    <col min="9268" max="9268" width="14.453125" bestFit="1" customWidth="1"/>
    <col min="9269" max="9269" width="12.453125" bestFit="1" customWidth="1"/>
    <col min="9270" max="9270" width="19.81640625" customWidth="1"/>
    <col min="9271" max="9271" width="4" bestFit="1" customWidth="1"/>
    <col min="9272" max="9272" width="15.54296875" bestFit="1" customWidth="1"/>
    <col min="9273" max="9273" width="12.7265625" bestFit="1" customWidth="1"/>
    <col min="9274" max="9274" width="21.1796875" bestFit="1" customWidth="1"/>
    <col min="9275" max="9275" width="15.54296875" bestFit="1" customWidth="1"/>
    <col min="9276" max="9276" width="10.54296875" bestFit="1" customWidth="1"/>
    <col min="9277" max="9277" width="14.453125" bestFit="1" customWidth="1"/>
    <col min="9278" max="9278" width="17.81640625" bestFit="1" customWidth="1"/>
    <col min="9279" max="9279" width="9" bestFit="1" customWidth="1"/>
    <col min="9280" max="9280" width="10.7265625" bestFit="1" customWidth="1"/>
    <col min="9281" max="9281" width="16.453125" bestFit="1" customWidth="1"/>
    <col min="9282" max="9282" width="14.453125" bestFit="1" customWidth="1"/>
    <col min="9283" max="9283" width="12.54296875" bestFit="1" customWidth="1"/>
    <col min="9284" max="9284" width="16.54296875" bestFit="1" customWidth="1"/>
    <col min="9285" max="9285" width="9.1796875" customWidth="1"/>
    <col min="9286" max="9286" width="15.453125" bestFit="1" customWidth="1"/>
    <col min="9287" max="9472" width="9.1796875" customWidth="1"/>
    <col min="9473" max="9473" width="14.1796875" bestFit="1" customWidth="1"/>
    <col min="9474" max="9474" width="12.1796875" bestFit="1" customWidth="1"/>
    <col min="9475" max="9475" width="17" bestFit="1" customWidth="1"/>
    <col min="9476" max="9476" width="15.81640625" bestFit="1" customWidth="1"/>
    <col min="9477" max="9477" width="15" bestFit="1" customWidth="1"/>
    <col min="9478" max="9478" width="18.54296875" bestFit="1" customWidth="1"/>
    <col min="9479" max="9479" width="10.81640625" bestFit="1" customWidth="1"/>
    <col min="9480" max="9480" width="18.1796875" bestFit="1" customWidth="1"/>
    <col min="9481" max="9481" width="59.54296875" bestFit="1" customWidth="1"/>
    <col min="9482" max="9482" width="14.81640625" bestFit="1" customWidth="1"/>
    <col min="9483" max="9483" width="19.453125" bestFit="1" customWidth="1"/>
    <col min="9484" max="9484" width="10.26953125" customWidth="1"/>
    <col min="9485" max="9485" width="11.81640625" customWidth="1"/>
    <col min="9486" max="9486" width="17.1796875" bestFit="1" customWidth="1"/>
    <col min="9487" max="9488" width="15.81640625" bestFit="1" customWidth="1"/>
    <col min="9489" max="9489" width="13.54296875" bestFit="1" customWidth="1"/>
    <col min="9491" max="9491" width="15.1796875" bestFit="1" customWidth="1"/>
    <col min="9492" max="9492" width="18.1796875" bestFit="1" customWidth="1"/>
    <col min="9493" max="9493" width="19.453125" bestFit="1" customWidth="1"/>
    <col min="9494" max="9494" width="24.1796875" customWidth="1"/>
    <col min="9495" max="9495" width="15.1796875" bestFit="1" customWidth="1"/>
    <col min="9496" max="9496" width="15.54296875" bestFit="1" customWidth="1"/>
    <col min="9497" max="9497" width="22.453125" bestFit="1" customWidth="1"/>
    <col min="9498" max="9498" width="16.81640625" bestFit="1" customWidth="1"/>
    <col min="9499" max="9499" width="14.1796875" bestFit="1" customWidth="1"/>
    <col min="9500" max="9500" width="15" bestFit="1" customWidth="1"/>
    <col min="9501" max="9501" width="20" bestFit="1" customWidth="1"/>
    <col min="9502" max="9502" width="22.1796875" bestFit="1" customWidth="1"/>
    <col min="9503" max="9503" width="26.81640625" bestFit="1" customWidth="1"/>
    <col min="9504" max="9504" width="13.1796875" bestFit="1" customWidth="1"/>
    <col min="9505" max="9505" width="13" bestFit="1" customWidth="1"/>
    <col min="9506" max="9506" width="23.54296875" bestFit="1" customWidth="1"/>
    <col min="9507" max="9507" width="28.26953125" bestFit="1" customWidth="1"/>
    <col min="9508" max="9508" width="6.7265625" bestFit="1" customWidth="1"/>
    <col min="9509" max="9509" width="13.26953125" bestFit="1" customWidth="1"/>
    <col min="9510" max="9510" width="9.7265625" bestFit="1" customWidth="1"/>
    <col min="9511" max="9511" width="11.1796875" bestFit="1" customWidth="1"/>
    <col min="9512" max="9512" width="7.54296875" bestFit="1" customWidth="1"/>
    <col min="9513" max="9513" width="14.1796875" bestFit="1" customWidth="1"/>
    <col min="9514" max="9514" width="13.453125" bestFit="1" customWidth="1"/>
    <col min="9515" max="9515" width="15.453125" bestFit="1" customWidth="1"/>
    <col min="9516" max="9516" width="16.1796875" bestFit="1" customWidth="1"/>
    <col min="9517" max="9517" width="14.54296875" bestFit="1" customWidth="1"/>
    <col min="9518" max="9518" width="19.453125" bestFit="1" customWidth="1"/>
    <col min="9519" max="9519" width="27.453125" customWidth="1"/>
    <col min="9520" max="9520" width="14.1796875" bestFit="1" customWidth="1"/>
    <col min="9521" max="9521" width="16.81640625" bestFit="1" customWidth="1"/>
    <col min="9522" max="9523" width="18" bestFit="1" customWidth="1"/>
    <col min="9524" max="9524" width="14.453125" bestFit="1" customWidth="1"/>
    <col min="9525" max="9525" width="12.453125" bestFit="1" customWidth="1"/>
    <col min="9526" max="9526" width="19.81640625" customWidth="1"/>
    <col min="9527" max="9527" width="4" bestFit="1" customWidth="1"/>
    <col min="9528" max="9528" width="15.54296875" bestFit="1" customWidth="1"/>
    <col min="9529" max="9529" width="12.7265625" bestFit="1" customWidth="1"/>
    <col min="9530" max="9530" width="21.1796875" bestFit="1" customWidth="1"/>
    <col min="9531" max="9531" width="15.54296875" bestFit="1" customWidth="1"/>
    <col min="9532" max="9532" width="10.54296875" bestFit="1" customWidth="1"/>
    <col min="9533" max="9533" width="14.453125" bestFit="1" customWidth="1"/>
    <col min="9534" max="9534" width="17.81640625" bestFit="1" customWidth="1"/>
    <col min="9535" max="9535" width="9" bestFit="1" customWidth="1"/>
    <col min="9536" max="9536" width="10.7265625" bestFit="1" customWidth="1"/>
    <col min="9537" max="9537" width="16.453125" bestFit="1" customWidth="1"/>
    <col min="9538" max="9538" width="14.453125" bestFit="1" customWidth="1"/>
    <col min="9539" max="9539" width="12.54296875" bestFit="1" customWidth="1"/>
    <col min="9540" max="9540" width="16.54296875" bestFit="1" customWidth="1"/>
    <col min="9541" max="9541" width="9.1796875" customWidth="1"/>
    <col min="9542" max="9542" width="15.453125" bestFit="1" customWidth="1"/>
    <col min="9543" max="9728" width="9.1796875" customWidth="1"/>
    <col min="9729" max="9729" width="14.1796875" bestFit="1" customWidth="1"/>
    <col min="9730" max="9730" width="12.1796875" bestFit="1" customWidth="1"/>
    <col min="9731" max="9731" width="17" bestFit="1" customWidth="1"/>
    <col min="9732" max="9732" width="15.81640625" bestFit="1" customWidth="1"/>
    <col min="9733" max="9733" width="15" bestFit="1" customWidth="1"/>
    <col min="9734" max="9734" width="18.54296875" bestFit="1" customWidth="1"/>
    <col min="9735" max="9735" width="10.81640625" bestFit="1" customWidth="1"/>
    <col min="9736" max="9736" width="18.1796875" bestFit="1" customWidth="1"/>
    <col min="9737" max="9737" width="59.54296875" bestFit="1" customWidth="1"/>
    <col min="9738" max="9738" width="14.81640625" bestFit="1" customWidth="1"/>
    <col min="9739" max="9739" width="19.453125" bestFit="1" customWidth="1"/>
    <col min="9740" max="9740" width="10.26953125" customWidth="1"/>
    <col min="9741" max="9741" width="11.81640625" customWidth="1"/>
    <col min="9742" max="9742" width="17.1796875" bestFit="1" customWidth="1"/>
    <col min="9743" max="9744" width="15.81640625" bestFit="1" customWidth="1"/>
    <col min="9745" max="9745" width="13.54296875" bestFit="1" customWidth="1"/>
    <col min="9747" max="9747" width="15.1796875" bestFit="1" customWidth="1"/>
    <col min="9748" max="9748" width="18.1796875" bestFit="1" customWidth="1"/>
    <col min="9749" max="9749" width="19.453125" bestFit="1" customWidth="1"/>
    <col min="9750" max="9750" width="24.1796875" customWidth="1"/>
    <col min="9751" max="9751" width="15.1796875" bestFit="1" customWidth="1"/>
    <col min="9752" max="9752" width="15.54296875" bestFit="1" customWidth="1"/>
    <col min="9753" max="9753" width="22.453125" bestFit="1" customWidth="1"/>
    <col min="9754" max="9754" width="16.81640625" bestFit="1" customWidth="1"/>
    <col min="9755" max="9755" width="14.1796875" bestFit="1" customWidth="1"/>
    <col min="9756" max="9756" width="15" bestFit="1" customWidth="1"/>
    <col min="9757" max="9757" width="20" bestFit="1" customWidth="1"/>
    <col min="9758" max="9758" width="22.1796875" bestFit="1" customWidth="1"/>
    <col min="9759" max="9759" width="26.81640625" bestFit="1" customWidth="1"/>
    <col min="9760" max="9760" width="13.1796875" bestFit="1" customWidth="1"/>
    <col min="9761" max="9761" width="13" bestFit="1" customWidth="1"/>
    <col min="9762" max="9762" width="23.54296875" bestFit="1" customWidth="1"/>
    <col min="9763" max="9763" width="28.26953125" bestFit="1" customWidth="1"/>
    <col min="9764" max="9764" width="6.7265625" bestFit="1" customWidth="1"/>
    <col min="9765" max="9765" width="13.26953125" bestFit="1" customWidth="1"/>
    <col min="9766" max="9766" width="9.7265625" bestFit="1" customWidth="1"/>
    <col min="9767" max="9767" width="11.1796875" bestFit="1" customWidth="1"/>
    <col min="9768" max="9768" width="7.54296875" bestFit="1" customWidth="1"/>
    <col min="9769" max="9769" width="14.1796875" bestFit="1" customWidth="1"/>
    <col min="9770" max="9770" width="13.453125" bestFit="1" customWidth="1"/>
    <col min="9771" max="9771" width="15.453125" bestFit="1" customWidth="1"/>
    <col min="9772" max="9772" width="16.1796875" bestFit="1" customWidth="1"/>
    <col min="9773" max="9773" width="14.54296875" bestFit="1" customWidth="1"/>
    <col min="9774" max="9774" width="19.453125" bestFit="1" customWidth="1"/>
    <col min="9775" max="9775" width="27.453125" customWidth="1"/>
    <col min="9776" max="9776" width="14.1796875" bestFit="1" customWidth="1"/>
    <col min="9777" max="9777" width="16.81640625" bestFit="1" customWidth="1"/>
    <col min="9778" max="9779" width="18" bestFit="1" customWidth="1"/>
    <col min="9780" max="9780" width="14.453125" bestFit="1" customWidth="1"/>
    <col min="9781" max="9781" width="12.453125" bestFit="1" customWidth="1"/>
    <col min="9782" max="9782" width="19.81640625" customWidth="1"/>
    <col min="9783" max="9783" width="4" bestFit="1" customWidth="1"/>
    <col min="9784" max="9784" width="15.54296875" bestFit="1" customWidth="1"/>
    <col min="9785" max="9785" width="12.7265625" bestFit="1" customWidth="1"/>
    <col min="9786" max="9786" width="21.1796875" bestFit="1" customWidth="1"/>
    <col min="9787" max="9787" width="15.54296875" bestFit="1" customWidth="1"/>
    <col min="9788" max="9788" width="10.54296875" bestFit="1" customWidth="1"/>
    <col min="9789" max="9789" width="14.453125" bestFit="1" customWidth="1"/>
    <col min="9790" max="9790" width="17.81640625" bestFit="1" customWidth="1"/>
    <col min="9791" max="9791" width="9" bestFit="1" customWidth="1"/>
    <col min="9792" max="9792" width="10.7265625" bestFit="1" customWidth="1"/>
    <col min="9793" max="9793" width="16.453125" bestFit="1" customWidth="1"/>
    <col min="9794" max="9794" width="14.453125" bestFit="1" customWidth="1"/>
    <col min="9795" max="9795" width="12.54296875" bestFit="1" customWidth="1"/>
    <col min="9796" max="9796" width="16.54296875" bestFit="1" customWidth="1"/>
    <col min="9797" max="9797" width="9.1796875" customWidth="1"/>
    <col min="9798" max="9798" width="15.453125" bestFit="1" customWidth="1"/>
    <col min="9799" max="9984" width="9.1796875" customWidth="1"/>
    <col min="9985" max="9985" width="14.1796875" bestFit="1" customWidth="1"/>
    <col min="9986" max="9986" width="12.1796875" bestFit="1" customWidth="1"/>
    <col min="9987" max="9987" width="17" bestFit="1" customWidth="1"/>
    <col min="9988" max="9988" width="15.81640625" bestFit="1" customWidth="1"/>
    <col min="9989" max="9989" width="15" bestFit="1" customWidth="1"/>
    <col min="9990" max="9990" width="18.54296875" bestFit="1" customWidth="1"/>
    <col min="9991" max="9991" width="10.81640625" bestFit="1" customWidth="1"/>
    <col min="9992" max="9992" width="18.1796875" bestFit="1" customWidth="1"/>
    <col min="9993" max="9993" width="59.54296875" bestFit="1" customWidth="1"/>
    <col min="9994" max="9994" width="14.81640625" bestFit="1" customWidth="1"/>
    <col min="9995" max="9995" width="19.453125" bestFit="1" customWidth="1"/>
    <col min="9996" max="9996" width="10.26953125" customWidth="1"/>
    <col min="9997" max="9997" width="11.81640625" customWidth="1"/>
    <col min="9998" max="9998" width="17.1796875" bestFit="1" customWidth="1"/>
    <col min="9999" max="10000" width="15.81640625" bestFit="1" customWidth="1"/>
    <col min="10001" max="10001" width="13.54296875" bestFit="1" customWidth="1"/>
    <col min="10003" max="10003" width="15.1796875" bestFit="1" customWidth="1"/>
    <col min="10004" max="10004" width="18.1796875" bestFit="1" customWidth="1"/>
    <col min="10005" max="10005" width="19.453125" bestFit="1" customWidth="1"/>
    <col min="10006" max="10006" width="24.1796875" customWidth="1"/>
    <col min="10007" max="10007" width="15.1796875" bestFit="1" customWidth="1"/>
    <col min="10008" max="10008" width="15.54296875" bestFit="1" customWidth="1"/>
    <col min="10009" max="10009" width="22.453125" bestFit="1" customWidth="1"/>
    <col min="10010" max="10010" width="16.81640625" bestFit="1" customWidth="1"/>
    <col min="10011" max="10011" width="14.1796875" bestFit="1" customWidth="1"/>
    <col min="10012" max="10012" width="15" bestFit="1" customWidth="1"/>
    <col min="10013" max="10013" width="20" bestFit="1" customWidth="1"/>
    <col min="10014" max="10014" width="22.1796875" bestFit="1" customWidth="1"/>
    <col min="10015" max="10015" width="26.81640625" bestFit="1" customWidth="1"/>
    <col min="10016" max="10016" width="13.1796875" bestFit="1" customWidth="1"/>
    <col min="10017" max="10017" width="13" bestFit="1" customWidth="1"/>
    <col min="10018" max="10018" width="23.54296875" bestFit="1" customWidth="1"/>
    <col min="10019" max="10019" width="28.26953125" bestFit="1" customWidth="1"/>
    <col min="10020" max="10020" width="6.7265625" bestFit="1" customWidth="1"/>
    <col min="10021" max="10021" width="13.26953125" bestFit="1" customWidth="1"/>
    <col min="10022" max="10022" width="9.7265625" bestFit="1" customWidth="1"/>
    <col min="10023" max="10023" width="11.1796875" bestFit="1" customWidth="1"/>
    <col min="10024" max="10024" width="7.54296875" bestFit="1" customWidth="1"/>
    <col min="10025" max="10025" width="14.1796875" bestFit="1" customWidth="1"/>
    <col min="10026" max="10026" width="13.453125" bestFit="1" customWidth="1"/>
    <col min="10027" max="10027" width="15.453125" bestFit="1" customWidth="1"/>
    <col min="10028" max="10028" width="16.1796875" bestFit="1" customWidth="1"/>
    <col min="10029" max="10029" width="14.54296875" bestFit="1" customWidth="1"/>
    <col min="10030" max="10030" width="19.453125" bestFit="1" customWidth="1"/>
    <col min="10031" max="10031" width="27.453125" customWidth="1"/>
    <col min="10032" max="10032" width="14.1796875" bestFit="1" customWidth="1"/>
    <col min="10033" max="10033" width="16.81640625" bestFit="1" customWidth="1"/>
    <col min="10034" max="10035" width="18" bestFit="1" customWidth="1"/>
    <col min="10036" max="10036" width="14.453125" bestFit="1" customWidth="1"/>
    <col min="10037" max="10037" width="12.453125" bestFit="1" customWidth="1"/>
    <col min="10038" max="10038" width="19.81640625" customWidth="1"/>
    <col min="10039" max="10039" width="4" bestFit="1" customWidth="1"/>
    <col min="10040" max="10040" width="15.54296875" bestFit="1" customWidth="1"/>
    <col min="10041" max="10041" width="12.7265625" bestFit="1" customWidth="1"/>
    <col min="10042" max="10042" width="21.1796875" bestFit="1" customWidth="1"/>
    <col min="10043" max="10043" width="15.54296875" bestFit="1" customWidth="1"/>
    <col min="10044" max="10044" width="10.54296875" bestFit="1" customWidth="1"/>
    <col min="10045" max="10045" width="14.453125" bestFit="1" customWidth="1"/>
    <col min="10046" max="10046" width="17.81640625" bestFit="1" customWidth="1"/>
    <col min="10047" max="10047" width="9" bestFit="1" customWidth="1"/>
    <col min="10048" max="10048" width="10.7265625" bestFit="1" customWidth="1"/>
    <col min="10049" max="10049" width="16.453125" bestFit="1" customWidth="1"/>
    <col min="10050" max="10050" width="14.453125" bestFit="1" customWidth="1"/>
    <col min="10051" max="10051" width="12.54296875" bestFit="1" customWidth="1"/>
    <col min="10052" max="10052" width="16.54296875" bestFit="1" customWidth="1"/>
    <col min="10053" max="10053" width="9.1796875" customWidth="1"/>
    <col min="10054" max="10054" width="15.453125" bestFit="1" customWidth="1"/>
    <col min="10055" max="10240" width="9.1796875" customWidth="1"/>
    <col min="10241" max="10241" width="14.1796875" bestFit="1" customWidth="1"/>
    <col min="10242" max="10242" width="12.1796875" bestFit="1" customWidth="1"/>
    <col min="10243" max="10243" width="17" bestFit="1" customWidth="1"/>
    <col min="10244" max="10244" width="15.81640625" bestFit="1" customWidth="1"/>
    <col min="10245" max="10245" width="15" bestFit="1" customWidth="1"/>
    <col min="10246" max="10246" width="18.54296875" bestFit="1" customWidth="1"/>
    <col min="10247" max="10247" width="10.81640625" bestFit="1" customWidth="1"/>
    <col min="10248" max="10248" width="18.1796875" bestFit="1" customWidth="1"/>
    <col min="10249" max="10249" width="59.54296875" bestFit="1" customWidth="1"/>
    <col min="10250" max="10250" width="14.81640625" bestFit="1" customWidth="1"/>
    <col min="10251" max="10251" width="19.453125" bestFit="1" customWidth="1"/>
    <col min="10252" max="10252" width="10.26953125" customWidth="1"/>
    <col min="10253" max="10253" width="11.81640625" customWidth="1"/>
    <col min="10254" max="10254" width="17.1796875" bestFit="1" customWidth="1"/>
    <col min="10255" max="10256" width="15.81640625" bestFit="1" customWidth="1"/>
    <col min="10257" max="10257" width="13.54296875" bestFit="1" customWidth="1"/>
    <col min="10259" max="10259" width="15.1796875" bestFit="1" customWidth="1"/>
    <col min="10260" max="10260" width="18.1796875" bestFit="1" customWidth="1"/>
    <col min="10261" max="10261" width="19.453125" bestFit="1" customWidth="1"/>
    <col min="10262" max="10262" width="24.1796875" customWidth="1"/>
    <col min="10263" max="10263" width="15.1796875" bestFit="1" customWidth="1"/>
    <col min="10264" max="10264" width="15.54296875" bestFit="1" customWidth="1"/>
    <col min="10265" max="10265" width="22.453125" bestFit="1" customWidth="1"/>
    <col min="10266" max="10266" width="16.81640625" bestFit="1" customWidth="1"/>
    <col min="10267" max="10267" width="14.1796875" bestFit="1" customWidth="1"/>
    <col min="10268" max="10268" width="15" bestFit="1" customWidth="1"/>
    <col min="10269" max="10269" width="20" bestFit="1" customWidth="1"/>
    <col min="10270" max="10270" width="22.1796875" bestFit="1" customWidth="1"/>
    <col min="10271" max="10271" width="26.81640625" bestFit="1" customWidth="1"/>
    <col min="10272" max="10272" width="13.1796875" bestFit="1" customWidth="1"/>
    <col min="10273" max="10273" width="13" bestFit="1" customWidth="1"/>
    <col min="10274" max="10274" width="23.54296875" bestFit="1" customWidth="1"/>
    <col min="10275" max="10275" width="28.26953125" bestFit="1" customWidth="1"/>
    <col min="10276" max="10276" width="6.7265625" bestFit="1" customWidth="1"/>
    <col min="10277" max="10277" width="13.26953125" bestFit="1" customWidth="1"/>
    <col min="10278" max="10278" width="9.7265625" bestFit="1" customWidth="1"/>
    <col min="10279" max="10279" width="11.1796875" bestFit="1" customWidth="1"/>
    <col min="10280" max="10280" width="7.54296875" bestFit="1" customWidth="1"/>
    <col min="10281" max="10281" width="14.1796875" bestFit="1" customWidth="1"/>
    <col min="10282" max="10282" width="13.453125" bestFit="1" customWidth="1"/>
    <col min="10283" max="10283" width="15.453125" bestFit="1" customWidth="1"/>
    <col min="10284" max="10284" width="16.1796875" bestFit="1" customWidth="1"/>
    <col min="10285" max="10285" width="14.54296875" bestFit="1" customWidth="1"/>
    <col min="10286" max="10286" width="19.453125" bestFit="1" customWidth="1"/>
    <col min="10287" max="10287" width="27.453125" customWidth="1"/>
    <col min="10288" max="10288" width="14.1796875" bestFit="1" customWidth="1"/>
    <col min="10289" max="10289" width="16.81640625" bestFit="1" customWidth="1"/>
    <col min="10290" max="10291" width="18" bestFit="1" customWidth="1"/>
    <col min="10292" max="10292" width="14.453125" bestFit="1" customWidth="1"/>
    <col min="10293" max="10293" width="12.453125" bestFit="1" customWidth="1"/>
    <col min="10294" max="10294" width="19.81640625" customWidth="1"/>
    <col min="10295" max="10295" width="4" bestFit="1" customWidth="1"/>
    <col min="10296" max="10296" width="15.54296875" bestFit="1" customWidth="1"/>
    <col min="10297" max="10297" width="12.7265625" bestFit="1" customWidth="1"/>
    <col min="10298" max="10298" width="21.1796875" bestFit="1" customWidth="1"/>
    <col min="10299" max="10299" width="15.54296875" bestFit="1" customWidth="1"/>
    <col min="10300" max="10300" width="10.54296875" bestFit="1" customWidth="1"/>
    <col min="10301" max="10301" width="14.453125" bestFit="1" customWidth="1"/>
    <col min="10302" max="10302" width="17.81640625" bestFit="1" customWidth="1"/>
    <col min="10303" max="10303" width="9" bestFit="1" customWidth="1"/>
    <col min="10304" max="10304" width="10.7265625" bestFit="1" customWidth="1"/>
    <col min="10305" max="10305" width="16.453125" bestFit="1" customWidth="1"/>
    <col min="10306" max="10306" width="14.453125" bestFit="1" customWidth="1"/>
    <col min="10307" max="10307" width="12.54296875" bestFit="1" customWidth="1"/>
    <col min="10308" max="10308" width="16.54296875" bestFit="1" customWidth="1"/>
    <col min="10309" max="10309" width="9.1796875" customWidth="1"/>
    <col min="10310" max="10310" width="15.453125" bestFit="1" customWidth="1"/>
    <col min="10311" max="10496" width="9.1796875" customWidth="1"/>
    <col min="10497" max="10497" width="14.1796875" bestFit="1" customWidth="1"/>
    <col min="10498" max="10498" width="12.1796875" bestFit="1" customWidth="1"/>
    <col min="10499" max="10499" width="17" bestFit="1" customWidth="1"/>
    <col min="10500" max="10500" width="15.81640625" bestFit="1" customWidth="1"/>
    <col min="10501" max="10501" width="15" bestFit="1" customWidth="1"/>
    <col min="10502" max="10502" width="18.54296875" bestFit="1" customWidth="1"/>
    <col min="10503" max="10503" width="10.81640625" bestFit="1" customWidth="1"/>
    <col min="10504" max="10504" width="18.1796875" bestFit="1" customWidth="1"/>
    <col min="10505" max="10505" width="59.54296875" bestFit="1" customWidth="1"/>
    <col min="10506" max="10506" width="14.81640625" bestFit="1" customWidth="1"/>
    <col min="10507" max="10507" width="19.453125" bestFit="1" customWidth="1"/>
    <col min="10508" max="10508" width="10.26953125" customWidth="1"/>
    <col min="10509" max="10509" width="11.81640625" customWidth="1"/>
    <col min="10510" max="10510" width="17.1796875" bestFit="1" customWidth="1"/>
    <col min="10511" max="10512" width="15.81640625" bestFit="1" customWidth="1"/>
    <col min="10513" max="10513" width="13.54296875" bestFit="1" customWidth="1"/>
    <col min="10515" max="10515" width="15.1796875" bestFit="1" customWidth="1"/>
    <col min="10516" max="10516" width="18.1796875" bestFit="1" customWidth="1"/>
    <col min="10517" max="10517" width="19.453125" bestFit="1" customWidth="1"/>
    <col min="10518" max="10518" width="24.1796875" customWidth="1"/>
    <col min="10519" max="10519" width="15.1796875" bestFit="1" customWidth="1"/>
    <col min="10520" max="10520" width="15.54296875" bestFit="1" customWidth="1"/>
    <col min="10521" max="10521" width="22.453125" bestFit="1" customWidth="1"/>
    <col min="10522" max="10522" width="16.81640625" bestFit="1" customWidth="1"/>
    <col min="10523" max="10523" width="14.1796875" bestFit="1" customWidth="1"/>
    <col min="10524" max="10524" width="15" bestFit="1" customWidth="1"/>
    <col min="10525" max="10525" width="20" bestFit="1" customWidth="1"/>
    <col min="10526" max="10526" width="22.1796875" bestFit="1" customWidth="1"/>
    <col min="10527" max="10527" width="26.81640625" bestFit="1" customWidth="1"/>
    <col min="10528" max="10528" width="13.1796875" bestFit="1" customWidth="1"/>
    <col min="10529" max="10529" width="13" bestFit="1" customWidth="1"/>
    <col min="10530" max="10530" width="23.54296875" bestFit="1" customWidth="1"/>
    <col min="10531" max="10531" width="28.26953125" bestFit="1" customWidth="1"/>
    <col min="10532" max="10532" width="6.7265625" bestFit="1" customWidth="1"/>
    <col min="10533" max="10533" width="13.26953125" bestFit="1" customWidth="1"/>
    <col min="10534" max="10534" width="9.7265625" bestFit="1" customWidth="1"/>
    <col min="10535" max="10535" width="11.1796875" bestFit="1" customWidth="1"/>
    <col min="10536" max="10536" width="7.54296875" bestFit="1" customWidth="1"/>
    <col min="10537" max="10537" width="14.1796875" bestFit="1" customWidth="1"/>
    <col min="10538" max="10538" width="13.453125" bestFit="1" customWidth="1"/>
    <col min="10539" max="10539" width="15.453125" bestFit="1" customWidth="1"/>
    <col min="10540" max="10540" width="16.1796875" bestFit="1" customWidth="1"/>
    <col min="10541" max="10541" width="14.54296875" bestFit="1" customWidth="1"/>
    <col min="10542" max="10542" width="19.453125" bestFit="1" customWidth="1"/>
    <col min="10543" max="10543" width="27.453125" customWidth="1"/>
    <col min="10544" max="10544" width="14.1796875" bestFit="1" customWidth="1"/>
    <col min="10545" max="10545" width="16.81640625" bestFit="1" customWidth="1"/>
    <col min="10546" max="10547" width="18" bestFit="1" customWidth="1"/>
    <col min="10548" max="10548" width="14.453125" bestFit="1" customWidth="1"/>
    <col min="10549" max="10549" width="12.453125" bestFit="1" customWidth="1"/>
    <col min="10550" max="10550" width="19.81640625" customWidth="1"/>
    <col min="10551" max="10551" width="4" bestFit="1" customWidth="1"/>
    <col min="10552" max="10552" width="15.54296875" bestFit="1" customWidth="1"/>
    <col min="10553" max="10553" width="12.7265625" bestFit="1" customWidth="1"/>
    <col min="10554" max="10554" width="21.1796875" bestFit="1" customWidth="1"/>
    <col min="10555" max="10555" width="15.54296875" bestFit="1" customWidth="1"/>
    <col min="10556" max="10556" width="10.54296875" bestFit="1" customWidth="1"/>
    <col min="10557" max="10557" width="14.453125" bestFit="1" customWidth="1"/>
    <col min="10558" max="10558" width="17.81640625" bestFit="1" customWidth="1"/>
    <col min="10559" max="10559" width="9" bestFit="1" customWidth="1"/>
    <col min="10560" max="10560" width="10.7265625" bestFit="1" customWidth="1"/>
    <col min="10561" max="10561" width="16.453125" bestFit="1" customWidth="1"/>
    <col min="10562" max="10562" width="14.453125" bestFit="1" customWidth="1"/>
    <col min="10563" max="10563" width="12.54296875" bestFit="1" customWidth="1"/>
    <col min="10564" max="10564" width="16.54296875" bestFit="1" customWidth="1"/>
    <col min="10565" max="10565" width="9.1796875" customWidth="1"/>
    <col min="10566" max="10566" width="15.453125" bestFit="1" customWidth="1"/>
    <col min="10567" max="10752" width="9.1796875" customWidth="1"/>
    <col min="10753" max="10753" width="14.1796875" bestFit="1" customWidth="1"/>
    <col min="10754" max="10754" width="12.1796875" bestFit="1" customWidth="1"/>
    <col min="10755" max="10755" width="17" bestFit="1" customWidth="1"/>
    <col min="10756" max="10756" width="15.81640625" bestFit="1" customWidth="1"/>
    <col min="10757" max="10757" width="15" bestFit="1" customWidth="1"/>
    <col min="10758" max="10758" width="18.54296875" bestFit="1" customWidth="1"/>
    <col min="10759" max="10759" width="10.81640625" bestFit="1" customWidth="1"/>
    <col min="10760" max="10760" width="18.1796875" bestFit="1" customWidth="1"/>
    <col min="10761" max="10761" width="59.54296875" bestFit="1" customWidth="1"/>
    <col min="10762" max="10762" width="14.81640625" bestFit="1" customWidth="1"/>
    <col min="10763" max="10763" width="19.453125" bestFit="1" customWidth="1"/>
    <col min="10764" max="10764" width="10.26953125" customWidth="1"/>
    <col min="10765" max="10765" width="11.81640625" customWidth="1"/>
    <col min="10766" max="10766" width="17.1796875" bestFit="1" customWidth="1"/>
    <col min="10767" max="10768" width="15.81640625" bestFit="1" customWidth="1"/>
    <col min="10769" max="10769" width="13.54296875" bestFit="1" customWidth="1"/>
    <col min="10771" max="10771" width="15.1796875" bestFit="1" customWidth="1"/>
    <col min="10772" max="10772" width="18.1796875" bestFit="1" customWidth="1"/>
    <col min="10773" max="10773" width="19.453125" bestFit="1" customWidth="1"/>
    <col min="10774" max="10774" width="24.1796875" customWidth="1"/>
    <col min="10775" max="10775" width="15.1796875" bestFit="1" customWidth="1"/>
    <col min="10776" max="10776" width="15.54296875" bestFit="1" customWidth="1"/>
    <col min="10777" max="10777" width="22.453125" bestFit="1" customWidth="1"/>
    <col min="10778" max="10778" width="16.81640625" bestFit="1" customWidth="1"/>
    <col min="10779" max="10779" width="14.1796875" bestFit="1" customWidth="1"/>
    <col min="10780" max="10780" width="15" bestFit="1" customWidth="1"/>
    <col min="10781" max="10781" width="20" bestFit="1" customWidth="1"/>
    <col min="10782" max="10782" width="22.1796875" bestFit="1" customWidth="1"/>
    <col min="10783" max="10783" width="26.81640625" bestFit="1" customWidth="1"/>
    <col min="10784" max="10784" width="13.1796875" bestFit="1" customWidth="1"/>
    <col min="10785" max="10785" width="13" bestFit="1" customWidth="1"/>
    <col min="10786" max="10786" width="23.54296875" bestFit="1" customWidth="1"/>
    <col min="10787" max="10787" width="28.26953125" bestFit="1" customWidth="1"/>
    <col min="10788" max="10788" width="6.7265625" bestFit="1" customWidth="1"/>
    <col min="10789" max="10789" width="13.26953125" bestFit="1" customWidth="1"/>
    <col min="10790" max="10790" width="9.7265625" bestFit="1" customWidth="1"/>
    <col min="10791" max="10791" width="11.1796875" bestFit="1" customWidth="1"/>
    <col min="10792" max="10792" width="7.54296875" bestFit="1" customWidth="1"/>
    <col min="10793" max="10793" width="14.1796875" bestFit="1" customWidth="1"/>
    <col min="10794" max="10794" width="13.453125" bestFit="1" customWidth="1"/>
    <col min="10795" max="10795" width="15.453125" bestFit="1" customWidth="1"/>
    <col min="10796" max="10796" width="16.1796875" bestFit="1" customWidth="1"/>
    <col min="10797" max="10797" width="14.54296875" bestFit="1" customWidth="1"/>
    <col min="10798" max="10798" width="19.453125" bestFit="1" customWidth="1"/>
    <col min="10799" max="10799" width="27.453125" customWidth="1"/>
    <col min="10800" max="10800" width="14.1796875" bestFit="1" customWidth="1"/>
    <col min="10801" max="10801" width="16.81640625" bestFit="1" customWidth="1"/>
    <col min="10802" max="10803" width="18" bestFit="1" customWidth="1"/>
    <col min="10804" max="10804" width="14.453125" bestFit="1" customWidth="1"/>
    <col min="10805" max="10805" width="12.453125" bestFit="1" customWidth="1"/>
    <col min="10806" max="10806" width="19.81640625" customWidth="1"/>
    <col min="10807" max="10807" width="4" bestFit="1" customWidth="1"/>
    <col min="10808" max="10808" width="15.54296875" bestFit="1" customWidth="1"/>
    <col min="10809" max="10809" width="12.7265625" bestFit="1" customWidth="1"/>
    <col min="10810" max="10810" width="21.1796875" bestFit="1" customWidth="1"/>
    <col min="10811" max="10811" width="15.54296875" bestFit="1" customWidth="1"/>
    <col min="10812" max="10812" width="10.54296875" bestFit="1" customWidth="1"/>
    <col min="10813" max="10813" width="14.453125" bestFit="1" customWidth="1"/>
    <col min="10814" max="10814" width="17.81640625" bestFit="1" customWidth="1"/>
    <col min="10815" max="10815" width="9" bestFit="1" customWidth="1"/>
    <col min="10816" max="10816" width="10.7265625" bestFit="1" customWidth="1"/>
    <col min="10817" max="10817" width="16.453125" bestFit="1" customWidth="1"/>
    <col min="10818" max="10818" width="14.453125" bestFit="1" customWidth="1"/>
    <col min="10819" max="10819" width="12.54296875" bestFit="1" customWidth="1"/>
    <col min="10820" max="10820" width="16.54296875" bestFit="1" customWidth="1"/>
    <col min="10821" max="10821" width="9.1796875" customWidth="1"/>
    <col min="10822" max="10822" width="15.453125" bestFit="1" customWidth="1"/>
    <col min="10823" max="11008" width="9.1796875" customWidth="1"/>
    <col min="11009" max="11009" width="14.1796875" bestFit="1" customWidth="1"/>
    <col min="11010" max="11010" width="12.1796875" bestFit="1" customWidth="1"/>
    <col min="11011" max="11011" width="17" bestFit="1" customWidth="1"/>
    <col min="11012" max="11012" width="15.81640625" bestFit="1" customWidth="1"/>
    <col min="11013" max="11013" width="15" bestFit="1" customWidth="1"/>
    <col min="11014" max="11014" width="18.54296875" bestFit="1" customWidth="1"/>
    <col min="11015" max="11015" width="10.81640625" bestFit="1" customWidth="1"/>
    <col min="11016" max="11016" width="18.1796875" bestFit="1" customWidth="1"/>
    <col min="11017" max="11017" width="59.54296875" bestFit="1" customWidth="1"/>
    <col min="11018" max="11018" width="14.81640625" bestFit="1" customWidth="1"/>
    <col min="11019" max="11019" width="19.453125" bestFit="1" customWidth="1"/>
    <col min="11020" max="11020" width="10.26953125" customWidth="1"/>
    <col min="11021" max="11021" width="11.81640625" customWidth="1"/>
    <col min="11022" max="11022" width="17.1796875" bestFit="1" customWidth="1"/>
    <col min="11023" max="11024" width="15.81640625" bestFit="1" customWidth="1"/>
    <col min="11025" max="11025" width="13.54296875" bestFit="1" customWidth="1"/>
    <col min="11027" max="11027" width="15.1796875" bestFit="1" customWidth="1"/>
    <col min="11028" max="11028" width="18.1796875" bestFit="1" customWidth="1"/>
    <col min="11029" max="11029" width="19.453125" bestFit="1" customWidth="1"/>
    <col min="11030" max="11030" width="24.1796875" customWidth="1"/>
    <col min="11031" max="11031" width="15.1796875" bestFit="1" customWidth="1"/>
    <col min="11032" max="11032" width="15.54296875" bestFit="1" customWidth="1"/>
    <col min="11033" max="11033" width="22.453125" bestFit="1" customWidth="1"/>
    <col min="11034" max="11034" width="16.81640625" bestFit="1" customWidth="1"/>
    <col min="11035" max="11035" width="14.1796875" bestFit="1" customWidth="1"/>
    <col min="11036" max="11036" width="15" bestFit="1" customWidth="1"/>
    <col min="11037" max="11037" width="20" bestFit="1" customWidth="1"/>
    <col min="11038" max="11038" width="22.1796875" bestFit="1" customWidth="1"/>
    <col min="11039" max="11039" width="26.81640625" bestFit="1" customWidth="1"/>
    <col min="11040" max="11040" width="13.1796875" bestFit="1" customWidth="1"/>
    <col min="11041" max="11041" width="13" bestFit="1" customWidth="1"/>
    <col min="11042" max="11042" width="23.54296875" bestFit="1" customWidth="1"/>
    <col min="11043" max="11043" width="28.26953125" bestFit="1" customWidth="1"/>
    <col min="11044" max="11044" width="6.7265625" bestFit="1" customWidth="1"/>
    <col min="11045" max="11045" width="13.26953125" bestFit="1" customWidth="1"/>
    <col min="11046" max="11046" width="9.7265625" bestFit="1" customWidth="1"/>
    <col min="11047" max="11047" width="11.1796875" bestFit="1" customWidth="1"/>
    <col min="11048" max="11048" width="7.54296875" bestFit="1" customWidth="1"/>
    <col min="11049" max="11049" width="14.1796875" bestFit="1" customWidth="1"/>
    <col min="11050" max="11050" width="13.453125" bestFit="1" customWidth="1"/>
    <col min="11051" max="11051" width="15.453125" bestFit="1" customWidth="1"/>
    <col min="11052" max="11052" width="16.1796875" bestFit="1" customWidth="1"/>
    <col min="11053" max="11053" width="14.54296875" bestFit="1" customWidth="1"/>
    <col min="11054" max="11054" width="19.453125" bestFit="1" customWidth="1"/>
    <col min="11055" max="11055" width="27.453125" customWidth="1"/>
    <col min="11056" max="11056" width="14.1796875" bestFit="1" customWidth="1"/>
    <col min="11057" max="11057" width="16.81640625" bestFit="1" customWidth="1"/>
    <col min="11058" max="11059" width="18" bestFit="1" customWidth="1"/>
    <col min="11060" max="11060" width="14.453125" bestFit="1" customWidth="1"/>
    <col min="11061" max="11061" width="12.453125" bestFit="1" customWidth="1"/>
    <col min="11062" max="11062" width="19.81640625" customWidth="1"/>
    <col min="11063" max="11063" width="4" bestFit="1" customWidth="1"/>
    <col min="11064" max="11064" width="15.54296875" bestFit="1" customWidth="1"/>
    <col min="11065" max="11065" width="12.7265625" bestFit="1" customWidth="1"/>
    <col min="11066" max="11066" width="21.1796875" bestFit="1" customWidth="1"/>
    <col min="11067" max="11067" width="15.54296875" bestFit="1" customWidth="1"/>
    <col min="11068" max="11068" width="10.54296875" bestFit="1" customWidth="1"/>
    <col min="11069" max="11069" width="14.453125" bestFit="1" customWidth="1"/>
    <col min="11070" max="11070" width="17.81640625" bestFit="1" customWidth="1"/>
    <col min="11071" max="11071" width="9" bestFit="1" customWidth="1"/>
    <col min="11072" max="11072" width="10.7265625" bestFit="1" customWidth="1"/>
    <col min="11073" max="11073" width="16.453125" bestFit="1" customWidth="1"/>
    <col min="11074" max="11074" width="14.453125" bestFit="1" customWidth="1"/>
    <col min="11075" max="11075" width="12.54296875" bestFit="1" customWidth="1"/>
    <col min="11076" max="11076" width="16.54296875" bestFit="1" customWidth="1"/>
    <col min="11077" max="11077" width="9.1796875" customWidth="1"/>
    <col min="11078" max="11078" width="15.453125" bestFit="1" customWidth="1"/>
    <col min="11079" max="11264" width="9.1796875" customWidth="1"/>
    <col min="11265" max="11265" width="14.1796875" bestFit="1" customWidth="1"/>
    <col min="11266" max="11266" width="12.1796875" bestFit="1" customWidth="1"/>
    <col min="11267" max="11267" width="17" bestFit="1" customWidth="1"/>
    <col min="11268" max="11268" width="15.81640625" bestFit="1" customWidth="1"/>
    <col min="11269" max="11269" width="15" bestFit="1" customWidth="1"/>
    <col min="11270" max="11270" width="18.54296875" bestFit="1" customWidth="1"/>
    <col min="11271" max="11271" width="10.81640625" bestFit="1" customWidth="1"/>
    <col min="11272" max="11272" width="18.1796875" bestFit="1" customWidth="1"/>
    <col min="11273" max="11273" width="59.54296875" bestFit="1" customWidth="1"/>
    <col min="11274" max="11274" width="14.81640625" bestFit="1" customWidth="1"/>
    <col min="11275" max="11275" width="19.453125" bestFit="1" customWidth="1"/>
    <col min="11276" max="11276" width="10.26953125" customWidth="1"/>
    <col min="11277" max="11277" width="11.81640625" customWidth="1"/>
    <col min="11278" max="11278" width="17.1796875" bestFit="1" customWidth="1"/>
    <col min="11279" max="11280" width="15.81640625" bestFit="1" customWidth="1"/>
    <col min="11281" max="11281" width="13.54296875" bestFit="1" customWidth="1"/>
    <col min="11283" max="11283" width="15.1796875" bestFit="1" customWidth="1"/>
    <col min="11284" max="11284" width="18.1796875" bestFit="1" customWidth="1"/>
    <col min="11285" max="11285" width="19.453125" bestFit="1" customWidth="1"/>
    <col min="11286" max="11286" width="24.1796875" customWidth="1"/>
    <col min="11287" max="11287" width="15.1796875" bestFit="1" customWidth="1"/>
    <col min="11288" max="11288" width="15.54296875" bestFit="1" customWidth="1"/>
    <col min="11289" max="11289" width="22.453125" bestFit="1" customWidth="1"/>
    <col min="11290" max="11290" width="16.81640625" bestFit="1" customWidth="1"/>
    <col min="11291" max="11291" width="14.1796875" bestFit="1" customWidth="1"/>
    <col min="11292" max="11292" width="15" bestFit="1" customWidth="1"/>
    <col min="11293" max="11293" width="20" bestFit="1" customWidth="1"/>
    <col min="11294" max="11294" width="22.1796875" bestFit="1" customWidth="1"/>
    <col min="11295" max="11295" width="26.81640625" bestFit="1" customWidth="1"/>
    <col min="11296" max="11296" width="13.1796875" bestFit="1" customWidth="1"/>
    <col min="11297" max="11297" width="13" bestFit="1" customWidth="1"/>
    <col min="11298" max="11298" width="23.54296875" bestFit="1" customWidth="1"/>
    <col min="11299" max="11299" width="28.26953125" bestFit="1" customWidth="1"/>
    <col min="11300" max="11300" width="6.7265625" bestFit="1" customWidth="1"/>
    <col min="11301" max="11301" width="13.26953125" bestFit="1" customWidth="1"/>
    <col min="11302" max="11302" width="9.7265625" bestFit="1" customWidth="1"/>
    <col min="11303" max="11303" width="11.1796875" bestFit="1" customWidth="1"/>
    <col min="11304" max="11304" width="7.54296875" bestFit="1" customWidth="1"/>
    <col min="11305" max="11305" width="14.1796875" bestFit="1" customWidth="1"/>
    <col min="11306" max="11306" width="13.453125" bestFit="1" customWidth="1"/>
    <col min="11307" max="11307" width="15.453125" bestFit="1" customWidth="1"/>
    <col min="11308" max="11308" width="16.1796875" bestFit="1" customWidth="1"/>
    <col min="11309" max="11309" width="14.54296875" bestFit="1" customWidth="1"/>
    <col min="11310" max="11310" width="19.453125" bestFit="1" customWidth="1"/>
    <col min="11311" max="11311" width="27.453125" customWidth="1"/>
    <col min="11312" max="11312" width="14.1796875" bestFit="1" customWidth="1"/>
    <col min="11313" max="11313" width="16.81640625" bestFit="1" customWidth="1"/>
    <col min="11314" max="11315" width="18" bestFit="1" customWidth="1"/>
    <col min="11316" max="11316" width="14.453125" bestFit="1" customWidth="1"/>
    <col min="11317" max="11317" width="12.453125" bestFit="1" customWidth="1"/>
    <col min="11318" max="11318" width="19.81640625" customWidth="1"/>
    <col min="11319" max="11319" width="4" bestFit="1" customWidth="1"/>
    <col min="11320" max="11320" width="15.54296875" bestFit="1" customWidth="1"/>
    <col min="11321" max="11321" width="12.7265625" bestFit="1" customWidth="1"/>
    <col min="11322" max="11322" width="21.1796875" bestFit="1" customWidth="1"/>
    <col min="11323" max="11323" width="15.54296875" bestFit="1" customWidth="1"/>
    <col min="11324" max="11324" width="10.54296875" bestFit="1" customWidth="1"/>
    <col min="11325" max="11325" width="14.453125" bestFit="1" customWidth="1"/>
    <col min="11326" max="11326" width="17.81640625" bestFit="1" customWidth="1"/>
    <col min="11327" max="11327" width="9" bestFit="1" customWidth="1"/>
    <col min="11328" max="11328" width="10.7265625" bestFit="1" customWidth="1"/>
    <col min="11329" max="11329" width="16.453125" bestFit="1" customWidth="1"/>
    <col min="11330" max="11330" width="14.453125" bestFit="1" customWidth="1"/>
    <col min="11331" max="11331" width="12.54296875" bestFit="1" customWidth="1"/>
    <col min="11332" max="11332" width="16.54296875" bestFit="1" customWidth="1"/>
    <col min="11333" max="11333" width="9.1796875" customWidth="1"/>
    <col min="11334" max="11334" width="15.453125" bestFit="1" customWidth="1"/>
    <col min="11335" max="11520" width="9.1796875" customWidth="1"/>
    <col min="11521" max="11521" width="14.1796875" bestFit="1" customWidth="1"/>
    <col min="11522" max="11522" width="12.1796875" bestFit="1" customWidth="1"/>
    <col min="11523" max="11523" width="17" bestFit="1" customWidth="1"/>
    <col min="11524" max="11524" width="15.81640625" bestFit="1" customWidth="1"/>
    <col min="11525" max="11525" width="15" bestFit="1" customWidth="1"/>
    <col min="11526" max="11526" width="18.54296875" bestFit="1" customWidth="1"/>
    <col min="11527" max="11527" width="10.81640625" bestFit="1" customWidth="1"/>
    <col min="11528" max="11528" width="18.1796875" bestFit="1" customWidth="1"/>
    <col min="11529" max="11529" width="59.54296875" bestFit="1" customWidth="1"/>
    <col min="11530" max="11530" width="14.81640625" bestFit="1" customWidth="1"/>
    <col min="11531" max="11531" width="19.453125" bestFit="1" customWidth="1"/>
    <col min="11532" max="11532" width="10.26953125" customWidth="1"/>
    <col min="11533" max="11533" width="11.81640625" customWidth="1"/>
    <col min="11534" max="11534" width="17.1796875" bestFit="1" customWidth="1"/>
    <col min="11535" max="11536" width="15.81640625" bestFit="1" customWidth="1"/>
    <col min="11537" max="11537" width="13.54296875" bestFit="1" customWidth="1"/>
    <col min="11539" max="11539" width="15.1796875" bestFit="1" customWidth="1"/>
    <col min="11540" max="11540" width="18.1796875" bestFit="1" customWidth="1"/>
    <col min="11541" max="11541" width="19.453125" bestFit="1" customWidth="1"/>
    <col min="11542" max="11542" width="24.1796875" customWidth="1"/>
    <col min="11543" max="11543" width="15.1796875" bestFit="1" customWidth="1"/>
    <col min="11544" max="11544" width="15.54296875" bestFit="1" customWidth="1"/>
    <col min="11545" max="11545" width="22.453125" bestFit="1" customWidth="1"/>
    <col min="11546" max="11546" width="16.81640625" bestFit="1" customWidth="1"/>
    <col min="11547" max="11547" width="14.1796875" bestFit="1" customWidth="1"/>
    <col min="11548" max="11548" width="15" bestFit="1" customWidth="1"/>
    <col min="11549" max="11549" width="20" bestFit="1" customWidth="1"/>
    <col min="11550" max="11550" width="22.1796875" bestFit="1" customWidth="1"/>
    <col min="11551" max="11551" width="26.81640625" bestFit="1" customWidth="1"/>
    <col min="11552" max="11552" width="13.1796875" bestFit="1" customWidth="1"/>
    <col min="11553" max="11553" width="13" bestFit="1" customWidth="1"/>
    <col min="11554" max="11554" width="23.54296875" bestFit="1" customWidth="1"/>
    <col min="11555" max="11555" width="28.26953125" bestFit="1" customWidth="1"/>
    <col min="11556" max="11556" width="6.7265625" bestFit="1" customWidth="1"/>
    <col min="11557" max="11557" width="13.26953125" bestFit="1" customWidth="1"/>
    <col min="11558" max="11558" width="9.7265625" bestFit="1" customWidth="1"/>
    <col min="11559" max="11559" width="11.1796875" bestFit="1" customWidth="1"/>
    <col min="11560" max="11560" width="7.54296875" bestFit="1" customWidth="1"/>
    <col min="11561" max="11561" width="14.1796875" bestFit="1" customWidth="1"/>
    <col min="11562" max="11562" width="13.453125" bestFit="1" customWidth="1"/>
    <col min="11563" max="11563" width="15.453125" bestFit="1" customWidth="1"/>
    <col min="11564" max="11564" width="16.1796875" bestFit="1" customWidth="1"/>
    <col min="11565" max="11565" width="14.54296875" bestFit="1" customWidth="1"/>
    <col min="11566" max="11566" width="19.453125" bestFit="1" customWidth="1"/>
    <col min="11567" max="11567" width="27.453125" customWidth="1"/>
    <col min="11568" max="11568" width="14.1796875" bestFit="1" customWidth="1"/>
    <col min="11569" max="11569" width="16.81640625" bestFit="1" customWidth="1"/>
    <col min="11570" max="11571" width="18" bestFit="1" customWidth="1"/>
    <col min="11572" max="11572" width="14.453125" bestFit="1" customWidth="1"/>
    <col min="11573" max="11573" width="12.453125" bestFit="1" customWidth="1"/>
    <col min="11574" max="11574" width="19.81640625" customWidth="1"/>
    <col min="11575" max="11575" width="4" bestFit="1" customWidth="1"/>
    <col min="11576" max="11576" width="15.54296875" bestFit="1" customWidth="1"/>
    <col min="11577" max="11577" width="12.7265625" bestFit="1" customWidth="1"/>
    <col min="11578" max="11578" width="21.1796875" bestFit="1" customWidth="1"/>
    <col min="11579" max="11579" width="15.54296875" bestFit="1" customWidth="1"/>
    <col min="11580" max="11580" width="10.54296875" bestFit="1" customWidth="1"/>
    <col min="11581" max="11581" width="14.453125" bestFit="1" customWidth="1"/>
    <col min="11582" max="11582" width="17.81640625" bestFit="1" customWidth="1"/>
    <col min="11583" max="11583" width="9" bestFit="1" customWidth="1"/>
    <col min="11584" max="11584" width="10.7265625" bestFit="1" customWidth="1"/>
    <col min="11585" max="11585" width="16.453125" bestFit="1" customWidth="1"/>
    <col min="11586" max="11586" width="14.453125" bestFit="1" customWidth="1"/>
    <col min="11587" max="11587" width="12.54296875" bestFit="1" customWidth="1"/>
    <col min="11588" max="11588" width="16.54296875" bestFit="1" customWidth="1"/>
    <col min="11589" max="11589" width="9.1796875" customWidth="1"/>
    <col min="11590" max="11590" width="15.453125" bestFit="1" customWidth="1"/>
    <col min="11591" max="11776" width="9.1796875" customWidth="1"/>
    <col min="11777" max="11777" width="14.1796875" bestFit="1" customWidth="1"/>
    <col min="11778" max="11778" width="12.1796875" bestFit="1" customWidth="1"/>
    <col min="11779" max="11779" width="17" bestFit="1" customWidth="1"/>
    <col min="11780" max="11780" width="15.81640625" bestFit="1" customWidth="1"/>
    <col min="11781" max="11781" width="15" bestFit="1" customWidth="1"/>
    <col min="11782" max="11782" width="18.54296875" bestFit="1" customWidth="1"/>
    <col min="11783" max="11783" width="10.81640625" bestFit="1" customWidth="1"/>
    <col min="11784" max="11784" width="18.1796875" bestFit="1" customWidth="1"/>
    <col min="11785" max="11785" width="59.54296875" bestFit="1" customWidth="1"/>
    <col min="11786" max="11786" width="14.81640625" bestFit="1" customWidth="1"/>
    <col min="11787" max="11787" width="19.453125" bestFit="1" customWidth="1"/>
    <col min="11788" max="11788" width="10.26953125" customWidth="1"/>
    <col min="11789" max="11789" width="11.81640625" customWidth="1"/>
    <col min="11790" max="11790" width="17.1796875" bestFit="1" customWidth="1"/>
    <col min="11791" max="11792" width="15.81640625" bestFit="1" customWidth="1"/>
    <col min="11793" max="11793" width="13.54296875" bestFit="1" customWidth="1"/>
    <col min="11795" max="11795" width="15.1796875" bestFit="1" customWidth="1"/>
    <col min="11796" max="11796" width="18.1796875" bestFit="1" customWidth="1"/>
    <col min="11797" max="11797" width="19.453125" bestFit="1" customWidth="1"/>
    <col min="11798" max="11798" width="24.1796875" customWidth="1"/>
    <col min="11799" max="11799" width="15.1796875" bestFit="1" customWidth="1"/>
    <col min="11800" max="11800" width="15.54296875" bestFit="1" customWidth="1"/>
    <col min="11801" max="11801" width="22.453125" bestFit="1" customWidth="1"/>
    <col min="11802" max="11802" width="16.81640625" bestFit="1" customWidth="1"/>
    <col min="11803" max="11803" width="14.1796875" bestFit="1" customWidth="1"/>
    <col min="11804" max="11804" width="15" bestFit="1" customWidth="1"/>
    <col min="11805" max="11805" width="20" bestFit="1" customWidth="1"/>
    <col min="11806" max="11806" width="22.1796875" bestFit="1" customWidth="1"/>
    <col min="11807" max="11807" width="26.81640625" bestFit="1" customWidth="1"/>
    <col min="11808" max="11808" width="13.1796875" bestFit="1" customWidth="1"/>
    <col min="11809" max="11809" width="13" bestFit="1" customWidth="1"/>
    <col min="11810" max="11810" width="23.54296875" bestFit="1" customWidth="1"/>
    <col min="11811" max="11811" width="28.26953125" bestFit="1" customWidth="1"/>
    <col min="11812" max="11812" width="6.7265625" bestFit="1" customWidth="1"/>
    <col min="11813" max="11813" width="13.26953125" bestFit="1" customWidth="1"/>
    <col min="11814" max="11814" width="9.7265625" bestFit="1" customWidth="1"/>
    <col min="11815" max="11815" width="11.1796875" bestFit="1" customWidth="1"/>
    <col min="11816" max="11816" width="7.54296875" bestFit="1" customWidth="1"/>
    <col min="11817" max="11817" width="14.1796875" bestFit="1" customWidth="1"/>
    <col min="11818" max="11818" width="13.453125" bestFit="1" customWidth="1"/>
    <col min="11819" max="11819" width="15.453125" bestFit="1" customWidth="1"/>
    <col min="11820" max="11820" width="16.1796875" bestFit="1" customWidth="1"/>
    <col min="11821" max="11821" width="14.54296875" bestFit="1" customWidth="1"/>
    <col min="11822" max="11822" width="19.453125" bestFit="1" customWidth="1"/>
    <col min="11823" max="11823" width="27.453125" customWidth="1"/>
    <col min="11824" max="11824" width="14.1796875" bestFit="1" customWidth="1"/>
    <col min="11825" max="11825" width="16.81640625" bestFit="1" customWidth="1"/>
    <col min="11826" max="11827" width="18" bestFit="1" customWidth="1"/>
    <col min="11828" max="11828" width="14.453125" bestFit="1" customWidth="1"/>
    <col min="11829" max="11829" width="12.453125" bestFit="1" customWidth="1"/>
    <col min="11830" max="11830" width="19.81640625" customWidth="1"/>
    <col min="11831" max="11831" width="4" bestFit="1" customWidth="1"/>
    <col min="11832" max="11832" width="15.54296875" bestFit="1" customWidth="1"/>
    <col min="11833" max="11833" width="12.7265625" bestFit="1" customWidth="1"/>
    <col min="11834" max="11834" width="21.1796875" bestFit="1" customWidth="1"/>
    <col min="11835" max="11835" width="15.54296875" bestFit="1" customWidth="1"/>
    <col min="11836" max="11836" width="10.54296875" bestFit="1" customWidth="1"/>
    <col min="11837" max="11837" width="14.453125" bestFit="1" customWidth="1"/>
    <col min="11838" max="11838" width="17.81640625" bestFit="1" customWidth="1"/>
    <col min="11839" max="11839" width="9" bestFit="1" customWidth="1"/>
    <col min="11840" max="11840" width="10.7265625" bestFit="1" customWidth="1"/>
    <col min="11841" max="11841" width="16.453125" bestFit="1" customWidth="1"/>
    <col min="11842" max="11842" width="14.453125" bestFit="1" customWidth="1"/>
    <col min="11843" max="11843" width="12.54296875" bestFit="1" customWidth="1"/>
    <col min="11844" max="11844" width="16.54296875" bestFit="1" customWidth="1"/>
    <col min="11845" max="11845" width="9.1796875" customWidth="1"/>
    <col min="11846" max="11846" width="15.453125" bestFit="1" customWidth="1"/>
    <col min="11847" max="12032" width="9.1796875" customWidth="1"/>
    <col min="12033" max="12033" width="14.1796875" bestFit="1" customWidth="1"/>
    <col min="12034" max="12034" width="12.1796875" bestFit="1" customWidth="1"/>
    <col min="12035" max="12035" width="17" bestFit="1" customWidth="1"/>
    <col min="12036" max="12036" width="15.81640625" bestFit="1" customWidth="1"/>
    <col min="12037" max="12037" width="15" bestFit="1" customWidth="1"/>
    <col min="12038" max="12038" width="18.54296875" bestFit="1" customWidth="1"/>
    <col min="12039" max="12039" width="10.81640625" bestFit="1" customWidth="1"/>
    <col min="12040" max="12040" width="18.1796875" bestFit="1" customWidth="1"/>
    <col min="12041" max="12041" width="59.54296875" bestFit="1" customWidth="1"/>
    <col min="12042" max="12042" width="14.81640625" bestFit="1" customWidth="1"/>
    <col min="12043" max="12043" width="19.453125" bestFit="1" customWidth="1"/>
    <col min="12044" max="12044" width="10.26953125" customWidth="1"/>
    <col min="12045" max="12045" width="11.81640625" customWidth="1"/>
    <col min="12046" max="12046" width="17.1796875" bestFit="1" customWidth="1"/>
    <col min="12047" max="12048" width="15.81640625" bestFit="1" customWidth="1"/>
    <col min="12049" max="12049" width="13.54296875" bestFit="1" customWidth="1"/>
    <col min="12051" max="12051" width="15.1796875" bestFit="1" customWidth="1"/>
    <col min="12052" max="12052" width="18.1796875" bestFit="1" customWidth="1"/>
    <col min="12053" max="12053" width="19.453125" bestFit="1" customWidth="1"/>
    <col min="12054" max="12054" width="24.1796875" customWidth="1"/>
    <col min="12055" max="12055" width="15.1796875" bestFit="1" customWidth="1"/>
    <col min="12056" max="12056" width="15.54296875" bestFit="1" customWidth="1"/>
    <col min="12057" max="12057" width="22.453125" bestFit="1" customWidth="1"/>
    <col min="12058" max="12058" width="16.81640625" bestFit="1" customWidth="1"/>
    <col min="12059" max="12059" width="14.1796875" bestFit="1" customWidth="1"/>
    <col min="12060" max="12060" width="15" bestFit="1" customWidth="1"/>
    <col min="12061" max="12061" width="20" bestFit="1" customWidth="1"/>
    <col min="12062" max="12062" width="22.1796875" bestFit="1" customWidth="1"/>
    <col min="12063" max="12063" width="26.81640625" bestFit="1" customWidth="1"/>
    <col min="12064" max="12064" width="13.1796875" bestFit="1" customWidth="1"/>
    <col min="12065" max="12065" width="13" bestFit="1" customWidth="1"/>
    <col min="12066" max="12066" width="23.54296875" bestFit="1" customWidth="1"/>
    <col min="12067" max="12067" width="28.26953125" bestFit="1" customWidth="1"/>
    <col min="12068" max="12068" width="6.7265625" bestFit="1" customWidth="1"/>
    <col min="12069" max="12069" width="13.26953125" bestFit="1" customWidth="1"/>
    <col min="12070" max="12070" width="9.7265625" bestFit="1" customWidth="1"/>
    <col min="12071" max="12071" width="11.1796875" bestFit="1" customWidth="1"/>
    <col min="12072" max="12072" width="7.54296875" bestFit="1" customWidth="1"/>
    <col min="12073" max="12073" width="14.1796875" bestFit="1" customWidth="1"/>
    <col min="12074" max="12074" width="13.453125" bestFit="1" customWidth="1"/>
    <col min="12075" max="12075" width="15.453125" bestFit="1" customWidth="1"/>
    <col min="12076" max="12076" width="16.1796875" bestFit="1" customWidth="1"/>
    <col min="12077" max="12077" width="14.54296875" bestFit="1" customWidth="1"/>
    <col min="12078" max="12078" width="19.453125" bestFit="1" customWidth="1"/>
    <col min="12079" max="12079" width="27.453125" customWidth="1"/>
    <col min="12080" max="12080" width="14.1796875" bestFit="1" customWidth="1"/>
    <col min="12081" max="12081" width="16.81640625" bestFit="1" customWidth="1"/>
    <col min="12082" max="12083" width="18" bestFit="1" customWidth="1"/>
    <col min="12084" max="12084" width="14.453125" bestFit="1" customWidth="1"/>
    <col min="12085" max="12085" width="12.453125" bestFit="1" customWidth="1"/>
    <col min="12086" max="12086" width="19.81640625" customWidth="1"/>
    <col min="12087" max="12087" width="4" bestFit="1" customWidth="1"/>
    <col min="12088" max="12088" width="15.54296875" bestFit="1" customWidth="1"/>
    <col min="12089" max="12089" width="12.7265625" bestFit="1" customWidth="1"/>
    <col min="12090" max="12090" width="21.1796875" bestFit="1" customWidth="1"/>
    <col min="12091" max="12091" width="15.54296875" bestFit="1" customWidth="1"/>
    <col min="12092" max="12092" width="10.54296875" bestFit="1" customWidth="1"/>
    <col min="12093" max="12093" width="14.453125" bestFit="1" customWidth="1"/>
    <col min="12094" max="12094" width="17.81640625" bestFit="1" customWidth="1"/>
    <col min="12095" max="12095" width="9" bestFit="1" customWidth="1"/>
    <col min="12096" max="12096" width="10.7265625" bestFit="1" customWidth="1"/>
    <col min="12097" max="12097" width="16.453125" bestFit="1" customWidth="1"/>
    <col min="12098" max="12098" width="14.453125" bestFit="1" customWidth="1"/>
    <col min="12099" max="12099" width="12.54296875" bestFit="1" customWidth="1"/>
    <col min="12100" max="12100" width="16.54296875" bestFit="1" customWidth="1"/>
    <col min="12101" max="12101" width="9.1796875" customWidth="1"/>
    <col min="12102" max="12102" width="15.453125" bestFit="1" customWidth="1"/>
    <col min="12103" max="12288" width="9.1796875" customWidth="1"/>
    <col min="12289" max="12289" width="14.1796875" bestFit="1" customWidth="1"/>
    <col min="12290" max="12290" width="12.1796875" bestFit="1" customWidth="1"/>
    <col min="12291" max="12291" width="17" bestFit="1" customWidth="1"/>
    <col min="12292" max="12292" width="15.81640625" bestFit="1" customWidth="1"/>
    <col min="12293" max="12293" width="15" bestFit="1" customWidth="1"/>
    <col min="12294" max="12294" width="18.54296875" bestFit="1" customWidth="1"/>
    <col min="12295" max="12295" width="10.81640625" bestFit="1" customWidth="1"/>
    <col min="12296" max="12296" width="18.1796875" bestFit="1" customWidth="1"/>
    <col min="12297" max="12297" width="59.54296875" bestFit="1" customWidth="1"/>
    <col min="12298" max="12298" width="14.81640625" bestFit="1" customWidth="1"/>
    <col min="12299" max="12299" width="19.453125" bestFit="1" customWidth="1"/>
    <col min="12300" max="12300" width="10.26953125" customWidth="1"/>
    <col min="12301" max="12301" width="11.81640625" customWidth="1"/>
    <col min="12302" max="12302" width="17.1796875" bestFit="1" customWidth="1"/>
    <col min="12303" max="12304" width="15.81640625" bestFit="1" customWidth="1"/>
    <col min="12305" max="12305" width="13.54296875" bestFit="1" customWidth="1"/>
    <col min="12307" max="12307" width="15.1796875" bestFit="1" customWidth="1"/>
    <col min="12308" max="12308" width="18.1796875" bestFit="1" customWidth="1"/>
    <col min="12309" max="12309" width="19.453125" bestFit="1" customWidth="1"/>
    <col min="12310" max="12310" width="24.1796875" customWidth="1"/>
    <col min="12311" max="12311" width="15.1796875" bestFit="1" customWidth="1"/>
    <col min="12312" max="12312" width="15.54296875" bestFit="1" customWidth="1"/>
    <col min="12313" max="12313" width="22.453125" bestFit="1" customWidth="1"/>
    <col min="12314" max="12314" width="16.81640625" bestFit="1" customWidth="1"/>
    <col min="12315" max="12315" width="14.1796875" bestFit="1" customWidth="1"/>
    <col min="12316" max="12316" width="15" bestFit="1" customWidth="1"/>
    <col min="12317" max="12317" width="20" bestFit="1" customWidth="1"/>
    <col min="12318" max="12318" width="22.1796875" bestFit="1" customWidth="1"/>
    <col min="12319" max="12319" width="26.81640625" bestFit="1" customWidth="1"/>
    <col min="12320" max="12320" width="13.1796875" bestFit="1" customWidth="1"/>
    <col min="12321" max="12321" width="13" bestFit="1" customWidth="1"/>
    <col min="12322" max="12322" width="23.54296875" bestFit="1" customWidth="1"/>
    <col min="12323" max="12323" width="28.26953125" bestFit="1" customWidth="1"/>
    <col min="12324" max="12324" width="6.7265625" bestFit="1" customWidth="1"/>
    <col min="12325" max="12325" width="13.26953125" bestFit="1" customWidth="1"/>
    <col min="12326" max="12326" width="9.7265625" bestFit="1" customWidth="1"/>
    <col min="12327" max="12327" width="11.1796875" bestFit="1" customWidth="1"/>
    <col min="12328" max="12328" width="7.54296875" bestFit="1" customWidth="1"/>
    <col min="12329" max="12329" width="14.1796875" bestFit="1" customWidth="1"/>
    <col min="12330" max="12330" width="13.453125" bestFit="1" customWidth="1"/>
    <col min="12331" max="12331" width="15.453125" bestFit="1" customWidth="1"/>
    <col min="12332" max="12332" width="16.1796875" bestFit="1" customWidth="1"/>
    <col min="12333" max="12333" width="14.54296875" bestFit="1" customWidth="1"/>
    <col min="12334" max="12334" width="19.453125" bestFit="1" customWidth="1"/>
    <col min="12335" max="12335" width="27.453125" customWidth="1"/>
    <col min="12336" max="12336" width="14.1796875" bestFit="1" customWidth="1"/>
    <col min="12337" max="12337" width="16.81640625" bestFit="1" customWidth="1"/>
    <col min="12338" max="12339" width="18" bestFit="1" customWidth="1"/>
    <col min="12340" max="12340" width="14.453125" bestFit="1" customWidth="1"/>
    <col min="12341" max="12341" width="12.453125" bestFit="1" customWidth="1"/>
    <col min="12342" max="12342" width="19.81640625" customWidth="1"/>
    <col min="12343" max="12343" width="4" bestFit="1" customWidth="1"/>
    <col min="12344" max="12344" width="15.54296875" bestFit="1" customWidth="1"/>
    <col min="12345" max="12345" width="12.7265625" bestFit="1" customWidth="1"/>
    <col min="12346" max="12346" width="21.1796875" bestFit="1" customWidth="1"/>
    <col min="12347" max="12347" width="15.54296875" bestFit="1" customWidth="1"/>
    <col min="12348" max="12348" width="10.54296875" bestFit="1" customWidth="1"/>
    <col min="12349" max="12349" width="14.453125" bestFit="1" customWidth="1"/>
    <col min="12350" max="12350" width="17.81640625" bestFit="1" customWidth="1"/>
    <col min="12351" max="12351" width="9" bestFit="1" customWidth="1"/>
    <col min="12352" max="12352" width="10.7265625" bestFit="1" customWidth="1"/>
    <col min="12353" max="12353" width="16.453125" bestFit="1" customWidth="1"/>
    <col min="12354" max="12354" width="14.453125" bestFit="1" customWidth="1"/>
    <col min="12355" max="12355" width="12.54296875" bestFit="1" customWidth="1"/>
    <col min="12356" max="12356" width="16.54296875" bestFit="1" customWidth="1"/>
    <col min="12357" max="12357" width="9.1796875" customWidth="1"/>
    <col min="12358" max="12358" width="15.453125" bestFit="1" customWidth="1"/>
    <col min="12359" max="12544" width="9.1796875" customWidth="1"/>
    <col min="12545" max="12545" width="14.1796875" bestFit="1" customWidth="1"/>
    <col min="12546" max="12546" width="12.1796875" bestFit="1" customWidth="1"/>
    <col min="12547" max="12547" width="17" bestFit="1" customWidth="1"/>
    <col min="12548" max="12548" width="15.81640625" bestFit="1" customWidth="1"/>
    <col min="12549" max="12549" width="15" bestFit="1" customWidth="1"/>
    <col min="12550" max="12550" width="18.54296875" bestFit="1" customWidth="1"/>
    <col min="12551" max="12551" width="10.81640625" bestFit="1" customWidth="1"/>
    <col min="12552" max="12552" width="18.1796875" bestFit="1" customWidth="1"/>
    <col min="12553" max="12553" width="59.54296875" bestFit="1" customWidth="1"/>
    <col min="12554" max="12554" width="14.81640625" bestFit="1" customWidth="1"/>
    <col min="12555" max="12555" width="19.453125" bestFit="1" customWidth="1"/>
    <col min="12556" max="12556" width="10.26953125" customWidth="1"/>
    <col min="12557" max="12557" width="11.81640625" customWidth="1"/>
    <col min="12558" max="12558" width="17.1796875" bestFit="1" customWidth="1"/>
    <col min="12559" max="12560" width="15.81640625" bestFit="1" customWidth="1"/>
    <col min="12561" max="12561" width="13.54296875" bestFit="1" customWidth="1"/>
    <col min="12563" max="12563" width="15.1796875" bestFit="1" customWidth="1"/>
    <col min="12564" max="12564" width="18.1796875" bestFit="1" customWidth="1"/>
    <col min="12565" max="12565" width="19.453125" bestFit="1" customWidth="1"/>
    <col min="12566" max="12566" width="24.1796875" customWidth="1"/>
    <col min="12567" max="12567" width="15.1796875" bestFit="1" customWidth="1"/>
    <col min="12568" max="12568" width="15.54296875" bestFit="1" customWidth="1"/>
    <col min="12569" max="12569" width="22.453125" bestFit="1" customWidth="1"/>
    <col min="12570" max="12570" width="16.81640625" bestFit="1" customWidth="1"/>
    <col min="12571" max="12571" width="14.1796875" bestFit="1" customWidth="1"/>
    <col min="12572" max="12572" width="15" bestFit="1" customWidth="1"/>
    <col min="12573" max="12573" width="20" bestFit="1" customWidth="1"/>
    <col min="12574" max="12574" width="22.1796875" bestFit="1" customWidth="1"/>
    <col min="12575" max="12575" width="26.81640625" bestFit="1" customWidth="1"/>
    <col min="12576" max="12576" width="13.1796875" bestFit="1" customWidth="1"/>
    <col min="12577" max="12577" width="13" bestFit="1" customWidth="1"/>
    <col min="12578" max="12578" width="23.54296875" bestFit="1" customWidth="1"/>
    <col min="12579" max="12579" width="28.26953125" bestFit="1" customWidth="1"/>
    <col min="12580" max="12580" width="6.7265625" bestFit="1" customWidth="1"/>
    <col min="12581" max="12581" width="13.26953125" bestFit="1" customWidth="1"/>
    <col min="12582" max="12582" width="9.7265625" bestFit="1" customWidth="1"/>
    <col min="12583" max="12583" width="11.1796875" bestFit="1" customWidth="1"/>
    <col min="12584" max="12584" width="7.54296875" bestFit="1" customWidth="1"/>
    <col min="12585" max="12585" width="14.1796875" bestFit="1" customWidth="1"/>
    <col min="12586" max="12586" width="13.453125" bestFit="1" customWidth="1"/>
    <col min="12587" max="12587" width="15.453125" bestFit="1" customWidth="1"/>
    <col min="12588" max="12588" width="16.1796875" bestFit="1" customWidth="1"/>
    <col min="12589" max="12589" width="14.54296875" bestFit="1" customWidth="1"/>
    <col min="12590" max="12590" width="19.453125" bestFit="1" customWidth="1"/>
    <col min="12591" max="12591" width="27.453125" customWidth="1"/>
    <col min="12592" max="12592" width="14.1796875" bestFit="1" customWidth="1"/>
    <col min="12593" max="12593" width="16.81640625" bestFit="1" customWidth="1"/>
    <col min="12594" max="12595" width="18" bestFit="1" customWidth="1"/>
    <col min="12596" max="12596" width="14.453125" bestFit="1" customWidth="1"/>
    <col min="12597" max="12597" width="12.453125" bestFit="1" customWidth="1"/>
    <col min="12598" max="12598" width="19.81640625" customWidth="1"/>
    <col min="12599" max="12599" width="4" bestFit="1" customWidth="1"/>
    <col min="12600" max="12600" width="15.54296875" bestFit="1" customWidth="1"/>
    <col min="12601" max="12601" width="12.7265625" bestFit="1" customWidth="1"/>
    <col min="12602" max="12602" width="21.1796875" bestFit="1" customWidth="1"/>
    <col min="12603" max="12603" width="15.54296875" bestFit="1" customWidth="1"/>
    <col min="12604" max="12604" width="10.54296875" bestFit="1" customWidth="1"/>
    <col min="12605" max="12605" width="14.453125" bestFit="1" customWidth="1"/>
    <col min="12606" max="12606" width="17.81640625" bestFit="1" customWidth="1"/>
    <col min="12607" max="12607" width="9" bestFit="1" customWidth="1"/>
    <col min="12608" max="12608" width="10.7265625" bestFit="1" customWidth="1"/>
    <col min="12609" max="12609" width="16.453125" bestFit="1" customWidth="1"/>
    <col min="12610" max="12610" width="14.453125" bestFit="1" customWidth="1"/>
    <col min="12611" max="12611" width="12.54296875" bestFit="1" customWidth="1"/>
    <col min="12612" max="12612" width="16.54296875" bestFit="1" customWidth="1"/>
    <col min="12613" max="12613" width="9.1796875" customWidth="1"/>
    <col min="12614" max="12614" width="15.453125" bestFit="1" customWidth="1"/>
    <col min="12615" max="12800" width="9.1796875" customWidth="1"/>
    <col min="12801" max="12801" width="14.1796875" bestFit="1" customWidth="1"/>
    <col min="12802" max="12802" width="12.1796875" bestFit="1" customWidth="1"/>
    <col min="12803" max="12803" width="17" bestFit="1" customWidth="1"/>
    <col min="12804" max="12804" width="15.81640625" bestFit="1" customWidth="1"/>
    <col min="12805" max="12805" width="15" bestFit="1" customWidth="1"/>
    <col min="12806" max="12806" width="18.54296875" bestFit="1" customWidth="1"/>
    <col min="12807" max="12807" width="10.81640625" bestFit="1" customWidth="1"/>
    <col min="12808" max="12808" width="18.1796875" bestFit="1" customWidth="1"/>
    <col min="12809" max="12809" width="59.54296875" bestFit="1" customWidth="1"/>
    <col min="12810" max="12810" width="14.81640625" bestFit="1" customWidth="1"/>
    <col min="12811" max="12811" width="19.453125" bestFit="1" customWidth="1"/>
    <col min="12812" max="12812" width="10.26953125" customWidth="1"/>
    <col min="12813" max="12813" width="11.81640625" customWidth="1"/>
    <col min="12814" max="12814" width="17.1796875" bestFit="1" customWidth="1"/>
    <col min="12815" max="12816" width="15.81640625" bestFit="1" customWidth="1"/>
    <col min="12817" max="12817" width="13.54296875" bestFit="1" customWidth="1"/>
    <col min="12819" max="12819" width="15.1796875" bestFit="1" customWidth="1"/>
    <col min="12820" max="12820" width="18.1796875" bestFit="1" customWidth="1"/>
    <col min="12821" max="12821" width="19.453125" bestFit="1" customWidth="1"/>
    <col min="12822" max="12822" width="24.1796875" customWidth="1"/>
    <col min="12823" max="12823" width="15.1796875" bestFit="1" customWidth="1"/>
    <col min="12824" max="12824" width="15.54296875" bestFit="1" customWidth="1"/>
    <col min="12825" max="12825" width="22.453125" bestFit="1" customWidth="1"/>
    <col min="12826" max="12826" width="16.81640625" bestFit="1" customWidth="1"/>
    <col min="12827" max="12827" width="14.1796875" bestFit="1" customWidth="1"/>
    <col min="12828" max="12828" width="15" bestFit="1" customWidth="1"/>
    <col min="12829" max="12829" width="20" bestFit="1" customWidth="1"/>
    <col min="12830" max="12830" width="22.1796875" bestFit="1" customWidth="1"/>
    <col min="12831" max="12831" width="26.81640625" bestFit="1" customWidth="1"/>
    <col min="12832" max="12832" width="13.1796875" bestFit="1" customWidth="1"/>
    <col min="12833" max="12833" width="13" bestFit="1" customWidth="1"/>
    <col min="12834" max="12834" width="23.54296875" bestFit="1" customWidth="1"/>
    <col min="12835" max="12835" width="28.26953125" bestFit="1" customWidth="1"/>
    <col min="12836" max="12836" width="6.7265625" bestFit="1" customWidth="1"/>
    <col min="12837" max="12837" width="13.26953125" bestFit="1" customWidth="1"/>
    <col min="12838" max="12838" width="9.7265625" bestFit="1" customWidth="1"/>
    <col min="12839" max="12839" width="11.1796875" bestFit="1" customWidth="1"/>
    <col min="12840" max="12840" width="7.54296875" bestFit="1" customWidth="1"/>
    <col min="12841" max="12841" width="14.1796875" bestFit="1" customWidth="1"/>
    <col min="12842" max="12842" width="13.453125" bestFit="1" customWidth="1"/>
    <col min="12843" max="12843" width="15.453125" bestFit="1" customWidth="1"/>
    <col min="12844" max="12844" width="16.1796875" bestFit="1" customWidth="1"/>
    <col min="12845" max="12845" width="14.54296875" bestFit="1" customWidth="1"/>
    <col min="12846" max="12846" width="19.453125" bestFit="1" customWidth="1"/>
    <col min="12847" max="12847" width="27.453125" customWidth="1"/>
    <col min="12848" max="12848" width="14.1796875" bestFit="1" customWidth="1"/>
    <col min="12849" max="12849" width="16.81640625" bestFit="1" customWidth="1"/>
    <col min="12850" max="12851" width="18" bestFit="1" customWidth="1"/>
    <col min="12852" max="12852" width="14.453125" bestFit="1" customWidth="1"/>
    <col min="12853" max="12853" width="12.453125" bestFit="1" customWidth="1"/>
    <col min="12854" max="12854" width="19.81640625" customWidth="1"/>
    <col min="12855" max="12855" width="4" bestFit="1" customWidth="1"/>
    <col min="12856" max="12856" width="15.54296875" bestFit="1" customWidth="1"/>
    <col min="12857" max="12857" width="12.7265625" bestFit="1" customWidth="1"/>
    <col min="12858" max="12858" width="21.1796875" bestFit="1" customWidth="1"/>
    <col min="12859" max="12859" width="15.54296875" bestFit="1" customWidth="1"/>
    <col min="12860" max="12860" width="10.54296875" bestFit="1" customWidth="1"/>
    <col min="12861" max="12861" width="14.453125" bestFit="1" customWidth="1"/>
    <col min="12862" max="12862" width="17.81640625" bestFit="1" customWidth="1"/>
    <col min="12863" max="12863" width="9" bestFit="1" customWidth="1"/>
    <col min="12864" max="12864" width="10.7265625" bestFit="1" customWidth="1"/>
    <col min="12865" max="12865" width="16.453125" bestFit="1" customWidth="1"/>
    <col min="12866" max="12866" width="14.453125" bestFit="1" customWidth="1"/>
    <col min="12867" max="12867" width="12.54296875" bestFit="1" customWidth="1"/>
    <col min="12868" max="12868" width="16.54296875" bestFit="1" customWidth="1"/>
    <col min="12869" max="12869" width="9.1796875" customWidth="1"/>
    <col min="12870" max="12870" width="15.453125" bestFit="1" customWidth="1"/>
    <col min="12871" max="13056" width="9.1796875" customWidth="1"/>
    <col min="13057" max="13057" width="14.1796875" bestFit="1" customWidth="1"/>
    <col min="13058" max="13058" width="12.1796875" bestFit="1" customWidth="1"/>
    <col min="13059" max="13059" width="17" bestFit="1" customWidth="1"/>
    <col min="13060" max="13060" width="15.81640625" bestFit="1" customWidth="1"/>
    <col min="13061" max="13061" width="15" bestFit="1" customWidth="1"/>
    <col min="13062" max="13062" width="18.54296875" bestFit="1" customWidth="1"/>
    <col min="13063" max="13063" width="10.81640625" bestFit="1" customWidth="1"/>
    <col min="13064" max="13064" width="18.1796875" bestFit="1" customWidth="1"/>
    <col min="13065" max="13065" width="59.54296875" bestFit="1" customWidth="1"/>
    <col min="13066" max="13066" width="14.81640625" bestFit="1" customWidth="1"/>
    <col min="13067" max="13067" width="19.453125" bestFit="1" customWidth="1"/>
    <col min="13068" max="13068" width="10.26953125" customWidth="1"/>
    <col min="13069" max="13069" width="11.81640625" customWidth="1"/>
    <col min="13070" max="13070" width="17.1796875" bestFit="1" customWidth="1"/>
    <col min="13071" max="13072" width="15.81640625" bestFit="1" customWidth="1"/>
    <col min="13073" max="13073" width="13.54296875" bestFit="1" customWidth="1"/>
    <col min="13075" max="13075" width="15.1796875" bestFit="1" customWidth="1"/>
    <col min="13076" max="13076" width="18.1796875" bestFit="1" customWidth="1"/>
    <col min="13077" max="13077" width="19.453125" bestFit="1" customWidth="1"/>
    <col min="13078" max="13078" width="24.1796875" customWidth="1"/>
    <col min="13079" max="13079" width="15.1796875" bestFit="1" customWidth="1"/>
    <col min="13080" max="13080" width="15.54296875" bestFit="1" customWidth="1"/>
    <col min="13081" max="13081" width="22.453125" bestFit="1" customWidth="1"/>
    <col min="13082" max="13082" width="16.81640625" bestFit="1" customWidth="1"/>
    <col min="13083" max="13083" width="14.1796875" bestFit="1" customWidth="1"/>
    <col min="13084" max="13084" width="15" bestFit="1" customWidth="1"/>
    <col min="13085" max="13085" width="20" bestFit="1" customWidth="1"/>
    <col min="13086" max="13086" width="22.1796875" bestFit="1" customWidth="1"/>
    <col min="13087" max="13087" width="26.81640625" bestFit="1" customWidth="1"/>
    <col min="13088" max="13088" width="13.1796875" bestFit="1" customWidth="1"/>
    <col min="13089" max="13089" width="13" bestFit="1" customWidth="1"/>
    <col min="13090" max="13090" width="23.54296875" bestFit="1" customWidth="1"/>
    <col min="13091" max="13091" width="28.26953125" bestFit="1" customWidth="1"/>
    <col min="13092" max="13092" width="6.7265625" bestFit="1" customWidth="1"/>
    <col min="13093" max="13093" width="13.26953125" bestFit="1" customWidth="1"/>
    <col min="13094" max="13094" width="9.7265625" bestFit="1" customWidth="1"/>
    <col min="13095" max="13095" width="11.1796875" bestFit="1" customWidth="1"/>
    <col min="13096" max="13096" width="7.54296875" bestFit="1" customWidth="1"/>
    <col min="13097" max="13097" width="14.1796875" bestFit="1" customWidth="1"/>
    <col min="13098" max="13098" width="13.453125" bestFit="1" customWidth="1"/>
    <col min="13099" max="13099" width="15.453125" bestFit="1" customWidth="1"/>
    <col min="13100" max="13100" width="16.1796875" bestFit="1" customWidth="1"/>
    <col min="13101" max="13101" width="14.54296875" bestFit="1" customWidth="1"/>
    <col min="13102" max="13102" width="19.453125" bestFit="1" customWidth="1"/>
    <col min="13103" max="13103" width="27.453125" customWidth="1"/>
    <col min="13104" max="13104" width="14.1796875" bestFit="1" customWidth="1"/>
    <col min="13105" max="13105" width="16.81640625" bestFit="1" customWidth="1"/>
    <col min="13106" max="13107" width="18" bestFit="1" customWidth="1"/>
    <col min="13108" max="13108" width="14.453125" bestFit="1" customWidth="1"/>
    <col min="13109" max="13109" width="12.453125" bestFit="1" customWidth="1"/>
    <col min="13110" max="13110" width="19.81640625" customWidth="1"/>
    <col min="13111" max="13111" width="4" bestFit="1" customWidth="1"/>
    <col min="13112" max="13112" width="15.54296875" bestFit="1" customWidth="1"/>
    <col min="13113" max="13113" width="12.7265625" bestFit="1" customWidth="1"/>
    <col min="13114" max="13114" width="21.1796875" bestFit="1" customWidth="1"/>
    <col min="13115" max="13115" width="15.54296875" bestFit="1" customWidth="1"/>
    <col min="13116" max="13116" width="10.54296875" bestFit="1" customWidth="1"/>
    <col min="13117" max="13117" width="14.453125" bestFit="1" customWidth="1"/>
    <col min="13118" max="13118" width="17.81640625" bestFit="1" customWidth="1"/>
    <col min="13119" max="13119" width="9" bestFit="1" customWidth="1"/>
    <col min="13120" max="13120" width="10.7265625" bestFit="1" customWidth="1"/>
    <col min="13121" max="13121" width="16.453125" bestFit="1" customWidth="1"/>
    <col min="13122" max="13122" width="14.453125" bestFit="1" customWidth="1"/>
    <col min="13123" max="13123" width="12.54296875" bestFit="1" customWidth="1"/>
    <col min="13124" max="13124" width="16.54296875" bestFit="1" customWidth="1"/>
    <col min="13125" max="13125" width="9.1796875" customWidth="1"/>
    <col min="13126" max="13126" width="15.453125" bestFit="1" customWidth="1"/>
    <col min="13127" max="13312" width="9.1796875" customWidth="1"/>
    <col min="13313" max="13313" width="14.1796875" bestFit="1" customWidth="1"/>
    <col min="13314" max="13314" width="12.1796875" bestFit="1" customWidth="1"/>
    <col min="13315" max="13315" width="17" bestFit="1" customWidth="1"/>
    <col min="13316" max="13316" width="15.81640625" bestFit="1" customWidth="1"/>
    <col min="13317" max="13317" width="15" bestFit="1" customWidth="1"/>
    <col min="13318" max="13318" width="18.54296875" bestFit="1" customWidth="1"/>
    <col min="13319" max="13319" width="10.81640625" bestFit="1" customWidth="1"/>
    <col min="13320" max="13320" width="18.1796875" bestFit="1" customWidth="1"/>
    <col min="13321" max="13321" width="59.54296875" bestFit="1" customWidth="1"/>
    <col min="13322" max="13322" width="14.81640625" bestFit="1" customWidth="1"/>
    <col min="13323" max="13323" width="19.453125" bestFit="1" customWidth="1"/>
    <col min="13324" max="13324" width="10.26953125" customWidth="1"/>
    <col min="13325" max="13325" width="11.81640625" customWidth="1"/>
    <col min="13326" max="13326" width="17.1796875" bestFit="1" customWidth="1"/>
    <col min="13327" max="13328" width="15.81640625" bestFit="1" customWidth="1"/>
    <col min="13329" max="13329" width="13.54296875" bestFit="1" customWidth="1"/>
    <col min="13331" max="13331" width="15.1796875" bestFit="1" customWidth="1"/>
    <col min="13332" max="13332" width="18.1796875" bestFit="1" customWidth="1"/>
    <col min="13333" max="13333" width="19.453125" bestFit="1" customWidth="1"/>
    <col min="13334" max="13334" width="24.1796875" customWidth="1"/>
    <col min="13335" max="13335" width="15.1796875" bestFit="1" customWidth="1"/>
    <col min="13336" max="13336" width="15.54296875" bestFit="1" customWidth="1"/>
    <col min="13337" max="13337" width="22.453125" bestFit="1" customWidth="1"/>
    <col min="13338" max="13338" width="16.81640625" bestFit="1" customWidth="1"/>
    <col min="13339" max="13339" width="14.1796875" bestFit="1" customWidth="1"/>
    <col min="13340" max="13340" width="15" bestFit="1" customWidth="1"/>
    <col min="13341" max="13341" width="20" bestFit="1" customWidth="1"/>
    <col min="13342" max="13342" width="22.1796875" bestFit="1" customWidth="1"/>
    <col min="13343" max="13343" width="26.81640625" bestFit="1" customWidth="1"/>
    <col min="13344" max="13344" width="13.1796875" bestFit="1" customWidth="1"/>
    <col min="13345" max="13345" width="13" bestFit="1" customWidth="1"/>
    <col min="13346" max="13346" width="23.54296875" bestFit="1" customWidth="1"/>
    <col min="13347" max="13347" width="28.26953125" bestFit="1" customWidth="1"/>
    <col min="13348" max="13348" width="6.7265625" bestFit="1" customWidth="1"/>
    <col min="13349" max="13349" width="13.26953125" bestFit="1" customWidth="1"/>
    <col min="13350" max="13350" width="9.7265625" bestFit="1" customWidth="1"/>
    <col min="13351" max="13351" width="11.1796875" bestFit="1" customWidth="1"/>
    <col min="13352" max="13352" width="7.54296875" bestFit="1" customWidth="1"/>
    <col min="13353" max="13353" width="14.1796875" bestFit="1" customWidth="1"/>
    <col min="13354" max="13354" width="13.453125" bestFit="1" customWidth="1"/>
    <col min="13355" max="13355" width="15.453125" bestFit="1" customWidth="1"/>
    <col min="13356" max="13356" width="16.1796875" bestFit="1" customWidth="1"/>
    <col min="13357" max="13357" width="14.54296875" bestFit="1" customWidth="1"/>
    <col min="13358" max="13358" width="19.453125" bestFit="1" customWidth="1"/>
    <col min="13359" max="13359" width="27.453125" customWidth="1"/>
    <col min="13360" max="13360" width="14.1796875" bestFit="1" customWidth="1"/>
    <col min="13361" max="13361" width="16.81640625" bestFit="1" customWidth="1"/>
    <col min="13362" max="13363" width="18" bestFit="1" customWidth="1"/>
    <col min="13364" max="13364" width="14.453125" bestFit="1" customWidth="1"/>
    <col min="13365" max="13365" width="12.453125" bestFit="1" customWidth="1"/>
    <col min="13366" max="13366" width="19.81640625" customWidth="1"/>
    <col min="13367" max="13367" width="4" bestFit="1" customWidth="1"/>
    <col min="13368" max="13368" width="15.54296875" bestFit="1" customWidth="1"/>
    <col min="13369" max="13369" width="12.7265625" bestFit="1" customWidth="1"/>
    <col min="13370" max="13370" width="21.1796875" bestFit="1" customWidth="1"/>
    <col min="13371" max="13371" width="15.54296875" bestFit="1" customWidth="1"/>
    <col min="13372" max="13372" width="10.54296875" bestFit="1" customWidth="1"/>
    <col min="13373" max="13373" width="14.453125" bestFit="1" customWidth="1"/>
    <col min="13374" max="13374" width="17.81640625" bestFit="1" customWidth="1"/>
    <col min="13375" max="13375" width="9" bestFit="1" customWidth="1"/>
    <col min="13376" max="13376" width="10.7265625" bestFit="1" customWidth="1"/>
    <col min="13377" max="13377" width="16.453125" bestFit="1" customWidth="1"/>
    <col min="13378" max="13378" width="14.453125" bestFit="1" customWidth="1"/>
    <col min="13379" max="13379" width="12.54296875" bestFit="1" customWidth="1"/>
    <col min="13380" max="13380" width="16.54296875" bestFit="1" customWidth="1"/>
    <col min="13381" max="13381" width="9.1796875" customWidth="1"/>
    <col min="13382" max="13382" width="15.453125" bestFit="1" customWidth="1"/>
    <col min="13383" max="13568" width="9.1796875" customWidth="1"/>
    <col min="13569" max="13569" width="14.1796875" bestFit="1" customWidth="1"/>
    <col min="13570" max="13570" width="12.1796875" bestFit="1" customWidth="1"/>
    <col min="13571" max="13571" width="17" bestFit="1" customWidth="1"/>
    <col min="13572" max="13572" width="15.81640625" bestFit="1" customWidth="1"/>
    <col min="13573" max="13573" width="15" bestFit="1" customWidth="1"/>
    <col min="13574" max="13574" width="18.54296875" bestFit="1" customWidth="1"/>
    <col min="13575" max="13575" width="10.81640625" bestFit="1" customWidth="1"/>
    <col min="13576" max="13576" width="18.1796875" bestFit="1" customWidth="1"/>
    <col min="13577" max="13577" width="59.54296875" bestFit="1" customWidth="1"/>
    <col min="13578" max="13578" width="14.81640625" bestFit="1" customWidth="1"/>
    <col min="13579" max="13579" width="19.453125" bestFit="1" customWidth="1"/>
    <col min="13580" max="13580" width="10.26953125" customWidth="1"/>
    <col min="13581" max="13581" width="11.81640625" customWidth="1"/>
    <col min="13582" max="13582" width="17.1796875" bestFit="1" customWidth="1"/>
    <col min="13583" max="13584" width="15.81640625" bestFit="1" customWidth="1"/>
    <col min="13585" max="13585" width="13.54296875" bestFit="1" customWidth="1"/>
    <col min="13587" max="13587" width="15.1796875" bestFit="1" customWidth="1"/>
    <col min="13588" max="13588" width="18.1796875" bestFit="1" customWidth="1"/>
    <col min="13589" max="13589" width="19.453125" bestFit="1" customWidth="1"/>
    <col min="13590" max="13590" width="24.1796875" customWidth="1"/>
    <col min="13591" max="13591" width="15.1796875" bestFit="1" customWidth="1"/>
    <col min="13592" max="13592" width="15.54296875" bestFit="1" customWidth="1"/>
    <col min="13593" max="13593" width="22.453125" bestFit="1" customWidth="1"/>
    <col min="13594" max="13594" width="16.81640625" bestFit="1" customWidth="1"/>
    <col min="13595" max="13595" width="14.1796875" bestFit="1" customWidth="1"/>
    <col min="13596" max="13596" width="15" bestFit="1" customWidth="1"/>
    <col min="13597" max="13597" width="20" bestFit="1" customWidth="1"/>
    <col min="13598" max="13598" width="22.1796875" bestFit="1" customWidth="1"/>
    <col min="13599" max="13599" width="26.81640625" bestFit="1" customWidth="1"/>
    <col min="13600" max="13600" width="13.1796875" bestFit="1" customWidth="1"/>
    <col min="13601" max="13601" width="13" bestFit="1" customWidth="1"/>
    <col min="13602" max="13602" width="23.54296875" bestFit="1" customWidth="1"/>
    <col min="13603" max="13603" width="28.26953125" bestFit="1" customWidth="1"/>
    <col min="13604" max="13604" width="6.7265625" bestFit="1" customWidth="1"/>
    <col min="13605" max="13605" width="13.26953125" bestFit="1" customWidth="1"/>
    <col min="13606" max="13606" width="9.7265625" bestFit="1" customWidth="1"/>
    <col min="13607" max="13607" width="11.1796875" bestFit="1" customWidth="1"/>
    <col min="13608" max="13608" width="7.54296875" bestFit="1" customWidth="1"/>
    <col min="13609" max="13609" width="14.1796875" bestFit="1" customWidth="1"/>
    <col min="13610" max="13610" width="13.453125" bestFit="1" customWidth="1"/>
    <col min="13611" max="13611" width="15.453125" bestFit="1" customWidth="1"/>
    <col min="13612" max="13612" width="16.1796875" bestFit="1" customWidth="1"/>
    <col min="13613" max="13613" width="14.54296875" bestFit="1" customWidth="1"/>
    <col min="13614" max="13614" width="19.453125" bestFit="1" customWidth="1"/>
    <col min="13615" max="13615" width="27.453125" customWidth="1"/>
    <col min="13616" max="13616" width="14.1796875" bestFit="1" customWidth="1"/>
    <col min="13617" max="13617" width="16.81640625" bestFit="1" customWidth="1"/>
    <col min="13618" max="13619" width="18" bestFit="1" customWidth="1"/>
    <col min="13620" max="13620" width="14.453125" bestFit="1" customWidth="1"/>
    <col min="13621" max="13621" width="12.453125" bestFit="1" customWidth="1"/>
    <col min="13622" max="13622" width="19.81640625" customWidth="1"/>
    <col min="13623" max="13623" width="4" bestFit="1" customWidth="1"/>
    <col min="13624" max="13624" width="15.54296875" bestFit="1" customWidth="1"/>
    <col min="13625" max="13625" width="12.7265625" bestFit="1" customWidth="1"/>
    <col min="13626" max="13626" width="21.1796875" bestFit="1" customWidth="1"/>
    <col min="13627" max="13627" width="15.54296875" bestFit="1" customWidth="1"/>
    <col min="13628" max="13628" width="10.54296875" bestFit="1" customWidth="1"/>
    <col min="13629" max="13629" width="14.453125" bestFit="1" customWidth="1"/>
    <col min="13630" max="13630" width="17.81640625" bestFit="1" customWidth="1"/>
    <col min="13631" max="13631" width="9" bestFit="1" customWidth="1"/>
    <col min="13632" max="13632" width="10.7265625" bestFit="1" customWidth="1"/>
    <col min="13633" max="13633" width="16.453125" bestFit="1" customWidth="1"/>
    <col min="13634" max="13634" width="14.453125" bestFit="1" customWidth="1"/>
    <col min="13635" max="13635" width="12.54296875" bestFit="1" customWidth="1"/>
    <col min="13636" max="13636" width="16.54296875" bestFit="1" customWidth="1"/>
    <col min="13637" max="13637" width="9.1796875" customWidth="1"/>
    <col min="13638" max="13638" width="15.453125" bestFit="1" customWidth="1"/>
    <col min="13639" max="13824" width="9.1796875" customWidth="1"/>
    <col min="13825" max="13825" width="14.1796875" bestFit="1" customWidth="1"/>
    <col min="13826" max="13826" width="12.1796875" bestFit="1" customWidth="1"/>
    <col min="13827" max="13827" width="17" bestFit="1" customWidth="1"/>
    <col min="13828" max="13828" width="15.81640625" bestFit="1" customWidth="1"/>
    <col min="13829" max="13829" width="15" bestFit="1" customWidth="1"/>
    <col min="13830" max="13830" width="18.54296875" bestFit="1" customWidth="1"/>
    <col min="13831" max="13831" width="10.81640625" bestFit="1" customWidth="1"/>
    <col min="13832" max="13832" width="18.1796875" bestFit="1" customWidth="1"/>
    <col min="13833" max="13833" width="59.54296875" bestFit="1" customWidth="1"/>
    <col min="13834" max="13834" width="14.81640625" bestFit="1" customWidth="1"/>
    <col min="13835" max="13835" width="19.453125" bestFit="1" customWidth="1"/>
    <col min="13836" max="13836" width="10.26953125" customWidth="1"/>
    <col min="13837" max="13837" width="11.81640625" customWidth="1"/>
    <col min="13838" max="13838" width="17.1796875" bestFit="1" customWidth="1"/>
    <col min="13839" max="13840" width="15.81640625" bestFit="1" customWidth="1"/>
    <col min="13841" max="13841" width="13.54296875" bestFit="1" customWidth="1"/>
    <col min="13843" max="13843" width="15.1796875" bestFit="1" customWidth="1"/>
    <col min="13844" max="13844" width="18.1796875" bestFit="1" customWidth="1"/>
    <col min="13845" max="13845" width="19.453125" bestFit="1" customWidth="1"/>
    <col min="13846" max="13846" width="24.1796875" customWidth="1"/>
    <col min="13847" max="13847" width="15.1796875" bestFit="1" customWidth="1"/>
    <col min="13848" max="13848" width="15.54296875" bestFit="1" customWidth="1"/>
    <col min="13849" max="13849" width="22.453125" bestFit="1" customWidth="1"/>
    <col min="13850" max="13850" width="16.81640625" bestFit="1" customWidth="1"/>
    <col min="13851" max="13851" width="14.1796875" bestFit="1" customWidth="1"/>
    <col min="13852" max="13852" width="15" bestFit="1" customWidth="1"/>
    <col min="13853" max="13853" width="20" bestFit="1" customWidth="1"/>
    <col min="13854" max="13854" width="22.1796875" bestFit="1" customWidth="1"/>
    <col min="13855" max="13855" width="26.81640625" bestFit="1" customWidth="1"/>
    <col min="13856" max="13856" width="13.1796875" bestFit="1" customWidth="1"/>
    <col min="13857" max="13857" width="13" bestFit="1" customWidth="1"/>
    <col min="13858" max="13858" width="23.54296875" bestFit="1" customWidth="1"/>
    <col min="13859" max="13859" width="28.26953125" bestFit="1" customWidth="1"/>
    <col min="13860" max="13860" width="6.7265625" bestFit="1" customWidth="1"/>
    <col min="13861" max="13861" width="13.26953125" bestFit="1" customWidth="1"/>
    <col min="13862" max="13862" width="9.7265625" bestFit="1" customWidth="1"/>
    <col min="13863" max="13863" width="11.1796875" bestFit="1" customWidth="1"/>
    <col min="13864" max="13864" width="7.54296875" bestFit="1" customWidth="1"/>
    <col min="13865" max="13865" width="14.1796875" bestFit="1" customWidth="1"/>
    <col min="13866" max="13866" width="13.453125" bestFit="1" customWidth="1"/>
    <col min="13867" max="13867" width="15.453125" bestFit="1" customWidth="1"/>
    <col min="13868" max="13868" width="16.1796875" bestFit="1" customWidth="1"/>
    <col min="13869" max="13869" width="14.54296875" bestFit="1" customWidth="1"/>
    <col min="13870" max="13870" width="19.453125" bestFit="1" customWidth="1"/>
    <col min="13871" max="13871" width="27.453125" customWidth="1"/>
    <col min="13872" max="13872" width="14.1796875" bestFit="1" customWidth="1"/>
    <col min="13873" max="13873" width="16.81640625" bestFit="1" customWidth="1"/>
    <col min="13874" max="13875" width="18" bestFit="1" customWidth="1"/>
    <col min="13876" max="13876" width="14.453125" bestFit="1" customWidth="1"/>
    <col min="13877" max="13877" width="12.453125" bestFit="1" customWidth="1"/>
    <col min="13878" max="13878" width="19.81640625" customWidth="1"/>
    <col min="13879" max="13879" width="4" bestFit="1" customWidth="1"/>
    <col min="13880" max="13880" width="15.54296875" bestFit="1" customWidth="1"/>
    <col min="13881" max="13881" width="12.7265625" bestFit="1" customWidth="1"/>
    <col min="13882" max="13882" width="21.1796875" bestFit="1" customWidth="1"/>
    <col min="13883" max="13883" width="15.54296875" bestFit="1" customWidth="1"/>
    <col min="13884" max="13884" width="10.54296875" bestFit="1" customWidth="1"/>
    <col min="13885" max="13885" width="14.453125" bestFit="1" customWidth="1"/>
    <col min="13886" max="13886" width="17.81640625" bestFit="1" customWidth="1"/>
    <col min="13887" max="13887" width="9" bestFit="1" customWidth="1"/>
    <col min="13888" max="13888" width="10.7265625" bestFit="1" customWidth="1"/>
    <col min="13889" max="13889" width="16.453125" bestFit="1" customWidth="1"/>
    <col min="13890" max="13890" width="14.453125" bestFit="1" customWidth="1"/>
    <col min="13891" max="13891" width="12.54296875" bestFit="1" customWidth="1"/>
    <col min="13892" max="13892" width="16.54296875" bestFit="1" customWidth="1"/>
    <col min="13893" max="13893" width="9.1796875" customWidth="1"/>
    <col min="13894" max="13894" width="15.453125" bestFit="1" customWidth="1"/>
    <col min="13895" max="14080" width="9.1796875" customWidth="1"/>
    <col min="14081" max="14081" width="14.1796875" bestFit="1" customWidth="1"/>
    <col min="14082" max="14082" width="12.1796875" bestFit="1" customWidth="1"/>
    <col min="14083" max="14083" width="17" bestFit="1" customWidth="1"/>
    <col min="14084" max="14084" width="15.81640625" bestFit="1" customWidth="1"/>
    <col min="14085" max="14085" width="15" bestFit="1" customWidth="1"/>
    <col min="14086" max="14086" width="18.54296875" bestFit="1" customWidth="1"/>
    <col min="14087" max="14087" width="10.81640625" bestFit="1" customWidth="1"/>
    <col min="14088" max="14088" width="18.1796875" bestFit="1" customWidth="1"/>
    <col min="14089" max="14089" width="59.54296875" bestFit="1" customWidth="1"/>
    <col min="14090" max="14090" width="14.81640625" bestFit="1" customWidth="1"/>
    <col min="14091" max="14091" width="19.453125" bestFit="1" customWidth="1"/>
    <col min="14092" max="14092" width="10.26953125" customWidth="1"/>
    <col min="14093" max="14093" width="11.81640625" customWidth="1"/>
    <col min="14094" max="14094" width="17.1796875" bestFit="1" customWidth="1"/>
    <col min="14095" max="14096" width="15.81640625" bestFit="1" customWidth="1"/>
    <col min="14097" max="14097" width="13.54296875" bestFit="1" customWidth="1"/>
    <col min="14099" max="14099" width="15.1796875" bestFit="1" customWidth="1"/>
    <col min="14100" max="14100" width="18.1796875" bestFit="1" customWidth="1"/>
    <col min="14101" max="14101" width="19.453125" bestFit="1" customWidth="1"/>
    <col min="14102" max="14102" width="24.1796875" customWidth="1"/>
    <col min="14103" max="14103" width="15.1796875" bestFit="1" customWidth="1"/>
    <col min="14104" max="14104" width="15.54296875" bestFit="1" customWidth="1"/>
    <col min="14105" max="14105" width="22.453125" bestFit="1" customWidth="1"/>
    <col min="14106" max="14106" width="16.81640625" bestFit="1" customWidth="1"/>
    <col min="14107" max="14107" width="14.1796875" bestFit="1" customWidth="1"/>
    <col min="14108" max="14108" width="15" bestFit="1" customWidth="1"/>
    <col min="14109" max="14109" width="20" bestFit="1" customWidth="1"/>
    <col min="14110" max="14110" width="22.1796875" bestFit="1" customWidth="1"/>
    <col min="14111" max="14111" width="26.81640625" bestFit="1" customWidth="1"/>
    <col min="14112" max="14112" width="13.1796875" bestFit="1" customWidth="1"/>
    <col min="14113" max="14113" width="13" bestFit="1" customWidth="1"/>
    <col min="14114" max="14114" width="23.54296875" bestFit="1" customWidth="1"/>
    <col min="14115" max="14115" width="28.26953125" bestFit="1" customWidth="1"/>
    <col min="14116" max="14116" width="6.7265625" bestFit="1" customWidth="1"/>
    <col min="14117" max="14117" width="13.26953125" bestFit="1" customWidth="1"/>
    <col min="14118" max="14118" width="9.7265625" bestFit="1" customWidth="1"/>
    <col min="14119" max="14119" width="11.1796875" bestFit="1" customWidth="1"/>
    <col min="14120" max="14120" width="7.54296875" bestFit="1" customWidth="1"/>
    <col min="14121" max="14121" width="14.1796875" bestFit="1" customWidth="1"/>
    <col min="14122" max="14122" width="13.453125" bestFit="1" customWidth="1"/>
    <col min="14123" max="14123" width="15.453125" bestFit="1" customWidth="1"/>
    <col min="14124" max="14124" width="16.1796875" bestFit="1" customWidth="1"/>
    <col min="14125" max="14125" width="14.54296875" bestFit="1" customWidth="1"/>
    <col min="14126" max="14126" width="19.453125" bestFit="1" customWidth="1"/>
    <col min="14127" max="14127" width="27.453125" customWidth="1"/>
    <col min="14128" max="14128" width="14.1796875" bestFit="1" customWidth="1"/>
    <col min="14129" max="14129" width="16.81640625" bestFit="1" customWidth="1"/>
    <col min="14130" max="14131" width="18" bestFit="1" customWidth="1"/>
    <col min="14132" max="14132" width="14.453125" bestFit="1" customWidth="1"/>
    <col min="14133" max="14133" width="12.453125" bestFit="1" customWidth="1"/>
    <col min="14134" max="14134" width="19.81640625" customWidth="1"/>
    <col min="14135" max="14135" width="4" bestFit="1" customWidth="1"/>
    <col min="14136" max="14136" width="15.54296875" bestFit="1" customWidth="1"/>
    <col min="14137" max="14137" width="12.7265625" bestFit="1" customWidth="1"/>
    <col min="14138" max="14138" width="21.1796875" bestFit="1" customWidth="1"/>
    <col min="14139" max="14139" width="15.54296875" bestFit="1" customWidth="1"/>
    <col min="14140" max="14140" width="10.54296875" bestFit="1" customWidth="1"/>
    <col min="14141" max="14141" width="14.453125" bestFit="1" customWidth="1"/>
    <col min="14142" max="14142" width="17.81640625" bestFit="1" customWidth="1"/>
    <col min="14143" max="14143" width="9" bestFit="1" customWidth="1"/>
    <col min="14144" max="14144" width="10.7265625" bestFit="1" customWidth="1"/>
    <col min="14145" max="14145" width="16.453125" bestFit="1" customWidth="1"/>
    <col min="14146" max="14146" width="14.453125" bestFit="1" customWidth="1"/>
    <col min="14147" max="14147" width="12.54296875" bestFit="1" customWidth="1"/>
    <col min="14148" max="14148" width="16.54296875" bestFit="1" customWidth="1"/>
    <col min="14149" max="14149" width="9.1796875" customWidth="1"/>
    <col min="14150" max="14150" width="15.453125" bestFit="1" customWidth="1"/>
    <col min="14151" max="14336" width="9.1796875" customWidth="1"/>
    <col min="14337" max="14337" width="14.1796875" bestFit="1" customWidth="1"/>
    <col min="14338" max="14338" width="12.1796875" bestFit="1" customWidth="1"/>
    <col min="14339" max="14339" width="17" bestFit="1" customWidth="1"/>
    <col min="14340" max="14340" width="15.81640625" bestFit="1" customWidth="1"/>
    <col min="14341" max="14341" width="15" bestFit="1" customWidth="1"/>
    <col min="14342" max="14342" width="18.54296875" bestFit="1" customWidth="1"/>
    <col min="14343" max="14343" width="10.81640625" bestFit="1" customWidth="1"/>
    <col min="14344" max="14344" width="18.1796875" bestFit="1" customWidth="1"/>
    <col min="14345" max="14345" width="59.54296875" bestFit="1" customWidth="1"/>
    <col min="14346" max="14346" width="14.81640625" bestFit="1" customWidth="1"/>
    <col min="14347" max="14347" width="19.453125" bestFit="1" customWidth="1"/>
    <col min="14348" max="14348" width="10.26953125" customWidth="1"/>
    <col min="14349" max="14349" width="11.81640625" customWidth="1"/>
    <col min="14350" max="14350" width="17.1796875" bestFit="1" customWidth="1"/>
    <col min="14351" max="14352" width="15.81640625" bestFit="1" customWidth="1"/>
    <col min="14353" max="14353" width="13.54296875" bestFit="1" customWidth="1"/>
    <col min="14355" max="14355" width="15.1796875" bestFit="1" customWidth="1"/>
    <col min="14356" max="14356" width="18.1796875" bestFit="1" customWidth="1"/>
    <col min="14357" max="14357" width="19.453125" bestFit="1" customWidth="1"/>
    <col min="14358" max="14358" width="24.1796875" customWidth="1"/>
    <col min="14359" max="14359" width="15.1796875" bestFit="1" customWidth="1"/>
    <col min="14360" max="14360" width="15.54296875" bestFit="1" customWidth="1"/>
    <col min="14361" max="14361" width="22.453125" bestFit="1" customWidth="1"/>
    <col min="14362" max="14362" width="16.81640625" bestFit="1" customWidth="1"/>
    <col min="14363" max="14363" width="14.1796875" bestFit="1" customWidth="1"/>
    <col min="14364" max="14364" width="15" bestFit="1" customWidth="1"/>
    <col min="14365" max="14365" width="20" bestFit="1" customWidth="1"/>
    <col min="14366" max="14366" width="22.1796875" bestFit="1" customWidth="1"/>
    <col min="14367" max="14367" width="26.81640625" bestFit="1" customWidth="1"/>
    <col min="14368" max="14368" width="13.1796875" bestFit="1" customWidth="1"/>
    <col min="14369" max="14369" width="13" bestFit="1" customWidth="1"/>
    <col min="14370" max="14370" width="23.54296875" bestFit="1" customWidth="1"/>
    <col min="14371" max="14371" width="28.26953125" bestFit="1" customWidth="1"/>
    <col min="14372" max="14372" width="6.7265625" bestFit="1" customWidth="1"/>
    <col min="14373" max="14373" width="13.26953125" bestFit="1" customWidth="1"/>
    <col min="14374" max="14374" width="9.7265625" bestFit="1" customWidth="1"/>
    <col min="14375" max="14375" width="11.1796875" bestFit="1" customWidth="1"/>
    <col min="14376" max="14376" width="7.54296875" bestFit="1" customWidth="1"/>
    <col min="14377" max="14377" width="14.1796875" bestFit="1" customWidth="1"/>
    <col min="14378" max="14378" width="13.453125" bestFit="1" customWidth="1"/>
    <col min="14379" max="14379" width="15.453125" bestFit="1" customWidth="1"/>
    <col min="14380" max="14380" width="16.1796875" bestFit="1" customWidth="1"/>
    <col min="14381" max="14381" width="14.54296875" bestFit="1" customWidth="1"/>
    <col min="14382" max="14382" width="19.453125" bestFit="1" customWidth="1"/>
    <col min="14383" max="14383" width="27.453125" customWidth="1"/>
    <col min="14384" max="14384" width="14.1796875" bestFit="1" customWidth="1"/>
    <col min="14385" max="14385" width="16.81640625" bestFit="1" customWidth="1"/>
    <col min="14386" max="14387" width="18" bestFit="1" customWidth="1"/>
    <col min="14388" max="14388" width="14.453125" bestFit="1" customWidth="1"/>
    <col min="14389" max="14389" width="12.453125" bestFit="1" customWidth="1"/>
    <col min="14390" max="14390" width="19.81640625" customWidth="1"/>
    <col min="14391" max="14391" width="4" bestFit="1" customWidth="1"/>
    <col min="14392" max="14392" width="15.54296875" bestFit="1" customWidth="1"/>
    <col min="14393" max="14393" width="12.7265625" bestFit="1" customWidth="1"/>
    <col min="14394" max="14394" width="21.1796875" bestFit="1" customWidth="1"/>
    <col min="14395" max="14395" width="15.54296875" bestFit="1" customWidth="1"/>
    <col min="14396" max="14396" width="10.54296875" bestFit="1" customWidth="1"/>
    <col min="14397" max="14397" width="14.453125" bestFit="1" customWidth="1"/>
    <col min="14398" max="14398" width="17.81640625" bestFit="1" customWidth="1"/>
    <col min="14399" max="14399" width="9" bestFit="1" customWidth="1"/>
    <col min="14400" max="14400" width="10.7265625" bestFit="1" customWidth="1"/>
    <col min="14401" max="14401" width="16.453125" bestFit="1" customWidth="1"/>
    <col min="14402" max="14402" width="14.453125" bestFit="1" customWidth="1"/>
    <col min="14403" max="14403" width="12.54296875" bestFit="1" customWidth="1"/>
    <col min="14404" max="14404" width="16.54296875" bestFit="1" customWidth="1"/>
    <col min="14405" max="14405" width="9.1796875" customWidth="1"/>
    <col min="14406" max="14406" width="15.453125" bestFit="1" customWidth="1"/>
    <col min="14407" max="14592" width="9.1796875" customWidth="1"/>
    <col min="14593" max="14593" width="14.1796875" bestFit="1" customWidth="1"/>
    <col min="14594" max="14594" width="12.1796875" bestFit="1" customWidth="1"/>
    <col min="14595" max="14595" width="17" bestFit="1" customWidth="1"/>
    <col min="14596" max="14596" width="15.81640625" bestFit="1" customWidth="1"/>
    <col min="14597" max="14597" width="15" bestFit="1" customWidth="1"/>
    <col min="14598" max="14598" width="18.54296875" bestFit="1" customWidth="1"/>
    <col min="14599" max="14599" width="10.81640625" bestFit="1" customWidth="1"/>
    <col min="14600" max="14600" width="18.1796875" bestFit="1" customWidth="1"/>
    <col min="14601" max="14601" width="59.54296875" bestFit="1" customWidth="1"/>
    <col min="14602" max="14602" width="14.81640625" bestFit="1" customWidth="1"/>
    <col min="14603" max="14603" width="19.453125" bestFit="1" customWidth="1"/>
    <col min="14604" max="14604" width="10.26953125" customWidth="1"/>
    <col min="14605" max="14605" width="11.81640625" customWidth="1"/>
    <col min="14606" max="14606" width="17.1796875" bestFit="1" customWidth="1"/>
    <col min="14607" max="14608" width="15.81640625" bestFit="1" customWidth="1"/>
    <col min="14609" max="14609" width="13.54296875" bestFit="1" customWidth="1"/>
    <col min="14611" max="14611" width="15.1796875" bestFit="1" customWidth="1"/>
    <col min="14612" max="14612" width="18.1796875" bestFit="1" customWidth="1"/>
    <col min="14613" max="14613" width="19.453125" bestFit="1" customWidth="1"/>
    <col min="14614" max="14614" width="24.1796875" customWidth="1"/>
    <col min="14615" max="14615" width="15.1796875" bestFit="1" customWidth="1"/>
    <col min="14616" max="14616" width="15.54296875" bestFit="1" customWidth="1"/>
    <col min="14617" max="14617" width="22.453125" bestFit="1" customWidth="1"/>
    <col min="14618" max="14618" width="16.81640625" bestFit="1" customWidth="1"/>
    <col min="14619" max="14619" width="14.1796875" bestFit="1" customWidth="1"/>
    <col min="14620" max="14620" width="15" bestFit="1" customWidth="1"/>
    <col min="14621" max="14621" width="20" bestFit="1" customWidth="1"/>
    <col min="14622" max="14622" width="22.1796875" bestFit="1" customWidth="1"/>
    <col min="14623" max="14623" width="26.81640625" bestFit="1" customWidth="1"/>
    <col min="14624" max="14624" width="13.1796875" bestFit="1" customWidth="1"/>
    <col min="14625" max="14625" width="13" bestFit="1" customWidth="1"/>
    <col min="14626" max="14626" width="23.54296875" bestFit="1" customWidth="1"/>
    <col min="14627" max="14627" width="28.26953125" bestFit="1" customWidth="1"/>
    <col min="14628" max="14628" width="6.7265625" bestFit="1" customWidth="1"/>
    <col min="14629" max="14629" width="13.26953125" bestFit="1" customWidth="1"/>
    <col min="14630" max="14630" width="9.7265625" bestFit="1" customWidth="1"/>
    <col min="14631" max="14631" width="11.1796875" bestFit="1" customWidth="1"/>
    <col min="14632" max="14632" width="7.54296875" bestFit="1" customWidth="1"/>
    <col min="14633" max="14633" width="14.1796875" bestFit="1" customWidth="1"/>
    <col min="14634" max="14634" width="13.453125" bestFit="1" customWidth="1"/>
    <col min="14635" max="14635" width="15.453125" bestFit="1" customWidth="1"/>
    <col min="14636" max="14636" width="16.1796875" bestFit="1" customWidth="1"/>
    <col min="14637" max="14637" width="14.54296875" bestFit="1" customWidth="1"/>
    <col min="14638" max="14638" width="19.453125" bestFit="1" customWidth="1"/>
    <col min="14639" max="14639" width="27.453125" customWidth="1"/>
    <col min="14640" max="14640" width="14.1796875" bestFit="1" customWidth="1"/>
    <col min="14641" max="14641" width="16.81640625" bestFit="1" customWidth="1"/>
    <col min="14642" max="14643" width="18" bestFit="1" customWidth="1"/>
    <col min="14644" max="14644" width="14.453125" bestFit="1" customWidth="1"/>
    <col min="14645" max="14645" width="12.453125" bestFit="1" customWidth="1"/>
    <col min="14646" max="14646" width="19.81640625" customWidth="1"/>
    <col min="14647" max="14647" width="4" bestFit="1" customWidth="1"/>
    <col min="14648" max="14648" width="15.54296875" bestFit="1" customWidth="1"/>
    <col min="14649" max="14649" width="12.7265625" bestFit="1" customWidth="1"/>
    <col min="14650" max="14650" width="21.1796875" bestFit="1" customWidth="1"/>
    <col min="14651" max="14651" width="15.54296875" bestFit="1" customWidth="1"/>
    <col min="14652" max="14652" width="10.54296875" bestFit="1" customWidth="1"/>
    <col min="14653" max="14653" width="14.453125" bestFit="1" customWidth="1"/>
    <col min="14654" max="14654" width="17.81640625" bestFit="1" customWidth="1"/>
    <col min="14655" max="14655" width="9" bestFit="1" customWidth="1"/>
    <col min="14656" max="14656" width="10.7265625" bestFit="1" customWidth="1"/>
    <col min="14657" max="14657" width="16.453125" bestFit="1" customWidth="1"/>
    <col min="14658" max="14658" width="14.453125" bestFit="1" customWidth="1"/>
    <col min="14659" max="14659" width="12.54296875" bestFit="1" customWidth="1"/>
    <col min="14660" max="14660" width="16.54296875" bestFit="1" customWidth="1"/>
    <col min="14661" max="14661" width="9.1796875" customWidth="1"/>
    <col min="14662" max="14662" width="15.453125" bestFit="1" customWidth="1"/>
    <col min="14663" max="14848" width="9.1796875" customWidth="1"/>
    <col min="14849" max="14849" width="14.1796875" bestFit="1" customWidth="1"/>
    <col min="14850" max="14850" width="12.1796875" bestFit="1" customWidth="1"/>
    <col min="14851" max="14851" width="17" bestFit="1" customWidth="1"/>
    <col min="14852" max="14852" width="15.81640625" bestFit="1" customWidth="1"/>
    <col min="14853" max="14853" width="15" bestFit="1" customWidth="1"/>
    <col min="14854" max="14854" width="18.54296875" bestFit="1" customWidth="1"/>
    <col min="14855" max="14855" width="10.81640625" bestFit="1" customWidth="1"/>
    <col min="14856" max="14856" width="18.1796875" bestFit="1" customWidth="1"/>
    <col min="14857" max="14857" width="59.54296875" bestFit="1" customWidth="1"/>
    <col min="14858" max="14858" width="14.81640625" bestFit="1" customWidth="1"/>
    <col min="14859" max="14859" width="19.453125" bestFit="1" customWidth="1"/>
    <col min="14860" max="14860" width="10.26953125" customWidth="1"/>
    <col min="14861" max="14861" width="11.81640625" customWidth="1"/>
    <col min="14862" max="14862" width="17.1796875" bestFit="1" customWidth="1"/>
    <col min="14863" max="14864" width="15.81640625" bestFit="1" customWidth="1"/>
    <col min="14865" max="14865" width="13.54296875" bestFit="1" customWidth="1"/>
    <col min="14867" max="14867" width="15.1796875" bestFit="1" customWidth="1"/>
    <col min="14868" max="14868" width="18.1796875" bestFit="1" customWidth="1"/>
    <col min="14869" max="14869" width="19.453125" bestFit="1" customWidth="1"/>
    <col min="14870" max="14870" width="24.1796875" customWidth="1"/>
    <col min="14871" max="14871" width="15.1796875" bestFit="1" customWidth="1"/>
    <col min="14872" max="14872" width="15.54296875" bestFit="1" customWidth="1"/>
    <col min="14873" max="14873" width="22.453125" bestFit="1" customWidth="1"/>
    <col min="14874" max="14874" width="16.81640625" bestFit="1" customWidth="1"/>
    <col min="14875" max="14875" width="14.1796875" bestFit="1" customWidth="1"/>
    <col min="14876" max="14876" width="15" bestFit="1" customWidth="1"/>
    <col min="14877" max="14877" width="20" bestFit="1" customWidth="1"/>
    <col min="14878" max="14878" width="22.1796875" bestFit="1" customWidth="1"/>
    <col min="14879" max="14879" width="26.81640625" bestFit="1" customWidth="1"/>
    <col min="14880" max="14880" width="13.1796875" bestFit="1" customWidth="1"/>
    <col min="14881" max="14881" width="13" bestFit="1" customWidth="1"/>
    <col min="14882" max="14882" width="23.54296875" bestFit="1" customWidth="1"/>
    <col min="14883" max="14883" width="28.26953125" bestFit="1" customWidth="1"/>
    <col min="14884" max="14884" width="6.7265625" bestFit="1" customWidth="1"/>
    <col min="14885" max="14885" width="13.26953125" bestFit="1" customWidth="1"/>
    <col min="14886" max="14886" width="9.7265625" bestFit="1" customWidth="1"/>
    <col min="14887" max="14887" width="11.1796875" bestFit="1" customWidth="1"/>
    <col min="14888" max="14888" width="7.54296875" bestFit="1" customWidth="1"/>
    <col min="14889" max="14889" width="14.1796875" bestFit="1" customWidth="1"/>
    <col min="14890" max="14890" width="13.453125" bestFit="1" customWidth="1"/>
    <col min="14891" max="14891" width="15.453125" bestFit="1" customWidth="1"/>
    <col min="14892" max="14892" width="16.1796875" bestFit="1" customWidth="1"/>
    <col min="14893" max="14893" width="14.54296875" bestFit="1" customWidth="1"/>
    <col min="14894" max="14894" width="19.453125" bestFit="1" customWidth="1"/>
    <col min="14895" max="14895" width="27.453125" customWidth="1"/>
    <col min="14896" max="14896" width="14.1796875" bestFit="1" customWidth="1"/>
    <col min="14897" max="14897" width="16.81640625" bestFit="1" customWidth="1"/>
    <col min="14898" max="14899" width="18" bestFit="1" customWidth="1"/>
    <col min="14900" max="14900" width="14.453125" bestFit="1" customWidth="1"/>
    <col min="14901" max="14901" width="12.453125" bestFit="1" customWidth="1"/>
    <col min="14902" max="14902" width="19.81640625" customWidth="1"/>
    <col min="14903" max="14903" width="4" bestFit="1" customWidth="1"/>
    <col min="14904" max="14904" width="15.54296875" bestFit="1" customWidth="1"/>
    <col min="14905" max="14905" width="12.7265625" bestFit="1" customWidth="1"/>
    <col min="14906" max="14906" width="21.1796875" bestFit="1" customWidth="1"/>
    <col min="14907" max="14907" width="15.54296875" bestFit="1" customWidth="1"/>
    <col min="14908" max="14908" width="10.54296875" bestFit="1" customWidth="1"/>
    <col min="14909" max="14909" width="14.453125" bestFit="1" customWidth="1"/>
    <col min="14910" max="14910" width="17.81640625" bestFit="1" customWidth="1"/>
    <col min="14911" max="14911" width="9" bestFit="1" customWidth="1"/>
    <col min="14912" max="14912" width="10.7265625" bestFit="1" customWidth="1"/>
    <col min="14913" max="14913" width="16.453125" bestFit="1" customWidth="1"/>
    <col min="14914" max="14914" width="14.453125" bestFit="1" customWidth="1"/>
    <col min="14915" max="14915" width="12.54296875" bestFit="1" customWidth="1"/>
    <col min="14916" max="14916" width="16.54296875" bestFit="1" customWidth="1"/>
    <col min="14917" max="14917" width="9.1796875" customWidth="1"/>
    <col min="14918" max="14918" width="15.453125" bestFit="1" customWidth="1"/>
    <col min="14919" max="15104" width="9.1796875" customWidth="1"/>
    <col min="15105" max="15105" width="14.1796875" bestFit="1" customWidth="1"/>
    <col min="15106" max="15106" width="12.1796875" bestFit="1" customWidth="1"/>
    <col min="15107" max="15107" width="17" bestFit="1" customWidth="1"/>
    <col min="15108" max="15108" width="15.81640625" bestFit="1" customWidth="1"/>
    <col min="15109" max="15109" width="15" bestFit="1" customWidth="1"/>
    <col min="15110" max="15110" width="18.54296875" bestFit="1" customWidth="1"/>
    <col min="15111" max="15111" width="10.81640625" bestFit="1" customWidth="1"/>
    <col min="15112" max="15112" width="18.1796875" bestFit="1" customWidth="1"/>
    <col min="15113" max="15113" width="59.54296875" bestFit="1" customWidth="1"/>
    <col min="15114" max="15114" width="14.81640625" bestFit="1" customWidth="1"/>
    <col min="15115" max="15115" width="19.453125" bestFit="1" customWidth="1"/>
    <col min="15116" max="15116" width="10.26953125" customWidth="1"/>
    <col min="15117" max="15117" width="11.81640625" customWidth="1"/>
    <col min="15118" max="15118" width="17.1796875" bestFit="1" customWidth="1"/>
    <col min="15119" max="15120" width="15.81640625" bestFit="1" customWidth="1"/>
    <col min="15121" max="15121" width="13.54296875" bestFit="1" customWidth="1"/>
    <col min="15123" max="15123" width="15.1796875" bestFit="1" customWidth="1"/>
    <col min="15124" max="15124" width="18.1796875" bestFit="1" customWidth="1"/>
    <col min="15125" max="15125" width="19.453125" bestFit="1" customWidth="1"/>
    <col min="15126" max="15126" width="24.1796875" customWidth="1"/>
    <col min="15127" max="15127" width="15.1796875" bestFit="1" customWidth="1"/>
    <col min="15128" max="15128" width="15.54296875" bestFit="1" customWidth="1"/>
    <col min="15129" max="15129" width="22.453125" bestFit="1" customWidth="1"/>
    <col min="15130" max="15130" width="16.81640625" bestFit="1" customWidth="1"/>
    <col min="15131" max="15131" width="14.1796875" bestFit="1" customWidth="1"/>
    <col min="15132" max="15132" width="15" bestFit="1" customWidth="1"/>
    <col min="15133" max="15133" width="20" bestFit="1" customWidth="1"/>
    <col min="15134" max="15134" width="22.1796875" bestFit="1" customWidth="1"/>
    <col min="15135" max="15135" width="26.81640625" bestFit="1" customWidth="1"/>
    <col min="15136" max="15136" width="13.1796875" bestFit="1" customWidth="1"/>
    <col min="15137" max="15137" width="13" bestFit="1" customWidth="1"/>
    <col min="15138" max="15138" width="23.54296875" bestFit="1" customWidth="1"/>
    <col min="15139" max="15139" width="28.26953125" bestFit="1" customWidth="1"/>
    <col min="15140" max="15140" width="6.7265625" bestFit="1" customWidth="1"/>
    <col min="15141" max="15141" width="13.26953125" bestFit="1" customWidth="1"/>
    <col min="15142" max="15142" width="9.7265625" bestFit="1" customWidth="1"/>
    <col min="15143" max="15143" width="11.1796875" bestFit="1" customWidth="1"/>
    <col min="15144" max="15144" width="7.54296875" bestFit="1" customWidth="1"/>
    <col min="15145" max="15145" width="14.1796875" bestFit="1" customWidth="1"/>
    <col min="15146" max="15146" width="13.453125" bestFit="1" customWidth="1"/>
    <col min="15147" max="15147" width="15.453125" bestFit="1" customWidth="1"/>
    <col min="15148" max="15148" width="16.1796875" bestFit="1" customWidth="1"/>
    <col min="15149" max="15149" width="14.54296875" bestFit="1" customWidth="1"/>
    <col min="15150" max="15150" width="19.453125" bestFit="1" customWidth="1"/>
    <col min="15151" max="15151" width="27.453125" customWidth="1"/>
    <col min="15152" max="15152" width="14.1796875" bestFit="1" customWidth="1"/>
    <col min="15153" max="15153" width="16.81640625" bestFit="1" customWidth="1"/>
    <col min="15154" max="15155" width="18" bestFit="1" customWidth="1"/>
    <col min="15156" max="15156" width="14.453125" bestFit="1" customWidth="1"/>
    <col min="15157" max="15157" width="12.453125" bestFit="1" customWidth="1"/>
    <col min="15158" max="15158" width="19.81640625" customWidth="1"/>
    <col min="15159" max="15159" width="4" bestFit="1" customWidth="1"/>
    <col min="15160" max="15160" width="15.54296875" bestFit="1" customWidth="1"/>
    <col min="15161" max="15161" width="12.7265625" bestFit="1" customWidth="1"/>
    <col min="15162" max="15162" width="21.1796875" bestFit="1" customWidth="1"/>
    <col min="15163" max="15163" width="15.54296875" bestFit="1" customWidth="1"/>
    <col min="15164" max="15164" width="10.54296875" bestFit="1" customWidth="1"/>
    <col min="15165" max="15165" width="14.453125" bestFit="1" customWidth="1"/>
    <col min="15166" max="15166" width="17.81640625" bestFit="1" customWidth="1"/>
    <col min="15167" max="15167" width="9" bestFit="1" customWidth="1"/>
    <col min="15168" max="15168" width="10.7265625" bestFit="1" customWidth="1"/>
    <col min="15169" max="15169" width="16.453125" bestFit="1" customWidth="1"/>
    <col min="15170" max="15170" width="14.453125" bestFit="1" customWidth="1"/>
    <col min="15171" max="15171" width="12.54296875" bestFit="1" customWidth="1"/>
    <col min="15172" max="15172" width="16.54296875" bestFit="1" customWidth="1"/>
    <col min="15173" max="15173" width="9.1796875" customWidth="1"/>
    <col min="15174" max="15174" width="15.453125" bestFit="1" customWidth="1"/>
    <col min="15175" max="15360" width="9.1796875" customWidth="1"/>
    <col min="15361" max="15361" width="14.1796875" bestFit="1" customWidth="1"/>
    <col min="15362" max="15362" width="12.1796875" bestFit="1" customWidth="1"/>
    <col min="15363" max="15363" width="17" bestFit="1" customWidth="1"/>
    <col min="15364" max="15364" width="15.81640625" bestFit="1" customWidth="1"/>
    <col min="15365" max="15365" width="15" bestFit="1" customWidth="1"/>
    <col min="15366" max="15366" width="18.54296875" bestFit="1" customWidth="1"/>
    <col min="15367" max="15367" width="10.81640625" bestFit="1" customWidth="1"/>
    <col min="15368" max="15368" width="18.1796875" bestFit="1" customWidth="1"/>
    <col min="15369" max="15369" width="59.54296875" bestFit="1" customWidth="1"/>
    <col min="15370" max="15370" width="14.81640625" bestFit="1" customWidth="1"/>
    <col min="15371" max="15371" width="19.453125" bestFit="1" customWidth="1"/>
    <col min="15372" max="15372" width="10.26953125" customWidth="1"/>
    <col min="15373" max="15373" width="11.81640625" customWidth="1"/>
    <col min="15374" max="15374" width="17.1796875" bestFit="1" customWidth="1"/>
    <col min="15375" max="15376" width="15.81640625" bestFit="1" customWidth="1"/>
    <col min="15377" max="15377" width="13.54296875" bestFit="1" customWidth="1"/>
    <col min="15379" max="15379" width="15.1796875" bestFit="1" customWidth="1"/>
    <col min="15380" max="15380" width="18.1796875" bestFit="1" customWidth="1"/>
    <col min="15381" max="15381" width="19.453125" bestFit="1" customWidth="1"/>
    <col min="15382" max="15382" width="24.1796875" customWidth="1"/>
    <col min="15383" max="15383" width="15.1796875" bestFit="1" customWidth="1"/>
    <col min="15384" max="15384" width="15.54296875" bestFit="1" customWidth="1"/>
    <col min="15385" max="15385" width="22.453125" bestFit="1" customWidth="1"/>
    <col min="15386" max="15386" width="16.81640625" bestFit="1" customWidth="1"/>
    <col min="15387" max="15387" width="14.1796875" bestFit="1" customWidth="1"/>
    <col min="15388" max="15388" width="15" bestFit="1" customWidth="1"/>
    <col min="15389" max="15389" width="20" bestFit="1" customWidth="1"/>
    <col min="15390" max="15390" width="22.1796875" bestFit="1" customWidth="1"/>
    <col min="15391" max="15391" width="26.81640625" bestFit="1" customWidth="1"/>
    <col min="15392" max="15392" width="13.1796875" bestFit="1" customWidth="1"/>
    <col min="15393" max="15393" width="13" bestFit="1" customWidth="1"/>
    <col min="15394" max="15394" width="23.54296875" bestFit="1" customWidth="1"/>
    <col min="15395" max="15395" width="28.26953125" bestFit="1" customWidth="1"/>
    <col min="15396" max="15396" width="6.7265625" bestFit="1" customWidth="1"/>
    <col min="15397" max="15397" width="13.26953125" bestFit="1" customWidth="1"/>
    <col min="15398" max="15398" width="9.7265625" bestFit="1" customWidth="1"/>
    <col min="15399" max="15399" width="11.1796875" bestFit="1" customWidth="1"/>
    <col min="15400" max="15400" width="7.54296875" bestFit="1" customWidth="1"/>
    <col min="15401" max="15401" width="14.1796875" bestFit="1" customWidth="1"/>
    <col min="15402" max="15402" width="13.453125" bestFit="1" customWidth="1"/>
    <col min="15403" max="15403" width="15.453125" bestFit="1" customWidth="1"/>
    <col min="15404" max="15404" width="16.1796875" bestFit="1" customWidth="1"/>
    <col min="15405" max="15405" width="14.54296875" bestFit="1" customWidth="1"/>
    <col min="15406" max="15406" width="19.453125" bestFit="1" customWidth="1"/>
    <col min="15407" max="15407" width="27.453125" customWidth="1"/>
    <col min="15408" max="15408" width="14.1796875" bestFit="1" customWidth="1"/>
    <col min="15409" max="15409" width="16.81640625" bestFit="1" customWidth="1"/>
    <col min="15410" max="15411" width="18" bestFit="1" customWidth="1"/>
    <col min="15412" max="15412" width="14.453125" bestFit="1" customWidth="1"/>
    <col min="15413" max="15413" width="12.453125" bestFit="1" customWidth="1"/>
    <col min="15414" max="15414" width="19.81640625" customWidth="1"/>
    <col min="15415" max="15415" width="4" bestFit="1" customWidth="1"/>
    <col min="15416" max="15416" width="15.54296875" bestFit="1" customWidth="1"/>
    <col min="15417" max="15417" width="12.7265625" bestFit="1" customWidth="1"/>
    <col min="15418" max="15418" width="21.1796875" bestFit="1" customWidth="1"/>
    <col min="15419" max="15419" width="15.54296875" bestFit="1" customWidth="1"/>
    <col min="15420" max="15420" width="10.54296875" bestFit="1" customWidth="1"/>
    <col min="15421" max="15421" width="14.453125" bestFit="1" customWidth="1"/>
    <col min="15422" max="15422" width="17.81640625" bestFit="1" customWidth="1"/>
    <col min="15423" max="15423" width="9" bestFit="1" customWidth="1"/>
    <col min="15424" max="15424" width="10.7265625" bestFit="1" customWidth="1"/>
    <col min="15425" max="15425" width="16.453125" bestFit="1" customWidth="1"/>
    <col min="15426" max="15426" width="14.453125" bestFit="1" customWidth="1"/>
    <col min="15427" max="15427" width="12.54296875" bestFit="1" customWidth="1"/>
    <col min="15428" max="15428" width="16.54296875" bestFit="1" customWidth="1"/>
    <col min="15429" max="15429" width="9.1796875" customWidth="1"/>
    <col min="15430" max="15430" width="15.453125" bestFit="1" customWidth="1"/>
    <col min="15431" max="15616" width="9.1796875" customWidth="1"/>
    <col min="15617" max="15617" width="14.1796875" bestFit="1" customWidth="1"/>
    <col min="15618" max="15618" width="12.1796875" bestFit="1" customWidth="1"/>
    <col min="15619" max="15619" width="17" bestFit="1" customWidth="1"/>
    <col min="15620" max="15620" width="15.81640625" bestFit="1" customWidth="1"/>
    <col min="15621" max="15621" width="15" bestFit="1" customWidth="1"/>
    <col min="15622" max="15622" width="18.54296875" bestFit="1" customWidth="1"/>
    <col min="15623" max="15623" width="10.81640625" bestFit="1" customWidth="1"/>
    <col min="15624" max="15624" width="18.1796875" bestFit="1" customWidth="1"/>
    <col min="15625" max="15625" width="59.54296875" bestFit="1" customWidth="1"/>
    <col min="15626" max="15626" width="14.81640625" bestFit="1" customWidth="1"/>
    <col min="15627" max="15627" width="19.453125" bestFit="1" customWidth="1"/>
    <col min="15628" max="15628" width="10.26953125" customWidth="1"/>
    <col min="15629" max="15629" width="11.81640625" customWidth="1"/>
    <col min="15630" max="15630" width="17.1796875" bestFit="1" customWidth="1"/>
    <col min="15631" max="15632" width="15.81640625" bestFit="1" customWidth="1"/>
    <col min="15633" max="15633" width="13.54296875" bestFit="1" customWidth="1"/>
    <col min="15635" max="15635" width="15.1796875" bestFit="1" customWidth="1"/>
    <col min="15636" max="15636" width="18.1796875" bestFit="1" customWidth="1"/>
    <col min="15637" max="15637" width="19.453125" bestFit="1" customWidth="1"/>
    <col min="15638" max="15638" width="24.1796875" customWidth="1"/>
    <col min="15639" max="15639" width="15.1796875" bestFit="1" customWidth="1"/>
    <col min="15640" max="15640" width="15.54296875" bestFit="1" customWidth="1"/>
    <col min="15641" max="15641" width="22.453125" bestFit="1" customWidth="1"/>
    <col min="15642" max="15642" width="16.81640625" bestFit="1" customWidth="1"/>
    <col min="15643" max="15643" width="14.1796875" bestFit="1" customWidth="1"/>
    <col min="15644" max="15644" width="15" bestFit="1" customWidth="1"/>
    <col min="15645" max="15645" width="20" bestFit="1" customWidth="1"/>
    <col min="15646" max="15646" width="22.1796875" bestFit="1" customWidth="1"/>
    <col min="15647" max="15647" width="26.81640625" bestFit="1" customWidth="1"/>
    <col min="15648" max="15648" width="13.1796875" bestFit="1" customWidth="1"/>
    <col min="15649" max="15649" width="13" bestFit="1" customWidth="1"/>
    <col min="15650" max="15650" width="23.54296875" bestFit="1" customWidth="1"/>
    <col min="15651" max="15651" width="28.26953125" bestFit="1" customWidth="1"/>
    <col min="15652" max="15652" width="6.7265625" bestFit="1" customWidth="1"/>
    <col min="15653" max="15653" width="13.26953125" bestFit="1" customWidth="1"/>
    <col min="15654" max="15654" width="9.7265625" bestFit="1" customWidth="1"/>
    <col min="15655" max="15655" width="11.1796875" bestFit="1" customWidth="1"/>
    <col min="15656" max="15656" width="7.54296875" bestFit="1" customWidth="1"/>
    <col min="15657" max="15657" width="14.1796875" bestFit="1" customWidth="1"/>
    <col min="15658" max="15658" width="13.453125" bestFit="1" customWidth="1"/>
    <col min="15659" max="15659" width="15.453125" bestFit="1" customWidth="1"/>
    <col min="15660" max="15660" width="16.1796875" bestFit="1" customWidth="1"/>
    <col min="15661" max="15661" width="14.54296875" bestFit="1" customWidth="1"/>
    <col min="15662" max="15662" width="19.453125" bestFit="1" customWidth="1"/>
    <col min="15663" max="15663" width="27.453125" customWidth="1"/>
    <col min="15664" max="15664" width="14.1796875" bestFit="1" customWidth="1"/>
    <col min="15665" max="15665" width="16.81640625" bestFit="1" customWidth="1"/>
    <col min="15666" max="15667" width="18" bestFit="1" customWidth="1"/>
    <col min="15668" max="15668" width="14.453125" bestFit="1" customWidth="1"/>
    <col min="15669" max="15669" width="12.453125" bestFit="1" customWidth="1"/>
    <col min="15670" max="15670" width="19.81640625" customWidth="1"/>
    <col min="15671" max="15671" width="4" bestFit="1" customWidth="1"/>
    <col min="15672" max="15672" width="15.54296875" bestFit="1" customWidth="1"/>
    <col min="15673" max="15673" width="12.7265625" bestFit="1" customWidth="1"/>
    <col min="15674" max="15674" width="21.1796875" bestFit="1" customWidth="1"/>
    <col min="15675" max="15675" width="15.54296875" bestFit="1" customWidth="1"/>
    <col min="15676" max="15676" width="10.54296875" bestFit="1" customWidth="1"/>
    <col min="15677" max="15677" width="14.453125" bestFit="1" customWidth="1"/>
    <col min="15678" max="15678" width="17.81640625" bestFit="1" customWidth="1"/>
    <col min="15679" max="15679" width="9" bestFit="1" customWidth="1"/>
    <col min="15680" max="15680" width="10.7265625" bestFit="1" customWidth="1"/>
    <col min="15681" max="15681" width="16.453125" bestFit="1" customWidth="1"/>
    <col min="15682" max="15682" width="14.453125" bestFit="1" customWidth="1"/>
    <col min="15683" max="15683" width="12.54296875" bestFit="1" customWidth="1"/>
    <col min="15684" max="15684" width="16.54296875" bestFit="1" customWidth="1"/>
    <col min="15685" max="15685" width="9.1796875" customWidth="1"/>
    <col min="15686" max="15686" width="15.453125" bestFit="1" customWidth="1"/>
    <col min="15687" max="15872" width="9.1796875" customWidth="1"/>
    <col min="15873" max="15873" width="14.1796875" bestFit="1" customWidth="1"/>
    <col min="15874" max="15874" width="12.1796875" bestFit="1" customWidth="1"/>
    <col min="15875" max="15875" width="17" bestFit="1" customWidth="1"/>
    <col min="15876" max="15876" width="15.81640625" bestFit="1" customWidth="1"/>
    <col min="15877" max="15877" width="15" bestFit="1" customWidth="1"/>
    <col min="15878" max="15878" width="18.54296875" bestFit="1" customWidth="1"/>
    <col min="15879" max="15879" width="10.81640625" bestFit="1" customWidth="1"/>
    <col min="15880" max="15880" width="18.1796875" bestFit="1" customWidth="1"/>
    <col min="15881" max="15881" width="59.54296875" bestFit="1" customWidth="1"/>
    <col min="15882" max="15882" width="14.81640625" bestFit="1" customWidth="1"/>
    <col min="15883" max="15883" width="19.453125" bestFit="1" customWidth="1"/>
    <col min="15884" max="15884" width="10.26953125" customWidth="1"/>
    <col min="15885" max="15885" width="11.81640625" customWidth="1"/>
    <col min="15886" max="15886" width="17.1796875" bestFit="1" customWidth="1"/>
    <col min="15887" max="15888" width="15.81640625" bestFit="1" customWidth="1"/>
    <col min="15889" max="15889" width="13.54296875" bestFit="1" customWidth="1"/>
    <col min="15891" max="15891" width="15.1796875" bestFit="1" customWidth="1"/>
    <col min="15892" max="15892" width="18.1796875" bestFit="1" customWidth="1"/>
    <col min="15893" max="15893" width="19.453125" bestFit="1" customWidth="1"/>
    <col min="15894" max="15894" width="24.1796875" customWidth="1"/>
    <col min="15895" max="15895" width="15.1796875" bestFit="1" customWidth="1"/>
    <col min="15896" max="15896" width="15.54296875" bestFit="1" customWidth="1"/>
    <col min="15897" max="15897" width="22.453125" bestFit="1" customWidth="1"/>
    <col min="15898" max="15898" width="16.81640625" bestFit="1" customWidth="1"/>
    <col min="15899" max="15899" width="14.1796875" bestFit="1" customWidth="1"/>
    <col min="15900" max="15900" width="15" bestFit="1" customWidth="1"/>
    <col min="15901" max="15901" width="20" bestFit="1" customWidth="1"/>
    <col min="15902" max="15902" width="22.1796875" bestFit="1" customWidth="1"/>
    <col min="15903" max="15903" width="26.81640625" bestFit="1" customWidth="1"/>
    <col min="15904" max="15904" width="13.1796875" bestFit="1" customWidth="1"/>
    <col min="15905" max="15905" width="13" bestFit="1" customWidth="1"/>
    <col min="15906" max="15906" width="23.54296875" bestFit="1" customWidth="1"/>
    <col min="15907" max="15907" width="28.26953125" bestFit="1" customWidth="1"/>
    <col min="15908" max="15908" width="6.7265625" bestFit="1" customWidth="1"/>
    <col min="15909" max="15909" width="13.26953125" bestFit="1" customWidth="1"/>
    <col min="15910" max="15910" width="9.7265625" bestFit="1" customWidth="1"/>
    <col min="15911" max="15911" width="11.1796875" bestFit="1" customWidth="1"/>
    <col min="15912" max="15912" width="7.54296875" bestFit="1" customWidth="1"/>
    <col min="15913" max="15913" width="14.1796875" bestFit="1" customWidth="1"/>
    <col min="15914" max="15914" width="13.453125" bestFit="1" customWidth="1"/>
    <col min="15915" max="15915" width="15.453125" bestFit="1" customWidth="1"/>
    <col min="15916" max="15916" width="16.1796875" bestFit="1" customWidth="1"/>
    <col min="15917" max="15917" width="14.54296875" bestFit="1" customWidth="1"/>
    <col min="15918" max="15918" width="19.453125" bestFit="1" customWidth="1"/>
    <col min="15919" max="15919" width="27.453125" customWidth="1"/>
    <col min="15920" max="15920" width="14.1796875" bestFit="1" customWidth="1"/>
    <col min="15921" max="15921" width="16.81640625" bestFit="1" customWidth="1"/>
    <col min="15922" max="15923" width="18" bestFit="1" customWidth="1"/>
    <col min="15924" max="15924" width="14.453125" bestFit="1" customWidth="1"/>
    <col min="15925" max="15925" width="12.453125" bestFit="1" customWidth="1"/>
    <col min="15926" max="15926" width="19.81640625" customWidth="1"/>
    <col min="15927" max="15927" width="4" bestFit="1" customWidth="1"/>
    <col min="15928" max="15928" width="15.54296875" bestFit="1" customWidth="1"/>
    <col min="15929" max="15929" width="12.7265625" bestFit="1" customWidth="1"/>
    <col min="15930" max="15930" width="21.1796875" bestFit="1" customWidth="1"/>
    <col min="15931" max="15931" width="15.54296875" bestFit="1" customWidth="1"/>
    <col min="15932" max="15932" width="10.54296875" bestFit="1" customWidth="1"/>
    <col min="15933" max="15933" width="14.453125" bestFit="1" customWidth="1"/>
    <col min="15934" max="15934" width="17.81640625" bestFit="1" customWidth="1"/>
    <col min="15935" max="15935" width="9" bestFit="1" customWidth="1"/>
    <col min="15936" max="15936" width="10.7265625" bestFit="1" customWidth="1"/>
    <col min="15937" max="15937" width="16.453125" bestFit="1" customWidth="1"/>
    <col min="15938" max="15938" width="14.453125" bestFit="1" customWidth="1"/>
    <col min="15939" max="15939" width="12.54296875" bestFit="1" customWidth="1"/>
    <col min="15940" max="15940" width="16.54296875" bestFit="1" customWidth="1"/>
    <col min="15941" max="15941" width="9.1796875" customWidth="1"/>
    <col min="15942" max="15942" width="15.453125" bestFit="1" customWidth="1"/>
    <col min="15943" max="16128" width="9.1796875" customWidth="1"/>
    <col min="16129" max="16129" width="14.1796875" bestFit="1" customWidth="1"/>
    <col min="16130" max="16130" width="12.1796875" bestFit="1" customWidth="1"/>
    <col min="16131" max="16131" width="17" bestFit="1" customWidth="1"/>
    <col min="16132" max="16132" width="15.81640625" bestFit="1" customWidth="1"/>
    <col min="16133" max="16133" width="15" bestFit="1" customWidth="1"/>
    <col min="16134" max="16134" width="18.54296875" bestFit="1" customWidth="1"/>
    <col min="16135" max="16135" width="10.81640625" bestFit="1" customWidth="1"/>
    <col min="16136" max="16136" width="18.1796875" bestFit="1" customWidth="1"/>
    <col min="16137" max="16137" width="59.54296875" bestFit="1" customWidth="1"/>
    <col min="16138" max="16138" width="14.81640625" bestFit="1" customWidth="1"/>
    <col min="16139" max="16139" width="19.453125" bestFit="1" customWidth="1"/>
    <col min="16140" max="16140" width="10.26953125" customWidth="1"/>
    <col min="16141" max="16141" width="11.81640625" customWidth="1"/>
    <col min="16142" max="16142" width="17.1796875" bestFit="1" customWidth="1"/>
    <col min="16143" max="16144" width="15.81640625" bestFit="1" customWidth="1"/>
    <col min="16145" max="16145" width="13.54296875" bestFit="1" customWidth="1"/>
    <col min="16147" max="16147" width="15.1796875" bestFit="1" customWidth="1"/>
    <col min="16148" max="16148" width="18.1796875" bestFit="1" customWidth="1"/>
    <col min="16149" max="16149" width="19.453125" bestFit="1" customWidth="1"/>
    <col min="16150" max="16150" width="24.1796875" customWidth="1"/>
    <col min="16151" max="16151" width="15.1796875" bestFit="1" customWidth="1"/>
    <col min="16152" max="16152" width="15.54296875" bestFit="1" customWidth="1"/>
    <col min="16153" max="16153" width="22.453125" bestFit="1" customWidth="1"/>
    <col min="16154" max="16154" width="16.81640625" bestFit="1" customWidth="1"/>
    <col min="16155" max="16155" width="14.1796875" bestFit="1" customWidth="1"/>
    <col min="16156" max="16156" width="15" bestFit="1" customWidth="1"/>
    <col min="16157" max="16157" width="20" bestFit="1" customWidth="1"/>
    <col min="16158" max="16158" width="22.1796875" bestFit="1" customWidth="1"/>
    <col min="16159" max="16159" width="26.81640625" bestFit="1" customWidth="1"/>
    <col min="16160" max="16160" width="13.1796875" bestFit="1" customWidth="1"/>
    <col min="16161" max="16161" width="13" bestFit="1" customWidth="1"/>
    <col min="16162" max="16162" width="23.54296875" bestFit="1" customWidth="1"/>
    <col min="16163" max="16163" width="28.26953125" bestFit="1" customWidth="1"/>
    <col min="16164" max="16164" width="6.7265625" bestFit="1" customWidth="1"/>
    <col min="16165" max="16165" width="13.26953125" bestFit="1" customWidth="1"/>
    <col min="16166" max="16166" width="9.7265625" bestFit="1" customWidth="1"/>
    <col min="16167" max="16167" width="11.1796875" bestFit="1" customWidth="1"/>
    <col min="16168" max="16168" width="7.54296875" bestFit="1" customWidth="1"/>
    <col min="16169" max="16169" width="14.1796875" bestFit="1" customWidth="1"/>
    <col min="16170" max="16170" width="13.453125" bestFit="1" customWidth="1"/>
    <col min="16171" max="16171" width="15.453125" bestFit="1" customWidth="1"/>
    <col min="16172" max="16172" width="16.1796875" bestFit="1" customWidth="1"/>
    <col min="16173" max="16173" width="14.54296875" bestFit="1" customWidth="1"/>
    <col min="16174" max="16174" width="19.453125" bestFit="1" customWidth="1"/>
    <col min="16175" max="16175" width="27.453125" customWidth="1"/>
    <col min="16176" max="16176" width="14.1796875" bestFit="1" customWidth="1"/>
    <col min="16177" max="16177" width="16.81640625" bestFit="1" customWidth="1"/>
    <col min="16178" max="16179" width="18" bestFit="1" customWidth="1"/>
    <col min="16180" max="16180" width="14.453125" bestFit="1" customWidth="1"/>
    <col min="16181" max="16181" width="12.453125" bestFit="1" customWidth="1"/>
    <col min="16182" max="16182" width="19.81640625" customWidth="1"/>
    <col min="16183" max="16183" width="4" bestFit="1" customWidth="1"/>
    <col min="16184" max="16184" width="15.54296875" bestFit="1" customWidth="1"/>
    <col min="16185" max="16185" width="12.7265625" bestFit="1" customWidth="1"/>
    <col min="16186" max="16186" width="21.1796875" bestFit="1" customWidth="1"/>
    <col min="16187" max="16187" width="15.54296875" bestFit="1" customWidth="1"/>
    <col min="16188" max="16188" width="10.54296875" bestFit="1" customWidth="1"/>
    <col min="16189" max="16189" width="14.453125" bestFit="1" customWidth="1"/>
    <col min="16190" max="16190" width="17.81640625" bestFit="1" customWidth="1"/>
    <col min="16191" max="16191" width="9" bestFit="1" customWidth="1"/>
    <col min="16192" max="16192" width="10.7265625" bestFit="1" customWidth="1"/>
    <col min="16193" max="16193" width="16.453125" bestFit="1" customWidth="1"/>
    <col min="16194" max="16194" width="14.453125" bestFit="1" customWidth="1"/>
    <col min="16195" max="16195" width="12.54296875" bestFit="1" customWidth="1"/>
    <col min="16196" max="16196" width="16.54296875" bestFit="1" customWidth="1"/>
    <col min="16197" max="16197" width="9.1796875" customWidth="1"/>
    <col min="16198" max="16198" width="15.453125" bestFit="1" customWidth="1"/>
    <col min="16199" max="16384" width="9.1796875" customWidth="1"/>
  </cols>
  <sheetData>
    <row r="1" spans="1:70" ht="22.5" customHeight="1" x14ac:dyDescent="0.65">
      <c r="I1" s="299" t="s">
        <v>476</v>
      </c>
      <c r="J1" s="300"/>
      <c r="K1" s="300"/>
      <c r="L1" s="300"/>
    </row>
    <row r="2" spans="1:70" ht="22.5" hidden="1" customHeight="1" x14ac:dyDescent="0.45">
      <c r="A2" s="865" t="s">
        <v>643</v>
      </c>
      <c r="B2" s="866"/>
      <c r="C2" s="866"/>
      <c r="D2" s="866"/>
      <c r="E2" s="866"/>
      <c r="F2" s="866"/>
      <c r="G2" s="866"/>
      <c r="H2" s="866"/>
      <c r="I2" s="866"/>
      <c r="J2" s="866"/>
      <c r="K2" s="867"/>
      <c r="L2" s="868" t="s">
        <v>644</v>
      </c>
      <c r="M2" s="869"/>
      <c r="N2" s="869"/>
      <c r="O2" s="869"/>
      <c r="P2" s="870"/>
      <c r="Q2" s="865" t="s">
        <v>645</v>
      </c>
      <c r="R2" s="867"/>
      <c r="S2" s="868" t="s">
        <v>646</v>
      </c>
      <c r="T2" s="869"/>
      <c r="U2" s="869"/>
      <c r="V2" s="869"/>
      <c r="W2" s="869"/>
      <c r="X2" s="869"/>
      <c r="Y2" s="869"/>
      <c r="Z2" s="869"/>
      <c r="AA2" s="869"/>
      <c r="AB2" s="869"/>
      <c r="AC2" s="870"/>
      <c r="AD2" s="865" t="s">
        <v>647</v>
      </c>
      <c r="AE2" s="866"/>
      <c r="AF2" s="866"/>
      <c r="AG2" s="866"/>
      <c r="AH2" s="866"/>
      <c r="AI2" s="867"/>
      <c r="AJ2" s="871" t="s">
        <v>648</v>
      </c>
      <c r="AK2" s="872"/>
      <c r="AL2" s="872"/>
      <c r="AM2" s="872"/>
      <c r="AN2" s="872"/>
      <c r="AO2" s="872"/>
      <c r="AP2" s="872"/>
      <c r="AQ2" s="872"/>
      <c r="AR2" s="872"/>
      <c r="AS2" s="872"/>
      <c r="AT2" s="865" t="s">
        <v>649</v>
      </c>
      <c r="AU2" s="866"/>
      <c r="AV2" s="866"/>
      <c r="AW2" s="866"/>
      <c r="AX2" s="866"/>
      <c r="AY2" s="866"/>
      <c r="AZ2" s="866"/>
      <c r="BA2" s="866"/>
      <c r="BB2" s="866"/>
      <c r="BC2" s="866"/>
      <c r="BD2" s="866"/>
      <c r="BE2" s="866"/>
      <c r="BF2" s="866"/>
      <c r="BG2" s="867"/>
      <c r="BH2" s="868" t="s">
        <v>650</v>
      </c>
      <c r="BI2" s="869"/>
      <c r="BJ2" s="869"/>
      <c r="BK2" s="869"/>
      <c r="BL2" s="870"/>
      <c r="BM2" s="865" t="s">
        <v>651</v>
      </c>
      <c r="BN2" s="866"/>
      <c r="BO2" s="866"/>
      <c r="BP2" s="866"/>
      <c r="BQ2" s="866"/>
      <c r="BR2" s="867"/>
    </row>
    <row r="3" spans="1:70" ht="22.5" hidden="1" customHeight="1" x14ac:dyDescent="0.35">
      <c r="A3" s="385" t="s">
        <v>652</v>
      </c>
      <c r="B3" s="385" t="s">
        <v>653</v>
      </c>
      <c r="C3" s="385" t="s">
        <v>654</v>
      </c>
      <c r="D3" s="385" t="s">
        <v>655</v>
      </c>
      <c r="E3" s="385" t="s">
        <v>656</v>
      </c>
      <c r="F3" s="385" t="s">
        <v>657</v>
      </c>
      <c r="G3" s="385" t="s">
        <v>658</v>
      </c>
      <c r="H3" s="385" t="s">
        <v>659</v>
      </c>
      <c r="I3" s="385" t="s">
        <v>660</v>
      </c>
      <c r="J3" s="385" t="s">
        <v>661</v>
      </c>
      <c r="K3" s="385" t="s">
        <v>662</v>
      </c>
      <c r="L3" s="386" t="s">
        <v>663</v>
      </c>
      <c r="M3" s="386" t="s">
        <v>664</v>
      </c>
      <c r="N3" s="386" t="s">
        <v>665</v>
      </c>
      <c r="O3" s="386" t="s">
        <v>666</v>
      </c>
      <c r="P3" s="386" t="s">
        <v>667</v>
      </c>
      <c r="Q3" s="385" t="s">
        <v>668</v>
      </c>
      <c r="R3" s="385" t="s">
        <v>669</v>
      </c>
      <c r="S3" s="386" t="s">
        <v>670</v>
      </c>
      <c r="T3" s="386" t="s">
        <v>671</v>
      </c>
      <c r="U3" s="386" t="s">
        <v>672</v>
      </c>
      <c r="V3" s="386" t="s">
        <v>673</v>
      </c>
      <c r="W3" s="386" t="s">
        <v>674</v>
      </c>
      <c r="X3" s="386" t="s">
        <v>675</v>
      </c>
      <c r="Y3" s="386" t="s">
        <v>676</v>
      </c>
      <c r="Z3" s="386" t="s">
        <v>677</v>
      </c>
      <c r="AA3" s="386" t="s">
        <v>678</v>
      </c>
      <c r="AB3" s="386" t="s">
        <v>679</v>
      </c>
      <c r="AC3" s="386" t="s">
        <v>680</v>
      </c>
      <c r="AD3" s="387" t="s">
        <v>681</v>
      </c>
      <c r="AE3" s="387" t="s">
        <v>682</v>
      </c>
      <c r="AF3" s="387" t="s">
        <v>683</v>
      </c>
      <c r="AG3" s="387" t="s">
        <v>684</v>
      </c>
      <c r="AH3" s="387" t="s">
        <v>685</v>
      </c>
      <c r="AI3" s="387" t="s">
        <v>686</v>
      </c>
      <c r="AJ3" s="388" t="s">
        <v>687</v>
      </c>
      <c r="AK3" s="388" t="s">
        <v>688</v>
      </c>
      <c r="AL3" s="388" t="s">
        <v>689</v>
      </c>
      <c r="AM3" s="388" t="s">
        <v>690</v>
      </c>
      <c r="AN3" s="388" t="s">
        <v>691</v>
      </c>
      <c r="AO3" s="388" t="s">
        <v>652</v>
      </c>
      <c r="AP3" s="388" t="s">
        <v>692</v>
      </c>
      <c r="AQ3" s="388" t="s">
        <v>693</v>
      </c>
      <c r="AR3" s="388" t="s">
        <v>694</v>
      </c>
      <c r="AS3" s="388" t="s">
        <v>695</v>
      </c>
      <c r="AT3" s="387" t="s">
        <v>696</v>
      </c>
      <c r="AU3" s="387" t="s">
        <v>697</v>
      </c>
      <c r="AV3" s="387" t="s">
        <v>698</v>
      </c>
      <c r="AW3" s="387" t="s">
        <v>699</v>
      </c>
      <c r="AX3" s="387" t="s">
        <v>700</v>
      </c>
      <c r="AY3" s="387" t="s">
        <v>701</v>
      </c>
      <c r="AZ3" s="385" t="s">
        <v>702</v>
      </c>
      <c r="BA3" s="385" t="s">
        <v>703</v>
      </c>
      <c r="BB3" s="385" t="s">
        <v>704</v>
      </c>
      <c r="BC3" s="385" t="s">
        <v>705</v>
      </c>
      <c r="BD3" s="385" t="s">
        <v>706</v>
      </c>
      <c r="BE3" s="385" t="s">
        <v>707</v>
      </c>
      <c r="BF3" s="385" t="s">
        <v>708</v>
      </c>
      <c r="BG3" s="385" t="s">
        <v>709</v>
      </c>
      <c r="BH3" s="386" t="s">
        <v>710</v>
      </c>
      <c r="BI3" s="386" t="s">
        <v>711</v>
      </c>
      <c r="BJ3" s="386" t="s">
        <v>712</v>
      </c>
      <c r="BK3" s="386" t="s">
        <v>713</v>
      </c>
      <c r="BL3" s="386" t="s">
        <v>714</v>
      </c>
      <c r="BM3" s="385" t="s">
        <v>715</v>
      </c>
      <c r="BN3" s="385" t="s">
        <v>716</v>
      </c>
      <c r="BO3" s="385" t="s">
        <v>717</v>
      </c>
      <c r="BP3" s="385" t="s">
        <v>718</v>
      </c>
      <c r="BQ3" s="385" t="s">
        <v>719</v>
      </c>
      <c r="BR3" s="385" t="s">
        <v>720</v>
      </c>
    </row>
    <row r="4" spans="1:70" hidden="1" x14ac:dyDescent="0.35">
      <c r="A4" s="301" t="s">
        <v>477</v>
      </c>
      <c r="B4" s="302" t="s">
        <v>478</v>
      </c>
      <c r="C4" s="302" t="s">
        <v>479</v>
      </c>
      <c r="D4" s="303" t="s">
        <v>480</v>
      </c>
      <c r="E4" s="303" t="s">
        <v>481</v>
      </c>
      <c r="F4" s="302" t="s">
        <v>482</v>
      </c>
      <c r="G4" s="302" t="s">
        <v>483</v>
      </c>
      <c r="H4" s="302" t="s">
        <v>484</v>
      </c>
      <c r="I4" s="302" t="s">
        <v>485</v>
      </c>
      <c r="J4" s="302" t="s">
        <v>486</v>
      </c>
      <c r="K4" s="302" t="s">
        <v>487</v>
      </c>
      <c r="L4" s="301" t="s">
        <v>488</v>
      </c>
      <c r="M4" s="302" t="s">
        <v>489</v>
      </c>
      <c r="N4" s="302" t="s">
        <v>490</v>
      </c>
      <c r="O4" s="302" t="s">
        <v>487</v>
      </c>
      <c r="P4" s="302" t="s">
        <v>484</v>
      </c>
      <c r="Q4" s="301" t="s">
        <v>491</v>
      </c>
      <c r="R4" s="302" t="s">
        <v>492</v>
      </c>
      <c r="S4" s="302" t="s">
        <v>721</v>
      </c>
      <c r="T4" s="302">
        <v>119360090</v>
      </c>
      <c r="U4" s="302">
        <v>10191832</v>
      </c>
      <c r="V4" s="302" t="s">
        <v>722</v>
      </c>
      <c r="W4" s="303" t="s">
        <v>723</v>
      </c>
      <c r="X4" s="302" t="s">
        <v>724</v>
      </c>
      <c r="Y4" s="302" t="s">
        <v>590</v>
      </c>
      <c r="Z4" s="302" t="s">
        <v>725</v>
      </c>
      <c r="AA4" s="302"/>
      <c r="AB4" s="302" t="s">
        <v>726</v>
      </c>
      <c r="AC4" s="302" t="s">
        <v>500</v>
      </c>
      <c r="AD4" s="304">
        <v>14700000</v>
      </c>
      <c r="AE4" s="304">
        <v>15729000</v>
      </c>
      <c r="AF4" s="302" t="s">
        <v>273</v>
      </c>
      <c r="AG4" s="302">
        <v>2.2060999999999999E-4</v>
      </c>
      <c r="AH4" s="304">
        <v>3242.97</v>
      </c>
      <c r="AI4" s="304">
        <v>3469.97</v>
      </c>
      <c r="AJ4" s="302" t="s">
        <v>501</v>
      </c>
      <c r="AK4" s="302" t="s">
        <v>502</v>
      </c>
      <c r="AL4" s="301" t="s">
        <v>503</v>
      </c>
      <c r="AM4" s="302">
        <v>34801</v>
      </c>
      <c r="AN4" s="302">
        <v>73120</v>
      </c>
      <c r="AO4" s="301" t="s">
        <v>477</v>
      </c>
      <c r="AP4" s="301" t="s">
        <v>504</v>
      </c>
      <c r="AQ4" s="302" t="s">
        <v>727</v>
      </c>
      <c r="AR4" s="302"/>
      <c r="AS4" s="303"/>
      <c r="AT4" s="302"/>
      <c r="AU4" s="302"/>
      <c r="AV4" s="304"/>
      <c r="AW4" s="302"/>
      <c r="AX4" s="302"/>
      <c r="AY4" s="304"/>
      <c r="AZ4" s="302">
        <v>1040599</v>
      </c>
      <c r="BA4" s="302" t="s">
        <v>728</v>
      </c>
      <c r="BB4" s="302" t="s">
        <v>729</v>
      </c>
      <c r="BC4" s="302" t="s">
        <v>512</v>
      </c>
      <c r="BD4" s="302"/>
      <c r="BE4" s="303"/>
      <c r="BF4" s="302"/>
      <c r="BG4" s="304"/>
      <c r="BH4" s="302">
        <v>10191832</v>
      </c>
      <c r="BI4" s="302">
        <v>1</v>
      </c>
      <c r="BJ4" s="302" t="s">
        <v>730</v>
      </c>
      <c r="BK4" s="302" t="s">
        <v>731</v>
      </c>
      <c r="BL4" s="302" t="s">
        <v>732</v>
      </c>
      <c r="BM4" s="302"/>
      <c r="BN4" s="302"/>
      <c r="BO4" s="302"/>
      <c r="BP4" s="302"/>
      <c r="BQ4" s="302"/>
      <c r="BR4" s="302"/>
    </row>
    <row r="5" spans="1:70" hidden="1" x14ac:dyDescent="0.35">
      <c r="A5" s="301" t="s">
        <v>477</v>
      </c>
      <c r="B5" s="302" t="s">
        <v>478</v>
      </c>
      <c r="C5" s="302" t="s">
        <v>479</v>
      </c>
      <c r="D5" s="303" t="s">
        <v>480</v>
      </c>
      <c r="E5" s="303" t="s">
        <v>481</v>
      </c>
      <c r="F5" s="302" t="s">
        <v>482</v>
      </c>
      <c r="G5" s="302" t="s">
        <v>483</v>
      </c>
      <c r="H5" s="302" t="s">
        <v>484</v>
      </c>
      <c r="I5" s="302" t="s">
        <v>485</v>
      </c>
      <c r="J5" s="302" t="s">
        <v>486</v>
      </c>
      <c r="K5" s="302" t="s">
        <v>487</v>
      </c>
      <c r="L5" s="301" t="s">
        <v>488</v>
      </c>
      <c r="M5" s="302" t="s">
        <v>489</v>
      </c>
      <c r="N5" s="302" t="s">
        <v>490</v>
      </c>
      <c r="O5" s="302" t="s">
        <v>487</v>
      </c>
      <c r="P5" s="302" t="s">
        <v>484</v>
      </c>
      <c r="Q5" s="301" t="s">
        <v>491</v>
      </c>
      <c r="R5" s="302" t="s">
        <v>492</v>
      </c>
      <c r="S5" s="302" t="s">
        <v>721</v>
      </c>
      <c r="T5" s="302">
        <v>119360091</v>
      </c>
      <c r="U5" s="302">
        <v>10263849</v>
      </c>
      <c r="V5" s="302" t="s">
        <v>722</v>
      </c>
      <c r="W5" s="303" t="s">
        <v>733</v>
      </c>
      <c r="X5" s="302" t="s">
        <v>734</v>
      </c>
      <c r="Y5" s="302" t="s">
        <v>590</v>
      </c>
      <c r="Z5" s="302" t="s">
        <v>725</v>
      </c>
      <c r="AA5" s="302"/>
      <c r="AB5" s="302" t="s">
        <v>726</v>
      </c>
      <c r="AC5" s="302" t="s">
        <v>500</v>
      </c>
      <c r="AD5" s="304">
        <v>162499.98000000001</v>
      </c>
      <c r="AE5" s="304">
        <v>162499.98000000001</v>
      </c>
      <c r="AF5" s="302" t="s">
        <v>273</v>
      </c>
      <c r="AG5" s="302">
        <v>2.209E-4</v>
      </c>
      <c r="AH5" s="304">
        <v>35.9</v>
      </c>
      <c r="AI5" s="304">
        <v>35.9</v>
      </c>
      <c r="AJ5" s="302" t="s">
        <v>501</v>
      </c>
      <c r="AK5" s="302" t="s">
        <v>502</v>
      </c>
      <c r="AL5" s="301" t="s">
        <v>503</v>
      </c>
      <c r="AM5" s="302">
        <v>34801</v>
      </c>
      <c r="AN5" s="302">
        <v>72220</v>
      </c>
      <c r="AO5" s="301" t="s">
        <v>477</v>
      </c>
      <c r="AP5" s="301" t="s">
        <v>504</v>
      </c>
      <c r="AQ5" s="302" t="s">
        <v>735</v>
      </c>
      <c r="AR5" s="302"/>
      <c r="AS5" s="303"/>
      <c r="AT5" s="302"/>
      <c r="AU5" s="302"/>
      <c r="AV5" s="304"/>
      <c r="AW5" s="302"/>
      <c r="AX5" s="302"/>
      <c r="AY5" s="304"/>
      <c r="AZ5" s="302">
        <v>1040675</v>
      </c>
      <c r="BA5" s="302" t="s">
        <v>736</v>
      </c>
      <c r="BB5" s="302" t="s">
        <v>737</v>
      </c>
      <c r="BC5" s="302" t="s">
        <v>512</v>
      </c>
      <c r="BD5" s="302"/>
      <c r="BE5" s="303"/>
      <c r="BF5" s="302"/>
      <c r="BG5" s="304"/>
      <c r="BH5" s="302">
        <v>10263849</v>
      </c>
      <c r="BI5" s="302">
        <v>1</v>
      </c>
      <c r="BJ5" s="302" t="s">
        <v>738</v>
      </c>
      <c r="BK5" s="302" t="s">
        <v>731</v>
      </c>
      <c r="BL5" s="302" t="s">
        <v>732</v>
      </c>
      <c r="BM5" s="302"/>
      <c r="BN5" s="302"/>
      <c r="BO5" s="302"/>
      <c r="BP5" s="302"/>
      <c r="BQ5" s="302"/>
      <c r="BR5" s="302"/>
    </row>
    <row r="6" spans="1:70" hidden="1" x14ac:dyDescent="0.35">
      <c r="A6" s="301" t="s">
        <v>477</v>
      </c>
      <c r="B6" s="302" t="s">
        <v>478</v>
      </c>
      <c r="C6" s="302" t="s">
        <v>479</v>
      </c>
      <c r="D6" s="303" t="s">
        <v>480</v>
      </c>
      <c r="E6" s="303" t="s">
        <v>481</v>
      </c>
      <c r="F6" s="302" t="s">
        <v>482</v>
      </c>
      <c r="G6" s="302" t="s">
        <v>483</v>
      </c>
      <c r="H6" s="302" t="s">
        <v>484</v>
      </c>
      <c r="I6" s="302" t="s">
        <v>485</v>
      </c>
      <c r="J6" s="302" t="s">
        <v>486</v>
      </c>
      <c r="K6" s="302" t="s">
        <v>487</v>
      </c>
      <c r="L6" s="301" t="s">
        <v>488</v>
      </c>
      <c r="M6" s="302" t="s">
        <v>489</v>
      </c>
      <c r="N6" s="302" t="s">
        <v>490</v>
      </c>
      <c r="O6" s="302" t="s">
        <v>487</v>
      </c>
      <c r="P6" s="302" t="s">
        <v>484</v>
      </c>
      <c r="Q6" s="301" t="s">
        <v>491</v>
      </c>
      <c r="R6" s="302" t="s">
        <v>492</v>
      </c>
      <c r="S6" s="302" t="s">
        <v>721</v>
      </c>
      <c r="T6" s="302">
        <v>119360092</v>
      </c>
      <c r="U6" s="302">
        <v>10263849</v>
      </c>
      <c r="V6" s="302" t="s">
        <v>722</v>
      </c>
      <c r="W6" s="303" t="s">
        <v>733</v>
      </c>
      <c r="X6" s="302" t="s">
        <v>734</v>
      </c>
      <c r="Y6" s="302" t="s">
        <v>590</v>
      </c>
      <c r="Z6" s="302" t="s">
        <v>725</v>
      </c>
      <c r="AA6" s="302"/>
      <c r="AB6" s="302" t="s">
        <v>726</v>
      </c>
      <c r="AC6" s="302" t="s">
        <v>500</v>
      </c>
      <c r="AD6" s="304">
        <v>4999.9799999999996</v>
      </c>
      <c r="AE6" s="304">
        <v>4999.9799999999996</v>
      </c>
      <c r="AF6" s="302" t="s">
        <v>273</v>
      </c>
      <c r="AG6" s="302">
        <v>2.209E-4</v>
      </c>
      <c r="AH6" s="304">
        <v>1.1000000000000001</v>
      </c>
      <c r="AI6" s="304">
        <v>1.1000000000000001</v>
      </c>
      <c r="AJ6" s="302" t="s">
        <v>501</v>
      </c>
      <c r="AK6" s="302" t="s">
        <v>502</v>
      </c>
      <c r="AL6" s="301" t="s">
        <v>503</v>
      </c>
      <c r="AM6" s="302">
        <v>34801</v>
      </c>
      <c r="AN6" s="302">
        <v>72220</v>
      </c>
      <c r="AO6" s="301" t="s">
        <v>477</v>
      </c>
      <c r="AP6" s="301" t="s">
        <v>504</v>
      </c>
      <c r="AQ6" s="302" t="s">
        <v>735</v>
      </c>
      <c r="AR6" s="302"/>
      <c r="AS6" s="303"/>
      <c r="AT6" s="302"/>
      <c r="AU6" s="302"/>
      <c r="AV6" s="304"/>
      <c r="AW6" s="302"/>
      <c r="AX6" s="302"/>
      <c r="AY6" s="304"/>
      <c r="AZ6" s="302">
        <v>1040675</v>
      </c>
      <c r="BA6" s="302" t="s">
        <v>736</v>
      </c>
      <c r="BB6" s="302" t="s">
        <v>737</v>
      </c>
      <c r="BC6" s="302" t="s">
        <v>512</v>
      </c>
      <c r="BD6" s="302"/>
      <c r="BE6" s="303"/>
      <c r="BF6" s="302"/>
      <c r="BG6" s="304"/>
      <c r="BH6" s="302">
        <v>10263849</v>
      </c>
      <c r="BI6" s="302">
        <v>2</v>
      </c>
      <c r="BJ6" s="302" t="s">
        <v>739</v>
      </c>
      <c r="BK6" s="302" t="s">
        <v>731</v>
      </c>
      <c r="BL6" s="302" t="s">
        <v>732</v>
      </c>
      <c r="BM6" s="302"/>
      <c r="BN6" s="302"/>
      <c r="BO6" s="302"/>
      <c r="BP6" s="302"/>
      <c r="BQ6" s="302"/>
      <c r="BR6" s="302"/>
    </row>
    <row r="7" spans="1:70" hidden="1" x14ac:dyDescent="0.35">
      <c r="A7" s="301" t="s">
        <v>477</v>
      </c>
      <c r="B7" s="302" t="s">
        <v>478</v>
      </c>
      <c r="C7" s="302" t="s">
        <v>479</v>
      </c>
      <c r="D7" s="303" t="s">
        <v>480</v>
      </c>
      <c r="E7" s="303" t="s">
        <v>481</v>
      </c>
      <c r="F7" s="302" t="s">
        <v>482</v>
      </c>
      <c r="G7" s="302" t="s">
        <v>483</v>
      </c>
      <c r="H7" s="302" t="s">
        <v>484</v>
      </c>
      <c r="I7" s="302" t="s">
        <v>485</v>
      </c>
      <c r="J7" s="302" t="s">
        <v>486</v>
      </c>
      <c r="K7" s="302" t="s">
        <v>487</v>
      </c>
      <c r="L7" s="301" t="s">
        <v>488</v>
      </c>
      <c r="M7" s="302" t="s">
        <v>489</v>
      </c>
      <c r="N7" s="302" t="s">
        <v>490</v>
      </c>
      <c r="O7" s="302" t="s">
        <v>487</v>
      </c>
      <c r="P7" s="302" t="s">
        <v>484</v>
      </c>
      <c r="Q7" s="301" t="s">
        <v>491</v>
      </c>
      <c r="R7" s="302" t="s">
        <v>492</v>
      </c>
      <c r="S7" s="302" t="s">
        <v>721</v>
      </c>
      <c r="T7" s="302">
        <v>119360093</v>
      </c>
      <c r="U7" s="302">
        <v>10255603</v>
      </c>
      <c r="V7" s="302" t="s">
        <v>722</v>
      </c>
      <c r="W7" s="303" t="s">
        <v>538</v>
      </c>
      <c r="X7" s="302" t="s">
        <v>740</v>
      </c>
      <c r="Y7" s="302" t="s">
        <v>590</v>
      </c>
      <c r="Z7" s="302" t="s">
        <v>725</v>
      </c>
      <c r="AA7" s="302"/>
      <c r="AB7" s="302" t="s">
        <v>726</v>
      </c>
      <c r="AC7" s="302" t="s">
        <v>500</v>
      </c>
      <c r="AD7" s="304">
        <v>281.55</v>
      </c>
      <c r="AE7" s="304">
        <v>301.25850000000003</v>
      </c>
      <c r="AF7" s="302" t="s">
        <v>741</v>
      </c>
      <c r="AG7" s="302">
        <v>1</v>
      </c>
      <c r="AH7" s="304">
        <v>281.55</v>
      </c>
      <c r="AI7" s="304">
        <v>301.25850000000003</v>
      </c>
      <c r="AJ7" s="302" t="s">
        <v>501</v>
      </c>
      <c r="AK7" s="302" t="s">
        <v>502</v>
      </c>
      <c r="AL7" s="301" t="s">
        <v>503</v>
      </c>
      <c r="AM7" s="302">
        <v>34801</v>
      </c>
      <c r="AN7" s="302">
        <v>72425</v>
      </c>
      <c r="AO7" s="301" t="s">
        <v>477</v>
      </c>
      <c r="AP7" s="301" t="s">
        <v>504</v>
      </c>
      <c r="AQ7" s="302" t="s">
        <v>742</v>
      </c>
      <c r="AR7" s="302"/>
      <c r="AS7" s="303"/>
      <c r="AT7" s="302"/>
      <c r="AU7" s="302"/>
      <c r="AV7" s="304"/>
      <c r="AW7" s="302"/>
      <c r="AX7" s="302"/>
      <c r="AY7" s="304"/>
      <c r="AZ7" s="302">
        <v>1000133</v>
      </c>
      <c r="BA7" s="302" t="s">
        <v>743</v>
      </c>
      <c r="BB7" s="302"/>
      <c r="BC7" s="302"/>
      <c r="BD7" s="302"/>
      <c r="BE7" s="303"/>
      <c r="BF7" s="302"/>
      <c r="BG7" s="304"/>
      <c r="BH7" s="302">
        <v>10255603</v>
      </c>
      <c r="BI7" s="302">
        <v>1</v>
      </c>
      <c r="BJ7" s="302" t="s">
        <v>744</v>
      </c>
      <c r="BK7" s="302" t="s">
        <v>731</v>
      </c>
      <c r="BL7" s="302" t="s">
        <v>745</v>
      </c>
      <c r="BM7" s="302"/>
      <c r="BN7" s="302"/>
      <c r="BO7" s="302"/>
      <c r="BP7" s="302"/>
      <c r="BQ7" s="302"/>
      <c r="BR7" s="302"/>
    </row>
    <row r="8" spans="1:70" hidden="1" x14ac:dyDescent="0.35">
      <c r="A8" s="301" t="s">
        <v>477</v>
      </c>
      <c r="B8" s="302" t="s">
        <v>478</v>
      </c>
      <c r="C8" s="302" t="s">
        <v>479</v>
      </c>
      <c r="D8" s="303" t="s">
        <v>480</v>
      </c>
      <c r="E8" s="303" t="s">
        <v>481</v>
      </c>
      <c r="F8" s="302" t="s">
        <v>482</v>
      </c>
      <c r="G8" s="302" t="s">
        <v>483</v>
      </c>
      <c r="H8" s="302" t="s">
        <v>484</v>
      </c>
      <c r="I8" s="302" t="s">
        <v>485</v>
      </c>
      <c r="J8" s="302" t="s">
        <v>486</v>
      </c>
      <c r="K8" s="302" t="s">
        <v>487</v>
      </c>
      <c r="L8" s="301" t="s">
        <v>488</v>
      </c>
      <c r="M8" s="302" t="s">
        <v>489</v>
      </c>
      <c r="N8" s="302" t="s">
        <v>490</v>
      </c>
      <c r="O8" s="302" t="s">
        <v>487</v>
      </c>
      <c r="P8" s="302" t="s">
        <v>484</v>
      </c>
      <c r="Q8" s="301" t="s">
        <v>491</v>
      </c>
      <c r="R8" s="302" t="s">
        <v>492</v>
      </c>
      <c r="S8" s="302" t="s">
        <v>721</v>
      </c>
      <c r="T8" s="302">
        <v>119360094</v>
      </c>
      <c r="U8" s="302">
        <v>10369240</v>
      </c>
      <c r="V8" s="302" t="s">
        <v>722</v>
      </c>
      <c r="W8" s="303" t="s">
        <v>746</v>
      </c>
      <c r="X8" s="302" t="s">
        <v>747</v>
      </c>
      <c r="Y8" s="302" t="s">
        <v>496</v>
      </c>
      <c r="Z8" s="302" t="s">
        <v>725</v>
      </c>
      <c r="AA8" s="302"/>
      <c r="AB8" s="302" t="s">
        <v>726</v>
      </c>
      <c r="AC8" s="302" t="s">
        <v>500</v>
      </c>
      <c r="AD8" s="304">
        <v>2370200</v>
      </c>
      <c r="AE8" s="304">
        <v>2536114</v>
      </c>
      <c r="AF8" s="302" t="s">
        <v>273</v>
      </c>
      <c r="AG8" s="302">
        <v>2.1383E-4</v>
      </c>
      <c r="AH8" s="304">
        <v>506.82</v>
      </c>
      <c r="AI8" s="304">
        <v>542.29999999999995</v>
      </c>
      <c r="AJ8" s="302" t="s">
        <v>501</v>
      </c>
      <c r="AK8" s="302" t="s">
        <v>502</v>
      </c>
      <c r="AL8" s="301" t="s">
        <v>503</v>
      </c>
      <c r="AM8" s="302">
        <v>34810</v>
      </c>
      <c r="AN8" s="302">
        <v>71605</v>
      </c>
      <c r="AO8" s="301" t="s">
        <v>477</v>
      </c>
      <c r="AP8" s="301" t="s">
        <v>504</v>
      </c>
      <c r="AQ8" s="302" t="s">
        <v>748</v>
      </c>
      <c r="AR8" s="302"/>
      <c r="AS8" s="303"/>
      <c r="AT8" s="302"/>
      <c r="AU8" s="302"/>
      <c r="AV8" s="304"/>
      <c r="AW8" s="302"/>
      <c r="AX8" s="302"/>
      <c r="AY8" s="304"/>
      <c r="AZ8" s="302">
        <v>1040764</v>
      </c>
      <c r="BA8" s="302" t="s">
        <v>749</v>
      </c>
      <c r="BB8" s="302" t="s">
        <v>750</v>
      </c>
      <c r="BC8" s="302" t="s">
        <v>512</v>
      </c>
      <c r="BD8" s="302"/>
      <c r="BE8" s="303"/>
      <c r="BF8" s="302"/>
      <c r="BG8" s="304"/>
      <c r="BH8" s="302">
        <v>10369240</v>
      </c>
      <c r="BI8" s="302">
        <v>1</v>
      </c>
      <c r="BJ8" s="302" t="s">
        <v>751</v>
      </c>
      <c r="BK8" s="302" t="s">
        <v>752</v>
      </c>
      <c r="BL8" s="302" t="s">
        <v>732</v>
      </c>
      <c r="BM8" s="302"/>
      <c r="BN8" s="302"/>
      <c r="BO8" s="302"/>
      <c r="BP8" s="302"/>
      <c r="BQ8" s="302"/>
      <c r="BR8" s="302"/>
    </row>
    <row r="9" spans="1:70" hidden="1" x14ac:dyDescent="0.35">
      <c r="A9" s="301" t="s">
        <v>477</v>
      </c>
      <c r="B9" s="302" t="s">
        <v>478</v>
      </c>
      <c r="C9" s="302" t="s">
        <v>479</v>
      </c>
      <c r="D9" s="303" t="s">
        <v>480</v>
      </c>
      <c r="E9" s="303" t="s">
        <v>481</v>
      </c>
      <c r="F9" s="302" t="s">
        <v>482</v>
      </c>
      <c r="G9" s="302" t="s">
        <v>483</v>
      </c>
      <c r="H9" s="302" t="s">
        <v>484</v>
      </c>
      <c r="I9" s="302" t="s">
        <v>485</v>
      </c>
      <c r="J9" s="302" t="s">
        <v>486</v>
      </c>
      <c r="K9" s="302" t="s">
        <v>487</v>
      </c>
      <c r="L9" s="301" t="s">
        <v>488</v>
      </c>
      <c r="M9" s="302" t="s">
        <v>489</v>
      </c>
      <c r="N9" s="302" t="s">
        <v>490</v>
      </c>
      <c r="O9" s="302" t="s">
        <v>487</v>
      </c>
      <c r="P9" s="302" t="s">
        <v>484</v>
      </c>
      <c r="Q9" s="301" t="s">
        <v>491</v>
      </c>
      <c r="R9" s="302" t="s">
        <v>492</v>
      </c>
      <c r="S9" s="302" t="s">
        <v>721</v>
      </c>
      <c r="T9" s="302">
        <v>119360095</v>
      </c>
      <c r="U9" s="302">
        <v>10354218</v>
      </c>
      <c r="V9" s="302" t="s">
        <v>722</v>
      </c>
      <c r="W9" s="303" t="s">
        <v>753</v>
      </c>
      <c r="X9" s="302" t="s">
        <v>754</v>
      </c>
      <c r="Y9" s="302" t="s">
        <v>590</v>
      </c>
      <c r="Z9" s="302" t="s">
        <v>725</v>
      </c>
      <c r="AA9" s="302"/>
      <c r="AB9" s="302" t="s">
        <v>726</v>
      </c>
      <c r="AC9" s="302" t="s">
        <v>500</v>
      </c>
      <c r="AD9" s="304">
        <v>1569600</v>
      </c>
      <c r="AE9" s="304">
        <v>1679472</v>
      </c>
      <c r="AF9" s="302" t="s">
        <v>273</v>
      </c>
      <c r="AG9" s="302">
        <v>2.1383E-4</v>
      </c>
      <c r="AH9" s="304">
        <v>335.63</v>
      </c>
      <c r="AI9" s="304">
        <v>359.12</v>
      </c>
      <c r="AJ9" s="302" t="s">
        <v>501</v>
      </c>
      <c r="AK9" s="302" t="s">
        <v>502</v>
      </c>
      <c r="AL9" s="301" t="s">
        <v>503</v>
      </c>
      <c r="AM9" s="302">
        <v>34801</v>
      </c>
      <c r="AN9" s="302">
        <v>72505</v>
      </c>
      <c r="AO9" s="301" t="s">
        <v>477</v>
      </c>
      <c r="AP9" s="301" t="s">
        <v>504</v>
      </c>
      <c r="AQ9" s="302" t="s">
        <v>755</v>
      </c>
      <c r="AR9" s="302"/>
      <c r="AS9" s="303"/>
      <c r="AT9" s="302"/>
      <c r="AU9" s="302"/>
      <c r="AV9" s="304"/>
      <c r="AW9" s="302"/>
      <c r="AX9" s="302"/>
      <c r="AY9" s="304"/>
      <c r="AZ9" s="302">
        <v>1040615</v>
      </c>
      <c r="BA9" s="302" t="s">
        <v>756</v>
      </c>
      <c r="BB9" s="302" t="s">
        <v>757</v>
      </c>
      <c r="BC9" s="302" t="s">
        <v>512</v>
      </c>
      <c r="BD9" s="302"/>
      <c r="BE9" s="303"/>
      <c r="BF9" s="302"/>
      <c r="BG9" s="304"/>
      <c r="BH9" s="302">
        <v>10354218</v>
      </c>
      <c r="BI9" s="302">
        <v>1</v>
      </c>
      <c r="BJ9" s="302" t="s">
        <v>758</v>
      </c>
      <c r="BK9" s="302" t="s">
        <v>731</v>
      </c>
      <c r="BL9" s="302" t="s">
        <v>732</v>
      </c>
      <c r="BM9" s="302"/>
      <c r="BN9" s="302"/>
      <c r="BO9" s="302"/>
      <c r="BP9" s="302"/>
      <c r="BQ9" s="302"/>
      <c r="BR9" s="302"/>
    </row>
    <row r="10" spans="1:70" hidden="1" x14ac:dyDescent="0.35">
      <c r="A10" s="301" t="s">
        <v>477</v>
      </c>
      <c r="B10" s="302" t="s">
        <v>478</v>
      </c>
      <c r="C10" s="302" t="s">
        <v>479</v>
      </c>
      <c r="D10" s="303" t="s">
        <v>480</v>
      </c>
      <c r="E10" s="303" t="s">
        <v>481</v>
      </c>
      <c r="F10" s="302" t="s">
        <v>482</v>
      </c>
      <c r="G10" s="302" t="s">
        <v>483</v>
      </c>
      <c r="H10" s="302" t="s">
        <v>484</v>
      </c>
      <c r="I10" s="302" t="s">
        <v>485</v>
      </c>
      <c r="J10" s="302" t="s">
        <v>486</v>
      </c>
      <c r="K10" s="302" t="s">
        <v>487</v>
      </c>
      <c r="L10" s="301" t="s">
        <v>488</v>
      </c>
      <c r="M10" s="302" t="s">
        <v>489</v>
      </c>
      <c r="N10" s="302" t="s">
        <v>490</v>
      </c>
      <c r="O10" s="302" t="s">
        <v>487</v>
      </c>
      <c r="P10" s="302" t="s">
        <v>484</v>
      </c>
      <c r="Q10" s="301" t="s">
        <v>491</v>
      </c>
      <c r="R10" s="302" t="s">
        <v>492</v>
      </c>
      <c r="S10" s="302" t="s">
        <v>721</v>
      </c>
      <c r="T10" s="302">
        <v>119360096</v>
      </c>
      <c r="U10" s="302">
        <v>10354218</v>
      </c>
      <c r="V10" s="302" t="s">
        <v>722</v>
      </c>
      <c r="W10" s="303" t="s">
        <v>753</v>
      </c>
      <c r="X10" s="302" t="s">
        <v>754</v>
      </c>
      <c r="Y10" s="302" t="s">
        <v>590</v>
      </c>
      <c r="Z10" s="302" t="s">
        <v>725</v>
      </c>
      <c r="AA10" s="302"/>
      <c r="AB10" s="302" t="s">
        <v>726</v>
      </c>
      <c r="AC10" s="302" t="s">
        <v>500</v>
      </c>
      <c r="AD10" s="304">
        <v>1569600</v>
      </c>
      <c r="AE10" s="304">
        <v>1679472</v>
      </c>
      <c r="AF10" s="302" t="s">
        <v>273</v>
      </c>
      <c r="AG10" s="302">
        <v>2.1383E-4</v>
      </c>
      <c r="AH10" s="304">
        <v>335.63</v>
      </c>
      <c r="AI10" s="304">
        <v>359.12</v>
      </c>
      <c r="AJ10" s="302" t="s">
        <v>501</v>
      </c>
      <c r="AK10" s="302" t="s">
        <v>502</v>
      </c>
      <c r="AL10" s="301" t="s">
        <v>503</v>
      </c>
      <c r="AM10" s="302">
        <v>34801</v>
      </c>
      <c r="AN10" s="302">
        <v>72505</v>
      </c>
      <c r="AO10" s="301" t="s">
        <v>477</v>
      </c>
      <c r="AP10" s="301" t="s">
        <v>504</v>
      </c>
      <c r="AQ10" s="302" t="s">
        <v>755</v>
      </c>
      <c r="AR10" s="302"/>
      <c r="AS10" s="303"/>
      <c r="AT10" s="302"/>
      <c r="AU10" s="302"/>
      <c r="AV10" s="304"/>
      <c r="AW10" s="302"/>
      <c r="AX10" s="302"/>
      <c r="AY10" s="304"/>
      <c r="AZ10" s="302">
        <v>1040615</v>
      </c>
      <c r="BA10" s="302" t="s">
        <v>756</v>
      </c>
      <c r="BB10" s="302" t="s">
        <v>757</v>
      </c>
      <c r="BC10" s="302" t="s">
        <v>512</v>
      </c>
      <c r="BD10" s="302"/>
      <c r="BE10" s="303"/>
      <c r="BF10" s="302"/>
      <c r="BG10" s="304"/>
      <c r="BH10" s="302">
        <v>10354218</v>
      </c>
      <c r="BI10" s="302">
        <v>2</v>
      </c>
      <c r="BJ10" s="302" t="s">
        <v>759</v>
      </c>
      <c r="BK10" s="302" t="s">
        <v>731</v>
      </c>
      <c r="BL10" s="302" t="s">
        <v>732</v>
      </c>
      <c r="BM10" s="302"/>
      <c r="BN10" s="302"/>
      <c r="BO10" s="302"/>
      <c r="BP10" s="302"/>
      <c r="BQ10" s="302"/>
      <c r="BR10" s="302"/>
    </row>
    <row r="11" spans="1:70" hidden="1" x14ac:dyDescent="0.35">
      <c r="A11" s="301" t="s">
        <v>477</v>
      </c>
      <c r="B11" s="302" t="s">
        <v>478</v>
      </c>
      <c r="C11" s="302" t="s">
        <v>479</v>
      </c>
      <c r="D11" s="303" t="s">
        <v>480</v>
      </c>
      <c r="E11" s="303" t="s">
        <v>481</v>
      </c>
      <c r="F11" s="302" t="s">
        <v>482</v>
      </c>
      <c r="G11" s="302" t="s">
        <v>483</v>
      </c>
      <c r="H11" s="302" t="s">
        <v>484</v>
      </c>
      <c r="I11" s="302" t="s">
        <v>485</v>
      </c>
      <c r="J11" s="302" t="s">
        <v>486</v>
      </c>
      <c r="K11" s="302" t="s">
        <v>487</v>
      </c>
      <c r="L11" s="301" t="s">
        <v>488</v>
      </c>
      <c r="M11" s="302" t="s">
        <v>489</v>
      </c>
      <c r="N11" s="302" t="s">
        <v>490</v>
      </c>
      <c r="O11" s="302" t="s">
        <v>487</v>
      </c>
      <c r="P11" s="302" t="s">
        <v>484</v>
      </c>
      <c r="Q11" s="301" t="s">
        <v>491</v>
      </c>
      <c r="R11" s="302" t="s">
        <v>492</v>
      </c>
      <c r="S11" s="302" t="s">
        <v>721</v>
      </c>
      <c r="T11" s="302">
        <v>119360097</v>
      </c>
      <c r="U11" s="302">
        <v>10354218</v>
      </c>
      <c r="V11" s="302" t="s">
        <v>722</v>
      </c>
      <c r="W11" s="303" t="s">
        <v>753</v>
      </c>
      <c r="X11" s="302" t="s">
        <v>754</v>
      </c>
      <c r="Y11" s="302" t="s">
        <v>590</v>
      </c>
      <c r="Z11" s="302" t="s">
        <v>725</v>
      </c>
      <c r="AA11" s="302"/>
      <c r="AB11" s="302" t="s">
        <v>726</v>
      </c>
      <c r="AC11" s="302" t="s">
        <v>500</v>
      </c>
      <c r="AD11" s="304">
        <v>1569600</v>
      </c>
      <c r="AE11" s="304">
        <v>1679472</v>
      </c>
      <c r="AF11" s="302" t="s">
        <v>273</v>
      </c>
      <c r="AG11" s="302">
        <v>2.1383E-4</v>
      </c>
      <c r="AH11" s="304">
        <v>335.63</v>
      </c>
      <c r="AI11" s="304">
        <v>359.12</v>
      </c>
      <c r="AJ11" s="302" t="s">
        <v>501</v>
      </c>
      <c r="AK11" s="302" t="s">
        <v>502</v>
      </c>
      <c r="AL11" s="301" t="s">
        <v>503</v>
      </c>
      <c r="AM11" s="302">
        <v>34801</v>
      </c>
      <c r="AN11" s="302">
        <v>72505</v>
      </c>
      <c r="AO11" s="301" t="s">
        <v>477</v>
      </c>
      <c r="AP11" s="301" t="s">
        <v>504</v>
      </c>
      <c r="AQ11" s="302" t="s">
        <v>755</v>
      </c>
      <c r="AR11" s="302"/>
      <c r="AS11" s="303"/>
      <c r="AT11" s="302"/>
      <c r="AU11" s="302"/>
      <c r="AV11" s="304"/>
      <c r="AW11" s="302"/>
      <c r="AX11" s="302"/>
      <c r="AY11" s="304"/>
      <c r="AZ11" s="302">
        <v>1040615</v>
      </c>
      <c r="BA11" s="302" t="s">
        <v>756</v>
      </c>
      <c r="BB11" s="302" t="s">
        <v>757</v>
      </c>
      <c r="BC11" s="302" t="s">
        <v>512</v>
      </c>
      <c r="BD11" s="302"/>
      <c r="BE11" s="303"/>
      <c r="BF11" s="302"/>
      <c r="BG11" s="304"/>
      <c r="BH11" s="302">
        <v>10354218</v>
      </c>
      <c r="BI11" s="302">
        <v>3</v>
      </c>
      <c r="BJ11" s="302" t="s">
        <v>760</v>
      </c>
      <c r="BK11" s="302" t="s">
        <v>731</v>
      </c>
      <c r="BL11" s="302" t="s">
        <v>732</v>
      </c>
      <c r="BM11" s="302"/>
      <c r="BN11" s="302"/>
      <c r="BO11" s="302"/>
      <c r="BP11" s="302"/>
      <c r="BQ11" s="302"/>
      <c r="BR11" s="302"/>
    </row>
    <row r="12" spans="1:70" hidden="1" x14ac:dyDescent="0.35">
      <c r="A12" s="301" t="s">
        <v>477</v>
      </c>
      <c r="B12" s="302" t="s">
        <v>478</v>
      </c>
      <c r="C12" s="302" t="s">
        <v>479</v>
      </c>
      <c r="D12" s="303" t="s">
        <v>480</v>
      </c>
      <c r="E12" s="303" t="s">
        <v>481</v>
      </c>
      <c r="F12" s="302" t="s">
        <v>482</v>
      </c>
      <c r="G12" s="302" t="s">
        <v>483</v>
      </c>
      <c r="H12" s="302" t="s">
        <v>484</v>
      </c>
      <c r="I12" s="302" t="s">
        <v>485</v>
      </c>
      <c r="J12" s="302" t="s">
        <v>486</v>
      </c>
      <c r="K12" s="302" t="s">
        <v>487</v>
      </c>
      <c r="L12" s="301" t="s">
        <v>488</v>
      </c>
      <c r="M12" s="302" t="s">
        <v>489</v>
      </c>
      <c r="N12" s="302" t="s">
        <v>490</v>
      </c>
      <c r="O12" s="302" t="s">
        <v>487</v>
      </c>
      <c r="P12" s="302" t="s">
        <v>484</v>
      </c>
      <c r="Q12" s="301" t="s">
        <v>491</v>
      </c>
      <c r="R12" s="302" t="s">
        <v>492</v>
      </c>
      <c r="S12" s="302" t="s">
        <v>721</v>
      </c>
      <c r="T12" s="302">
        <v>119360098</v>
      </c>
      <c r="U12" s="302">
        <v>10354218</v>
      </c>
      <c r="V12" s="302" t="s">
        <v>722</v>
      </c>
      <c r="W12" s="303" t="s">
        <v>753</v>
      </c>
      <c r="X12" s="302" t="s">
        <v>754</v>
      </c>
      <c r="Y12" s="302" t="s">
        <v>590</v>
      </c>
      <c r="Z12" s="302" t="s">
        <v>725</v>
      </c>
      <c r="AA12" s="302"/>
      <c r="AB12" s="302" t="s">
        <v>726</v>
      </c>
      <c r="AC12" s="302" t="s">
        <v>500</v>
      </c>
      <c r="AD12" s="304">
        <v>1569600</v>
      </c>
      <c r="AE12" s="304">
        <v>1679472</v>
      </c>
      <c r="AF12" s="302" t="s">
        <v>273</v>
      </c>
      <c r="AG12" s="302">
        <v>2.1383E-4</v>
      </c>
      <c r="AH12" s="304">
        <v>335.63</v>
      </c>
      <c r="AI12" s="304">
        <v>359.12</v>
      </c>
      <c r="AJ12" s="302" t="s">
        <v>501</v>
      </c>
      <c r="AK12" s="302" t="s">
        <v>502</v>
      </c>
      <c r="AL12" s="301" t="s">
        <v>503</v>
      </c>
      <c r="AM12" s="302">
        <v>34801</v>
      </c>
      <c r="AN12" s="302">
        <v>72505</v>
      </c>
      <c r="AO12" s="301" t="s">
        <v>477</v>
      </c>
      <c r="AP12" s="301" t="s">
        <v>504</v>
      </c>
      <c r="AQ12" s="302" t="s">
        <v>755</v>
      </c>
      <c r="AR12" s="302"/>
      <c r="AS12" s="303"/>
      <c r="AT12" s="302"/>
      <c r="AU12" s="302"/>
      <c r="AV12" s="304"/>
      <c r="AW12" s="302"/>
      <c r="AX12" s="302"/>
      <c r="AY12" s="304"/>
      <c r="AZ12" s="302">
        <v>1040615</v>
      </c>
      <c r="BA12" s="302" t="s">
        <v>756</v>
      </c>
      <c r="BB12" s="302" t="s">
        <v>757</v>
      </c>
      <c r="BC12" s="302" t="s">
        <v>512</v>
      </c>
      <c r="BD12" s="302"/>
      <c r="BE12" s="303"/>
      <c r="BF12" s="302"/>
      <c r="BG12" s="304"/>
      <c r="BH12" s="302">
        <v>10354218</v>
      </c>
      <c r="BI12" s="302">
        <v>4</v>
      </c>
      <c r="BJ12" s="302" t="s">
        <v>761</v>
      </c>
      <c r="BK12" s="302" t="s">
        <v>731</v>
      </c>
      <c r="BL12" s="302" t="s">
        <v>732</v>
      </c>
      <c r="BM12" s="302"/>
      <c r="BN12" s="302"/>
      <c r="BO12" s="302"/>
      <c r="BP12" s="302"/>
      <c r="BQ12" s="302"/>
      <c r="BR12" s="302"/>
    </row>
    <row r="13" spans="1:70" hidden="1" x14ac:dyDescent="0.35">
      <c r="A13" s="301" t="s">
        <v>477</v>
      </c>
      <c r="B13" s="302" t="s">
        <v>478</v>
      </c>
      <c r="C13" s="302" t="s">
        <v>479</v>
      </c>
      <c r="D13" s="303" t="s">
        <v>480</v>
      </c>
      <c r="E13" s="303" t="s">
        <v>481</v>
      </c>
      <c r="F13" s="302" t="s">
        <v>482</v>
      </c>
      <c r="G13" s="302" t="s">
        <v>483</v>
      </c>
      <c r="H13" s="302" t="s">
        <v>484</v>
      </c>
      <c r="I13" s="302" t="s">
        <v>485</v>
      </c>
      <c r="J13" s="302" t="s">
        <v>486</v>
      </c>
      <c r="K13" s="302" t="s">
        <v>487</v>
      </c>
      <c r="L13" s="301" t="s">
        <v>488</v>
      </c>
      <c r="M13" s="302" t="s">
        <v>489</v>
      </c>
      <c r="N13" s="302" t="s">
        <v>490</v>
      </c>
      <c r="O13" s="302" t="s">
        <v>487</v>
      </c>
      <c r="P13" s="302" t="s">
        <v>484</v>
      </c>
      <c r="Q13" s="301" t="s">
        <v>491</v>
      </c>
      <c r="R13" s="302" t="s">
        <v>492</v>
      </c>
      <c r="S13" s="302" t="s">
        <v>721</v>
      </c>
      <c r="T13" s="302">
        <v>119360123</v>
      </c>
      <c r="U13" s="302" t="s">
        <v>762</v>
      </c>
      <c r="V13" s="302" t="s">
        <v>722</v>
      </c>
      <c r="W13" s="303" t="s">
        <v>763</v>
      </c>
      <c r="X13" s="302" t="s">
        <v>764</v>
      </c>
      <c r="Y13" s="302" t="s">
        <v>496</v>
      </c>
      <c r="Z13" s="302" t="s">
        <v>497</v>
      </c>
      <c r="AA13" s="302"/>
      <c r="AB13" s="302" t="s">
        <v>765</v>
      </c>
      <c r="AC13" s="302" t="s">
        <v>500</v>
      </c>
      <c r="AD13" s="304">
        <v>156200</v>
      </c>
      <c r="AE13" s="304">
        <v>167134</v>
      </c>
      <c r="AF13" s="302" t="s">
        <v>273</v>
      </c>
      <c r="AG13" s="302">
        <v>2.2196999999999999E-4</v>
      </c>
      <c r="AH13" s="304">
        <v>33.15</v>
      </c>
      <c r="AI13" s="304">
        <v>35.470500000000001</v>
      </c>
      <c r="AJ13" s="302" t="s">
        <v>501</v>
      </c>
      <c r="AK13" s="302" t="s">
        <v>502</v>
      </c>
      <c r="AL13" s="301" t="s">
        <v>503</v>
      </c>
      <c r="AM13" s="302">
        <v>34810</v>
      </c>
      <c r="AN13" s="302">
        <v>71610</v>
      </c>
      <c r="AO13" s="301" t="s">
        <v>477</v>
      </c>
      <c r="AP13" s="301" t="s">
        <v>504</v>
      </c>
      <c r="AQ13" s="302" t="s">
        <v>766</v>
      </c>
      <c r="AR13" s="302" t="s">
        <v>767</v>
      </c>
      <c r="AS13" s="303" t="s">
        <v>763</v>
      </c>
      <c r="AT13" s="302" t="s">
        <v>482</v>
      </c>
      <c r="AU13" s="302" t="s">
        <v>762</v>
      </c>
      <c r="AV13" s="304" t="s">
        <v>768</v>
      </c>
      <c r="AW13" s="302" t="s">
        <v>751</v>
      </c>
      <c r="AX13" s="302" t="s">
        <v>509</v>
      </c>
      <c r="AY13" s="304" t="s">
        <v>768</v>
      </c>
      <c r="AZ13" s="302">
        <v>1040764</v>
      </c>
      <c r="BA13" s="302" t="s">
        <v>749</v>
      </c>
      <c r="BB13" s="302" t="s">
        <v>750</v>
      </c>
      <c r="BC13" s="302" t="s">
        <v>512</v>
      </c>
      <c r="BD13" s="302" t="s">
        <v>769</v>
      </c>
      <c r="BE13" s="303"/>
      <c r="BF13" s="302"/>
      <c r="BG13" s="304"/>
      <c r="BH13" s="302">
        <v>10373603</v>
      </c>
      <c r="BI13" s="302">
        <v>1</v>
      </c>
      <c r="BJ13" s="302" t="s">
        <v>751</v>
      </c>
      <c r="BK13" s="302" t="s">
        <v>600</v>
      </c>
      <c r="BL13" s="302" t="s">
        <v>601</v>
      </c>
      <c r="BM13" s="302"/>
      <c r="BN13" s="302"/>
      <c r="BO13" s="302"/>
      <c r="BP13" s="302"/>
      <c r="BQ13" s="302"/>
      <c r="BR13" s="302"/>
    </row>
    <row r="14" spans="1:70" s="423" customFormat="1" hidden="1" x14ac:dyDescent="0.35">
      <c r="A14" s="419" t="s">
        <v>477</v>
      </c>
      <c r="B14" s="420" t="s">
        <v>478</v>
      </c>
      <c r="C14" s="420" t="s">
        <v>479</v>
      </c>
      <c r="D14" s="421" t="s">
        <v>480</v>
      </c>
      <c r="E14" s="421" t="s">
        <v>481</v>
      </c>
      <c r="F14" s="420" t="s">
        <v>482</v>
      </c>
      <c r="G14" s="420" t="s">
        <v>483</v>
      </c>
      <c r="H14" s="420" t="s">
        <v>484</v>
      </c>
      <c r="I14" s="420" t="s">
        <v>485</v>
      </c>
      <c r="J14" s="420" t="s">
        <v>486</v>
      </c>
      <c r="K14" s="420" t="s">
        <v>487</v>
      </c>
      <c r="L14" s="419" t="s">
        <v>488</v>
      </c>
      <c r="M14" s="420" t="s">
        <v>489</v>
      </c>
      <c r="N14" s="420" t="s">
        <v>490</v>
      </c>
      <c r="O14" s="420" t="s">
        <v>487</v>
      </c>
      <c r="P14" s="420" t="s">
        <v>484</v>
      </c>
      <c r="Q14" s="419" t="s">
        <v>491</v>
      </c>
      <c r="R14" s="420" t="s">
        <v>492</v>
      </c>
      <c r="S14" s="420" t="s">
        <v>493</v>
      </c>
      <c r="T14" s="420">
        <v>17939075</v>
      </c>
      <c r="U14" s="420"/>
      <c r="V14" s="420"/>
      <c r="W14" s="421" t="s">
        <v>770</v>
      </c>
      <c r="X14" s="420" t="s">
        <v>771</v>
      </c>
      <c r="Y14" s="420" t="s">
        <v>496</v>
      </c>
      <c r="Z14" s="420" t="s">
        <v>497</v>
      </c>
      <c r="AA14" s="420" t="s">
        <v>498</v>
      </c>
      <c r="AB14" s="420" t="s">
        <v>499</v>
      </c>
      <c r="AC14" s="420" t="s">
        <v>500</v>
      </c>
      <c r="AD14" s="422">
        <v>14574.4</v>
      </c>
      <c r="AE14" s="422">
        <v>14574.4</v>
      </c>
      <c r="AF14" s="420" t="s">
        <v>741</v>
      </c>
      <c r="AG14" s="420">
        <v>1</v>
      </c>
      <c r="AH14" s="422">
        <v>14574.4</v>
      </c>
      <c r="AI14" s="422">
        <v>14574.4</v>
      </c>
      <c r="AJ14" s="420" t="s">
        <v>501</v>
      </c>
      <c r="AK14" s="420" t="s">
        <v>502</v>
      </c>
      <c r="AL14" s="419" t="s">
        <v>503</v>
      </c>
      <c r="AM14" s="420">
        <v>34810</v>
      </c>
      <c r="AN14" s="420">
        <v>71615</v>
      </c>
      <c r="AO14" s="419" t="s">
        <v>477</v>
      </c>
      <c r="AP14" s="419" t="s">
        <v>504</v>
      </c>
      <c r="AQ14" s="420" t="s">
        <v>772</v>
      </c>
      <c r="AR14" s="420" t="s">
        <v>773</v>
      </c>
      <c r="AS14" s="421" t="s">
        <v>774</v>
      </c>
      <c r="AT14" s="420" t="s">
        <v>482</v>
      </c>
      <c r="AU14" s="420" t="s">
        <v>775</v>
      </c>
      <c r="AV14" s="422" t="s">
        <v>776</v>
      </c>
      <c r="AW14" s="420" t="s">
        <v>777</v>
      </c>
      <c r="AX14" s="420" t="s">
        <v>509</v>
      </c>
      <c r="AY14" s="422" t="s">
        <v>776</v>
      </c>
      <c r="AZ14" s="420" t="s">
        <v>778</v>
      </c>
      <c r="BA14" s="420" t="s">
        <v>779</v>
      </c>
      <c r="BB14" s="420" t="s">
        <v>780</v>
      </c>
      <c r="BC14" s="420" t="s">
        <v>781</v>
      </c>
      <c r="BD14" s="420" t="s">
        <v>782</v>
      </c>
      <c r="BE14" s="421" t="s">
        <v>783</v>
      </c>
      <c r="BF14" s="420" t="s">
        <v>741</v>
      </c>
      <c r="BG14" s="422" t="s">
        <v>784</v>
      </c>
      <c r="BH14" s="420"/>
      <c r="BI14" s="420"/>
      <c r="BJ14" s="420"/>
      <c r="BK14" s="420"/>
      <c r="BL14" s="420"/>
      <c r="BM14" s="420"/>
      <c r="BN14" s="420"/>
      <c r="BO14" s="420"/>
      <c r="BP14" s="420"/>
      <c r="BQ14" s="420"/>
      <c r="BR14" s="420"/>
    </row>
    <row r="15" spans="1:70" s="414" customFormat="1" hidden="1" x14ac:dyDescent="0.35">
      <c r="A15" s="410" t="s">
        <v>477</v>
      </c>
      <c r="B15" s="411" t="s">
        <v>478</v>
      </c>
      <c r="C15" s="411" t="s">
        <v>479</v>
      </c>
      <c r="D15" s="412" t="s">
        <v>480</v>
      </c>
      <c r="E15" s="412" t="s">
        <v>481</v>
      </c>
      <c r="F15" s="411" t="s">
        <v>482</v>
      </c>
      <c r="G15" s="411" t="s">
        <v>483</v>
      </c>
      <c r="H15" s="411" t="s">
        <v>484</v>
      </c>
      <c r="I15" s="411" t="s">
        <v>485</v>
      </c>
      <c r="J15" s="411" t="s">
        <v>486</v>
      </c>
      <c r="K15" s="411" t="s">
        <v>487</v>
      </c>
      <c r="L15" s="410" t="s">
        <v>488</v>
      </c>
      <c r="M15" s="411" t="s">
        <v>489</v>
      </c>
      <c r="N15" s="411" t="s">
        <v>490</v>
      </c>
      <c r="O15" s="411" t="s">
        <v>487</v>
      </c>
      <c r="P15" s="411" t="s">
        <v>484</v>
      </c>
      <c r="Q15" s="410" t="s">
        <v>491</v>
      </c>
      <c r="R15" s="411" t="s">
        <v>492</v>
      </c>
      <c r="S15" s="411" t="s">
        <v>493</v>
      </c>
      <c r="T15" s="411">
        <v>18035235</v>
      </c>
      <c r="U15" s="411"/>
      <c r="V15" s="411"/>
      <c r="W15" s="412" t="s">
        <v>774</v>
      </c>
      <c r="X15" s="411" t="s">
        <v>740</v>
      </c>
      <c r="Y15" s="411" t="s">
        <v>496</v>
      </c>
      <c r="Z15" s="411" t="s">
        <v>497</v>
      </c>
      <c r="AA15" s="411" t="s">
        <v>498</v>
      </c>
      <c r="AB15" s="411" t="s">
        <v>499</v>
      </c>
      <c r="AC15" s="411" t="s">
        <v>500</v>
      </c>
      <c r="AD15" s="413">
        <v>2237420.39</v>
      </c>
      <c r="AE15" s="413">
        <v>2237420.39</v>
      </c>
      <c r="AF15" s="411" t="s">
        <v>273</v>
      </c>
      <c r="AG15" s="411">
        <v>2.2125000000000001E-4</v>
      </c>
      <c r="AH15" s="413">
        <v>495.03</v>
      </c>
      <c r="AI15" s="413">
        <v>495.03</v>
      </c>
      <c r="AJ15" s="411" t="s">
        <v>501</v>
      </c>
      <c r="AK15" s="411" t="s">
        <v>502</v>
      </c>
      <c r="AL15" s="410" t="s">
        <v>503</v>
      </c>
      <c r="AM15" s="411">
        <v>34810</v>
      </c>
      <c r="AN15" s="411">
        <v>72425</v>
      </c>
      <c r="AO15" s="410" t="s">
        <v>477</v>
      </c>
      <c r="AP15" s="410" t="s">
        <v>504</v>
      </c>
      <c r="AQ15" s="411" t="s">
        <v>785</v>
      </c>
      <c r="AR15" s="411" t="s">
        <v>773</v>
      </c>
      <c r="AS15" s="412" t="s">
        <v>774</v>
      </c>
      <c r="AT15" s="411" t="s">
        <v>482</v>
      </c>
      <c r="AU15" s="411" t="s">
        <v>786</v>
      </c>
      <c r="AV15" s="413" t="s">
        <v>787</v>
      </c>
      <c r="AW15" s="411"/>
      <c r="AX15" s="411" t="s">
        <v>509</v>
      </c>
      <c r="AY15" s="413" t="s">
        <v>787</v>
      </c>
      <c r="AZ15" s="411">
        <v>1040604</v>
      </c>
      <c r="BA15" s="411" t="s">
        <v>788</v>
      </c>
      <c r="BB15" s="411" t="s">
        <v>789</v>
      </c>
      <c r="BC15" s="411" t="s">
        <v>512</v>
      </c>
      <c r="BD15" s="411" t="s">
        <v>790</v>
      </c>
      <c r="BE15" s="412" t="s">
        <v>791</v>
      </c>
      <c r="BF15" s="411" t="s">
        <v>273</v>
      </c>
      <c r="BG15" s="413" t="s">
        <v>787</v>
      </c>
      <c r="BH15" s="411"/>
      <c r="BI15" s="411"/>
      <c r="BJ15" s="411"/>
      <c r="BK15" s="411"/>
      <c r="BL15" s="411"/>
      <c r="BM15" s="411"/>
      <c r="BN15" s="411"/>
      <c r="BO15" s="411"/>
      <c r="BP15" s="411"/>
      <c r="BQ15" s="411"/>
      <c r="BR15" s="411"/>
    </row>
    <row r="16" spans="1:70" hidden="1" x14ac:dyDescent="0.35">
      <c r="A16" s="301" t="s">
        <v>477</v>
      </c>
      <c r="B16" s="302" t="s">
        <v>478</v>
      </c>
      <c r="C16" s="302" t="s">
        <v>479</v>
      </c>
      <c r="D16" s="303" t="s">
        <v>480</v>
      </c>
      <c r="E16" s="303" t="s">
        <v>481</v>
      </c>
      <c r="F16" s="302" t="s">
        <v>482</v>
      </c>
      <c r="G16" s="302" t="s">
        <v>483</v>
      </c>
      <c r="H16" s="302" t="s">
        <v>484</v>
      </c>
      <c r="I16" s="302" t="s">
        <v>485</v>
      </c>
      <c r="J16" s="302" t="s">
        <v>486</v>
      </c>
      <c r="K16" s="302" t="s">
        <v>487</v>
      </c>
      <c r="L16" s="301" t="s">
        <v>488</v>
      </c>
      <c r="M16" s="302" t="s">
        <v>489</v>
      </c>
      <c r="N16" s="302" t="s">
        <v>490</v>
      </c>
      <c r="O16" s="302" t="s">
        <v>487</v>
      </c>
      <c r="P16" s="302" t="s">
        <v>484</v>
      </c>
      <c r="Q16" s="301" t="s">
        <v>491</v>
      </c>
      <c r="R16" s="302" t="s">
        <v>492</v>
      </c>
      <c r="S16" s="302" t="s">
        <v>493</v>
      </c>
      <c r="T16" s="302">
        <v>18304869</v>
      </c>
      <c r="U16" s="302"/>
      <c r="V16" s="302"/>
      <c r="W16" s="303" t="s">
        <v>774</v>
      </c>
      <c r="X16" s="302" t="s">
        <v>792</v>
      </c>
      <c r="Y16" s="302" t="s">
        <v>496</v>
      </c>
      <c r="Z16" s="302" t="s">
        <v>793</v>
      </c>
      <c r="AA16" s="302"/>
      <c r="AB16" s="302" t="s">
        <v>794</v>
      </c>
      <c r="AC16" s="302" t="s">
        <v>795</v>
      </c>
      <c r="AD16" s="304">
        <v>0</v>
      </c>
      <c r="AE16" s="304">
        <v>156619.43</v>
      </c>
      <c r="AF16" s="302" t="s">
        <v>273</v>
      </c>
      <c r="AG16" s="302">
        <v>2.2125000000000001E-4</v>
      </c>
      <c r="AH16" s="304">
        <v>0</v>
      </c>
      <c r="AI16" s="304">
        <v>34.65</v>
      </c>
      <c r="AJ16" s="302"/>
      <c r="AK16" s="302"/>
      <c r="AL16" s="301"/>
      <c r="AM16" s="302"/>
      <c r="AN16" s="302"/>
      <c r="AO16" s="301"/>
      <c r="AP16" s="301"/>
      <c r="AQ16" s="302" t="s">
        <v>796</v>
      </c>
      <c r="AR16" s="302"/>
      <c r="AS16" s="303"/>
      <c r="AT16" s="302"/>
      <c r="AU16" s="302"/>
      <c r="AV16" s="304"/>
      <c r="AW16" s="302"/>
      <c r="AX16" s="302"/>
      <c r="AY16" s="304"/>
      <c r="AZ16" s="302"/>
      <c r="BA16" s="302"/>
      <c r="BB16" s="302"/>
      <c r="BC16" s="302"/>
      <c r="BD16" s="302"/>
      <c r="BE16" s="303"/>
      <c r="BF16" s="302"/>
      <c r="BG16" s="304"/>
      <c r="BH16" s="302"/>
      <c r="BI16" s="302"/>
      <c r="BJ16" s="302"/>
      <c r="BK16" s="302"/>
      <c r="BL16" s="302"/>
      <c r="BM16" s="302"/>
      <c r="BN16" s="302"/>
      <c r="BO16" s="302"/>
      <c r="BP16" s="302"/>
      <c r="BQ16" s="302"/>
      <c r="BR16" s="302"/>
    </row>
    <row r="17" spans="1:70" hidden="1" x14ac:dyDescent="0.35">
      <c r="A17" s="301" t="s">
        <v>477</v>
      </c>
      <c r="B17" s="302" t="s">
        <v>478</v>
      </c>
      <c r="C17" s="302" t="s">
        <v>479</v>
      </c>
      <c r="D17" s="303" t="s">
        <v>480</v>
      </c>
      <c r="E17" s="303" t="s">
        <v>481</v>
      </c>
      <c r="F17" s="302" t="s">
        <v>482</v>
      </c>
      <c r="G17" s="302" t="s">
        <v>483</v>
      </c>
      <c r="H17" s="302" t="s">
        <v>484</v>
      </c>
      <c r="I17" s="302" t="s">
        <v>485</v>
      </c>
      <c r="J17" s="302" t="s">
        <v>486</v>
      </c>
      <c r="K17" s="302" t="s">
        <v>487</v>
      </c>
      <c r="L17" s="301" t="s">
        <v>488</v>
      </c>
      <c r="M17" s="302" t="s">
        <v>489</v>
      </c>
      <c r="N17" s="302" t="s">
        <v>490</v>
      </c>
      <c r="O17" s="302" t="s">
        <v>487</v>
      </c>
      <c r="P17" s="302" t="s">
        <v>484</v>
      </c>
      <c r="Q17" s="301" t="s">
        <v>491</v>
      </c>
      <c r="R17" s="302" t="s">
        <v>492</v>
      </c>
      <c r="S17" s="302" t="s">
        <v>493</v>
      </c>
      <c r="T17" s="302">
        <v>18304870</v>
      </c>
      <c r="U17" s="302"/>
      <c r="V17" s="302"/>
      <c r="W17" s="303" t="s">
        <v>770</v>
      </c>
      <c r="X17" s="302" t="s">
        <v>792</v>
      </c>
      <c r="Y17" s="302" t="s">
        <v>496</v>
      </c>
      <c r="Z17" s="302" t="s">
        <v>793</v>
      </c>
      <c r="AA17" s="302"/>
      <c r="AB17" s="302" t="s">
        <v>794</v>
      </c>
      <c r="AC17" s="302" t="s">
        <v>795</v>
      </c>
      <c r="AD17" s="304">
        <v>0</v>
      </c>
      <c r="AE17" s="304">
        <v>1020.21</v>
      </c>
      <c r="AF17" s="302" t="s">
        <v>741</v>
      </c>
      <c r="AG17" s="302">
        <v>1</v>
      </c>
      <c r="AH17" s="304">
        <v>0</v>
      </c>
      <c r="AI17" s="304">
        <v>1020.21</v>
      </c>
      <c r="AJ17" s="302"/>
      <c r="AK17" s="302"/>
      <c r="AL17" s="301"/>
      <c r="AM17" s="302"/>
      <c r="AN17" s="302"/>
      <c r="AO17" s="301"/>
      <c r="AP17" s="301"/>
      <c r="AQ17" s="302" t="s">
        <v>796</v>
      </c>
      <c r="AR17" s="302"/>
      <c r="AS17" s="303"/>
      <c r="AT17" s="302"/>
      <c r="AU17" s="302"/>
      <c r="AV17" s="304"/>
      <c r="AW17" s="302"/>
      <c r="AX17" s="302"/>
      <c r="AY17" s="304"/>
      <c r="AZ17" s="302"/>
      <c r="BA17" s="302"/>
      <c r="BB17" s="302"/>
      <c r="BC17" s="302"/>
      <c r="BD17" s="302"/>
      <c r="BE17" s="303"/>
      <c r="BF17" s="302"/>
      <c r="BG17" s="304"/>
      <c r="BH17" s="302"/>
      <c r="BI17" s="302"/>
      <c r="BJ17" s="302"/>
      <c r="BK17" s="302"/>
      <c r="BL17" s="302"/>
      <c r="BM17" s="302"/>
      <c r="BN17" s="302"/>
      <c r="BO17" s="302"/>
      <c r="BP17" s="302"/>
      <c r="BQ17" s="302"/>
      <c r="BR17" s="302"/>
    </row>
    <row r="18" spans="1:70" s="423" customFormat="1" hidden="1" x14ac:dyDescent="0.35">
      <c r="A18" s="419" t="s">
        <v>477</v>
      </c>
      <c r="B18" s="420" t="s">
        <v>478</v>
      </c>
      <c r="C18" s="420" t="s">
        <v>479</v>
      </c>
      <c r="D18" s="421" t="s">
        <v>480</v>
      </c>
      <c r="E18" s="421" t="s">
        <v>481</v>
      </c>
      <c r="F18" s="420" t="s">
        <v>482</v>
      </c>
      <c r="G18" s="420" t="s">
        <v>483</v>
      </c>
      <c r="H18" s="420" t="s">
        <v>484</v>
      </c>
      <c r="I18" s="420" t="s">
        <v>485</v>
      </c>
      <c r="J18" s="420" t="s">
        <v>486</v>
      </c>
      <c r="K18" s="420" t="s">
        <v>487</v>
      </c>
      <c r="L18" s="419" t="s">
        <v>488</v>
      </c>
      <c r="M18" s="420" t="s">
        <v>489</v>
      </c>
      <c r="N18" s="420" t="s">
        <v>490</v>
      </c>
      <c r="O18" s="420" t="s">
        <v>487</v>
      </c>
      <c r="P18" s="420" t="s">
        <v>484</v>
      </c>
      <c r="Q18" s="419" t="s">
        <v>491</v>
      </c>
      <c r="R18" s="420" t="s">
        <v>492</v>
      </c>
      <c r="S18" s="420" t="s">
        <v>493</v>
      </c>
      <c r="T18" s="420">
        <v>27587250</v>
      </c>
      <c r="U18" s="420"/>
      <c r="V18" s="420"/>
      <c r="W18" s="421" t="s">
        <v>770</v>
      </c>
      <c r="X18" s="420" t="s">
        <v>747</v>
      </c>
      <c r="Y18" s="420" t="s">
        <v>496</v>
      </c>
      <c r="Z18" s="420" t="s">
        <v>497</v>
      </c>
      <c r="AA18" s="420" t="s">
        <v>498</v>
      </c>
      <c r="AB18" s="420" t="s">
        <v>499</v>
      </c>
      <c r="AC18" s="420" t="s">
        <v>605</v>
      </c>
      <c r="AD18" s="422">
        <v>0</v>
      </c>
      <c r="AE18" s="422">
        <v>0</v>
      </c>
      <c r="AF18" s="420" t="s">
        <v>797</v>
      </c>
      <c r="AG18" s="420">
        <v>1.6376100000000001E-3</v>
      </c>
      <c r="AH18" s="422">
        <v>23.81</v>
      </c>
      <c r="AI18" s="422">
        <v>23.81</v>
      </c>
      <c r="AJ18" s="420" t="s">
        <v>501</v>
      </c>
      <c r="AK18" s="420" t="s">
        <v>502</v>
      </c>
      <c r="AL18" s="419" t="s">
        <v>503</v>
      </c>
      <c r="AM18" s="420">
        <v>34810</v>
      </c>
      <c r="AN18" s="420">
        <v>71605</v>
      </c>
      <c r="AO18" s="419" t="s">
        <v>477</v>
      </c>
      <c r="AP18" s="419" t="s">
        <v>504</v>
      </c>
      <c r="AQ18" s="420" t="s">
        <v>748</v>
      </c>
      <c r="AR18" s="420" t="s">
        <v>798</v>
      </c>
      <c r="AS18" s="421" t="s">
        <v>770</v>
      </c>
      <c r="AT18" s="420" t="s">
        <v>482</v>
      </c>
      <c r="AU18" s="420" t="s">
        <v>799</v>
      </c>
      <c r="AV18" s="422" t="s">
        <v>800</v>
      </c>
      <c r="AW18" s="420" t="s">
        <v>801</v>
      </c>
      <c r="AX18" s="420" t="s">
        <v>509</v>
      </c>
      <c r="AY18" s="422" t="s">
        <v>606</v>
      </c>
      <c r="AZ18" s="420">
        <v>1253807</v>
      </c>
      <c r="BA18" s="420" t="s">
        <v>802</v>
      </c>
      <c r="BB18" s="420" t="s">
        <v>803</v>
      </c>
      <c r="BC18" s="420" t="s">
        <v>804</v>
      </c>
      <c r="BD18" s="420" t="s">
        <v>805</v>
      </c>
      <c r="BE18" s="421" t="s">
        <v>806</v>
      </c>
      <c r="BF18" s="420" t="s">
        <v>797</v>
      </c>
      <c r="BG18" s="422" t="s">
        <v>800</v>
      </c>
      <c r="BH18" s="420">
        <v>10121922</v>
      </c>
      <c r="BI18" s="420">
        <v>1</v>
      </c>
      <c r="BJ18" s="420" t="s">
        <v>751</v>
      </c>
      <c r="BK18" s="420" t="s">
        <v>618</v>
      </c>
      <c r="BL18" s="420" t="s">
        <v>601</v>
      </c>
      <c r="BM18" s="420"/>
      <c r="BN18" s="420"/>
      <c r="BO18" s="420"/>
      <c r="BP18" s="420"/>
      <c r="BQ18" s="420"/>
      <c r="BR18" s="420"/>
    </row>
    <row r="19" spans="1:70" s="423" customFormat="1" hidden="1" x14ac:dyDescent="0.35">
      <c r="A19" s="419" t="s">
        <v>477</v>
      </c>
      <c r="B19" s="420" t="s">
        <v>478</v>
      </c>
      <c r="C19" s="420" t="s">
        <v>479</v>
      </c>
      <c r="D19" s="421" t="s">
        <v>480</v>
      </c>
      <c r="E19" s="421" t="s">
        <v>481</v>
      </c>
      <c r="F19" s="420" t="s">
        <v>482</v>
      </c>
      <c r="G19" s="420" t="s">
        <v>483</v>
      </c>
      <c r="H19" s="420" t="s">
        <v>484</v>
      </c>
      <c r="I19" s="420" t="s">
        <v>485</v>
      </c>
      <c r="J19" s="420" t="s">
        <v>486</v>
      </c>
      <c r="K19" s="420" t="s">
        <v>487</v>
      </c>
      <c r="L19" s="419" t="s">
        <v>488</v>
      </c>
      <c r="M19" s="420" t="s">
        <v>489</v>
      </c>
      <c r="N19" s="420" t="s">
        <v>490</v>
      </c>
      <c r="O19" s="420" t="s">
        <v>487</v>
      </c>
      <c r="P19" s="420" t="s">
        <v>484</v>
      </c>
      <c r="Q19" s="419" t="s">
        <v>491</v>
      </c>
      <c r="R19" s="420" t="s">
        <v>492</v>
      </c>
      <c r="S19" s="420" t="s">
        <v>493</v>
      </c>
      <c r="T19" s="420">
        <v>27587251</v>
      </c>
      <c r="U19" s="420"/>
      <c r="V19" s="420"/>
      <c r="W19" s="421" t="s">
        <v>770</v>
      </c>
      <c r="X19" s="420" t="s">
        <v>747</v>
      </c>
      <c r="Y19" s="420" t="s">
        <v>496</v>
      </c>
      <c r="Z19" s="420" t="s">
        <v>497</v>
      </c>
      <c r="AA19" s="420" t="s">
        <v>498</v>
      </c>
      <c r="AB19" s="420" t="s">
        <v>499</v>
      </c>
      <c r="AC19" s="420" t="s">
        <v>500</v>
      </c>
      <c r="AD19" s="422">
        <v>813400</v>
      </c>
      <c r="AE19" s="422">
        <v>813400</v>
      </c>
      <c r="AF19" s="420" t="s">
        <v>797</v>
      </c>
      <c r="AG19" s="420">
        <v>1.6376100000000001E-3</v>
      </c>
      <c r="AH19" s="422">
        <v>1308.22</v>
      </c>
      <c r="AI19" s="422">
        <v>1308.22</v>
      </c>
      <c r="AJ19" s="420" t="s">
        <v>501</v>
      </c>
      <c r="AK19" s="420" t="s">
        <v>502</v>
      </c>
      <c r="AL19" s="419" t="s">
        <v>503</v>
      </c>
      <c r="AM19" s="420">
        <v>34810</v>
      </c>
      <c r="AN19" s="420">
        <v>71605</v>
      </c>
      <c r="AO19" s="419" t="s">
        <v>477</v>
      </c>
      <c r="AP19" s="419" t="s">
        <v>504</v>
      </c>
      <c r="AQ19" s="420" t="s">
        <v>748</v>
      </c>
      <c r="AR19" s="420" t="s">
        <v>798</v>
      </c>
      <c r="AS19" s="421" t="s">
        <v>770</v>
      </c>
      <c r="AT19" s="420" t="s">
        <v>482</v>
      </c>
      <c r="AU19" s="420" t="s">
        <v>799</v>
      </c>
      <c r="AV19" s="422" t="s">
        <v>800</v>
      </c>
      <c r="AW19" s="420" t="s">
        <v>801</v>
      </c>
      <c r="AX19" s="420" t="s">
        <v>509</v>
      </c>
      <c r="AY19" s="422" t="s">
        <v>800</v>
      </c>
      <c r="AZ19" s="420">
        <v>1253807</v>
      </c>
      <c r="BA19" s="420" t="s">
        <v>802</v>
      </c>
      <c r="BB19" s="420" t="s">
        <v>803</v>
      </c>
      <c r="BC19" s="420" t="s">
        <v>804</v>
      </c>
      <c r="BD19" s="420" t="s">
        <v>805</v>
      </c>
      <c r="BE19" s="421" t="s">
        <v>806</v>
      </c>
      <c r="BF19" s="420" t="s">
        <v>797</v>
      </c>
      <c r="BG19" s="422" t="s">
        <v>800</v>
      </c>
      <c r="BH19" s="420">
        <v>10121922</v>
      </c>
      <c r="BI19" s="420">
        <v>1</v>
      </c>
      <c r="BJ19" s="420" t="s">
        <v>751</v>
      </c>
      <c r="BK19" s="420" t="s">
        <v>618</v>
      </c>
      <c r="BL19" s="420" t="s">
        <v>601</v>
      </c>
      <c r="BM19" s="420"/>
      <c r="BN19" s="420"/>
      <c r="BO19" s="420"/>
      <c r="BP19" s="420"/>
      <c r="BQ19" s="420"/>
      <c r="BR19" s="420"/>
    </row>
    <row r="20" spans="1:70" hidden="1" x14ac:dyDescent="0.35">
      <c r="A20" s="301" t="s">
        <v>477</v>
      </c>
      <c r="B20" s="302" t="s">
        <v>478</v>
      </c>
      <c r="C20" s="302" t="s">
        <v>479</v>
      </c>
      <c r="D20" s="303" t="s">
        <v>480</v>
      </c>
      <c r="E20" s="303" t="s">
        <v>481</v>
      </c>
      <c r="F20" s="302" t="s">
        <v>482</v>
      </c>
      <c r="G20" s="302" t="s">
        <v>483</v>
      </c>
      <c r="H20" s="302" t="s">
        <v>484</v>
      </c>
      <c r="I20" s="302" t="s">
        <v>485</v>
      </c>
      <c r="J20" s="302" t="s">
        <v>486</v>
      </c>
      <c r="K20" s="302" t="s">
        <v>487</v>
      </c>
      <c r="L20" s="301" t="s">
        <v>488</v>
      </c>
      <c r="M20" s="302" t="s">
        <v>489</v>
      </c>
      <c r="N20" s="302" t="s">
        <v>490</v>
      </c>
      <c r="O20" s="302" t="s">
        <v>487</v>
      </c>
      <c r="P20" s="302" t="s">
        <v>484</v>
      </c>
      <c r="Q20" s="301" t="s">
        <v>491</v>
      </c>
      <c r="R20" s="302" t="s">
        <v>492</v>
      </c>
      <c r="S20" s="302" t="s">
        <v>493</v>
      </c>
      <c r="T20" s="302">
        <v>27672726</v>
      </c>
      <c r="U20" s="302"/>
      <c r="V20" s="302"/>
      <c r="W20" s="303" t="s">
        <v>770</v>
      </c>
      <c r="X20" s="302" t="s">
        <v>792</v>
      </c>
      <c r="Y20" s="302" t="s">
        <v>496</v>
      </c>
      <c r="Z20" s="302" t="s">
        <v>793</v>
      </c>
      <c r="AA20" s="302"/>
      <c r="AB20" s="302" t="s">
        <v>794</v>
      </c>
      <c r="AC20" s="302" t="s">
        <v>795</v>
      </c>
      <c r="AD20" s="304">
        <v>0</v>
      </c>
      <c r="AE20" s="304">
        <v>56938</v>
      </c>
      <c r="AF20" s="302" t="s">
        <v>797</v>
      </c>
      <c r="AG20" s="302">
        <v>1.6376100000000001E-3</v>
      </c>
      <c r="AH20" s="304">
        <v>0</v>
      </c>
      <c r="AI20" s="304">
        <v>93.24</v>
      </c>
      <c r="AJ20" s="302"/>
      <c r="AK20" s="302"/>
      <c r="AL20" s="301"/>
      <c r="AM20" s="302"/>
      <c r="AN20" s="302"/>
      <c r="AO20" s="301"/>
      <c r="AP20" s="301"/>
      <c r="AQ20" s="302" t="s">
        <v>796</v>
      </c>
      <c r="AR20" s="302"/>
      <c r="AS20" s="303"/>
      <c r="AT20" s="302"/>
      <c r="AU20" s="302"/>
      <c r="AV20" s="304"/>
      <c r="AW20" s="302"/>
      <c r="AX20" s="302"/>
      <c r="AY20" s="304"/>
      <c r="AZ20" s="302"/>
      <c r="BA20" s="302"/>
      <c r="BB20" s="302"/>
      <c r="BC20" s="302"/>
      <c r="BD20" s="302"/>
      <c r="BE20" s="303"/>
      <c r="BF20" s="302"/>
      <c r="BG20" s="304"/>
      <c r="BH20" s="302"/>
      <c r="BI20" s="302"/>
      <c r="BJ20" s="302"/>
      <c r="BK20" s="302"/>
      <c r="BL20" s="302"/>
      <c r="BM20" s="302"/>
      <c r="BN20" s="302"/>
      <c r="BO20" s="302"/>
      <c r="BP20" s="302"/>
      <c r="BQ20" s="302"/>
      <c r="BR20" s="302"/>
    </row>
    <row r="21" spans="1:70" s="414" customFormat="1" hidden="1" x14ac:dyDescent="0.35">
      <c r="A21" s="410" t="s">
        <v>477</v>
      </c>
      <c r="B21" s="411" t="s">
        <v>478</v>
      </c>
      <c r="C21" s="411" t="s">
        <v>479</v>
      </c>
      <c r="D21" s="412" t="s">
        <v>480</v>
      </c>
      <c r="E21" s="412" t="s">
        <v>481</v>
      </c>
      <c r="F21" s="411" t="s">
        <v>482</v>
      </c>
      <c r="G21" s="411" t="s">
        <v>483</v>
      </c>
      <c r="H21" s="411" t="s">
        <v>484</v>
      </c>
      <c r="I21" s="411" t="s">
        <v>485</v>
      </c>
      <c r="J21" s="411" t="s">
        <v>486</v>
      </c>
      <c r="K21" s="411" t="s">
        <v>487</v>
      </c>
      <c r="L21" s="410" t="s">
        <v>488</v>
      </c>
      <c r="M21" s="411" t="s">
        <v>489</v>
      </c>
      <c r="N21" s="411" t="s">
        <v>490</v>
      </c>
      <c r="O21" s="411" t="s">
        <v>487</v>
      </c>
      <c r="P21" s="411" t="s">
        <v>484</v>
      </c>
      <c r="Q21" s="410" t="s">
        <v>491</v>
      </c>
      <c r="R21" s="411" t="s">
        <v>492</v>
      </c>
      <c r="S21" s="411" t="s">
        <v>493</v>
      </c>
      <c r="T21" s="411">
        <v>28082486</v>
      </c>
      <c r="U21" s="411"/>
      <c r="V21" s="411"/>
      <c r="W21" s="412" t="s">
        <v>807</v>
      </c>
      <c r="X21" s="411" t="s">
        <v>808</v>
      </c>
      <c r="Y21" s="411" t="s">
        <v>590</v>
      </c>
      <c r="Z21" s="411" t="s">
        <v>497</v>
      </c>
      <c r="AA21" s="411" t="s">
        <v>498</v>
      </c>
      <c r="AB21" s="411" t="s">
        <v>499</v>
      </c>
      <c r="AC21" s="411" t="s">
        <v>619</v>
      </c>
      <c r="AD21" s="413">
        <v>-28089</v>
      </c>
      <c r="AE21" s="413">
        <v>-28089</v>
      </c>
      <c r="AF21" s="411" t="s">
        <v>273</v>
      </c>
      <c r="AG21" s="411">
        <v>2.2319000000000001E-4</v>
      </c>
      <c r="AH21" s="413">
        <v>-6.27</v>
      </c>
      <c r="AI21" s="413">
        <v>-6.27</v>
      </c>
      <c r="AJ21" s="411" t="s">
        <v>501</v>
      </c>
      <c r="AK21" s="411" t="s">
        <v>502</v>
      </c>
      <c r="AL21" s="410" t="s">
        <v>503</v>
      </c>
      <c r="AM21" s="411">
        <v>34801</v>
      </c>
      <c r="AN21" s="411">
        <v>73410</v>
      </c>
      <c r="AO21" s="410" t="s">
        <v>477</v>
      </c>
      <c r="AP21" s="410" t="s">
        <v>504</v>
      </c>
      <c r="AQ21" s="411" t="s">
        <v>809</v>
      </c>
      <c r="AR21" s="411" t="s">
        <v>506</v>
      </c>
      <c r="AS21" s="412" t="s">
        <v>494</v>
      </c>
      <c r="AT21" s="411" t="s">
        <v>482</v>
      </c>
      <c r="AU21" s="411" t="s">
        <v>810</v>
      </c>
      <c r="AV21" s="413" t="s">
        <v>811</v>
      </c>
      <c r="AW21" s="411" t="s">
        <v>812</v>
      </c>
      <c r="AX21" s="411" t="s">
        <v>509</v>
      </c>
      <c r="AY21" s="413" t="s">
        <v>813</v>
      </c>
      <c r="AZ21" s="411">
        <v>1040611</v>
      </c>
      <c r="BA21" s="411" t="s">
        <v>814</v>
      </c>
      <c r="BB21" s="411" t="s">
        <v>815</v>
      </c>
      <c r="BC21" s="411" t="s">
        <v>512</v>
      </c>
      <c r="BD21" s="411" t="s">
        <v>816</v>
      </c>
      <c r="BE21" s="412" t="s">
        <v>817</v>
      </c>
      <c r="BF21" s="411" t="s">
        <v>273</v>
      </c>
      <c r="BG21" s="413" t="s">
        <v>811</v>
      </c>
      <c r="BH21" s="411">
        <v>10137310</v>
      </c>
      <c r="BI21" s="411">
        <v>1</v>
      </c>
      <c r="BJ21" s="411" t="s">
        <v>812</v>
      </c>
      <c r="BK21" s="411" t="s">
        <v>618</v>
      </c>
      <c r="BL21" s="411" t="s">
        <v>601</v>
      </c>
      <c r="BM21" s="411"/>
      <c r="BN21" s="411"/>
      <c r="BO21" s="411"/>
      <c r="BP21" s="411"/>
      <c r="BQ21" s="411"/>
      <c r="BR21" s="411"/>
    </row>
    <row r="22" spans="1:70" s="414" customFormat="1" hidden="1" x14ac:dyDescent="0.35">
      <c r="A22" s="410" t="s">
        <v>477</v>
      </c>
      <c r="B22" s="411" t="s">
        <v>478</v>
      </c>
      <c r="C22" s="411" t="s">
        <v>479</v>
      </c>
      <c r="D22" s="412" t="s">
        <v>480</v>
      </c>
      <c r="E22" s="412" t="s">
        <v>481</v>
      </c>
      <c r="F22" s="411" t="s">
        <v>482</v>
      </c>
      <c r="G22" s="411" t="s">
        <v>483</v>
      </c>
      <c r="H22" s="411" t="s">
        <v>484</v>
      </c>
      <c r="I22" s="411" t="s">
        <v>485</v>
      </c>
      <c r="J22" s="411" t="s">
        <v>486</v>
      </c>
      <c r="K22" s="411" t="s">
        <v>487</v>
      </c>
      <c r="L22" s="410" t="s">
        <v>488</v>
      </c>
      <c r="M22" s="411" t="s">
        <v>489</v>
      </c>
      <c r="N22" s="411" t="s">
        <v>490</v>
      </c>
      <c r="O22" s="411" t="s">
        <v>487</v>
      </c>
      <c r="P22" s="411" t="s">
        <v>484</v>
      </c>
      <c r="Q22" s="410" t="s">
        <v>491</v>
      </c>
      <c r="R22" s="411" t="s">
        <v>492</v>
      </c>
      <c r="S22" s="411" t="s">
        <v>493</v>
      </c>
      <c r="T22" s="411">
        <v>28082488</v>
      </c>
      <c r="U22" s="411"/>
      <c r="V22" s="411"/>
      <c r="W22" s="412" t="s">
        <v>807</v>
      </c>
      <c r="X22" s="411" t="s">
        <v>808</v>
      </c>
      <c r="Y22" s="411" t="s">
        <v>590</v>
      </c>
      <c r="Z22" s="411" t="s">
        <v>497</v>
      </c>
      <c r="AA22" s="411" t="s">
        <v>498</v>
      </c>
      <c r="AB22" s="411" t="s">
        <v>499</v>
      </c>
      <c r="AC22" s="411" t="s">
        <v>605</v>
      </c>
      <c r="AD22" s="413">
        <v>0</v>
      </c>
      <c r="AE22" s="413">
        <v>0</v>
      </c>
      <c r="AF22" s="411" t="s">
        <v>273</v>
      </c>
      <c r="AG22" s="411">
        <v>2.2319000000000001E-4</v>
      </c>
      <c r="AH22" s="413">
        <v>1.67</v>
      </c>
      <c r="AI22" s="413">
        <v>1.67</v>
      </c>
      <c r="AJ22" s="411" t="s">
        <v>501</v>
      </c>
      <c r="AK22" s="411" t="s">
        <v>502</v>
      </c>
      <c r="AL22" s="410" t="s">
        <v>503</v>
      </c>
      <c r="AM22" s="411">
        <v>34801</v>
      </c>
      <c r="AN22" s="411">
        <v>73410</v>
      </c>
      <c r="AO22" s="410" t="s">
        <v>477</v>
      </c>
      <c r="AP22" s="410" t="s">
        <v>504</v>
      </c>
      <c r="AQ22" s="411" t="s">
        <v>809</v>
      </c>
      <c r="AR22" s="411" t="s">
        <v>506</v>
      </c>
      <c r="AS22" s="412" t="s">
        <v>494</v>
      </c>
      <c r="AT22" s="411" t="s">
        <v>482</v>
      </c>
      <c r="AU22" s="411" t="s">
        <v>810</v>
      </c>
      <c r="AV22" s="413" t="s">
        <v>811</v>
      </c>
      <c r="AW22" s="411" t="s">
        <v>812</v>
      </c>
      <c r="AX22" s="411" t="s">
        <v>509</v>
      </c>
      <c r="AY22" s="413" t="s">
        <v>606</v>
      </c>
      <c r="AZ22" s="411">
        <v>1040611</v>
      </c>
      <c r="BA22" s="411" t="s">
        <v>814</v>
      </c>
      <c r="BB22" s="411" t="s">
        <v>815</v>
      </c>
      <c r="BC22" s="411" t="s">
        <v>512</v>
      </c>
      <c r="BD22" s="411" t="s">
        <v>816</v>
      </c>
      <c r="BE22" s="412" t="s">
        <v>817</v>
      </c>
      <c r="BF22" s="411" t="s">
        <v>273</v>
      </c>
      <c r="BG22" s="413" t="s">
        <v>811</v>
      </c>
      <c r="BH22" s="411">
        <v>10137310</v>
      </c>
      <c r="BI22" s="411">
        <v>1</v>
      </c>
      <c r="BJ22" s="411" t="s">
        <v>812</v>
      </c>
      <c r="BK22" s="411" t="s">
        <v>618</v>
      </c>
      <c r="BL22" s="411" t="s">
        <v>601</v>
      </c>
      <c r="BM22" s="411"/>
      <c r="BN22" s="411"/>
      <c r="BO22" s="411"/>
      <c r="BP22" s="411"/>
      <c r="BQ22" s="411"/>
      <c r="BR22" s="411"/>
    </row>
    <row r="23" spans="1:70" s="414" customFormat="1" hidden="1" x14ac:dyDescent="0.35">
      <c r="A23" s="410" t="s">
        <v>477</v>
      </c>
      <c r="B23" s="411" t="s">
        <v>478</v>
      </c>
      <c r="C23" s="411" t="s">
        <v>479</v>
      </c>
      <c r="D23" s="412" t="s">
        <v>480</v>
      </c>
      <c r="E23" s="412" t="s">
        <v>481</v>
      </c>
      <c r="F23" s="411" t="s">
        <v>482</v>
      </c>
      <c r="G23" s="411" t="s">
        <v>483</v>
      </c>
      <c r="H23" s="411" t="s">
        <v>484</v>
      </c>
      <c r="I23" s="411" t="s">
        <v>485</v>
      </c>
      <c r="J23" s="411" t="s">
        <v>486</v>
      </c>
      <c r="K23" s="411" t="s">
        <v>487</v>
      </c>
      <c r="L23" s="410" t="s">
        <v>488</v>
      </c>
      <c r="M23" s="411" t="s">
        <v>489</v>
      </c>
      <c r="N23" s="411" t="s">
        <v>490</v>
      </c>
      <c r="O23" s="411" t="s">
        <v>487</v>
      </c>
      <c r="P23" s="411" t="s">
        <v>484</v>
      </c>
      <c r="Q23" s="410" t="s">
        <v>491</v>
      </c>
      <c r="R23" s="411" t="s">
        <v>492</v>
      </c>
      <c r="S23" s="411" t="s">
        <v>493</v>
      </c>
      <c r="T23" s="411">
        <v>28082491</v>
      </c>
      <c r="U23" s="411"/>
      <c r="V23" s="411"/>
      <c r="W23" s="412" t="s">
        <v>807</v>
      </c>
      <c r="X23" s="411" t="s">
        <v>808</v>
      </c>
      <c r="Y23" s="411" t="s">
        <v>590</v>
      </c>
      <c r="Z23" s="411" t="s">
        <v>497</v>
      </c>
      <c r="AA23" s="411" t="s">
        <v>498</v>
      </c>
      <c r="AB23" s="411" t="s">
        <v>499</v>
      </c>
      <c r="AC23" s="411" t="s">
        <v>500</v>
      </c>
      <c r="AD23" s="413">
        <v>1230789</v>
      </c>
      <c r="AE23" s="413">
        <v>1230789</v>
      </c>
      <c r="AF23" s="411" t="s">
        <v>273</v>
      </c>
      <c r="AG23" s="411">
        <v>2.2319000000000001E-4</v>
      </c>
      <c r="AH23" s="413">
        <v>273.02999999999997</v>
      </c>
      <c r="AI23" s="413">
        <v>273.02999999999997</v>
      </c>
      <c r="AJ23" s="411" t="s">
        <v>501</v>
      </c>
      <c r="AK23" s="411" t="s">
        <v>502</v>
      </c>
      <c r="AL23" s="410" t="s">
        <v>503</v>
      </c>
      <c r="AM23" s="411">
        <v>34801</v>
      </c>
      <c r="AN23" s="411">
        <v>73410</v>
      </c>
      <c r="AO23" s="410" t="s">
        <v>477</v>
      </c>
      <c r="AP23" s="410" t="s">
        <v>504</v>
      </c>
      <c r="AQ23" s="411" t="s">
        <v>809</v>
      </c>
      <c r="AR23" s="411" t="s">
        <v>506</v>
      </c>
      <c r="AS23" s="412" t="s">
        <v>494</v>
      </c>
      <c r="AT23" s="411" t="s">
        <v>482</v>
      </c>
      <c r="AU23" s="411" t="s">
        <v>810</v>
      </c>
      <c r="AV23" s="413" t="s">
        <v>811</v>
      </c>
      <c r="AW23" s="411" t="s">
        <v>812</v>
      </c>
      <c r="AX23" s="411" t="s">
        <v>509</v>
      </c>
      <c r="AY23" s="413" t="s">
        <v>818</v>
      </c>
      <c r="AZ23" s="411">
        <v>1040611</v>
      </c>
      <c r="BA23" s="411" t="s">
        <v>814</v>
      </c>
      <c r="BB23" s="411" t="s">
        <v>815</v>
      </c>
      <c r="BC23" s="411" t="s">
        <v>512</v>
      </c>
      <c r="BD23" s="411" t="s">
        <v>816</v>
      </c>
      <c r="BE23" s="412" t="s">
        <v>817</v>
      </c>
      <c r="BF23" s="411" t="s">
        <v>273</v>
      </c>
      <c r="BG23" s="413" t="s">
        <v>811</v>
      </c>
      <c r="BH23" s="411">
        <v>10137310</v>
      </c>
      <c r="BI23" s="411">
        <v>1</v>
      </c>
      <c r="BJ23" s="411" t="s">
        <v>812</v>
      </c>
      <c r="BK23" s="411" t="s">
        <v>618</v>
      </c>
      <c r="BL23" s="411" t="s">
        <v>601</v>
      </c>
      <c r="BM23" s="411"/>
      <c r="BN23" s="411"/>
      <c r="BO23" s="411"/>
      <c r="BP23" s="411"/>
      <c r="BQ23" s="411"/>
      <c r="BR23" s="411"/>
    </row>
    <row r="24" spans="1:70" hidden="1" x14ac:dyDescent="0.35">
      <c r="A24" s="301" t="s">
        <v>477</v>
      </c>
      <c r="B24" s="302" t="s">
        <v>478</v>
      </c>
      <c r="C24" s="302" t="s">
        <v>479</v>
      </c>
      <c r="D24" s="303" t="s">
        <v>480</v>
      </c>
      <c r="E24" s="303" t="s">
        <v>481</v>
      </c>
      <c r="F24" s="302" t="s">
        <v>482</v>
      </c>
      <c r="G24" s="302" t="s">
        <v>483</v>
      </c>
      <c r="H24" s="302" t="s">
        <v>484</v>
      </c>
      <c r="I24" s="302" t="s">
        <v>485</v>
      </c>
      <c r="J24" s="302" t="s">
        <v>486</v>
      </c>
      <c r="K24" s="302" t="s">
        <v>487</v>
      </c>
      <c r="L24" s="301" t="s">
        <v>488</v>
      </c>
      <c r="M24" s="302" t="s">
        <v>489</v>
      </c>
      <c r="N24" s="302" t="s">
        <v>490</v>
      </c>
      <c r="O24" s="302" t="s">
        <v>487</v>
      </c>
      <c r="P24" s="302" t="s">
        <v>484</v>
      </c>
      <c r="Q24" s="301" t="s">
        <v>491</v>
      </c>
      <c r="R24" s="302" t="s">
        <v>492</v>
      </c>
      <c r="S24" s="302" t="s">
        <v>493</v>
      </c>
      <c r="T24" s="302">
        <v>28199141</v>
      </c>
      <c r="U24" s="302"/>
      <c r="V24" s="302"/>
      <c r="W24" s="303" t="s">
        <v>807</v>
      </c>
      <c r="X24" s="302" t="s">
        <v>792</v>
      </c>
      <c r="Y24" s="302" t="s">
        <v>590</v>
      </c>
      <c r="Z24" s="302" t="s">
        <v>793</v>
      </c>
      <c r="AA24" s="302"/>
      <c r="AB24" s="302" t="s">
        <v>794</v>
      </c>
      <c r="AC24" s="302" t="s">
        <v>795</v>
      </c>
      <c r="AD24" s="304">
        <v>0</v>
      </c>
      <c r="AE24" s="304">
        <v>84189</v>
      </c>
      <c r="AF24" s="302" t="s">
        <v>273</v>
      </c>
      <c r="AG24" s="302">
        <v>2.2319000000000001E-4</v>
      </c>
      <c r="AH24" s="304">
        <v>0</v>
      </c>
      <c r="AI24" s="304">
        <v>18.79</v>
      </c>
      <c r="AJ24" s="302"/>
      <c r="AK24" s="302"/>
      <c r="AL24" s="301"/>
      <c r="AM24" s="302"/>
      <c r="AN24" s="302"/>
      <c r="AO24" s="301"/>
      <c r="AP24" s="301"/>
      <c r="AQ24" s="302" t="s">
        <v>796</v>
      </c>
      <c r="AR24" s="302"/>
      <c r="AS24" s="303"/>
      <c r="AT24" s="302"/>
      <c r="AU24" s="302"/>
      <c r="AV24" s="304"/>
      <c r="AW24" s="302"/>
      <c r="AX24" s="302"/>
      <c r="AY24" s="304"/>
      <c r="AZ24" s="302"/>
      <c r="BA24" s="302"/>
      <c r="BB24" s="302"/>
      <c r="BC24" s="302"/>
      <c r="BD24" s="302"/>
      <c r="BE24" s="303"/>
      <c r="BF24" s="302"/>
      <c r="BG24" s="304"/>
      <c r="BH24" s="302"/>
      <c r="BI24" s="302"/>
      <c r="BJ24" s="302"/>
      <c r="BK24" s="302"/>
      <c r="BL24" s="302"/>
      <c r="BM24" s="302"/>
      <c r="BN24" s="302"/>
      <c r="BO24" s="302"/>
      <c r="BP24" s="302"/>
      <c r="BQ24" s="302"/>
      <c r="BR24" s="302"/>
    </row>
    <row r="25" spans="1:70" s="414" customFormat="1" hidden="1" x14ac:dyDescent="0.35">
      <c r="A25" s="410" t="s">
        <v>477</v>
      </c>
      <c r="B25" s="411" t="s">
        <v>478</v>
      </c>
      <c r="C25" s="411" t="s">
        <v>479</v>
      </c>
      <c r="D25" s="412" t="s">
        <v>480</v>
      </c>
      <c r="E25" s="412" t="s">
        <v>481</v>
      </c>
      <c r="F25" s="411" t="s">
        <v>482</v>
      </c>
      <c r="G25" s="411" t="s">
        <v>483</v>
      </c>
      <c r="H25" s="411" t="s">
        <v>484</v>
      </c>
      <c r="I25" s="411" t="s">
        <v>485</v>
      </c>
      <c r="J25" s="411" t="s">
        <v>486</v>
      </c>
      <c r="K25" s="411" t="s">
        <v>487</v>
      </c>
      <c r="L25" s="410" t="s">
        <v>488</v>
      </c>
      <c r="M25" s="411" t="s">
        <v>489</v>
      </c>
      <c r="N25" s="411" t="s">
        <v>490</v>
      </c>
      <c r="O25" s="411" t="s">
        <v>487</v>
      </c>
      <c r="P25" s="411" t="s">
        <v>484</v>
      </c>
      <c r="Q25" s="410" t="s">
        <v>491</v>
      </c>
      <c r="R25" s="411" t="s">
        <v>492</v>
      </c>
      <c r="S25" s="411" t="s">
        <v>493</v>
      </c>
      <c r="T25" s="411">
        <v>28581619</v>
      </c>
      <c r="U25" s="411"/>
      <c r="V25" s="411"/>
      <c r="W25" s="412" t="s">
        <v>625</v>
      </c>
      <c r="X25" s="411" t="s">
        <v>819</v>
      </c>
      <c r="Y25" s="411" t="s">
        <v>496</v>
      </c>
      <c r="Z25" s="411" t="s">
        <v>497</v>
      </c>
      <c r="AA25" s="411" t="s">
        <v>498</v>
      </c>
      <c r="AB25" s="411" t="s">
        <v>499</v>
      </c>
      <c r="AC25" s="411" t="s">
        <v>500</v>
      </c>
      <c r="AD25" s="413">
        <v>2081800</v>
      </c>
      <c r="AE25" s="413">
        <v>2081800</v>
      </c>
      <c r="AF25" s="411" t="s">
        <v>273</v>
      </c>
      <c r="AG25" s="411">
        <v>2.2319000000000001E-4</v>
      </c>
      <c r="AH25" s="413">
        <v>464.64</v>
      </c>
      <c r="AI25" s="413">
        <v>464.64</v>
      </c>
      <c r="AJ25" s="411" t="s">
        <v>501</v>
      </c>
      <c r="AK25" s="411" t="s">
        <v>502</v>
      </c>
      <c r="AL25" s="410" t="s">
        <v>503</v>
      </c>
      <c r="AM25" s="411">
        <v>34810</v>
      </c>
      <c r="AN25" s="411">
        <v>73420</v>
      </c>
      <c r="AO25" s="410" t="s">
        <v>477</v>
      </c>
      <c r="AP25" s="410" t="s">
        <v>504</v>
      </c>
      <c r="AQ25" s="411" t="s">
        <v>820</v>
      </c>
      <c r="AR25" s="411" t="s">
        <v>506</v>
      </c>
      <c r="AS25" s="412" t="s">
        <v>625</v>
      </c>
      <c r="AT25" s="411" t="s">
        <v>482</v>
      </c>
      <c r="AU25" s="411" t="s">
        <v>821</v>
      </c>
      <c r="AV25" s="413" t="s">
        <v>822</v>
      </c>
      <c r="AW25" s="411"/>
      <c r="AX25" s="411" t="s">
        <v>509</v>
      </c>
      <c r="AY25" s="413" t="s">
        <v>822</v>
      </c>
      <c r="AZ25" s="411">
        <v>1040785</v>
      </c>
      <c r="BA25" s="411" t="s">
        <v>510</v>
      </c>
      <c r="BB25" s="411" t="s">
        <v>511</v>
      </c>
      <c r="BC25" s="411" t="s">
        <v>512</v>
      </c>
      <c r="BD25" s="411" t="s">
        <v>823</v>
      </c>
      <c r="BE25" s="412" t="s">
        <v>634</v>
      </c>
      <c r="BF25" s="411" t="s">
        <v>273</v>
      </c>
      <c r="BG25" s="413" t="s">
        <v>822</v>
      </c>
      <c r="BH25" s="411"/>
      <c r="BI25" s="411"/>
      <c r="BJ25" s="411"/>
      <c r="BK25" s="411"/>
      <c r="BL25" s="411"/>
      <c r="BM25" s="411"/>
      <c r="BN25" s="411"/>
      <c r="BO25" s="411"/>
      <c r="BP25" s="411"/>
      <c r="BQ25" s="411"/>
      <c r="BR25" s="411"/>
    </row>
    <row r="26" spans="1:70" hidden="1" x14ac:dyDescent="0.35">
      <c r="A26" s="301" t="s">
        <v>477</v>
      </c>
      <c r="B26" s="302" t="s">
        <v>478</v>
      </c>
      <c r="C26" s="302" t="s">
        <v>479</v>
      </c>
      <c r="D26" s="303" t="s">
        <v>480</v>
      </c>
      <c r="E26" s="303" t="s">
        <v>481</v>
      </c>
      <c r="F26" s="302" t="s">
        <v>482</v>
      </c>
      <c r="G26" s="302" t="s">
        <v>483</v>
      </c>
      <c r="H26" s="302" t="s">
        <v>484</v>
      </c>
      <c r="I26" s="302" t="s">
        <v>485</v>
      </c>
      <c r="J26" s="302" t="s">
        <v>486</v>
      </c>
      <c r="K26" s="302" t="s">
        <v>487</v>
      </c>
      <c r="L26" s="301" t="s">
        <v>488</v>
      </c>
      <c r="M26" s="302" t="s">
        <v>489</v>
      </c>
      <c r="N26" s="302" t="s">
        <v>490</v>
      </c>
      <c r="O26" s="302" t="s">
        <v>487</v>
      </c>
      <c r="P26" s="302" t="s">
        <v>484</v>
      </c>
      <c r="Q26" s="301" t="s">
        <v>491</v>
      </c>
      <c r="R26" s="302" t="s">
        <v>492</v>
      </c>
      <c r="S26" s="302" t="s">
        <v>493</v>
      </c>
      <c r="T26" s="302">
        <v>28619703</v>
      </c>
      <c r="U26" s="302"/>
      <c r="V26" s="302"/>
      <c r="W26" s="303" t="s">
        <v>625</v>
      </c>
      <c r="X26" s="302" t="s">
        <v>792</v>
      </c>
      <c r="Y26" s="302" t="s">
        <v>496</v>
      </c>
      <c r="Z26" s="302" t="s">
        <v>793</v>
      </c>
      <c r="AA26" s="302"/>
      <c r="AB26" s="302" t="s">
        <v>794</v>
      </c>
      <c r="AC26" s="302" t="s">
        <v>795</v>
      </c>
      <c r="AD26" s="304">
        <v>0</v>
      </c>
      <c r="AE26" s="304">
        <v>145726</v>
      </c>
      <c r="AF26" s="302" t="s">
        <v>273</v>
      </c>
      <c r="AG26" s="302">
        <v>2.2319000000000001E-4</v>
      </c>
      <c r="AH26" s="304">
        <v>0</v>
      </c>
      <c r="AI26" s="304">
        <v>32.520000000000003</v>
      </c>
      <c r="AJ26" s="302"/>
      <c r="AK26" s="302"/>
      <c r="AL26" s="301"/>
      <c r="AM26" s="302"/>
      <c r="AN26" s="302"/>
      <c r="AO26" s="301"/>
      <c r="AP26" s="301"/>
      <c r="AQ26" s="302" t="s">
        <v>796</v>
      </c>
      <c r="AR26" s="302"/>
      <c r="AS26" s="303"/>
      <c r="AT26" s="302"/>
      <c r="AU26" s="302"/>
      <c r="AV26" s="304"/>
      <c r="AW26" s="302"/>
      <c r="AX26" s="302"/>
      <c r="AY26" s="304"/>
      <c r="AZ26" s="302"/>
      <c r="BA26" s="302"/>
      <c r="BB26" s="302"/>
      <c r="BC26" s="302"/>
      <c r="BD26" s="302"/>
      <c r="BE26" s="303"/>
      <c r="BF26" s="302"/>
      <c r="BG26" s="304"/>
      <c r="BH26" s="302"/>
      <c r="BI26" s="302"/>
      <c r="BJ26" s="302"/>
      <c r="BK26" s="302"/>
      <c r="BL26" s="302"/>
      <c r="BM26" s="302"/>
      <c r="BN26" s="302"/>
      <c r="BO26" s="302"/>
      <c r="BP26" s="302"/>
      <c r="BQ26" s="302"/>
      <c r="BR26" s="302"/>
    </row>
    <row r="27" spans="1:70" s="414" customFormat="1" hidden="1" x14ac:dyDescent="0.35">
      <c r="A27" s="410" t="s">
        <v>477</v>
      </c>
      <c r="B27" s="411" t="s">
        <v>478</v>
      </c>
      <c r="C27" s="411" t="s">
        <v>479</v>
      </c>
      <c r="D27" s="412" t="s">
        <v>480</v>
      </c>
      <c r="E27" s="412" t="s">
        <v>481</v>
      </c>
      <c r="F27" s="411" t="s">
        <v>482</v>
      </c>
      <c r="G27" s="411" t="s">
        <v>483</v>
      </c>
      <c r="H27" s="411" t="s">
        <v>484</v>
      </c>
      <c r="I27" s="411" t="s">
        <v>485</v>
      </c>
      <c r="J27" s="411" t="s">
        <v>486</v>
      </c>
      <c r="K27" s="411" t="s">
        <v>487</v>
      </c>
      <c r="L27" s="410" t="s">
        <v>488</v>
      </c>
      <c r="M27" s="411" t="s">
        <v>489</v>
      </c>
      <c r="N27" s="411" t="s">
        <v>490</v>
      </c>
      <c r="O27" s="411" t="s">
        <v>487</v>
      </c>
      <c r="P27" s="411" t="s">
        <v>484</v>
      </c>
      <c r="Q27" s="410" t="s">
        <v>491</v>
      </c>
      <c r="R27" s="411" t="s">
        <v>492</v>
      </c>
      <c r="S27" s="411" t="s">
        <v>493</v>
      </c>
      <c r="T27" s="411">
        <v>29540895</v>
      </c>
      <c r="U27" s="411"/>
      <c r="V27" s="411"/>
      <c r="W27" s="412" t="s">
        <v>632</v>
      </c>
      <c r="X27" s="411" t="s">
        <v>740</v>
      </c>
      <c r="Y27" s="411" t="s">
        <v>496</v>
      </c>
      <c r="Z27" s="411" t="s">
        <v>497</v>
      </c>
      <c r="AA27" s="411" t="s">
        <v>498</v>
      </c>
      <c r="AB27" s="411" t="s">
        <v>499</v>
      </c>
      <c r="AC27" s="411" t="s">
        <v>500</v>
      </c>
      <c r="AD27" s="413">
        <v>2163084.31</v>
      </c>
      <c r="AE27" s="413">
        <v>2163084.31</v>
      </c>
      <c r="AF27" s="411" t="s">
        <v>273</v>
      </c>
      <c r="AG27" s="411">
        <v>2.2183000000000001E-4</v>
      </c>
      <c r="AH27" s="413">
        <v>479.84</v>
      </c>
      <c r="AI27" s="413">
        <v>479.84</v>
      </c>
      <c r="AJ27" s="411" t="s">
        <v>501</v>
      </c>
      <c r="AK27" s="411" t="s">
        <v>502</v>
      </c>
      <c r="AL27" s="410" t="s">
        <v>503</v>
      </c>
      <c r="AM27" s="411">
        <v>34810</v>
      </c>
      <c r="AN27" s="411">
        <v>72425</v>
      </c>
      <c r="AO27" s="410" t="s">
        <v>477</v>
      </c>
      <c r="AP27" s="410" t="s">
        <v>504</v>
      </c>
      <c r="AQ27" s="411" t="s">
        <v>785</v>
      </c>
      <c r="AR27" s="411" t="s">
        <v>824</v>
      </c>
      <c r="AS27" s="412" t="s">
        <v>825</v>
      </c>
      <c r="AT27" s="411" t="s">
        <v>482</v>
      </c>
      <c r="AU27" s="411" t="s">
        <v>826</v>
      </c>
      <c r="AV27" s="413" t="s">
        <v>827</v>
      </c>
      <c r="AW27" s="411"/>
      <c r="AX27" s="411" t="s">
        <v>509</v>
      </c>
      <c r="AY27" s="413" t="s">
        <v>827</v>
      </c>
      <c r="AZ27" s="411">
        <v>1040604</v>
      </c>
      <c r="BA27" s="411" t="s">
        <v>788</v>
      </c>
      <c r="BB27" s="411" t="s">
        <v>789</v>
      </c>
      <c r="BC27" s="411" t="s">
        <v>512</v>
      </c>
      <c r="BD27" s="411" t="s">
        <v>828</v>
      </c>
      <c r="BE27" s="412" t="s">
        <v>639</v>
      </c>
      <c r="BF27" s="411" t="s">
        <v>273</v>
      </c>
      <c r="BG27" s="413" t="s">
        <v>827</v>
      </c>
      <c r="BH27" s="411"/>
      <c r="BI27" s="411"/>
      <c r="BJ27" s="411"/>
      <c r="BK27" s="411"/>
      <c r="BL27" s="411"/>
      <c r="BM27" s="411"/>
      <c r="BN27" s="411"/>
      <c r="BO27" s="411"/>
      <c r="BP27" s="411"/>
      <c r="BQ27" s="411"/>
      <c r="BR27" s="411"/>
    </row>
    <row r="28" spans="1:70" hidden="1" x14ac:dyDescent="0.35">
      <c r="A28" s="301" t="s">
        <v>477</v>
      </c>
      <c r="B28" s="302" t="s">
        <v>478</v>
      </c>
      <c r="C28" s="302" t="s">
        <v>479</v>
      </c>
      <c r="D28" s="303" t="s">
        <v>480</v>
      </c>
      <c r="E28" s="303" t="s">
        <v>481</v>
      </c>
      <c r="F28" s="302" t="s">
        <v>482</v>
      </c>
      <c r="G28" s="302" t="s">
        <v>483</v>
      </c>
      <c r="H28" s="302" t="s">
        <v>484</v>
      </c>
      <c r="I28" s="302" t="s">
        <v>485</v>
      </c>
      <c r="J28" s="302" t="s">
        <v>486</v>
      </c>
      <c r="K28" s="302" t="s">
        <v>487</v>
      </c>
      <c r="L28" s="301" t="s">
        <v>488</v>
      </c>
      <c r="M28" s="302" t="s">
        <v>489</v>
      </c>
      <c r="N28" s="302" t="s">
        <v>490</v>
      </c>
      <c r="O28" s="302" t="s">
        <v>487</v>
      </c>
      <c r="P28" s="302" t="s">
        <v>484</v>
      </c>
      <c r="Q28" s="301" t="s">
        <v>491</v>
      </c>
      <c r="R28" s="302" t="s">
        <v>492</v>
      </c>
      <c r="S28" s="302" t="s">
        <v>493</v>
      </c>
      <c r="T28" s="302">
        <v>29718347</v>
      </c>
      <c r="U28" s="302"/>
      <c r="V28" s="302"/>
      <c r="W28" s="303" t="s">
        <v>632</v>
      </c>
      <c r="X28" s="302" t="s">
        <v>792</v>
      </c>
      <c r="Y28" s="302" t="s">
        <v>496</v>
      </c>
      <c r="Z28" s="302" t="s">
        <v>793</v>
      </c>
      <c r="AA28" s="302"/>
      <c r="AB28" s="302" t="s">
        <v>794</v>
      </c>
      <c r="AC28" s="302" t="s">
        <v>795</v>
      </c>
      <c r="AD28" s="304">
        <v>0</v>
      </c>
      <c r="AE28" s="304">
        <v>151415.9</v>
      </c>
      <c r="AF28" s="302" t="s">
        <v>273</v>
      </c>
      <c r="AG28" s="302">
        <v>2.2183000000000001E-4</v>
      </c>
      <c r="AH28" s="304">
        <v>0</v>
      </c>
      <c r="AI28" s="304">
        <v>33.590000000000003</v>
      </c>
      <c r="AJ28" s="302"/>
      <c r="AK28" s="302"/>
      <c r="AL28" s="301"/>
      <c r="AM28" s="302"/>
      <c r="AN28" s="302"/>
      <c r="AO28" s="301"/>
      <c r="AP28" s="301"/>
      <c r="AQ28" s="302" t="s">
        <v>796</v>
      </c>
      <c r="AR28" s="302"/>
      <c r="AS28" s="303"/>
      <c r="AT28" s="302"/>
      <c r="AU28" s="302"/>
      <c r="AV28" s="304"/>
      <c r="AW28" s="302"/>
      <c r="AX28" s="302"/>
      <c r="AY28" s="304"/>
      <c r="AZ28" s="302"/>
      <c r="BA28" s="302"/>
      <c r="BB28" s="302"/>
      <c r="BC28" s="302"/>
      <c r="BD28" s="302"/>
      <c r="BE28" s="303"/>
      <c r="BF28" s="302"/>
      <c r="BG28" s="304"/>
      <c r="BH28" s="302"/>
      <c r="BI28" s="302"/>
      <c r="BJ28" s="302"/>
      <c r="BK28" s="302"/>
      <c r="BL28" s="302"/>
      <c r="BM28" s="302"/>
      <c r="BN28" s="302"/>
      <c r="BO28" s="302"/>
      <c r="BP28" s="302"/>
      <c r="BQ28" s="302"/>
      <c r="BR28" s="302"/>
    </row>
    <row r="29" spans="1:70" s="414" customFormat="1" hidden="1" x14ac:dyDescent="0.35">
      <c r="A29" s="410" t="s">
        <v>477</v>
      </c>
      <c r="B29" s="411" t="s">
        <v>478</v>
      </c>
      <c r="C29" s="411" t="s">
        <v>479</v>
      </c>
      <c r="D29" s="412" t="s">
        <v>480</v>
      </c>
      <c r="E29" s="412" t="s">
        <v>481</v>
      </c>
      <c r="F29" s="411" t="s">
        <v>482</v>
      </c>
      <c r="G29" s="411" t="s">
        <v>483</v>
      </c>
      <c r="H29" s="411" t="s">
        <v>484</v>
      </c>
      <c r="I29" s="411" t="s">
        <v>485</v>
      </c>
      <c r="J29" s="411" t="s">
        <v>486</v>
      </c>
      <c r="K29" s="411" t="s">
        <v>487</v>
      </c>
      <c r="L29" s="410" t="s">
        <v>488</v>
      </c>
      <c r="M29" s="411" t="s">
        <v>489</v>
      </c>
      <c r="N29" s="411" t="s">
        <v>490</v>
      </c>
      <c r="O29" s="411" t="s">
        <v>487</v>
      </c>
      <c r="P29" s="411" t="s">
        <v>484</v>
      </c>
      <c r="Q29" s="410" t="s">
        <v>491</v>
      </c>
      <c r="R29" s="411" t="s">
        <v>492</v>
      </c>
      <c r="S29" s="411" t="s">
        <v>493</v>
      </c>
      <c r="T29" s="411">
        <v>31640458</v>
      </c>
      <c r="U29" s="411"/>
      <c r="V29" s="411"/>
      <c r="W29" s="412" t="s">
        <v>494</v>
      </c>
      <c r="X29" s="411" t="s">
        <v>808</v>
      </c>
      <c r="Y29" s="411" t="s">
        <v>590</v>
      </c>
      <c r="Z29" s="411" t="s">
        <v>497</v>
      </c>
      <c r="AA29" s="411" t="s">
        <v>498</v>
      </c>
      <c r="AB29" s="411" t="s">
        <v>499</v>
      </c>
      <c r="AC29" s="411" t="s">
        <v>619</v>
      </c>
      <c r="AD29" s="413">
        <v>-7358.8</v>
      </c>
      <c r="AE29" s="413">
        <v>-7358.8</v>
      </c>
      <c r="AF29" s="411" t="s">
        <v>273</v>
      </c>
      <c r="AG29" s="411">
        <v>2.2319000000000001E-4</v>
      </c>
      <c r="AH29" s="413">
        <v>-1.64</v>
      </c>
      <c r="AI29" s="413">
        <v>-1.64</v>
      </c>
      <c r="AJ29" s="411" t="s">
        <v>501</v>
      </c>
      <c r="AK29" s="411" t="s">
        <v>502</v>
      </c>
      <c r="AL29" s="410" t="s">
        <v>503</v>
      </c>
      <c r="AM29" s="411">
        <v>34801</v>
      </c>
      <c r="AN29" s="411">
        <v>73410</v>
      </c>
      <c r="AO29" s="410" t="s">
        <v>477</v>
      </c>
      <c r="AP29" s="410" t="s">
        <v>504</v>
      </c>
      <c r="AQ29" s="411" t="s">
        <v>809</v>
      </c>
      <c r="AR29" s="411" t="s">
        <v>506</v>
      </c>
      <c r="AS29" s="412" t="s">
        <v>494</v>
      </c>
      <c r="AT29" s="411" t="s">
        <v>482</v>
      </c>
      <c r="AU29" s="411" t="s">
        <v>829</v>
      </c>
      <c r="AV29" s="413" t="s">
        <v>830</v>
      </c>
      <c r="AW29" s="411" t="s">
        <v>831</v>
      </c>
      <c r="AX29" s="411" t="s">
        <v>509</v>
      </c>
      <c r="AY29" s="413" t="s">
        <v>832</v>
      </c>
      <c r="AZ29" s="411">
        <v>1040611</v>
      </c>
      <c r="BA29" s="411" t="s">
        <v>814</v>
      </c>
      <c r="BB29" s="411" t="s">
        <v>815</v>
      </c>
      <c r="BC29" s="411" t="s">
        <v>512</v>
      </c>
      <c r="BD29" s="411" t="s">
        <v>833</v>
      </c>
      <c r="BE29" s="412" t="s">
        <v>834</v>
      </c>
      <c r="BF29" s="411" t="s">
        <v>273</v>
      </c>
      <c r="BG29" s="413" t="s">
        <v>830</v>
      </c>
      <c r="BH29" s="411">
        <v>10115667</v>
      </c>
      <c r="BI29" s="411">
        <v>1</v>
      </c>
      <c r="BJ29" s="411" t="s">
        <v>831</v>
      </c>
      <c r="BK29" s="411" t="s">
        <v>618</v>
      </c>
      <c r="BL29" s="411" t="s">
        <v>601</v>
      </c>
      <c r="BM29" s="411"/>
      <c r="BN29" s="411"/>
      <c r="BO29" s="411"/>
      <c r="BP29" s="411"/>
      <c r="BQ29" s="411"/>
      <c r="BR29" s="411"/>
    </row>
    <row r="30" spans="1:70" s="414" customFormat="1" hidden="1" x14ac:dyDescent="0.35">
      <c r="A30" s="410" t="s">
        <v>477</v>
      </c>
      <c r="B30" s="411" t="s">
        <v>478</v>
      </c>
      <c r="C30" s="411" t="s">
        <v>479</v>
      </c>
      <c r="D30" s="412" t="s">
        <v>480</v>
      </c>
      <c r="E30" s="412" t="s">
        <v>481</v>
      </c>
      <c r="F30" s="411" t="s">
        <v>482</v>
      </c>
      <c r="G30" s="411" t="s">
        <v>483</v>
      </c>
      <c r="H30" s="411" t="s">
        <v>484</v>
      </c>
      <c r="I30" s="411" t="s">
        <v>485</v>
      </c>
      <c r="J30" s="411" t="s">
        <v>486</v>
      </c>
      <c r="K30" s="411" t="s">
        <v>487</v>
      </c>
      <c r="L30" s="410" t="s">
        <v>488</v>
      </c>
      <c r="M30" s="411" t="s">
        <v>489</v>
      </c>
      <c r="N30" s="411" t="s">
        <v>490</v>
      </c>
      <c r="O30" s="411" t="s">
        <v>487</v>
      </c>
      <c r="P30" s="411" t="s">
        <v>484</v>
      </c>
      <c r="Q30" s="410" t="s">
        <v>491</v>
      </c>
      <c r="R30" s="411" t="s">
        <v>492</v>
      </c>
      <c r="S30" s="411" t="s">
        <v>493</v>
      </c>
      <c r="T30" s="411">
        <v>31640459</v>
      </c>
      <c r="U30" s="411"/>
      <c r="V30" s="411"/>
      <c r="W30" s="412" t="s">
        <v>494</v>
      </c>
      <c r="X30" s="411" t="s">
        <v>808</v>
      </c>
      <c r="Y30" s="411" t="s">
        <v>590</v>
      </c>
      <c r="Z30" s="411" t="s">
        <v>497</v>
      </c>
      <c r="AA30" s="411" t="s">
        <v>498</v>
      </c>
      <c r="AB30" s="411" t="s">
        <v>499</v>
      </c>
      <c r="AC30" s="411" t="s">
        <v>605</v>
      </c>
      <c r="AD30" s="413">
        <v>0</v>
      </c>
      <c r="AE30" s="413">
        <v>0</v>
      </c>
      <c r="AF30" s="411" t="s">
        <v>273</v>
      </c>
      <c r="AG30" s="411">
        <v>2.2319000000000001E-4</v>
      </c>
      <c r="AH30" s="413">
        <v>28.72</v>
      </c>
      <c r="AI30" s="413">
        <v>28.72</v>
      </c>
      <c r="AJ30" s="411" t="s">
        <v>501</v>
      </c>
      <c r="AK30" s="411" t="s">
        <v>502</v>
      </c>
      <c r="AL30" s="410" t="s">
        <v>503</v>
      </c>
      <c r="AM30" s="411">
        <v>34801</v>
      </c>
      <c r="AN30" s="411">
        <v>73410</v>
      </c>
      <c r="AO30" s="410" t="s">
        <v>477</v>
      </c>
      <c r="AP30" s="410" t="s">
        <v>504</v>
      </c>
      <c r="AQ30" s="411" t="s">
        <v>809</v>
      </c>
      <c r="AR30" s="411" t="s">
        <v>506</v>
      </c>
      <c r="AS30" s="412" t="s">
        <v>494</v>
      </c>
      <c r="AT30" s="411" t="s">
        <v>482</v>
      </c>
      <c r="AU30" s="411" t="s">
        <v>829</v>
      </c>
      <c r="AV30" s="413" t="s">
        <v>830</v>
      </c>
      <c r="AW30" s="411" t="s">
        <v>831</v>
      </c>
      <c r="AX30" s="411" t="s">
        <v>509</v>
      </c>
      <c r="AY30" s="413" t="s">
        <v>606</v>
      </c>
      <c r="AZ30" s="411">
        <v>1040611</v>
      </c>
      <c r="BA30" s="411" t="s">
        <v>814</v>
      </c>
      <c r="BB30" s="411" t="s">
        <v>815</v>
      </c>
      <c r="BC30" s="411" t="s">
        <v>512</v>
      </c>
      <c r="BD30" s="411" t="s">
        <v>833</v>
      </c>
      <c r="BE30" s="412" t="s">
        <v>834</v>
      </c>
      <c r="BF30" s="411" t="s">
        <v>273</v>
      </c>
      <c r="BG30" s="413" t="s">
        <v>830</v>
      </c>
      <c r="BH30" s="411">
        <v>10115667</v>
      </c>
      <c r="BI30" s="411">
        <v>1</v>
      </c>
      <c r="BJ30" s="411" t="s">
        <v>831</v>
      </c>
      <c r="BK30" s="411" t="s">
        <v>618</v>
      </c>
      <c r="BL30" s="411" t="s">
        <v>601</v>
      </c>
      <c r="BM30" s="411"/>
      <c r="BN30" s="411"/>
      <c r="BO30" s="411"/>
      <c r="BP30" s="411"/>
      <c r="BQ30" s="411"/>
      <c r="BR30" s="411"/>
    </row>
    <row r="31" spans="1:70" s="414" customFormat="1" hidden="1" x14ac:dyDescent="0.35">
      <c r="A31" s="410" t="s">
        <v>477</v>
      </c>
      <c r="B31" s="411" t="s">
        <v>478</v>
      </c>
      <c r="C31" s="411" t="s">
        <v>479</v>
      </c>
      <c r="D31" s="412" t="s">
        <v>480</v>
      </c>
      <c r="E31" s="412" t="s">
        <v>481</v>
      </c>
      <c r="F31" s="411" t="s">
        <v>482</v>
      </c>
      <c r="G31" s="411" t="s">
        <v>483</v>
      </c>
      <c r="H31" s="411" t="s">
        <v>484</v>
      </c>
      <c r="I31" s="411" t="s">
        <v>485</v>
      </c>
      <c r="J31" s="411" t="s">
        <v>486</v>
      </c>
      <c r="K31" s="411" t="s">
        <v>487</v>
      </c>
      <c r="L31" s="410" t="s">
        <v>488</v>
      </c>
      <c r="M31" s="411" t="s">
        <v>489</v>
      </c>
      <c r="N31" s="411" t="s">
        <v>490</v>
      </c>
      <c r="O31" s="411" t="s">
        <v>487</v>
      </c>
      <c r="P31" s="411" t="s">
        <v>484</v>
      </c>
      <c r="Q31" s="410" t="s">
        <v>491</v>
      </c>
      <c r="R31" s="411" t="s">
        <v>492</v>
      </c>
      <c r="S31" s="411" t="s">
        <v>493</v>
      </c>
      <c r="T31" s="411">
        <v>31640460</v>
      </c>
      <c r="U31" s="411"/>
      <c r="V31" s="411"/>
      <c r="W31" s="412" t="s">
        <v>494</v>
      </c>
      <c r="X31" s="411" t="s">
        <v>808</v>
      </c>
      <c r="Y31" s="411" t="s">
        <v>590</v>
      </c>
      <c r="Z31" s="411" t="s">
        <v>497</v>
      </c>
      <c r="AA31" s="411" t="s">
        <v>498</v>
      </c>
      <c r="AB31" s="411" t="s">
        <v>499</v>
      </c>
      <c r="AC31" s="411" t="s">
        <v>500</v>
      </c>
      <c r="AD31" s="413">
        <v>29611558.800000001</v>
      </c>
      <c r="AE31" s="413">
        <v>29611558.800000001</v>
      </c>
      <c r="AF31" s="411" t="s">
        <v>273</v>
      </c>
      <c r="AG31" s="411">
        <v>2.2319000000000001E-4</v>
      </c>
      <c r="AH31" s="413">
        <v>6580.28</v>
      </c>
      <c r="AI31" s="413">
        <v>6580.28</v>
      </c>
      <c r="AJ31" s="411" t="s">
        <v>501</v>
      </c>
      <c r="AK31" s="411" t="s">
        <v>502</v>
      </c>
      <c r="AL31" s="410" t="s">
        <v>503</v>
      </c>
      <c r="AM31" s="411">
        <v>34801</v>
      </c>
      <c r="AN31" s="411">
        <v>73410</v>
      </c>
      <c r="AO31" s="410" t="s">
        <v>477</v>
      </c>
      <c r="AP31" s="410" t="s">
        <v>504</v>
      </c>
      <c r="AQ31" s="411" t="s">
        <v>809</v>
      </c>
      <c r="AR31" s="411" t="s">
        <v>506</v>
      </c>
      <c r="AS31" s="412" t="s">
        <v>494</v>
      </c>
      <c r="AT31" s="411" t="s">
        <v>482</v>
      </c>
      <c r="AU31" s="411" t="s">
        <v>829</v>
      </c>
      <c r="AV31" s="413" t="s">
        <v>830</v>
      </c>
      <c r="AW31" s="411" t="s">
        <v>831</v>
      </c>
      <c r="AX31" s="411" t="s">
        <v>509</v>
      </c>
      <c r="AY31" s="413" t="s">
        <v>835</v>
      </c>
      <c r="AZ31" s="411">
        <v>1040611</v>
      </c>
      <c r="BA31" s="411" t="s">
        <v>814</v>
      </c>
      <c r="BB31" s="411" t="s">
        <v>815</v>
      </c>
      <c r="BC31" s="411" t="s">
        <v>512</v>
      </c>
      <c r="BD31" s="411" t="s">
        <v>833</v>
      </c>
      <c r="BE31" s="412" t="s">
        <v>834</v>
      </c>
      <c r="BF31" s="411" t="s">
        <v>273</v>
      </c>
      <c r="BG31" s="413" t="s">
        <v>830</v>
      </c>
      <c r="BH31" s="411">
        <v>10115667</v>
      </c>
      <c r="BI31" s="411">
        <v>1</v>
      </c>
      <c r="BJ31" s="411" t="s">
        <v>831</v>
      </c>
      <c r="BK31" s="411" t="s">
        <v>618</v>
      </c>
      <c r="BL31" s="411" t="s">
        <v>601</v>
      </c>
      <c r="BM31" s="411"/>
      <c r="BN31" s="411"/>
      <c r="BO31" s="411"/>
      <c r="BP31" s="411"/>
      <c r="BQ31" s="411"/>
      <c r="BR31" s="411"/>
    </row>
    <row r="32" spans="1:70" hidden="1" x14ac:dyDescent="0.35">
      <c r="A32" s="301" t="s">
        <v>477</v>
      </c>
      <c r="B32" s="302" t="s">
        <v>478</v>
      </c>
      <c r="C32" s="302" t="s">
        <v>479</v>
      </c>
      <c r="D32" s="303" t="s">
        <v>480</v>
      </c>
      <c r="E32" s="303" t="s">
        <v>481</v>
      </c>
      <c r="F32" s="302" t="s">
        <v>482</v>
      </c>
      <c r="G32" s="302" t="s">
        <v>483</v>
      </c>
      <c r="H32" s="302" t="s">
        <v>484</v>
      </c>
      <c r="I32" s="302" t="s">
        <v>485</v>
      </c>
      <c r="J32" s="302" t="s">
        <v>486</v>
      </c>
      <c r="K32" s="302" t="s">
        <v>487</v>
      </c>
      <c r="L32" s="301" t="s">
        <v>488</v>
      </c>
      <c r="M32" s="302" t="s">
        <v>489</v>
      </c>
      <c r="N32" s="302" t="s">
        <v>490</v>
      </c>
      <c r="O32" s="302" t="s">
        <v>487</v>
      </c>
      <c r="P32" s="302" t="s">
        <v>484</v>
      </c>
      <c r="Q32" s="301" t="s">
        <v>491</v>
      </c>
      <c r="R32" s="302" t="s">
        <v>492</v>
      </c>
      <c r="S32" s="302" t="s">
        <v>493</v>
      </c>
      <c r="T32" s="302">
        <v>31785522</v>
      </c>
      <c r="U32" s="302"/>
      <c r="V32" s="302"/>
      <c r="W32" s="303" t="s">
        <v>494</v>
      </c>
      <c r="X32" s="302" t="s">
        <v>792</v>
      </c>
      <c r="Y32" s="302" t="s">
        <v>590</v>
      </c>
      <c r="Z32" s="302" t="s">
        <v>793</v>
      </c>
      <c r="AA32" s="302"/>
      <c r="AB32" s="302" t="s">
        <v>794</v>
      </c>
      <c r="AC32" s="302" t="s">
        <v>795</v>
      </c>
      <c r="AD32" s="304">
        <v>0</v>
      </c>
      <c r="AE32" s="304">
        <v>2072294</v>
      </c>
      <c r="AF32" s="302" t="s">
        <v>273</v>
      </c>
      <c r="AG32" s="302">
        <v>2.2319000000000001E-4</v>
      </c>
      <c r="AH32" s="304">
        <v>0</v>
      </c>
      <c r="AI32" s="304">
        <v>462.52</v>
      </c>
      <c r="AJ32" s="302"/>
      <c r="AK32" s="302"/>
      <c r="AL32" s="301"/>
      <c r="AM32" s="302"/>
      <c r="AN32" s="302"/>
      <c r="AO32" s="301"/>
      <c r="AP32" s="301"/>
      <c r="AQ32" s="302" t="s">
        <v>796</v>
      </c>
      <c r="AR32" s="302"/>
      <c r="AS32" s="303"/>
      <c r="AT32" s="302"/>
      <c r="AU32" s="302"/>
      <c r="AV32" s="304"/>
      <c r="AW32" s="302"/>
      <c r="AX32" s="302"/>
      <c r="AY32" s="304"/>
      <c r="AZ32" s="302"/>
      <c r="BA32" s="302"/>
      <c r="BB32" s="302"/>
      <c r="BC32" s="302"/>
      <c r="BD32" s="302"/>
      <c r="BE32" s="303"/>
      <c r="BF32" s="302"/>
      <c r="BG32" s="304"/>
      <c r="BH32" s="302"/>
      <c r="BI32" s="302"/>
      <c r="BJ32" s="302"/>
      <c r="BK32" s="302"/>
      <c r="BL32" s="302"/>
      <c r="BM32" s="302"/>
      <c r="BN32" s="302"/>
      <c r="BO32" s="302"/>
      <c r="BP32" s="302"/>
      <c r="BQ32" s="302"/>
      <c r="BR32" s="302"/>
    </row>
    <row r="33" spans="1:70" s="423" customFormat="1" hidden="1" x14ac:dyDescent="0.35">
      <c r="A33" s="419" t="s">
        <v>477</v>
      </c>
      <c r="B33" s="420" t="s">
        <v>478</v>
      </c>
      <c r="C33" s="420" t="s">
        <v>479</v>
      </c>
      <c r="D33" s="421" t="s">
        <v>480</v>
      </c>
      <c r="E33" s="421" t="s">
        <v>481</v>
      </c>
      <c r="F33" s="420" t="s">
        <v>482</v>
      </c>
      <c r="G33" s="420" t="s">
        <v>483</v>
      </c>
      <c r="H33" s="420" t="s">
        <v>484</v>
      </c>
      <c r="I33" s="420" t="s">
        <v>485</v>
      </c>
      <c r="J33" s="420" t="s">
        <v>486</v>
      </c>
      <c r="K33" s="420" t="s">
        <v>487</v>
      </c>
      <c r="L33" s="419" t="s">
        <v>488</v>
      </c>
      <c r="M33" s="420" t="s">
        <v>489</v>
      </c>
      <c r="N33" s="420" t="s">
        <v>490</v>
      </c>
      <c r="O33" s="420" t="s">
        <v>487</v>
      </c>
      <c r="P33" s="420" t="s">
        <v>484</v>
      </c>
      <c r="Q33" s="419" t="s">
        <v>491</v>
      </c>
      <c r="R33" s="420" t="s">
        <v>492</v>
      </c>
      <c r="S33" s="420" t="s">
        <v>493</v>
      </c>
      <c r="T33" s="420">
        <v>32714666</v>
      </c>
      <c r="U33" s="420"/>
      <c r="V33" s="420"/>
      <c r="W33" s="421" t="s">
        <v>836</v>
      </c>
      <c r="X33" s="420" t="s">
        <v>771</v>
      </c>
      <c r="Y33" s="420" t="s">
        <v>496</v>
      </c>
      <c r="Z33" s="420" t="s">
        <v>497</v>
      </c>
      <c r="AA33" s="420" t="s">
        <v>498</v>
      </c>
      <c r="AB33" s="420" t="s">
        <v>499</v>
      </c>
      <c r="AC33" s="420" t="s">
        <v>500</v>
      </c>
      <c r="AD33" s="422">
        <v>4038.6</v>
      </c>
      <c r="AE33" s="422">
        <v>4038.6</v>
      </c>
      <c r="AF33" s="420" t="s">
        <v>741</v>
      </c>
      <c r="AG33" s="420">
        <v>1</v>
      </c>
      <c r="AH33" s="422">
        <v>4038.6</v>
      </c>
      <c r="AI33" s="422">
        <v>4038.6</v>
      </c>
      <c r="AJ33" s="420" t="s">
        <v>501</v>
      </c>
      <c r="AK33" s="420" t="s">
        <v>502</v>
      </c>
      <c r="AL33" s="419" t="s">
        <v>503</v>
      </c>
      <c r="AM33" s="420">
        <v>34810</v>
      </c>
      <c r="AN33" s="420">
        <v>71615</v>
      </c>
      <c r="AO33" s="419" t="s">
        <v>477</v>
      </c>
      <c r="AP33" s="419" t="s">
        <v>504</v>
      </c>
      <c r="AQ33" s="420" t="s">
        <v>772</v>
      </c>
      <c r="AR33" s="420" t="s">
        <v>506</v>
      </c>
      <c r="AS33" s="421" t="s">
        <v>834</v>
      </c>
      <c r="AT33" s="420" t="s">
        <v>482</v>
      </c>
      <c r="AU33" s="420" t="s">
        <v>837</v>
      </c>
      <c r="AV33" s="422" t="s">
        <v>838</v>
      </c>
      <c r="AW33" s="420" t="s">
        <v>839</v>
      </c>
      <c r="AX33" s="420" t="s">
        <v>509</v>
      </c>
      <c r="AY33" s="422" t="s">
        <v>838</v>
      </c>
      <c r="AZ33" s="420" t="s">
        <v>778</v>
      </c>
      <c r="BA33" s="420" t="s">
        <v>779</v>
      </c>
      <c r="BB33" s="420" t="s">
        <v>780</v>
      </c>
      <c r="BC33" s="420" t="s">
        <v>781</v>
      </c>
      <c r="BD33" s="420" t="s">
        <v>840</v>
      </c>
      <c r="BE33" s="421" t="s">
        <v>514</v>
      </c>
      <c r="BF33" s="420" t="s">
        <v>741</v>
      </c>
      <c r="BG33" s="422" t="s">
        <v>838</v>
      </c>
      <c r="BH33" s="420"/>
      <c r="BI33" s="420"/>
      <c r="BJ33" s="420"/>
      <c r="BK33" s="420"/>
      <c r="BL33" s="420"/>
      <c r="BM33" s="420"/>
      <c r="BN33" s="420"/>
      <c r="BO33" s="420"/>
      <c r="BP33" s="420"/>
      <c r="BQ33" s="420"/>
      <c r="BR33" s="420"/>
    </row>
    <row r="34" spans="1:70" hidden="1" x14ac:dyDescent="0.35">
      <c r="A34" s="301" t="s">
        <v>477</v>
      </c>
      <c r="B34" s="302" t="s">
        <v>478</v>
      </c>
      <c r="C34" s="302" t="s">
        <v>479</v>
      </c>
      <c r="D34" s="303" t="s">
        <v>480</v>
      </c>
      <c r="E34" s="303" t="s">
        <v>481</v>
      </c>
      <c r="F34" s="302" t="s">
        <v>482</v>
      </c>
      <c r="G34" s="302" t="s">
        <v>483</v>
      </c>
      <c r="H34" s="302" t="s">
        <v>484</v>
      </c>
      <c r="I34" s="302" t="s">
        <v>485</v>
      </c>
      <c r="J34" s="302" t="s">
        <v>486</v>
      </c>
      <c r="K34" s="302" t="s">
        <v>487</v>
      </c>
      <c r="L34" s="301" t="s">
        <v>488</v>
      </c>
      <c r="M34" s="302" t="s">
        <v>489</v>
      </c>
      <c r="N34" s="302" t="s">
        <v>490</v>
      </c>
      <c r="O34" s="302" t="s">
        <v>487</v>
      </c>
      <c r="P34" s="302" t="s">
        <v>484</v>
      </c>
      <c r="Q34" s="301" t="s">
        <v>491</v>
      </c>
      <c r="R34" s="302" t="s">
        <v>492</v>
      </c>
      <c r="S34" s="302" t="s">
        <v>493</v>
      </c>
      <c r="T34" s="302">
        <v>32714706</v>
      </c>
      <c r="U34" s="302"/>
      <c r="V34" s="302"/>
      <c r="W34" s="303" t="s">
        <v>494</v>
      </c>
      <c r="X34" s="302" t="s">
        <v>495</v>
      </c>
      <c r="Y34" s="302" t="s">
        <v>496</v>
      </c>
      <c r="Z34" s="302" t="s">
        <v>497</v>
      </c>
      <c r="AA34" s="302" t="s">
        <v>498</v>
      </c>
      <c r="AB34" s="302" t="s">
        <v>499</v>
      </c>
      <c r="AC34" s="302" t="s">
        <v>500</v>
      </c>
      <c r="AD34" s="304">
        <v>793800</v>
      </c>
      <c r="AE34" s="304">
        <v>793800</v>
      </c>
      <c r="AF34" s="302" t="s">
        <v>273</v>
      </c>
      <c r="AG34" s="302">
        <v>2.2319000000000001E-4</v>
      </c>
      <c r="AH34" s="304">
        <v>177.17</v>
      </c>
      <c r="AI34" s="304">
        <v>177.17</v>
      </c>
      <c r="AJ34" s="302" t="s">
        <v>501</v>
      </c>
      <c r="AK34" s="302" t="s">
        <v>502</v>
      </c>
      <c r="AL34" s="301" t="s">
        <v>503</v>
      </c>
      <c r="AM34" s="302">
        <v>34810</v>
      </c>
      <c r="AN34" s="302">
        <v>72130</v>
      </c>
      <c r="AO34" s="301" t="s">
        <v>477</v>
      </c>
      <c r="AP34" s="301" t="s">
        <v>504</v>
      </c>
      <c r="AQ34" s="302" t="s">
        <v>505</v>
      </c>
      <c r="AR34" s="302" t="s">
        <v>506</v>
      </c>
      <c r="AS34" s="303" t="s">
        <v>494</v>
      </c>
      <c r="AT34" s="302" t="s">
        <v>482</v>
      </c>
      <c r="AU34" s="302" t="s">
        <v>507</v>
      </c>
      <c r="AV34" s="304" t="s">
        <v>508</v>
      </c>
      <c r="AW34" s="302"/>
      <c r="AX34" s="302" t="s">
        <v>509</v>
      </c>
      <c r="AY34" s="304" t="s">
        <v>508</v>
      </c>
      <c r="AZ34" s="302">
        <v>1040785</v>
      </c>
      <c r="BA34" s="302" t="s">
        <v>510</v>
      </c>
      <c r="BB34" s="302" t="s">
        <v>511</v>
      </c>
      <c r="BC34" s="302" t="s">
        <v>512</v>
      </c>
      <c r="BD34" s="302" t="s">
        <v>513</v>
      </c>
      <c r="BE34" s="303" t="s">
        <v>514</v>
      </c>
      <c r="BF34" s="302" t="s">
        <v>273</v>
      </c>
      <c r="BG34" s="304" t="s">
        <v>508</v>
      </c>
      <c r="BH34" s="302"/>
      <c r="BI34" s="302"/>
      <c r="BJ34" s="302"/>
      <c r="BK34" s="302"/>
      <c r="BL34" s="302"/>
      <c r="BM34" s="302"/>
      <c r="BN34" s="302"/>
      <c r="BO34" s="302"/>
      <c r="BP34" s="302"/>
      <c r="BQ34" s="302"/>
      <c r="BR34" s="302"/>
    </row>
    <row r="35" spans="1:70" hidden="1" x14ac:dyDescent="0.35">
      <c r="A35" s="301" t="s">
        <v>477</v>
      </c>
      <c r="B35" s="302" t="s">
        <v>478</v>
      </c>
      <c r="C35" s="302" t="s">
        <v>479</v>
      </c>
      <c r="D35" s="303" t="s">
        <v>480</v>
      </c>
      <c r="E35" s="303" t="s">
        <v>481</v>
      </c>
      <c r="F35" s="302" t="s">
        <v>482</v>
      </c>
      <c r="G35" s="302" t="s">
        <v>483</v>
      </c>
      <c r="H35" s="302" t="s">
        <v>484</v>
      </c>
      <c r="I35" s="302" t="s">
        <v>485</v>
      </c>
      <c r="J35" s="302" t="s">
        <v>486</v>
      </c>
      <c r="K35" s="302" t="s">
        <v>487</v>
      </c>
      <c r="L35" s="301" t="s">
        <v>488</v>
      </c>
      <c r="M35" s="302" t="s">
        <v>489</v>
      </c>
      <c r="N35" s="302" t="s">
        <v>490</v>
      </c>
      <c r="O35" s="302" t="s">
        <v>487</v>
      </c>
      <c r="P35" s="302" t="s">
        <v>484</v>
      </c>
      <c r="Q35" s="301" t="s">
        <v>491</v>
      </c>
      <c r="R35" s="302" t="s">
        <v>492</v>
      </c>
      <c r="S35" s="302" t="s">
        <v>493</v>
      </c>
      <c r="T35" s="302">
        <v>32877568</v>
      </c>
      <c r="U35" s="302"/>
      <c r="V35" s="302"/>
      <c r="W35" s="303" t="s">
        <v>494</v>
      </c>
      <c r="X35" s="302" t="s">
        <v>792</v>
      </c>
      <c r="Y35" s="302" t="s">
        <v>496</v>
      </c>
      <c r="Z35" s="302" t="s">
        <v>793</v>
      </c>
      <c r="AA35" s="302"/>
      <c r="AB35" s="302" t="s">
        <v>794</v>
      </c>
      <c r="AC35" s="302" t="s">
        <v>795</v>
      </c>
      <c r="AD35" s="304">
        <v>0</v>
      </c>
      <c r="AE35" s="304">
        <v>55566</v>
      </c>
      <c r="AF35" s="302" t="s">
        <v>273</v>
      </c>
      <c r="AG35" s="302">
        <v>2.2319000000000001E-4</v>
      </c>
      <c r="AH35" s="304">
        <v>0</v>
      </c>
      <c r="AI35" s="304">
        <v>12.4</v>
      </c>
      <c r="AJ35" s="302"/>
      <c r="AK35" s="302"/>
      <c r="AL35" s="301"/>
      <c r="AM35" s="302"/>
      <c r="AN35" s="302"/>
      <c r="AO35" s="301"/>
      <c r="AP35" s="301"/>
      <c r="AQ35" s="302" t="s">
        <v>796</v>
      </c>
      <c r="AR35" s="302"/>
      <c r="AS35" s="303"/>
      <c r="AT35" s="302"/>
      <c r="AU35" s="302"/>
      <c r="AV35" s="304"/>
      <c r="AW35" s="302"/>
      <c r="AX35" s="302"/>
      <c r="AY35" s="304"/>
      <c r="AZ35" s="302"/>
      <c r="BA35" s="302"/>
      <c r="BB35" s="302"/>
      <c r="BC35" s="302"/>
      <c r="BD35" s="302"/>
      <c r="BE35" s="303"/>
      <c r="BF35" s="302"/>
      <c r="BG35" s="304"/>
      <c r="BH35" s="302"/>
      <c r="BI35" s="302"/>
      <c r="BJ35" s="302"/>
      <c r="BK35" s="302"/>
      <c r="BL35" s="302"/>
      <c r="BM35" s="302"/>
      <c r="BN35" s="302"/>
      <c r="BO35" s="302"/>
      <c r="BP35" s="302"/>
      <c r="BQ35" s="302"/>
      <c r="BR35" s="302"/>
    </row>
    <row r="36" spans="1:70" hidden="1" x14ac:dyDescent="0.35">
      <c r="A36" s="301" t="s">
        <v>477</v>
      </c>
      <c r="B36" s="302" t="s">
        <v>478</v>
      </c>
      <c r="C36" s="302" t="s">
        <v>479</v>
      </c>
      <c r="D36" s="303" t="s">
        <v>480</v>
      </c>
      <c r="E36" s="303" t="s">
        <v>481</v>
      </c>
      <c r="F36" s="302" t="s">
        <v>482</v>
      </c>
      <c r="G36" s="302" t="s">
        <v>483</v>
      </c>
      <c r="H36" s="302" t="s">
        <v>484</v>
      </c>
      <c r="I36" s="302" t="s">
        <v>485</v>
      </c>
      <c r="J36" s="302" t="s">
        <v>486</v>
      </c>
      <c r="K36" s="302" t="s">
        <v>487</v>
      </c>
      <c r="L36" s="301" t="s">
        <v>488</v>
      </c>
      <c r="M36" s="302" t="s">
        <v>489</v>
      </c>
      <c r="N36" s="302" t="s">
        <v>490</v>
      </c>
      <c r="O36" s="302" t="s">
        <v>487</v>
      </c>
      <c r="P36" s="302" t="s">
        <v>484</v>
      </c>
      <c r="Q36" s="301" t="s">
        <v>491</v>
      </c>
      <c r="R36" s="302" t="s">
        <v>492</v>
      </c>
      <c r="S36" s="302" t="s">
        <v>493</v>
      </c>
      <c r="T36" s="302">
        <v>32877570</v>
      </c>
      <c r="U36" s="302"/>
      <c r="V36" s="302"/>
      <c r="W36" s="303" t="s">
        <v>836</v>
      </c>
      <c r="X36" s="302" t="s">
        <v>792</v>
      </c>
      <c r="Y36" s="302" t="s">
        <v>496</v>
      </c>
      <c r="Z36" s="302" t="s">
        <v>793</v>
      </c>
      <c r="AA36" s="302"/>
      <c r="AB36" s="302" t="s">
        <v>794</v>
      </c>
      <c r="AC36" s="302" t="s">
        <v>795</v>
      </c>
      <c r="AD36" s="304">
        <v>0</v>
      </c>
      <c r="AE36" s="304">
        <v>282.7</v>
      </c>
      <c r="AF36" s="302" t="s">
        <v>741</v>
      </c>
      <c r="AG36" s="302">
        <v>1</v>
      </c>
      <c r="AH36" s="304">
        <v>0</v>
      </c>
      <c r="AI36" s="304">
        <v>282.7</v>
      </c>
      <c r="AJ36" s="302"/>
      <c r="AK36" s="302"/>
      <c r="AL36" s="301"/>
      <c r="AM36" s="302"/>
      <c r="AN36" s="302"/>
      <c r="AO36" s="301"/>
      <c r="AP36" s="301"/>
      <c r="AQ36" s="302" t="s">
        <v>796</v>
      </c>
      <c r="AR36" s="302"/>
      <c r="AS36" s="303"/>
      <c r="AT36" s="302"/>
      <c r="AU36" s="302"/>
      <c r="AV36" s="304"/>
      <c r="AW36" s="302"/>
      <c r="AX36" s="302"/>
      <c r="AY36" s="304"/>
      <c r="AZ36" s="302"/>
      <c r="BA36" s="302"/>
      <c r="BB36" s="302"/>
      <c r="BC36" s="302"/>
      <c r="BD36" s="302"/>
      <c r="BE36" s="303"/>
      <c r="BF36" s="302"/>
      <c r="BG36" s="304"/>
      <c r="BH36" s="302"/>
      <c r="BI36" s="302"/>
      <c r="BJ36" s="302"/>
      <c r="BK36" s="302"/>
      <c r="BL36" s="302"/>
      <c r="BM36" s="302"/>
      <c r="BN36" s="302"/>
      <c r="BO36" s="302"/>
      <c r="BP36" s="302"/>
      <c r="BQ36" s="302"/>
      <c r="BR36" s="302"/>
    </row>
    <row r="37" spans="1:70" s="276" customFormat="1" hidden="1" x14ac:dyDescent="0.35">
      <c r="A37" s="429" t="s">
        <v>477</v>
      </c>
      <c r="B37" s="430" t="s">
        <v>478</v>
      </c>
      <c r="C37" s="430" t="s">
        <v>479</v>
      </c>
      <c r="D37" s="431" t="s">
        <v>480</v>
      </c>
      <c r="E37" s="431" t="s">
        <v>481</v>
      </c>
      <c r="F37" s="430" t="s">
        <v>482</v>
      </c>
      <c r="G37" s="430" t="s">
        <v>483</v>
      </c>
      <c r="H37" s="430" t="s">
        <v>484</v>
      </c>
      <c r="I37" s="430" t="s">
        <v>485</v>
      </c>
      <c r="J37" s="430" t="s">
        <v>486</v>
      </c>
      <c r="K37" s="430" t="s">
        <v>487</v>
      </c>
      <c r="L37" s="429" t="s">
        <v>488</v>
      </c>
      <c r="M37" s="430" t="s">
        <v>489</v>
      </c>
      <c r="N37" s="430" t="s">
        <v>490</v>
      </c>
      <c r="O37" s="430" t="s">
        <v>487</v>
      </c>
      <c r="P37" s="430" t="s">
        <v>484</v>
      </c>
      <c r="Q37" s="429" t="s">
        <v>491</v>
      </c>
      <c r="R37" s="430" t="s">
        <v>492</v>
      </c>
      <c r="S37" s="430" t="s">
        <v>493</v>
      </c>
      <c r="T37" s="430">
        <v>33013757</v>
      </c>
      <c r="U37" s="430"/>
      <c r="V37" s="430"/>
      <c r="W37" s="431" t="s">
        <v>634</v>
      </c>
      <c r="X37" s="430" t="s">
        <v>841</v>
      </c>
      <c r="Y37" s="430" t="s">
        <v>496</v>
      </c>
      <c r="Z37" s="430" t="s">
        <v>497</v>
      </c>
      <c r="AA37" s="430" t="s">
        <v>498</v>
      </c>
      <c r="AB37" s="430" t="s">
        <v>499</v>
      </c>
      <c r="AC37" s="430" t="s">
        <v>500</v>
      </c>
      <c r="AD37" s="432">
        <v>18000</v>
      </c>
      <c r="AE37" s="432">
        <v>18000</v>
      </c>
      <c r="AF37" s="430" t="s">
        <v>741</v>
      </c>
      <c r="AG37" s="430">
        <v>1</v>
      </c>
      <c r="AH37" s="432">
        <v>18000</v>
      </c>
      <c r="AI37" s="432">
        <v>18000</v>
      </c>
      <c r="AJ37" s="430" t="s">
        <v>501</v>
      </c>
      <c r="AK37" s="430" t="s">
        <v>502</v>
      </c>
      <c r="AL37" s="429" t="s">
        <v>503</v>
      </c>
      <c r="AM37" s="430">
        <v>34810</v>
      </c>
      <c r="AN37" s="430">
        <v>64309</v>
      </c>
      <c r="AO37" s="429" t="s">
        <v>477</v>
      </c>
      <c r="AP37" s="429" t="s">
        <v>504</v>
      </c>
      <c r="AQ37" s="430" t="s">
        <v>842</v>
      </c>
      <c r="AR37" s="430" t="s">
        <v>506</v>
      </c>
      <c r="AS37" s="431" t="s">
        <v>634</v>
      </c>
      <c r="AT37" s="430" t="s">
        <v>482</v>
      </c>
      <c r="AU37" s="430" t="s">
        <v>843</v>
      </c>
      <c r="AV37" s="432" t="s">
        <v>844</v>
      </c>
      <c r="AW37" s="430"/>
      <c r="AX37" s="430" t="s">
        <v>509</v>
      </c>
      <c r="AY37" s="432" t="s">
        <v>844</v>
      </c>
      <c r="AZ37" s="430" t="s">
        <v>845</v>
      </c>
      <c r="BA37" s="430" t="s">
        <v>846</v>
      </c>
      <c r="BB37" s="430" t="s">
        <v>780</v>
      </c>
      <c r="BC37" s="430" t="s">
        <v>521</v>
      </c>
      <c r="BD37" s="430" t="s">
        <v>847</v>
      </c>
      <c r="BE37" s="431" t="s">
        <v>848</v>
      </c>
      <c r="BF37" s="430" t="s">
        <v>741</v>
      </c>
      <c r="BG37" s="432" t="s">
        <v>844</v>
      </c>
      <c r="BH37" s="430"/>
      <c r="BI37" s="430"/>
      <c r="BJ37" s="430"/>
      <c r="BK37" s="430"/>
      <c r="BL37" s="430"/>
      <c r="BM37" s="430"/>
      <c r="BN37" s="430"/>
      <c r="BO37" s="430"/>
      <c r="BP37" s="430"/>
      <c r="BQ37" s="430"/>
      <c r="BR37" s="430"/>
    </row>
    <row r="38" spans="1:70" hidden="1" x14ac:dyDescent="0.35">
      <c r="A38" s="301" t="s">
        <v>477</v>
      </c>
      <c r="B38" s="302" t="s">
        <v>478</v>
      </c>
      <c r="C38" s="302" t="s">
        <v>479</v>
      </c>
      <c r="D38" s="303" t="s">
        <v>480</v>
      </c>
      <c r="E38" s="303" t="s">
        <v>481</v>
      </c>
      <c r="F38" s="302" t="s">
        <v>482</v>
      </c>
      <c r="G38" s="302" t="s">
        <v>483</v>
      </c>
      <c r="H38" s="302" t="s">
        <v>484</v>
      </c>
      <c r="I38" s="302" t="s">
        <v>485</v>
      </c>
      <c r="J38" s="302" t="s">
        <v>486</v>
      </c>
      <c r="K38" s="302" t="s">
        <v>487</v>
      </c>
      <c r="L38" s="301" t="s">
        <v>488</v>
      </c>
      <c r="M38" s="302" t="s">
        <v>489</v>
      </c>
      <c r="N38" s="302" t="s">
        <v>490</v>
      </c>
      <c r="O38" s="302" t="s">
        <v>487</v>
      </c>
      <c r="P38" s="302" t="s">
        <v>484</v>
      </c>
      <c r="Q38" s="301" t="s">
        <v>491</v>
      </c>
      <c r="R38" s="302" t="s">
        <v>492</v>
      </c>
      <c r="S38" s="302" t="s">
        <v>493</v>
      </c>
      <c r="T38" s="302">
        <v>33103741</v>
      </c>
      <c r="U38" s="302"/>
      <c r="V38" s="302"/>
      <c r="W38" s="303" t="s">
        <v>634</v>
      </c>
      <c r="X38" s="302" t="s">
        <v>792</v>
      </c>
      <c r="Y38" s="302" t="s">
        <v>496</v>
      </c>
      <c r="Z38" s="302" t="s">
        <v>793</v>
      </c>
      <c r="AA38" s="302"/>
      <c r="AB38" s="302" t="s">
        <v>794</v>
      </c>
      <c r="AC38" s="302" t="s">
        <v>795</v>
      </c>
      <c r="AD38" s="304">
        <v>0</v>
      </c>
      <c r="AE38" s="304">
        <v>1260</v>
      </c>
      <c r="AF38" s="302" t="s">
        <v>741</v>
      </c>
      <c r="AG38" s="302">
        <v>1</v>
      </c>
      <c r="AH38" s="304">
        <v>0</v>
      </c>
      <c r="AI38" s="304">
        <v>1260</v>
      </c>
      <c r="AJ38" s="302"/>
      <c r="AK38" s="302"/>
      <c r="AL38" s="301"/>
      <c r="AM38" s="302"/>
      <c r="AN38" s="302"/>
      <c r="AO38" s="301"/>
      <c r="AP38" s="301"/>
      <c r="AQ38" s="302" t="s">
        <v>796</v>
      </c>
      <c r="AR38" s="302"/>
      <c r="AS38" s="303"/>
      <c r="AT38" s="302"/>
      <c r="AU38" s="302"/>
      <c r="AV38" s="304"/>
      <c r="AW38" s="302"/>
      <c r="AX38" s="302"/>
      <c r="AY38" s="304"/>
      <c r="AZ38" s="302"/>
      <c r="BA38" s="302"/>
      <c r="BB38" s="302"/>
      <c r="BC38" s="302"/>
      <c r="BD38" s="302"/>
      <c r="BE38" s="303"/>
      <c r="BF38" s="302"/>
      <c r="BG38" s="304"/>
      <c r="BH38" s="302"/>
      <c r="BI38" s="302"/>
      <c r="BJ38" s="302"/>
      <c r="BK38" s="302"/>
      <c r="BL38" s="302"/>
      <c r="BM38" s="302"/>
      <c r="BN38" s="302"/>
      <c r="BO38" s="302"/>
      <c r="BP38" s="302"/>
      <c r="BQ38" s="302"/>
      <c r="BR38" s="302"/>
    </row>
    <row r="39" spans="1:70" x14ac:dyDescent="0.35">
      <c r="A39" s="301" t="s">
        <v>477</v>
      </c>
      <c r="B39" s="302" t="s">
        <v>478</v>
      </c>
      <c r="C39" s="302" t="s">
        <v>479</v>
      </c>
      <c r="D39" s="303" t="s">
        <v>480</v>
      </c>
      <c r="E39" s="303" t="s">
        <v>481</v>
      </c>
      <c r="F39" s="302" t="s">
        <v>482</v>
      </c>
      <c r="G39" s="302" t="s">
        <v>483</v>
      </c>
      <c r="H39" s="302" t="s">
        <v>484</v>
      </c>
      <c r="I39" s="302" t="s">
        <v>485</v>
      </c>
      <c r="J39" s="302" t="s">
        <v>486</v>
      </c>
      <c r="K39" s="302" t="s">
        <v>487</v>
      </c>
      <c r="L39" s="301" t="s">
        <v>488</v>
      </c>
      <c r="M39" s="302" t="s">
        <v>489</v>
      </c>
      <c r="N39" s="302" t="s">
        <v>490</v>
      </c>
      <c r="O39" s="302" t="s">
        <v>487</v>
      </c>
      <c r="P39" s="302" t="s">
        <v>484</v>
      </c>
      <c r="Q39" s="301" t="s">
        <v>491</v>
      </c>
      <c r="R39" s="302" t="s">
        <v>492</v>
      </c>
      <c r="S39" s="302" t="s">
        <v>493</v>
      </c>
      <c r="T39" s="302">
        <v>33298014</v>
      </c>
      <c r="U39" s="302"/>
      <c r="V39" s="302"/>
      <c r="W39" s="303" t="s">
        <v>494</v>
      </c>
      <c r="X39" s="302" t="s">
        <v>849</v>
      </c>
      <c r="Y39" s="302" t="s">
        <v>496</v>
      </c>
      <c r="Z39" s="302" t="s">
        <v>793</v>
      </c>
      <c r="AA39" s="302"/>
      <c r="AB39" s="302" t="s">
        <v>850</v>
      </c>
      <c r="AC39" s="302" t="s">
        <v>851</v>
      </c>
      <c r="AD39" s="304">
        <v>1093.19</v>
      </c>
      <c r="AE39" s="304">
        <v>1093.19</v>
      </c>
      <c r="AF39" s="302" t="s">
        <v>741</v>
      </c>
      <c r="AG39" s="302">
        <v>1</v>
      </c>
      <c r="AH39" s="304">
        <v>1093.19</v>
      </c>
      <c r="AI39" s="304">
        <v>1093.19</v>
      </c>
      <c r="AJ39" s="302" t="s">
        <v>501</v>
      </c>
      <c r="AK39" s="302" t="s">
        <v>502</v>
      </c>
      <c r="AL39" s="301" t="s">
        <v>503</v>
      </c>
      <c r="AM39" s="302">
        <v>34810</v>
      </c>
      <c r="AN39" s="302">
        <v>71501</v>
      </c>
      <c r="AO39" s="301" t="s">
        <v>477</v>
      </c>
      <c r="AP39" s="301" t="s">
        <v>504</v>
      </c>
      <c r="AQ39" s="302" t="s">
        <v>852</v>
      </c>
      <c r="AR39" s="302"/>
      <c r="AS39" s="303"/>
      <c r="AT39" s="302"/>
      <c r="AU39" s="302"/>
      <c r="AV39" s="304"/>
      <c r="AW39" s="302"/>
      <c r="AX39" s="302"/>
      <c r="AY39" s="304"/>
      <c r="AZ39" s="302"/>
      <c r="BA39" s="302"/>
      <c r="BB39" s="302"/>
      <c r="BC39" s="302"/>
      <c r="BD39" s="302"/>
      <c r="BE39" s="303"/>
      <c r="BF39" s="302"/>
      <c r="BG39" s="304"/>
      <c r="BH39" s="302"/>
      <c r="BI39" s="302"/>
      <c r="BJ39" s="302"/>
      <c r="BK39" s="302"/>
      <c r="BL39" s="302"/>
      <c r="BM39" s="302" t="s">
        <v>853</v>
      </c>
      <c r="BN39" s="302" t="s">
        <v>854</v>
      </c>
      <c r="BO39" s="302" t="s">
        <v>855</v>
      </c>
      <c r="BP39" s="302" t="s">
        <v>590</v>
      </c>
      <c r="BQ39" s="302" t="s">
        <v>856</v>
      </c>
      <c r="BR39" s="302" t="s">
        <v>857</v>
      </c>
    </row>
    <row r="40" spans="1:70" hidden="1" x14ac:dyDescent="0.35">
      <c r="A40" s="301" t="s">
        <v>477</v>
      </c>
      <c r="B40" s="302" t="s">
        <v>478</v>
      </c>
      <c r="C40" s="302" t="s">
        <v>479</v>
      </c>
      <c r="D40" s="303" t="s">
        <v>480</v>
      </c>
      <c r="E40" s="303" t="s">
        <v>481</v>
      </c>
      <c r="F40" s="302" t="s">
        <v>482</v>
      </c>
      <c r="G40" s="302" t="s">
        <v>483</v>
      </c>
      <c r="H40" s="302" t="s">
        <v>484</v>
      </c>
      <c r="I40" s="302" t="s">
        <v>485</v>
      </c>
      <c r="J40" s="302" t="s">
        <v>486</v>
      </c>
      <c r="K40" s="302" t="s">
        <v>487</v>
      </c>
      <c r="L40" s="301" t="s">
        <v>488</v>
      </c>
      <c r="M40" s="302" t="s">
        <v>489</v>
      </c>
      <c r="N40" s="302" t="s">
        <v>490</v>
      </c>
      <c r="O40" s="302" t="s">
        <v>487</v>
      </c>
      <c r="P40" s="302" t="s">
        <v>484</v>
      </c>
      <c r="Q40" s="301" t="s">
        <v>491</v>
      </c>
      <c r="R40" s="302" t="s">
        <v>492</v>
      </c>
      <c r="S40" s="302" t="s">
        <v>493</v>
      </c>
      <c r="T40" s="302">
        <v>33782497</v>
      </c>
      <c r="U40" s="302"/>
      <c r="V40" s="302"/>
      <c r="W40" s="303" t="s">
        <v>494</v>
      </c>
      <c r="X40" s="302" t="s">
        <v>792</v>
      </c>
      <c r="Y40" s="302" t="s">
        <v>496</v>
      </c>
      <c r="Z40" s="302" t="s">
        <v>793</v>
      </c>
      <c r="AA40" s="302"/>
      <c r="AB40" s="302" t="s">
        <v>794</v>
      </c>
      <c r="AC40" s="302" t="s">
        <v>795</v>
      </c>
      <c r="AD40" s="304">
        <v>0</v>
      </c>
      <c r="AE40" s="304">
        <v>76.52</v>
      </c>
      <c r="AF40" s="302" t="s">
        <v>741</v>
      </c>
      <c r="AG40" s="302">
        <v>1</v>
      </c>
      <c r="AH40" s="304">
        <v>0</v>
      </c>
      <c r="AI40" s="304">
        <v>76.52</v>
      </c>
      <c r="AJ40" s="302"/>
      <c r="AK40" s="302"/>
      <c r="AL40" s="301"/>
      <c r="AM40" s="302"/>
      <c r="AN40" s="302"/>
      <c r="AO40" s="301"/>
      <c r="AP40" s="301"/>
      <c r="AQ40" s="302" t="s">
        <v>796</v>
      </c>
      <c r="AR40" s="302"/>
      <c r="AS40" s="303"/>
      <c r="AT40" s="302"/>
      <c r="AU40" s="302"/>
      <c r="AV40" s="304"/>
      <c r="AW40" s="302"/>
      <c r="AX40" s="302"/>
      <c r="AY40" s="304"/>
      <c r="AZ40" s="302"/>
      <c r="BA40" s="302"/>
      <c r="BB40" s="302"/>
      <c r="BC40" s="302"/>
      <c r="BD40" s="302"/>
      <c r="BE40" s="303"/>
      <c r="BF40" s="302"/>
      <c r="BG40" s="304"/>
      <c r="BH40" s="302"/>
      <c r="BI40" s="302"/>
      <c r="BJ40" s="302"/>
      <c r="BK40" s="302"/>
      <c r="BL40" s="302"/>
      <c r="BM40" s="302"/>
      <c r="BN40" s="302"/>
      <c r="BO40" s="302"/>
      <c r="BP40" s="302"/>
      <c r="BQ40" s="302"/>
      <c r="BR40" s="302"/>
    </row>
    <row r="41" spans="1:70" s="276" customFormat="1" hidden="1" x14ac:dyDescent="0.35">
      <c r="A41" s="429" t="s">
        <v>477</v>
      </c>
      <c r="B41" s="430" t="s">
        <v>478</v>
      </c>
      <c r="C41" s="430" t="s">
        <v>479</v>
      </c>
      <c r="D41" s="431" t="s">
        <v>480</v>
      </c>
      <c r="E41" s="431" t="s">
        <v>481</v>
      </c>
      <c r="F41" s="430" t="s">
        <v>482</v>
      </c>
      <c r="G41" s="430" t="s">
        <v>483</v>
      </c>
      <c r="H41" s="430" t="s">
        <v>484</v>
      </c>
      <c r="I41" s="430" t="s">
        <v>485</v>
      </c>
      <c r="J41" s="430" t="s">
        <v>486</v>
      </c>
      <c r="K41" s="430" t="s">
        <v>487</v>
      </c>
      <c r="L41" s="429" t="s">
        <v>488</v>
      </c>
      <c r="M41" s="430" t="s">
        <v>489</v>
      </c>
      <c r="N41" s="430" t="s">
        <v>490</v>
      </c>
      <c r="O41" s="430" t="s">
        <v>487</v>
      </c>
      <c r="P41" s="430" t="s">
        <v>484</v>
      </c>
      <c r="Q41" s="429" t="s">
        <v>491</v>
      </c>
      <c r="R41" s="430" t="s">
        <v>492</v>
      </c>
      <c r="S41" s="430" t="s">
        <v>493</v>
      </c>
      <c r="T41" s="430">
        <v>38087892</v>
      </c>
      <c r="U41" s="430"/>
      <c r="V41" s="430"/>
      <c r="W41" s="431" t="s">
        <v>858</v>
      </c>
      <c r="X41" s="430" t="s">
        <v>859</v>
      </c>
      <c r="Y41" s="430" t="s">
        <v>496</v>
      </c>
      <c r="Z41" s="430" t="s">
        <v>497</v>
      </c>
      <c r="AA41" s="430" t="s">
        <v>498</v>
      </c>
      <c r="AB41" s="430" t="s">
        <v>499</v>
      </c>
      <c r="AC41" s="430" t="s">
        <v>500</v>
      </c>
      <c r="AD41" s="432">
        <v>19084.439999999999</v>
      </c>
      <c r="AE41" s="432">
        <v>19084.439999999999</v>
      </c>
      <c r="AF41" s="430" t="s">
        <v>741</v>
      </c>
      <c r="AG41" s="430">
        <v>1</v>
      </c>
      <c r="AH41" s="432">
        <v>19084.439999999999</v>
      </c>
      <c r="AI41" s="432">
        <v>19084.439999999999</v>
      </c>
      <c r="AJ41" s="430" t="s">
        <v>501</v>
      </c>
      <c r="AK41" s="430" t="s">
        <v>502</v>
      </c>
      <c r="AL41" s="429" t="s">
        <v>503</v>
      </c>
      <c r="AM41" s="430">
        <v>34810</v>
      </c>
      <c r="AN41" s="430">
        <v>64306</v>
      </c>
      <c r="AO41" s="429" t="s">
        <v>477</v>
      </c>
      <c r="AP41" s="429" t="s">
        <v>504</v>
      </c>
      <c r="AQ41" s="430" t="s">
        <v>860</v>
      </c>
      <c r="AR41" s="430" t="s">
        <v>610</v>
      </c>
      <c r="AS41" s="431" t="s">
        <v>861</v>
      </c>
      <c r="AT41" s="430" t="s">
        <v>482</v>
      </c>
      <c r="AU41" s="430" t="s">
        <v>862</v>
      </c>
      <c r="AV41" s="432" t="s">
        <v>863</v>
      </c>
      <c r="AW41" s="430" t="s">
        <v>864</v>
      </c>
      <c r="AX41" s="430" t="s">
        <v>509</v>
      </c>
      <c r="AY41" s="432" t="s">
        <v>863</v>
      </c>
      <c r="AZ41" s="430" t="s">
        <v>845</v>
      </c>
      <c r="BA41" s="430" t="s">
        <v>846</v>
      </c>
      <c r="BB41" s="430" t="s">
        <v>780</v>
      </c>
      <c r="BC41" s="430" t="s">
        <v>521</v>
      </c>
      <c r="BD41" s="430" t="s">
        <v>865</v>
      </c>
      <c r="BE41" s="431" t="s">
        <v>866</v>
      </c>
      <c r="BF41" s="430" t="s">
        <v>741</v>
      </c>
      <c r="BG41" s="432" t="s">
        <v>863</v>
      </c>
      <c r="BH41" s="430"/>
      <c r="BI41" s="430"/>
      <c r="BJ41" s="430"/>
      <c r="BK41" s="430"/>
      <c r="BL41" s="430"/>
      <c r="BM41" s="430"/>
      <c r="BN41" s="430"/>
      <c r="BO41" s="430"/>
      <c r="BP41" s="430"/>
      <c r="BQ41" s="430"/>
      <c r="BR41" s="430"/>
    </row>
    <row r="42" spans="1:70" hidden="1" x14ac:dyDescent="0.35">
      <c r="A42" s="301" t="s">
        <v>477</v>
      </c>
      <c r="B42" s="302" t="s">
        <v>478</v>
      </c>
      <c r="C42" s="302" t="s">
        <v>479</v>
      </c>
      <c r="D42" s="303" t="s">
        <v>480</v>
      </c>
      <c r="E42" s="303" t="s">
        <v>481</v>
      </c>
      <c r="F42" s="302" t="s">
        <v>482</v>
      </c>
      <c r="G42" s="302" t="s">
        <v>483</v>
      </c>
      <c r="H42" s="302" t="s">
        <v>484</v>
      </c>
      <c r="I42" s="302" t="s">
        <v>485</v>
      </c>
      <c r="J42" s="302" t="s">
        <v>486</v>
      </c>
      <c r="K42" s="302" t="s">
        <v>487</v>
      </c>
      <c r="L42" s="301" t="s">
        <v>488</v>
      </c>
      <c r="M42" s="302" t="s">
        <v>489</v>
      </c>
      <c r="N42" s="302" t="s">
        <v>490</v>
      </c>
      <c r="O42" s="302" t="s">
        <v>487</v>
      </c>
      <c r="P42" s="302" t="s">
        <v>484</v>
      </c>
      <c r="Q42" s="301" t="s">
        <v>491</v>
      </c>
      <c r="R42" s="302" t="s">
        <v>492</v>
      </c>
      <c r="S42" s="302" t="s">
        <v>493</v>
      </c>
      <c r="T42" s="302">
        <v>38208402</v>
      </c>
      <c r="U42" s="302"/>
      <c r="V42" s="302"/>
      <c r="W42" s="303" t="s">
        <v>858</v>
      </c>
      <c r="X42" s="302" t="s">
        <v>792</v>
      </c>
      <c r="Y42" s="302" t="s">
        <v>496</v>
      </c>
      <c r="Z42" s="302" t="s">
        <v>793</v>
      </c>
      <c r="AA42" s="302"/>
      <c r="AB42" s="302" t="s">
        <v>794</v>
      </c>
      <c r="AC42" s="302" t="s">
        <v>795</v>
      </c>
      <c r="AD42" s="304">
        <v>0</v>
      </c>
      <c r="AE42" s="304">
        <v>1335.91</v>
      </c>
      <c r="AF42" s="302" t="s">
        <v>741</v>
      </c>
      <c r="AG42" s="302">
        <v>1</v>
      </c>
      <c r="AH42" s="304">
        <v>0</v>
      </c>
      <c r="AI42" s="304">
        <v>1335.91</v>
      </c>
      <c r="AJ42" s="302"/>
      <c r="AK42" s="302"/>
      <c r="AL42" s="301"/>
      <c r="AM42" s="302"/>
      <c r="AN42" s="302"/>
      <c r="AO42" s="301"/>
      <c r="AP42" s="301"/>
      <c r="AQ42" s="302" t="s">
        <v>796</v>
      </c>
      <c r="AR42" s="302"/>
      <c r="AS42" s="303"/>
      <c r="AT42" s="302"/>
      <c r="AU42" s="302"/>
      <c r="AV42" s="304"/>
      <c r="AW42" s="302"/>
      <c r="AX42" s="302"/>
      <c r="AY42" s="304"/>
      <c r="AZ42" s="302"/>
      <c r="BA42" s="302"/>
      <c r="BB42" s="302"/>
      <c r="BC42" s="302"/>
      <c r="BD42" s="302"/>
      <c r="BE42" s="303"/>
      <c r="BF42" s="302"/>
      <c r="BG42" s="304"/>
      <c r="BH42" s="302"/>
      <c r="BI42" s="302"/>
      <c r="BJ42" s="302"/>
      <c r="BK42" s="302"/>
      <c r="BL42" s="302"/>
      <c r="BM42" s="302"/>
      <c r="BN42" s="302"/>
      <c r="BO42" s="302"/>
      <c r="BP42" s="302"/>
      <c r="BQ42" s="302"/>
      <c r="BR42" s="302"/>
    </row>
    <row r="43" spans="1:70" s="414" customFormat="1" hidden="1" x14ac:dyDescent="0.35">
      <c r="A43" s="410" t="s">
        <v>477</v>
      </c>
      <c r="B43" s="411" t="s">
        <v>478</v>
      </c>
      <c r="C43" s="411" t="s">
        <v>479</v>
      </c>
      <c r="D43" s="412" t="s">
        <v>480</v>
      </c>
      <c r="E43" s="412" t="s">
        <v>481</v>
      </c>
      <c r="F43" s="411" t="s">
        <v>482</v>
      </c>
      <c r="G43" s="411" t="s">
        <v>483</v>
      </c>
      <c r="H43" s="411" t="s">
        <v>484</v>
      </c>
      <c r="I43" s="411" t="s">
        <v>485</v>
      </c>
      <c r="J43" s="411" t="s">
        <v>486</v>
      </c>
      <c r="K43" s="411" t="s">
        <v>487</v>
      </c>
      <c r="L43" s="410" t="s">
        <v>488</v>
      </c>
      <c r="M43" s="411" t="s">
        <v>489</v>
      </c>
      <c r="N43" s="411" t="s">
        <v>490</v>
      </c>
      <c r="O43" s="411" t="s">
        <v>487</v>
      </c>
      <c r="P43" s="411" t="s">
        <v>484</v>
      </c>
      <c r="Q43" s="410" t="s">
        <v>491</v>
      </c>
      <c r="R43" s="411" t="s">
        <v>492</v>
      </c>
      <c r="S43" s="411" t="s">
        <v>493</v>
      </c>
      <c r="T43" s="411">
        <v>38935242</v>
      </c>
      <c r="U43" s="411"/>
      <c r="V43" s="411"/>
      <c r="W43" s="412" t="s">
        <v>867</v>
      </c>
      <c r="X43" s="411" t="s">
        <v>868</v>
      </c>
      <c r="Y43" s="411" t="s">
        <v>496</v>
      </c>
      <c r="Z43" s="411" t="s">
        <v>497</v>
      </c>
      <c r="AA43" s="411" t="s">
        <v>498</v>
      </c>
      <c r="AB43" s="411" t="s">
        <v>499</v>
      </c>
      <c r="AC43" s="411" t="s">
        <v>500</v>
      </c>
      <c r="AD43" s="413">
        <v>42471</v>
      </c>
      <c r="AE43" s="413">
        <v>42471</v>
      </c>
      <c r="AF43" s="411" t="s">
        <v>273</v>
      </c>
      <c r="AG43" s="411">
        <v>2.1908E-4</v>
      </c>
      <c r="AH43" s="413">
        <v>9.3000000000000007</v>
      </c>
      <c r="AI43" s="413">
        <v>9.3000000000000007</v>
      </c>
      <c r="AJ43" s="411" t="s">
        <v>501</v>
      </c>
      <c r="AK43" s="411" t="s">
        <v>502</v>
      </c>
      <c r="AL43" s="410" t="s">
        <v>503</v>
      </c>
      <c r="AM43" s="411">
        <v>34810</v>
      </c>
      <c r="AN43" s="411">
        <v>74515</v>
      </c>
      <c r="AO43" s="410" t="s">
        <v>477</v>
      </c>
      <c r="AP43" s="410" t="s">
        <v>504</v>
      </c>
      <c r="AQ43" s="411" t="s">
        <v>869</v>
      </c>
      <c r="AR43" s="411" t="s">
        <v>506</v>
      </c>
      <c r="AS43" s="412" t="s">
        <v>867</v>
      </c>
      <c r="AT43" s="411" t="s">
        <v>482</v>
      </c>
      <c r="AU43" s="411" t="s">
        <v>870</v>
      </c>
      <c r="AV43" s="413" t="s">
        <v>871</v>
      </c>
      <c r="AW43" s="411" t="s">
        <v>872</v>
      </c>
      <c r="AX43" s="411" t="s">
        <v>873</v>
      </c>
      <c r="AY43" s="413" t="s">
        <v>874</v>
      </c>
      <c r="AZ43" s="411">
        <v>2090310</v>
      </c>
      <c r="BA43" s="411" t="s">
        <v>875</v>
      </c>
      <c r="BB43" s="411" t="s">
        <v>876</v>
      </c>
      <c r="BC43" s="411" t="s">
        <v>512</v>
      </c>
      <c r="BD43" s="411" t="s">
        <v>877</v>
      </c>
      <c r="BE43" s="412" t="s">
        <v>878</v>
      </c>
      <c r="BF43" s="411" t="s">
        <v>273</v>
      </c>
      <c r="BG43" s="413" t="s">
        <v>871</v>
      </c>
      <c r="BH43" s="411">
        <v>10165344</v>
      </c>
      <c r="BI43" s="411">
        <v>29</v>
      </c>
      <c r="BJ43" s="411" t="s">
        <v>872</v>
      </c>
      <c r="BK43" s="411" t="s">
        <v>600</v>
      </c>
      <c r="BL43" s="411" t="s">
        <v>601</v>
      </c>
      <c r="BM43" s="411"/>
      <c r="BN43" s="411"/>
      <c r="BO43" s="411"/>
      <c r="BP43" s="411"/>
      <c r="BQ43" s="411"/>
      <c r="BR43" s="411"/>
    </row>
    <row r="44" spans="1:70" hidden="1" x14ac:dyDescent="0.35">
      <c r="A44" s="301" t="s">
        <v>477</v>
      </c>
      <c r="B44" s="302" t="s">
        <v>478</v>
      </c>
      <c r="C44" s="302" t="s">
        <v>479</v>
      </c>
      <c r="D44" s="303" t="s">
        <v>480</v>
      </c>
      <c r="E44" s="303" t="s">
        <v>481</v>
      </c>
      <c r="F44" s="302" t="s">
        <v>482</v>
      </c>
      <c r="G44" s="302" t="s">
        <v>483</v>
      </c>
      <c r="H44" s="302" t="s">
        <v>484</v>
      </c>
      <c r="I44" s="302" t="s">
        <v>485</v>
      </c>
      <c r="J44" s="302" t="s">
        <v>486</v>
      </c>
      <c r="K44" s="302" t="s">
        <v>487</v>
      </c>
      <c r="L44" s="301" t="s">
        <v>488</v>
      </c>
      <c r="M44" s="302" t="s">
        <v>489</v>
      </c>
      <c r="N44" s="302" t="s">
        <v>490</v>
      </c>
      <c r="O44" s="302" t="s">
        <v>487</v>
      </c>
      <c r="P44" s="302" t="s">
        <v>484</v>
      </c>
      <c r="Q44" s="301" t="s">
        <v>491</v>
      </c>
      <c r="R44" s="302" t="s">
        <v>492</v>
      </c>
      <c r="S44" s="302" t="s">
        <v>493</v>
      </c>
      <c r="T44" s="302">
        <v>38960115</v>
      </c>
      <c r="U44" s="302"/>
      <c r="V44" s="302"/>
      <c r="W44" s="303" t="s">
        <v>867</v>
      </c>
      <c r="X44" s="302" t="s">
        <v>792</v>
      </c>
      <c r="Y44" s="302" t="s">
        <v>496</v>
      </c>
      <c r="Z44" s="302" t="s">
        <v>793</v>
      </c>
      <c r="AA44" s="302"/>
      <c r="AB44" s="302" t="s">
        <v>794</v>
      </c>
      <c r="AC44" s="302" t="s">
        <v>795</v>
      </c>
      <c r="AD44" s="304">
        <v>0</v>
      </c>
      <c r="AE44" s="304">
        <v>2972.97</v>
      </c>
      <c r="AF44" s="302" t="s">
        <v>273</v>
      </c>
      <c r="AG44" s="302">
        <v>2.1908E-4</v>
      </c>
      <c r="AH44" s="304">
        <v>0</v>
      </c>
      <c r="AI44" s="304">
        <v>0.65</v>
      </c>
      <c r="AJ44" s="302"/>
      <c r="AK44" s="302"/>
      <c r="AL44" s="301"/>
      <c r="AM44" s="302"/>
      <c r="AN44" s="302"/>
      <c r="AO44" s="301"/>
      <c r="AP44" s="301"/>
      <c r="AQ44" s="302" t="s">
        <v>796</v>
      </c>
      <c r="AR44" s="302"/>
      <c r="AS44" s="303"/>
      <c r="AT44" s="302"/>
      <c r="AU44" s="302"/>
      <c r="AV44" s="304"/>
      <c r="AW44" s="302"/>
      <c r="AX44" s="302"/>
      <c r="AY44" s="304"/>
      <c r="AZ44" s="302"/>
      <c r="BA44" s="302"/>
      <c r="BB44" s="302"/>
      <c r="BC44" s="302"/>
      <c r="BD44" s="302"/>
      <c r="BE44" s="303"/>
      <c r="BF44" s="302"/>
      <c r="BG44" s="304"/>
      <c r="BH44" s="302"/>
      <c r="BI44" s="302"/>
      <c r="BJ44" s="302"/>
      <c r="BK44" s="302"/>
      <c r="BL44" s="302"/>
      <c r="BM44" s="302"/>
      <c r="BN44" s="302"/>
      <c r="BO44" s="302"/>
      <c r="BP44" s="302"/>
      <c r="BQ44" s="302"/>
      <c r="BR44" s="302"/>
    </row>
    <row r="45" spans="1:70" hidden="1" x14ac:dyDescent="0.35">
      <c r="A45" s="301" t="s">
        <v>477</v>
      </c>
      <c r="B45" s="302" t="s">
        <v>478</v>
      </c>
      <c r="C45" s="302" t="s">
        <v>479</v>
      </c>
      <c r="D45" s="303" t="s">
        <v>480</v>
      </c>
      <c r="E45" s="303" t="s">
        <v>481</v>
      </c>
      <c r="F45" s="302" t="s">
        <v>482</v>
      </c>
      <c r="G45" s="302" t="s">
        <v>483</v>
      </c>
      <c r="H45" s="302" t="s">
        <v>484</v>
      </c>
      <c r="I45" s="302" t="s">
        <v>485</v>
      </c>
      <c r="J45" s="302" t="s">
        <v>486</v>
      </c>
      <c r="K45" s="302" t="s">
        <v>487</v>
      </c>
      <c r="L45" s="301" t="s">
        <v>488</v>
      </c>
      <c r="M45" s="302" t="s">
        <v>489</v>
      </c>
      <c r="N45" s="302" t="s">
        <v>490</v>
      </c>
      <c r="O45" s="302" t="s">
        <v>487</v>
      </c>
      <c r="P45" s="302" t="s">
        <v>484</v>
      </c>
      <c r="Q45" s="301" t="s">
        <v>491</v>
      </c>
      <c r="R45" s="302" t="s">
        <v>492</v>
      </c>
      <c r="S45" s="302" t="s">
        <v>493</v>
      </c>
      <c r="T45" s="302">
        <v>39062234</v>
      </c>
      <c r="U45" s="302"/>
      <c r="V45" s="302"/>
      <c r="W45" s="303" t="s">
        <v>878</v>
      </c>
      <c r="X45" s="302" t="s">
        <v>879</v>
      </c>
      <c r="Y45" s="302" t="s">
        <v>496</v>
      </c>
      <c r="Z45" s="302" t="s">
        <v>880</v>
      </c>
      <c r="AA45" s="302"/>
      <c r="AB45" s="302" t="s">
        <v>880</v>
      </c>
      <c r="AC45" s="302" t="s">
        <v>880</v>
      </c>
      <c r="AD45" s="304">
        <v>-0.06</v>
      </c>
      <c r="AE45" s="304">
        <v>-0.06</v>
      </c>
      <c r="AF45" s="302" t="s">
        <v>741</v>
      </c>
      <c r="AG45" s="302">
        <v>1</v>
      </c>
      <c r="AH45" s="304">
        <v>-0.06</v>
      </c>
      <c r="AI45" s="304">
        <v>-0.06</v>
      </c>
      <c r="AJ45" s="302" t="s">
        <v>501</v>
      </c>
      <c r="AK45" s="302" t="s">
        <v>502</v>
      </c>
      <c r="AL45" s="301" t="s">
        <v>503</v>
      </c>
      <c r="AM45" s="302">
        <v>34810</v>
      </c>
      <c r="AN45" s="302">
        <v>76135</v>
      </c>
      <c r="AO45" s="301" t="s">
        <v>477</v>
      </c>
      <c r="AP45" s="301" t="s">
        <v>504</v>
      </c>
      <c r="AQ45" s="302" t="s">
        <v>881</v>
      </c>
      <c r="AR45" s="302"/>
      <c r="AS45" s="303"/>
      <c r="AT45" s="302"/>
      <c r="AU45" s="302"/>
      <c r="AV45" s="304"/>
      <c r="AW45" s="302"/>
      <c r="AX45" s="302"/>
      <c r="AY45" s="304"/>
      <c r="AZ45" s="302"/>
      <c r="BA45" s="302"/>
      <c r="BB45" s="302"/>
      <c r="BC45" s="302"/>
      <c r="BD45" s="302"/>
      <c r="BE45" s="303"/>
      <c r="BF45" s="302"/>
      <c r="BG45" s="304"/>
      <c r="BH45" s="302"/>
      <c r="BI45" s="302"/>
      <c r="BJ45" s="302"/>
      <c r="BK45" s="302"/>
      <c r="BL45" s="302"/>
      <c r="BM45" s="302"/>
      <c r="BN45" s="302"/>
      <c r="BO45" s="302"/>
      <c r="BP45" s="302"/>
      <c r="BQ45" s="302"/>
      <c r="BR45" s="302"/>
    </row>
    <row r="46" spans="1:70" hidden="1" x14ac:dyDescent="0.35">
      <c r="A46" s="301" t="s">
        <v>477</v>
      </c>
      <c r="B46" s="302" t="s">
        <v>478</v>
      </c>
      <c r="C46" s="302" t="s">
        <v>479</v>
      </c>
      <c r="D46" s="303" t="s">
        <v>480</v>
      </c>
      <c r="E46" s="303" t="s">
        <v>481</v>
      </c>
      <c r="F46" s="302" t="s">
        <v>482</v>
      </c>
      <c r="G46" s="302" t="s">
        <v>483</v>
      </c>
      <c r="H46" s="302" t="s">
        <v>484</v>
      </c>
      <c r="I46" s="302" t="s">
        <v>485</v>
      </c>
      <c r="J46" s="302" t="s">
        <v>486</v>
      </c>
      <c r="K46" s="302" t="s">
        <v>487</v>
      </c>
      <c r="L46" s="301" t="s">
        <v>488</v>
      </c>
      <c r="M46" s="302" t="s">
        <v>489</v>
      </c>
      <c r="N46" s="302" t="s">
        <v>490</v>
      </c>
      <c r="O46" s="302" t="s">
        <v>487</v>
      </c>
      <c r="P46" s="302" t="s">
        <v>484</v>
      </c>
      <c r="Q46" s="301" t="s">
        <v>491</v>
      </c>
      <c r="R46" s="302" t="s">
        <v>492</v>
      </c>
      <c r="S46" s="302" t="s">
        <v>493</v>
      </c>
      <c r="T46" s="302">
        <v>39126584</v>
      </c>
      <c r="U46" s="302"/>
      <c r="V46" s="302"/>
      <c r="W46" s="303" t="s">
        <v>882</v>
      </c>
      <c r="X46" s="302" t="s">
        <v>879</v>
      </c>
      <c r="Y46" s="302" t="s">
        <v>496</v>
      </c>
      <c r="Z46" s="302" t="s">
        <v>880</v>
      </c>
      <c r="AA46" s="302"/>
      <c r="AB46" s="302" t="s">
        <v>880</v>
      </c>
      <c r="AC46" s="302" t="s">
        <v>880</v>
      </c>
      <c r="AD46" s="304">
        <v>-8.81</v>
      </c>
      <c r="AE46" s="304">
        <v>-8.81</v>
      </c>
      <c r="AF46" s="302" t="s">
        <v>741</v>
      </c>
      <c r="AG46" s="302">
        <v>1</v>
      </c>
      <c r="AH46" s="304">
        <v>-8.81</v>
      </c>
      <c r="AI46" s="304">
        <v>-8.81</v>
      </c>
      <c r="AJ46" s="302" t="s">
        <v>501</v>
      </c>
      <c r="AK46" s="302" t="s">
        <v>502</v>
      </c>
      <c r="AL46" s="301" t="s">
        <v>503</v>
      </c>
      <c r="AM46" s="302">
        <v>34810</v>
      </c>
      <c r="AN46" s="302">
        <v>76135</v>
      </c>
      <c r="AO46" s="301" t="s">
        <v>477</v>
      </c>
      <c r="AP46" s="301" t="s">
        <v>504</v>
      </c>
      <c r="AQ46" s="302" t="s">
        <v>881</v>
      </c>
      <c r="AR46" s="302"/>
      <c r="AS46" s="303"/>
      <c r="AT46" s="302"/>
      <c r="AU46" s="302"/>
      <c r="AV46" s="304"/>
      <c r="AW46" s="302"/>
      <c r="AX46" s="302"/>
      <c r="AY46" s="304"/>
      <c r="AZ46" s="302"/>
      <c r="BA46" s="302"/>
      <c r="BB46" s="302"/>
      <c r="BC46" s="302"/>
      <c r="BD46" s="302"/>
      <c r="BE46" s="303"/>
      <c r="BF46" s="302"/>
      <c r="BG46" s="304"/>
      <c r="BH46" s="302"/>
      <c r="BI46" s="302"/>
      <c r="BJ46" s="302"/>
      <c r="BK46" s="302"/>
      <c r="BL46" s="302"/>
      <c r="BM46" s="302"/>
      <c r="BN46" s="302"/>
      <c r="BO46" s="302"/>
      <c r="BP46" s="302"/>
      <c r="BQ46" s="302"/>
      <c r="BR46" s="302"/>
    </row>
    <row r="47" spans="1:70" hidden="1" x14ac:dyDescent="0.35">
      <c r="A47" s="301" t="s">
        <v>477</v>
      </c>
      <c r="B47" s="302" t="s">
        <v>478</v>
      </c>
      <c r="C47" s="302" t="s">
        <v>479</v>
      </c>
      <c r="D47" s="303" t="s">
        <v>480</v>
      </c>
      <c r="E47" s="303" t="s">
        <v>481</v>
      </c>
      <c r="F47" s="302" t="s">
        <v>482</v>
      </c>
      <c r="G47" s="302" t="s">
        <v>483</v>
      </c>
      <c r="H47" s="302" t="s">
        <v>484</v>
      </c>
      <c r="I47" s="302" t="s">
        <v>485</v>
      </c>
      <c r="J47" s="302" t="s">
        <v>486</v>
      </c>
      <c r="K47" s="302" t="s">
        <v>487</v>
      </c>
      <c r="L47" s="301" t="s">
        <v>488</v>
      </c>
      <c r="M47" s="302" t="s">
        <v>489</v>
      </c>
      <c r="N47" s="302" t="s">
        <v>490</v>
      </c>
      <c r="O47" s="302" t="s">
        <v>487</v>
      </c>
      <c r="P47" s="302" t="s">
        <v>484</v>
      </c>
      <c r="Q47" s="301" t="s">
        <v>491</v>
      </c>
      <c r="R47" s="302" t="s">
        <v>492</v>
      </c>
      <c r="S47" s="302" t="s">
        <v>493</v>
      </c>
      <c r="T47" s="302">
        <v>39142475</v>
      </c>
      <c r="U47" s="302"/>
      <c r="V47" s="302"/>
      <c r="W47" s="303" t="s">
        <v>858</v>
      </c>
      <c r="X47" s="302" t="s">
        <v>883</v>
      </c>
      <c r="Y47" s="302" t="s">
        <v>496</v>
      </c>
      <c r="Z47" s="302" t="s">
        <v>880</v>
      </c>
      <c r="AA47" s="302"/>
      <c r="AB47" s="302" t="s">
        <v>880</v>
      </c>
      <c r="AC47" s="302" t="s">
        <v>880</v>
      </c>
      <c r="AD47" s="304">
        <v>2.94</v>
      </c>
      <c r="AE47" s="304">
        <v>2.94</v>
      </c>
      <c r="AF47" s="302" t="s">
        <v>741</v>
      </c>
      <c r="AG47" s="302">
        <v>1</v>
      </c>
      <c r="AH47" s="304">
        <v>2.94</v>
      </c>
      <c r="AI47" s="304">
        <v>2.94</v>
      </c>
      <c r="AJ47" s="302" t="s">
        <v>501</v>
      </c>
      <c r="AK47" s="302" t="s">
        <v>502</v>
      </c>
      <c r="AL47" s="301" t="s">
        <v>503</v>
      </c>
      <c r="AM47" s="302">
        <v>34810</v>
      </c>
      <c r="AN47" s="302">
        <v>76125</v>
      </c>
      <c r="AO47" s="301" t="s">
        <v>477</v>
      </c>
      <c r="AP47" s="301" t="s">
        <v>504</v>
      </c>
      <c r="AQ47" s="302" t="s">
        <v>884</v>
      </c>
      <c r="AR47" s="302"/>
      <c r="AS47" s="303"/>
      <c r="AT47" s="302"/>
      <c r="AU47" s="302"/>
      <c r="AV47" s="304"/>
      <c r="AW47" s="302"/>
      <c r="AX47" s="302"/>
      <c r="AY47" s="304"/>
      <c r="AZ47" s="302"/>
      <c r="BA47" s="302"/>
      <c r="BB47" s="302"/>
      <c r="BC47" s="302"/>
      <c r="BD47" s="302"/>
      <c r="BE47" s="303"/>
      <c r="BF47" s="302"/>
      <c r="BG47" s="304"/>
      <c r="BH47" s="302"/>
      <c r="BI47" s="302"/>
      <c r="BJ47" s="302"/>
      <c r="BK47" s="302"/>
      <c r="BL47" s="302"/>
      <c r="BM47" s="302"/>
      <c r="BN47" s="302"/>
      <c r="BO47" s="302"/>
      <c r="BP47" s="302"/>
      <c r="BQ47" s="302"/>
      <c r="BR47" s="302"/>
    </row>
    <row r="48" spans="1:70" hidden="1" x14ac:dyDescent="0.35">
      <c r="A48" s="301" t="s">
        <v>477</v>
      </c>
      <c r="B48" s="302" t="s">
        <v>478</v>
      </c>
      <c r="C48" s="302" t="s">
        <v>479</v>
      </c>
      <c r="D48" s="303" t="s">
        <v>480</v>
      </c>
      <c r="E48" s="303" t="s">
        <v>481</v>
      </c>
      <c r="F48" s="302" t="s">
        <v>482</v>
      </c>
      <c r="G48" s="302" t="s">
        <v>483</v>
      </c>
      <c r="H48" s="302" t="s">
        <v>484</v>
      </c>
      <c r="I48" s="302" t="s">
        <v>485</v>
      </c>
      <c r="J48" s="302" t="s">
        <v>486</v>
      </c>
      <c r="K48" s="302" t="s">
        <v>487</v>
      </c>
      <c r="L48" s="301" t="s">
        <v>488</v>
      </c>
      <c r="M48" s="302" t="s">
        <v>489</v>
      </c>
      <c r="N48" s="302" t="s">
        <v>490</v>
      </c>
      <c r="O48" s="302" t="s">
        <v>487</v>
      </c>
      <c r="P48" s="302" t="s">
        <v>484</v>
      </c>
      <c r="Q48" s="301" t="s">
        <v>491</v>
      </c>
      <c r="R48" s="302" t="s">
        <v>492</v>
      </c>
      <c r="S48" s="302" t="s">
        <v>493</v>
      </c>
      <c r="T48" s="302">
        <v>39185480</v>
      </c>
      <c r="U48" s="302"/>
      <c r="V48" s="302"/>
      <c r="W48" s="303" t="s">
        <v>858</v>
      </c>
      <c r="X48" s="302" t="s">
        <v>879</v>
      </c>
      <c r="Y48" s="302" t="s">
        <v>590</v>
      </c>
      <c r="Z48" s="302" t="s">
        <v>880</v>
      </c>
      <c r="AA48" s="302"/>
      <c r="AB48" s="302" t="s">
        <v>880</v>
      </c>
      <c r="AC48" s="302" t="s">
        <v>880</v>
      </c>
      <c r="AD48" s="304">
        <v>-121.67</v>
      </c>
      <c r="AE48" s="304">
        <v>-121.67</v>
      </c>
      <c r="AF48" s="302" t="s">
        <v>741</v>
      </c>
      <c r="AG48" s="302">
        <v>1</v>
      </c>
      <c r="AH48" s="304">
        <v>-121.67</v>
      </c>
      <c r="AI48" s="304">
        <v>-121.67</v>
      </c>
      <c r="AJ48" s="302" t="s">
        <v>501</v>
      </c>
      <c r="AK48" s="302" t="s">
        <v>502</v>
      </c>
      <c r="AL48" s="301" t="s">
        <v>503</v>
      </c>
      <c r="AM48" s="302">
        <v>34801</v>
      </c>
      <c r="AN48" s="302">
        <v>76135</v>
      </c>
      <c r="AO48" s="301" t="s">
        <v>477</v>
      </c>
      <c r="AP48" s="301" t="s">
        <v>504</v>
      </c>
      <c r="AQ48" s="302" t="s">
        <v>885</v>
      </c>
      <c r="AR48" s="302"/>
      <c r="AS48" s="303"/>
      <c r="AT48" s="302"/>
      <c r="AU48" s="302"/>
      <c r="AV48" s="304"/>
      <c r="AW48" s="302"/>
      <c r="AX48" s="302"/>
      <c r="AY48" s="304"/>
      <c r="AZ48" s="302"/>
      <c r="BA48" s="302"/>
      <c r="BB48" s="302"/>
      <c r="BC48" s="302"/>
      <c r="BD48" s="302"/>
      <c r="BE48" s="303"/>
      <c r="BF48" s="302"/>
      <c r="BG48" s="304"/>
      <c r="BH48" s="302"/>
      <c r="BI48" s="302"/>
      <c r="BJ48" s="302"/>
      <c r="BK48" s="302"/>
      <c r="BL48" s="302"/>
      <c r="BM48" s="302"/>
      <c r="BN48" s="302"/>
      <c r="BO48" s="302"/>
      <c r="BP48" s="302"/>
      <c r="BQ48" s="302"/>
      <c r="BR48" s="302"/>
    </row>
    <row r="49" spans="1:70" hidden="1" x14ac:dyDescent="0.35">
      <c r="A49" s="301" t="s">
        <v>477</v>
      </c>
      <c r="B49" s="302" t="s">
        <v>478</v>
      </c>
      <c r="C49" s="302" t="s">
        <v>479</v>
      </c>
      <c r="D49" s="303" t="s">
        <v>480</v>
      </c>
      <c r="E49" s="303" t="s">
        <v>481</v>
      </c>
      <c r="F49" s="302" t="s">
        <v>482</v>
      </c>
      <c r="G49" s="302" t="s">
        <v>483</v>
      </c>
      <c r="H49" s="302" t="s">
        <v>484</v>
      </c>
      <c r="I49" s="302" t="s">
        <v>485</v>
      </c>
      <c r="J49" s="302" t="s">
        <v>486</v>
      </c>
      <c r="K49" s="302" t="s">
        <v>487</v>
      </c>
      <c r="L49" s="301" t="s">
        <v>488</v>
      </c>
      <c r="M49" s="302" t="s">
        <v>489</v>
      </c>
      <c r="N49" s="302" t="s">
        <v>490</v>
      </c>
      <c r="O49" s="302" t="s">
        <v>487</v>
      </c>
      <c r="P49" s="302" t="s">
        <v>484</v>
      </c>
      <c r="Q49" s="301" t="s">
        <v>491</v>
      </c>
      <c r="R49" s="302" t="s">
        <v>492</v>
      </c>
      <c r="S49" s="302" t="s">
        <v>493</v>
      </c>
      <c r="T49" s="302">
        <v>39190051</v>
      </c>
      <c r="U49" s="302"/>
      <c r="V49" s="302"/>
      <c r="W49" s="303" t="s">
        <v>858</v>
      </c>
      <c r="X49" s="302" t="s">
        <v>879</v>
      </c>
      <c r="Y49" s="302" t="s">
        <v>496</v>
      </c>
      <c r="Z49" s="302" t="s">
        <v>880</v>
      </c>
      <c r="AA49" s="302"/>
      <c r="AB49" s="302" t="s">
        <v>880</v>
      </c>
      <c r="AC49" s="302" t="s">
        <v>880</v>
      </c>
      <c r="AD49" s="304">
        <v>-3.26</v>
      </c>
      <c r="AE49" s="304">
        <v>-3.26</v>
      </c>
      <c r="AF49" s="302" t="s">
        <v>741</v>
      </c>
      <c r="AG49" s="302">
        <v>1</v>
      </c>
      <c r="AH49" s="304">
        <v>-3.26</v>
      </c>
      <c r="AI49" s="304">
        <v>-3.26</v>
      </c>
      <c r="AJ49" s="302" t="s">
        <v>501</v>
      </c>
      <c r="AK49" s="302" t="s">
        <v>502</v>
      </c>
      <c r="AL49" s="301" t="s">
        <v>503</v>
      </c>
      <c r="AM49" s="302">
        <v>34810</v>
      </c>
      <c r="AN49" s="302">
        <v>76135</v>
      </c>
      <c r="AO49" s="301" t="s">
        <v>477</v>
      </c>
      <c r="AP49" s="301" t="s">
        <v>504</v>
      </c>
      <c r="AQ49" s="302" t="s">
        <v>881</v>
      </c>
      <c r="AR49" s="302"/>
      <c r="AS49" s="303"/>
      <c r="AT49" s="302"/>
      <c r="AU49" s="302"/>
      <c r="AV49" s="304"/>
      <c r="AW49" s="302"/>
      <c r="AX49" s="302"/>
      <c r="AY49" s="304"/>
      <c r="AZ49" s="302"/>
      <c r="BA49" s="302"/>
      <c r="BB49" s="302"/>
      <c r="BC49" s="302"/>
      <c r="BD49" s="302"/>
      <c r="BE49" s="303"/>
      <c r="BF49" s="302"/>
      <c r="BG49" s="304"/>
      <c r="BH49" s="302"/>
      <c r="BI49" s="302"/>
      <c r="BJ49" s="302"/>
      <c r="BK49" s="302"/>
      <c r="BL49" s="302"/>
      <c r="BM49" s="302"/>
      <c r="BN49" s="302"/>
      <c r="BO49" s="302"/>
      <c r="BP49" s="302"/>
      <c r="BQ49" s="302"/>
      <c r="BR49" s="302"/>
    </row>
    <row r="50" spans="1:70" s="276" customFormat="1" hidden="1" x14ac:dyDescent="0.35">
      <c r="A50" s="429" t="s">
        <v>477</v>
      </c>
      <c r="B50" s="430" t="s">
        <v>478</v>
      </c>
      <c r="C50" s="430" t="s">
        <v>479</v>
      </c>
      <c r="D50" s="431" t="s">
        <v>480</v>
      </c>
      <c r="E50" s="431" t="s">
        <v>481</v>
      </c>
      <c r="F50" s="430" t="s">
        <v>482</v>
      </c>
      <c r="G50" s="430" t="s">
        <v>483</v>
      </c>
      <c r="H50" s="430" t="s">
        <v>484</v>
      </c>
      <c r="I50" s="430" t="s">
        <v>485</v>
      </c>
      <c r="J50" s="430" t="s">
        <v>486</v>
      </c>
      <c r="K50" s="430" t="s">
        <v>487</v>
      </c>
      <c r="L50" s="429" t="s">
        <v>488</v>
      </c>
      <c r="M50" s="430" t="s">
        <v>489</v>
      </c>
      <c r="N50" s="430" t="s">
        <v>490</v>
      </c>
      <c r="O50" s="430" t="s">
        <v>487</v>
      </c>
      <c r="P50" s="430" t="s">
        <v>484</v>
      </c>
      <c r="Q50" s="429" t="s">
        <v>491</v>
      </c>
      <c r="R50" s="430" t="s">
        <v>492</v>
      </c>
      <c r="S50" s="430" t="s">
        <v>493</v>
      </c>
      <c r="T50" s="430">
        <v>39672517</v>
      </c>
      <c r="U50" s="430"/>
      <c r="V50" s="430"/>
      <c r="W50" s="431" t="s">
        <v>886</v>
      </c>
      <c r="X50" s="430" t="s">
        <v>887</v>
      </c>
      <c r="Y50" s="430" t="s">
        <v>496</v>
      </c>
      <c r="Z50" s="430" t="s">
        <v>497</v>
      </c>
      <c r="AA50" s="430" t="s">
        <v>498</v>
      </c>
      <c r="AB50" s="430" t="s">
        <v>499</v>
      </c>
      <c r="AC50" s="430" t="s">
        <v>500</v>
      </c>
      <c r="AD50" s="432">
        <v>21420</v>
      </c>
      <c r="AE50" s="432">
        <v>21420</v>
      </c>
      <c r="AF50" s="430" t="s">
        <v>741</v>
      </c>
      <c r="AG50" s="430">
        <v>1</v>
      </c>
      <c r="AH50" s="432">
        <v>21420</v>
      </c>
      <c r="AI50" s="432">
        <v>21420</v>
      </c>
      <c r="AJ50" s="430" t="s">
        <v>501</v>
      </c>
      <c r="AK50" s="430" t="s">
        <v>502</v>
      </c>
      <c r="AL50" s="429" t="s">
        <v>503</v>
      </c>
      <c r="AM50" s="430">
        <v>34810</v>
      </c>
      <c r="AN50" s="430">
        <v>64307</v>
      </c>
      <c r="AO50" s="429" t="s">
        <v>477</v>
      </c>
      <c r="AP50" s="429" t="s">
        <v>504</v>
      </c>
      <c r="AQ50" s="430" t="s">
        <v>888</v>
      </c>
      <c r="AR50" s="430" t="s">
        <v>610</v>
      </c>
      <c r="AS50" s="431" t="s">
        <v>886</v>
      </c>
      <c r="AT50" s="430" t="s">
        <v>482</v>
      </c>
      <c r="AU50" s="430" t="s">
        <v>889</v>
      </c>
      <c r="AV50" s="432" t="s">
        <v>890</v>
      </c>
      <c r="AW50" s="430"/>
      <c r="AX50" s="430" t="s">
        <v>509</v>
      </c>
      <c r="AY50" s="432" t="s">
        <v>891</v>
      </c>
      <c r="AZ50" s="430" t="s">
        <v>845</v>
      </c>
      <c r="BA50" s="430" t="s">
        <v>846</v>
      </c>
      <c r="BB50" s="430" t="s">
        <v>780</v>
      </c>
      <c r="BC50" s="430" t="s">
        <v>521</v>
      </c>
      <c r="BD50" s="430" t="s">
        <v>892</v>
      </c>
      <c r="BE50" s="431" t="s">
        <v>893</v>
      </c>
      <c r="BF50" s="430" t="s">
        <v>741</v>
      </c>
      <c r="BG50" s="432" t="s">
        <v>890</v>
      </c>
      <c r="BH50" s="430"/>
      <c r="BI50" s="430"/>
      <c r="BJ50" s="430"/>
      <c r="BK50" s="430"/>
      <c r="BL50" s="430"/>
      <c r="BM50" s="430"/>
      <c r="BN50" s="430"/>
      <c r="BO50" s="430"/>
      <c r="BP50" s="430"/>
      <c r="BQ50" s="430"/>
      <c r="BR50" s="430"/>
    </row>
    <row r="51" spans="1:70" s="276" customFormat="1" hidden="1" x14ac:dyDescent="0.35">
      <c r="A51" s="429" t="s">
        <v>477</v>
      </c>
      <c r="B51" s="430" t="s">
        <v>478</v>
      </c>
      <c r="C51" s="430" t="s">
        <v>479</v>
      </c>
      <c r="D51" s="431" t="s">
        <v>480</v>
      </c>
      <c r="E51" s="431" t="s">
        <v>481</v>
      </c>
      <c r="F51" s="430" t="s">
        <v>482</v>
      </c>
      <c r="G51" s="430" t="s">
        <v>483</v>
      </c>
      <c r="H51" s="430" t="s">
        <v>484</v>
      </c>
      <c r="I51" s="430" t="s">
        <v>485</v>
      </c>
      <c r="J51" s="430" t="s">
        <v>486</v>
      </c>
      <c r="K51" s="430" t="s">
        <v>487</v>
      </c>
      <c r="L51" s="429" t="s">
        <v>488</v>
      </c>
      <c r="M51" s="430" t="s">
        <v>489</v>
      </c>
      <c r="N51" s="430" t="s">
        <v>490</v>
      </c>
      <c r="O51" s="430" t="s">
        <v>487</v>
      </c>
      <c r="P51" s="430" t="s">
        <v>484</v>
      </c>
      <c r="Q51" s="429" t="s">
        <v>491</v>
      </c>
      <c r="R51" s="430" t="s">
        <v>492</v>
      </c>
      <c r="S51" s="430" t="s">
        <v>493</v>
      </c>
      <c r="T51" s="430">
        <v>39672518</v>
      </c>
      <c r="U51" s="430"/>
      <c r="V51" s="430"/>
      <c r="W51" s="431" t="s">
        <v>886</v>
      </c>
      <c r="X51" s="430" t="s">
        <v>887</v>
      </c>
      <c r="Y51" s="430" t="s">
        <v>496</v>
      </c>
      <c r="Z51" s="430" t="s">
        <v>497</v>
      </c>
      <c r="AA51" s="430" t="s">
        <v>498</v>
      </c>
      <c r="AB51" s="430" t="s">
        <v>499</v>
      </c>
      <c r="AC51" s="430" t="s">
        <v>500</v>
      </c>
      <c r="AD51" s="432">
        <v>8505.86</v>
      </c>
      <c r="AE51" s="432">
        <v>8505.86</v>
      </c>
      <c r="AF51" s="430" t="s">
        <v>741</v>
      </c>
      <c r="AG51" s="430">
        <v>1</v>
      </c>
      <c r="AH51" s="432">
        <v>8505.86</v>
      </c>
      <c r="AI51" s="432">
        <v>8505.86</v>
      </c>
      <c r="AJ51" s="430" t="s">
        <v>501</v>
      </c>
      <c r="AK51" s="430" t="s">
        <v>502</v>
      </c>
      <c r="AL51" s="429" t="s">
        <v>503</v>
      </c>
      <c r="AM51" s="430">
        <v>34810</v>
      </c>
      <c r="AN51" s="430">
        <v>64308</v>
      </c>
      <c r="AO51" s="429" t="s">
        <v>477</v>
      </c>
      <c r="AP51" s="429" t="s">
        <v>504</v>
      </c>
      <c r="AQ51" s="430" t="s">
        <v>894</v>
      </c>
      <c r="AR51" s="430" t="s">
        <v>610</v>
      </c>
      <c r="AS51" s="431" t="s">
        <v>886</v>
      </c>
      <c r="AT51" s="430" t="s">
        <v>482</v>
      </c>
      <c r="AU51" s="430" t="s">
        <v>889</v>
      </c>
      <c r="AV51" s="432" t="s">
        <v>890</v>
      </c>
      <c r="AW51" s="430"/>
      <c r="AX51" s="430" t="s">
        <v>603</v>
      </c>
      <c r="AY51" s="432" t="s">
        <v>895</v>
      </c>
      <c r="AZ51" s="430" t="s">
        <v>845</v>
      </c>
      <c r="BA51" s="430" t="s">
        <v>846</v>
      </c>
      <c r="BB51" s="430" t="s">
        <v>780</v>
      </c>
      <c r="BC51" s="430" t="s">
        <v>521</v>
      </c>
      <c r="BD51" s="430" t="s">
        <v>892</v>
      </c>
      <c r="BE51" s="431" t="s">
        <v>893</v>
      </c>
      <c r="BF51" s="430" t="s">
        <v>741</v>
      </c>
      <c r="BG51" s="432" t="s">
        <v>890</v>
      </c>
      <c r="BH51" s="430"/>
      <c r="BI51" s="430"/>
      <c r="BJ51" s="430"/>
      <c r="BK51" s="430"/>
      <c r="BL51" s="430"/>
      <c r="BM51" s="430"/>
      <c r="BN51" s="430"/>
      <c r="BO51" s="430"/>
      <c r="BP51" s="430"/>
      <c r="BQ51" s="430"/>
      <c r="BR51" s="430"/>
    </row>
    <row r="52" spans="1:70" s="276" customFormat="1" hidden="1" x14ac:dyDescent="0.35">
      <c r="A52" s="429" t="s">
        <v>477</v>
      </c>
      <c r="B52" s="430" t="s">
        <v>478</v>
      </c>
      <c r="C52" s="430" t="s">
        <v>479</v>
      </c>
      <c r="D52" s="431" t="s">
        <v>480</v>
      </c>
      <c r="E52" s="431" t="s">
        <v>481</v>
      </c>
      <c r="F52" s="430" t="s">
        <v>482</v>
      </c>
      <c r="G52" s="430" t="s">
        <v>483</v>
      </c>
      <c r="H52" s="430" t="s">
        <v>484</v>
      </c>
      <c r="I52" s="430" t="s">
        <v>485</v>
      </c>
      <c r="J52" s="430" t="s">
        <v>486</v>
      </c>
      <c r="K52" s="430" t="s">
        <v>487</v>
      </c>
      <c r="L52" s="429" t="s">
        <v>488</v>
      </c>
      <c r="M52" s="430" t="s">
        <v>489</v>
      </c>
      <c r="N52" s="430" t="s">
        <v>490</v>
      </c>
      <c r="O52" s="430" t="s">
        <v>487</v>
      </c>
      <c r="P52" s="430" t="s">
        <v>484</v>
      </c>
      <c r="Q52" s="429" t="s">
        <v>491</v>
      </c>
      <c r="R52" s="430" t="s">
        <v>492</v>
      </c>
      <c r="S52" s="430" t="s">
        <v>493</v>
      </c>
      <c r="T52" s="430">
        <v>39672519</v>
      </c>
      <c r="U52" s="430"/>
      <c r="V52" s="430"/>
      <c r="W52" s="431" t="s">
        <v>886</v>
      </c>
      <c r="X52" s="430" t="s">
        <v>887</v>
      </c>
      <c r="Y52" s="430" t="s">
        <v>496</v>
      </c>
      <c r="Z52" s="430" t="s">
        <v>497</v>
      </c>
      <c r="AA52" s="430" t="s">
        <v>498</v>
      </c>
      <c r="AB52" s="430" t="s">
        <v>499</v>
      </c>
      <c r="AC52" s="430" t="s">
        <v>500</v>
      </c>
      <c r="AD52" s="432">
        <v>-8505.86</v>
      </c>
      <c r="AE52" s="432">
        <v>-8505.86</v>
      </c>
      <c r="AF52" s="430" t="s">
        <v>741</v>
      </c>
      <c r="AG52" s="430">
        <v>1</v>
      </c>
      <c r="AH52" s="432">
        <v>-8505.86</v>
      </c>
      <c r="AI52" s="432">
        <v>-8505.86</v>
      </c>
      <c r="AJ52" s="430" t="s">
        <v>501</v>
      </c>
      <c r="AK52" s="430" t="s">
        <v>502</v>
      </c>
      <c r="AL52" s="429" t="s">
        <v>503</v>
      </c>
      <c r="AM52" s="430">
        <v>34810</v>
      </c>
      <c r="AN52" s="430">
        <v>64308</v>
      </c>
      <c r="AO52" s="429" t="s">
        <v>477</v>
      </c>
      <c r="AP52" s="429" t="s">
        <v>504</v>
      </c>
      <c r="AQ52" s="430" t="s">
        <v>894</v>
      </c>
      <c r="AR52" s="430" t="s">
        <v>610</v>
      </c>
      <c r="AS52" s="431" t="s">
        <v>886</v>
      </c>
      <c r="AT52" s="430" t="s">
        <v>482</v>
      </c>
      <c r="AU52" s="430" t="s">
        <v>889</v>
      </c>
      <c r="AV52" s="432" t="s">
        <v>890</v>
      </c>
      <c r="AW52" s="430"/>
      <c r="AX52" s="430" t="s">
        <v>603</v>
      </c>
      <c r="AY52" s="432" t="s">
        <v>896</v>
      </c>
      <c r="AZ52" s="430" t="s">
        <v>845</v>
      </c>
      <c r="BA52" s="430" t="s">
        <v>846</v>
      </c>
      <c r="BB52" s="430" t="s">
        <v>780</v>
      </c>
      <c r="BC52" s="430" t="s">
        <v>521</v>
      </c>
      <c r="BD52" s="430" t="s">
        <v>892</v>
      </c>
      <c r="BE52" s="431" t="s">
        <v>893</v>
      </c>
      <c r="BF52" s="430" t="s">
        <v>741</v>
      </c>
      <c r="BG52" s="432" t="s">
        <v>890</v>
      </c>
      <c r="BH52" s="430"/>
      <c r="BI52" s="430"/>
      <c r="BJ52" s="430"/>
      <c r="BK52" s="430"/>
      <c r="BL52" s="430"/>
      <c r="BM52" s="430"/>
      <c r="BN52" s="430"/>
      <c r="BO52" s="430"/>
      <c r="BP52" s="430"/>
      <c r="BQ52" s="430"/>
      <c r="BR52" s="430"/>
    </row>
    <row r="53" spans="1:70" s="276" customFormat="1" hidden="1" x14ac:dyDescent="0.35">
      <c r="A53" s="429" t="s">
        <v>477</v>
      </c>
      <c r="B53" s="430" t="s">
        <v>478</v>
      </c>
      <c r="C53" s="430" t="s">
        <v>479</v>
      </c>
      <c r="D53" s="431" t="s">
        <v>480</v>
      </c>
      <c r="E53" s="431" t="s">
        <v>481</v>
      </c>
      <c r="F53" s="430" t="s">
        <v>482</v>
      </c>
      <c r="G53" s="430" t="s">
        <v>483</v>
      </c>
      <c r="H53" s="430" t="s">
        <v>484</v>
      </c>
      <c r="I53" s="430" t="s">
        <v>485</v>
      </c>
      <c r="J53" s="430" t="s">
        <v>486</v>
      </c>
      <c r="K53" s="430" t="s">
        <v>487</v>
      </c>
      <c r="L53" s="429" t="s">
        <v>488</v>
      </c>
      <c r="M53" s="430" t="s">
        <v>489</v>
      </c>
      <c r="N53" s="430" t="s">
        <v>490</v>
      </c>
      <c r="O53" s="430" t="s">
        <v>487</v>
      </c>
      <c r="P53" s="430" t="s">
        <v>484</v>
      </c>
      <c r="Q53" s="429" t="s">
        <v>491</v>
      </c>
      <c r="R53" s="430" t="s">
        <v>492</v>
      </c>
      <c r="S53" s="430" t="s">
        <v>493</v>
      </c>
      <c r="T53" s="430">
        <v>39672520</v>
      </c>
      <c r="U53" s="430"/>
      <c r="V53" s="430"/>
      <c r="W53" s="431" t="s">
        <v>886</v>
      </c>
      <c r="X53" s="430" t="s">
        <v>897</v>
      </c>
      <c r="Y53" s="430" t="s">
        <v>496</v>
      </c>
      <c r="Z53" s="430" t="s">
        <v>497</v>
      </c>
      <c r="AA53" s="430" t="s">
        <v>498</v>
      </c>
      <c r="AB53" s="430" t="s">
        <v>499</v>
      </c>
      <c r="AC53" s="430" t="s">
        <v>500</v>
      </c>
      <c r="AD53" s="432">
        <v>8505.86</v>
      </c>
      <c r="AE53" s="432">
        <v>8505.86</v>
      </c>
      <c r="AF53" s="430" t="s">
        <v>741</v>
      </c>
      <c r="AG53" s="430">
        <v>1</v>
      </c>
      <c r="AH53" s="432">
        <v>8505.86</v>
      </c>
      <c r="AI53" s="432">
        <v>8505.86</v>
      </c>
      <c r="AJ53" s="430" t="s">
        <v>501</v>
      </c>
      <c r="AK53" s="430" t="s">
        <v>502</v>
      </c>
      <c r="AL53" s="429" t="s">
        <v>503</v>
      </c>
      <c r="AM53" s="430">
        <v>34810</v>
      </c>
      <c r="AN53" s="430">
        <v>64308</v>
      </c>
      <c r="AO53" s="429" t="s">
        <v>477</v>
      </c>
      <c r="AP53" s="429" t="s">
        <v>504</v>
      </c>
      <c r="AQ53" s="430" t="s">
        <v>894</v>
      </c>
      <c r="AR53" s="430" t="s">
        <v>610</v>
      </c>
      <c r="AS53" s="431" t="s">
        <v>886</v>
      </c>
      <c r="AT53" s="430" t="s">
        <v>482</v>
      </c>
      <c r="AU53" s="430" t="s">
        <v>889</v>
      </c>
      <c r="AV53" s="432" t="s">
        <v>890</v>
      </c>
      <c r="AW53" s="430"/>
      <c r="AX53" s="430" t="s">
        <v>603</v>
      </c>
      <c r="AY53" s="432" t="s">
        <v>895</v>
      </c>
      <c r="AZ53" s="430" t="s">
        <v>845</v>
      </c>
      <c r="BA53" s="430" t="s">
        <v>846</v>
      </c>
      <c r="BB53" s="430" t="s">
        <v>780</v>
      </c>
      <c r="BC53" s="430" t="s">
        <v>521</v>
      </c>
      <c r="BD53" s="430" t="s">
        <v>892</v>
      </c>
      <c r="BE53" s="431" t="s">
        <v>893</v>
      </c>
      <c r="BF53" s="430" t="s">
        <v>741</v>
      </c>
      <c r="BG53" s="432" t="s">
        <v>890</v>
      </c>
      <c r="BH53" s="430"/>
      <c r="BI53" s="430"/>
      <c r="BJ53" s="430"/>
      <c r="BK53" s="430"/>
      <c r="BL53" s="430"/>
      <c r="BM53" s="430"/>
      <c r="BN53" s="430"/>
      <c r="BO53" s="430"/>
      <c r="BP53" s="430"/>
      <c r="BQ53" s="430"/>
      <c r="BR53" s="430"/>
    </row>
    <row r="54" spans="1:70" s="276" customFormat="1" hidden="1" x14ac:dyDescent="0.35">
      <c r="A54" s="429" t="s">
        <v>477</v>
      </c>
      <c r="B54" s="430" t="s">
        <v>478</v>
      </c>
      <c r="C54" s="430" t="s">
        <v>479</v>
      </c>
      <c r="D54" s="431" t="s">
        <v>480</v>
      </c>
      <c r="E54" s="431" t="s">
        <v>481</v>
      </c>
      <c r="F54" s="430" t="s">
        <v>482</v>
      </c>
      <c r="G54" s="430" t="s">
        <v>483</v>
      </c>
      <c r="H54" s="430" t="s">
        <v>484</v>
      </c>
      <c r="I54" s="430" t="s">
        <v>485</v>
      </c>
      <c r="J54" s="430" t="s">
        <v>486</v>
      </c>
      <c r="K54" s="430" t="s">
        <v>487</v>
      </c>
      <c r="L54" s="429" t="s">
        <v>488</v>
      </c>
      <c r="M54" s="430" t="s">
        <v>489</v>
      </c>
      <c r="N54" s="430" t="s">
        <v>490</v>
      </c>
      <c r="O54" s="430" t="s">
        <v>487</v>
      </c>
      <c r="P54" s="430" t="s">
        <v>484</v>
      </c>
      <c r="Q54" s="429" t="s">
        <v>491</v>
      </c>
      <c r="R54" s="430" t="s">
        <v>492</v>
      </c>
      <c r="S54" s="430" t="s">
        <v>493</v>
      </c>
      <c r="T54" s="430">
        <v>39672521</v>
      </c>
      <c r="U54" s="430"/>
      <c r="V54" s="430"/>
      <c r="W54" s="431" t="s">
        <v>886</v>
      </c>
      <c r="X54" s="430" t="s">
        <v>887</v>
      </c>
      <c r="Y54" s="430" t="s">
        <v>496</v>
      </c>
      <c r="Z54" s="430" t="s">
        <v>497</v>
      </c>
      <c r="AA54" s="430" t="s">
        <v>498</v>
      </c>
      <c r="AB54" s="430" t="s">
        <v>499</v>
      </c>
      <c r="AC54" s="430" t="s">
        <v>500</v>
      </c>
      <c r="AD54" s="432">
        <v>-21420</v>
      </c>
      <c r="AE54" s="432">
        <v>-21420</v>
      </c>
      <c r="AF54" s="430" t="s">
        <v>741</v>
      </c>
      <c r="AG54" s="430">
        <v>1</v>
      </c>
      <c r="AH54" s="432">
        <v>-21420</v>
      </c>
      <c r="AI54" s="432">
        <v>-21420</v>
      </c>
      <c r="AJ54" s="430" t="s">
        <v>501</v>
      </c>
      <c r="AK54" s="430" t="s">
        <v>502</v>
      </c>
      <c r="AL54" s="429" t="s">
        <v>503</v>
      </c>
      <c r="AM54" s="430">
        <v>34810</v>
      </c>
      <c r="AN54" s="430">
        <v>64307</v>
      </c>
      <c r="AO54" s="429" t="s">
        <v>477</v>
      </c>
      <c r="AP54" s="429" t="s">
        <v>504</v>
      </c>
      <c r="AQ54" s="430" t="s">
        <v>888</v>
      </c>
      <c r="AR54" s="430" t="s">
        <v>610</v>
      </c>
      <c r="AS54" s="431" t="s">
        <v>886</v>
      </c>
      <c r="AT54" s="430" t="s">
        <v>482</v>
      </c>
      <c r="AU54" s="430" t="s">
        <v>889</v>
      </c>
      <c r="AV54" s="432" t="s">
        <v>890</v>
      </c>
      <c r="AW54" s="430"/>
      <c r="AX54" s="430" t="s">
        <v>509</v>
      </c>
      <c r="AY54" s="432" t="s">
        <v>898</v>
      </c>
      <c r="AZ54" s="430" t="s">
        <v>845</v>
      </c>
      <c r="BA54" s="430" t="s">
        <v>846</v>
      </c>
      <c r="BB54" s="430" t="s">
        <v>780</v>
      </c>
      <c r="BC54" s="430" t="s">
        <v>521</v>
      </c>
      <c r="BD54" s="430" t="s">
        <v>892</v>
      </c>
      <c r="BE54" s="431" t="s">
        <v>893</v>
      </c>
      <c r="BF54" s="430" t="s">
        <v>741</v>
      </c>
      <c r="BG54" s="432" t="s">
        <v>890</v>
      </c>
      <c r="BH54" s="430"/>
      <c r="BI54" s="430"/>
      <c r="BJ54" s="430"/>
      <c r="BK54" s="430"/>
      <c r="BL54" s="430"/>
      <c r="BM54" s="430"/>
      <c r="BN54" s="430"/>
      <c r="BO54" s="430"/>
      <c r="BP54" s="430"/>
      <c r="BQ54" s="430"/>
      <c r="BR54" s="430"/>
    </row>
    <row r="55" spans="1:70" s="276" customFormat="1" hidden="1" x14ac:dyDescent="0.35">
      <c r="A55" s="429" t="s">
        <v>477</v>
      </c>
      <c r="B55" s="430" t="s">
        <v>478</v>
      </c>
      <c r="C55" s="430" t="s">
        <v>479</v>
      </c>
      <c r="D55" s="431" t="s">
        <v>480</v>
      </c>
      <c r="E55" s="431" t="s">
        <v>481</v>
      </c>
      <c r="F55" s="430" t="s">
        <v>482</v>
      </c>
      <c r="G55" s="430" t="s">
        <v>483</v>
      </c>
      <c r="H55" s="430" t="s">
        <v>484</v>
      </c>
      <c r="I55" s="430" t="s">
        <v>485</v>
      </c>
      <c r="J55" s="430" t="s">
        <v>486</v>
      </c>
      <c r="K55" s="430" t="s">
        <v>487</v>
      </c>
      <c r="L55" s="429" t="s">
        <v>488</v>
      </c>
      <c r="M55" s="430" t="s">
        <v>489</v>
      </c>
      <c r="N55" s="430" t="s">
        <v>490</v>
      </c>
      <c r="O55" s="430" t="s">
        <v>487</v>
      </c>
      <c r="P55" s="430" t="s">
        <v>484</v>
      </c>
      <c r="Q55" s="429" t="s">
        <v>491</v>
      </c>
      <c r="R55" s="430" t="s">
        <v>492</v>
      </c>
      <c r="S55" s="430" t="s">
        <v>493</v>
      </c>
      <c r="T55" s="430">
        <v>39672522</v>
      </c>
      <c r="U55" s="430"/>
      <c r="V55" s="430"/>
      <c r="W55" s="431" t="s">
        <v>886</v>
      </c>
      <c r="X55" s="430" t="s">
        <v>887</v>
      </c>
      <c r="Y55" s="430" t="s">
        <v>496</v>
      </c>
      <c r="Z55" s="430" t="s">
        <v>497</v>
      </c>
      <c r="AA55" s="430" t="s">
        <v>498</v>
      </c>
      <c r="AB55" s="430" t="s">
        <v>499</v>
      </c>
      <c r="AC55" s="430" t="s">
        <v>500</v>
      </c>
      <c r="AD55" s="432">
        <v>21412.799999999999</v>
      </c>
      <c r="AE55" s="432">
        <v>21412.799999999999</v>
      </c>
      <c r="AF55" s="430" t="s">
        <v>741</v>
      </c>
      <c r="AG55" s="430">
        <v>1</v>
      </c>
      <c r="AH55" s="432">
        <v>21412.799999999999</v>
      </c>
      <c r="AI55" s="432">
        <v>21412.799999999999</v>
      </c>
      <c r="AJ55" s="430" t="s">
        <v>501</v>
      </c>
      <c r="AK55" s="430" t="s">
        <v>502</v>
      </c>
      <c r="AL55" s="429" t="s">
        <v>503</v>
      </c>
      <c r="AM55" s="430">
        <v>34810</v>
      </c>
      <c r="AN55" s="430">
        <v>64307</v>
      </c>
      <c r="AO55" s="429" t="s">
        <v>477</v>
      </c>
      <c r="AP55" s="429" t="s">
        <v>504</v>
      </c>
      <c r="AQ55" s="430" t="s">
        <v>888</v>
      </c>
      <c r="AR55" s="430" t="s">
        <v>610</v>
      </c>
      <c r="AS55" s="431" t="s">
        <v>886</v>
      </c>
      <c r="AT55" s="430" t="s">
        <v>482</v>
      </c>
      <c r="AU55" s="430" t="s">
        <v>889</v>
      </c>
      <c r="AV55" s="432" t="s">
        <v>890</v>
      </c>
      <c r="AW55" s="430"/>
      <c r="AX55" s="430" t="s">
        <v>509</v>
      </c>
      <c r="AY55" s="432" t="s">
        <v>899</v>
      </c>
      <c r="AZ55" s="430" t="s">
        <v>845</v>
      </c>
      <c r="BA55" s="430" t="s">
        <v>846</v>
      </c>
      <c r="BB55" s="430" t="s">
        <v>780</v>
      </c>
      <c r="BC55" s="430" t="s">
        <v>521</v>
      </c>
      <c r="BD55" s="430" t="s">
        <v>892</v>
      </c>
      <c r="BE55" s="431" t="s">
        <v>893</v>
      </c>
      <c r="BF55" s="430" t="s">
        <v>741</v>
      </c>
      <c r="BG55" s="432" t="s">
        <v>890</v>
      </c>
      <c r="BH55" s="430"/>
      <c r="BI55" s="430"/>
      <c r="BJ55" s="430"/>
      <c r="BK55" s="430"/>
      <c r="BL55" s="430"/>
      <c r="BM55" s="430"/>
      <c r="BN55" s="430"/>
      <c r="BO55" s="430"/>
      <c r="BP55" s="430"/>
      <c r="BQ55" s="430"/>
      <c r="BR55" s="430"/>
    </row>
    <row r="56" spans="1:70" hidden="1" x14ac:dyDescent="0.35">
      <c r="A56" s="301" t="s">
        <v>477</v>
      </c>
      <c r="B56" s="302" t="s">
        <v>478</v>
      </c>
      <c r="C56" s="302" t="s">
        <v>479</v>
      </c>
      <c r="D56" s="303" t="s">
        <v>480</v>
      </c>
      <c r="E56" s="303" t="s">
        <v>481</v>
      </c>
      <c r="F56" s="302" t="s">
        <v>482</v>
      </c>
      <c r="G56" s="302" t="s">
        <v>483</v>
      </c>
      <c r="H56" s="302" t="s">
        <v>484</v>
      </c>
      <c r="I56" s="302" t="s">
        <v>485</v>
      </c>
      <c r="J56" s="302" t="s">
        <v>486</v>
      </c>
      <c r="K56" s="302" t="s">
        <v>487</v>
      </c>
      <c r="L56" s="301" t="s">
        <v>488</v>
      </c>
      <c r="M56" s="302" t="s">
        <v>489</v>
      </c>
      <c r="N56" s="302" t="s">
        <v>490</v>
      </c>
      <c r="O56" s="302" t="s">
        <v>487</v>
      </c>
      <c r="P56" s="302" t="s">
        <v>484</v>
      </c>
      <c r="Q56" s="301" t="s">
        <v>491</v>
      </c>
      <c r="R56" s="302" t="s">
        <v>492</v>
      </c>
      <c r="S56" s="302" t="s">
        <v>493</v>
      </c>
      <c r="T56" s="302">
        <v>39680733</v>
      </c>
      <c r="U56" s="302"/>
      <c r="V56" s="302"/>
      <c r="W56" s="303" t="s">
        <v>886</v>
      </c>
      <c r="X56" s="302" t="s">
        <v>792</v>
      </c>
      <c r="Y56" s="302" t="s">
        <v>496</v>
      </c>
      <c r="Z56" s="302" t="s">
        <v>793</v>
      </c>
      <c r="AA56" s="302"/>
      <c r="AB56" s="302" t="s">
        <v>794</v>
      </c>
      <c r="AC56" s="302" t="s">
        <v>795</v>
      </c>
      <c r="AD56" s="304">
        <v>0</v>
      </c>
      <c r="AE56" s="304">
        <v>2094.31</v>
      </c>
      <c r="AF56" s="302" t="s">
        <v>741</v>
      </c>
      <c r="AG56" s="302">
        <v>1</v>
      </c>
      <c r="AH56" s="304">
        <v>0</v>
      </c>
      <c r="AI56" s="304">
        <v>2094.31</v>
      </c>
      <c r="AJ56" s="302"/>
      <c r="AK56" s="302"/>
      <c r="AL56" s="301"/>
      <c r="AM56" s="302"/>
      <c r="AN56" s="302"/>
      <c r="AO56" s="301"/>
      <c r="AP56" s="301"/>
      <c r="AQ56" s="302" t="s">
        <v>796</v>
      </c>
      <c r="AR56" s="302"/>
      <c r="AS56" s="303"/>
      <c r="AT56" s="302"/>
      <c r="AU56" s="302"/>
      <c r="AV56" s="304"/>
      <c r="AW56" s="302"/>
      <c r="AX56" s="302"/>
      <c r="AY56" s="304"/>
      <c r="AZ56" s="302"/>
      <c r="BA56" s="302"/>
      <c r="BB56" s="302"/>
      <c r="BC56" s="302"/>
      <c r="BD56" s="302"/>
      <c r="BE56" s="303"/>
      <c r="BF56" s="302"/>
      <c r="BG56" s="304"/>
      <c r="BH56" s="302"/>
      <c r="BI56" s="302"/>
      <c r="BJ56" s="302"/>
      <c r="BK56" s="302"/>
      <c r="BL56" s="302"/>
      <c r="BM56" s="302"/>
      <c r="BN56" s="302"/>
      <c r="BO56" s="302"/>
      <c r="BP56" s="302"/>
      <c r="BQ56" s="302"/>
      <c r="BR56" s="302"/>
    </row>
    <row r="57" spans="1:70" s="414" customFormat="1" hidden="1" x14ac:dyDescent="0.35">
      <c r="A57" s="410" t="s">
        <v>477</v>
      </c>
      <c r="B57" s="411" t="s">
        <v>478</v>
      </c>
      <c r="C57" s="411" t="s">
        <v>479</v>
      </c>
      <c r="D57" s="412" t="s">
        <v>480</v>
      </c>
      <c r="E57" s="412" t="s">
        <v>481</v>
      </c>
      <c r="F57" s="411" t="s">
        <v>482</v>
      </c>
      <c r="G57" s="411" t="s">
        <v>483</v>
      </c>
      <c r="H57" s="411" t="s">
        <v>484</v>
      </c>
      <c r="I57" s="411" t="s">
        <v>485</v>
      </c>
      <c r="J57" s="411" t="s">
        <v>486</v>
      </c>
      <c r="K57" s="411" t="s">
        <v>487</v>
      </c>
      <c r="L57" s="410" t="s">
        <v>488</v>
      </c>
      <c r="M57" s="411" t="s">
        <v>489</v>
      </c>
      <c r="N57" s="411" t="s">
        <v>490</v>
      </c>
      <c r="O57" s="411" t="s">
        <v>487</v>
      </c>
      <c r="P57" s="411" t="s">
        <v>484</v>
      </c>
      <c r="Q57" s="410" t="s">
        <v>491</v>
      </c>
      <c r="R57" s="411" t="s">
        <v>492</v>
      </c>
      <c r="S57" s="411" t="s">
        <v>493</v>
      </c>
      <c r="T57" s="411">
        <v>40388169</v>
      </c>
      <c r="U57" s="411"/>
      <c r="V57" s="411"/>
      <c r="W57" s="412" t="s">
        <v>900</v>
      </c>
      <c r="X57" s="411" t="s">
        <v>901</v>
      </c>
      <c r="Y57" s="411" t="s">
        <v>590</v>
      </c>
      <c r="Z57" s="411" t="s">
        <v>497</v>
      </c>
      <c r="AA57" s="411" t="s">
        <v>498</v>
      </c>
      <c r="AB57" s="411" t="s">
        <v>499</v>
      </c>
      <c r="AC57" s="411" t="s">
        <v>500</v>
      </c>
      <c r="AD57" s="413">
        <v>8100000</v>
      </c>
      <c r="AE57" s="413">
        <v>8100000</v>
      </c>
      <c r="AF57" s="411" t="s">
        <v>273</v>
      </c>
      <c r="AG57" s="411">
        <v>2.1766E-4</v>
      </c>
      <c r="AH57" s="413">
        <v>1774.54</v>
      </c>
      <c r="AI57" s="413">
        <v>1774.54</v>
      </c>
      <c r="AJ57" s="411" t="s">
        <v>501</v>
      </c>
      <c r="AK57" s="411" t="s">
        <v>502</v>
      </c>
      <c r="AL57" s="410" t="s">
        <v>503</v>
      </c>
      <c r="AM57" s="411">
        <v>34801</v>
      </c>
      <c r="AN57" s="411">
        <v>74205</v>
      </c>
      <c r="AO57" s="410" t="s">
        <v>477</v>
      </c>
      <c r="AP57" s="410" t="s">
        <v>504</v>
      </c>
      <c r="AQ57" s="411" t="s">
        <v>902</v>
      </c>
      <c r="AR57" s="411" t="s">
        <v>610</v>
      </c>
      <c r="AS57" s="412" t="s">
        <v>900</v>
      </c>
      <c r="AT57" s="411" t="s">
        <v>482</v>
      </c>
      <c r="AU57" s="411" t="s">
        <v>903</v>
      </c>
      <c r="AV57" s="413" t="s">
        <v>904</v>
      </c>
      <c r="AW57" s="411" t="s">
        <v>905</v>
      </c>
      <c r="AX57" s="411" t="s">
        <v>603</v>
      </c>
      <c r="AY57" s="413" t="s">
        <v>906</v>
      </c>
      <c r="AZ57" s="411">
        <v>1196629</v>
      </c>
      <c r="BA57" s="411" t="s">
        <v>907</v>
      </c>
      <c r="BB57" s="411" t="s">
        <v>908</v>
      </c>
      <c r="BC57" s="411" t="s">
        <v>909</v>
      </c>
      <c r="BD57" s="411" t="s">
        <v>910</v>
      </c>
      <c r="BE57" s="412" t="s">
        <v>911</v>
      </c>
      <c r="BF57" s="411" t="s">
        <v>273</v>
      </c>
      <c r="BG57" s="413" t="s">
        <v>904</v>
      </c>
      <c r="BH57" s="411">
        <v>10164852</v>
      </c>
      <c r="BI57" s="411">
        <v>2</v>
      </c>
      <c r="BJ57" s="411" t="s">
        <v>905</v>
      </c>
      <c r="BK57" s="411" t="s">
        <v>600</v>
      </c>
      <c r="BL57" s="411" t="s">
        <v>601</v>
      </c>
      <c r="BM57" s="411"/>
      <c r="BN57" s="411"/>
      <c r="BO57" s="411"/>
      <c r="BP57" s="411"/>
      <c r="BQ57" s="411"/>
      <c r="BR57" s="411"/>
    </row>
    <row r="58" spans="1:70" s="414" customFormat="1" hidden="1" x14ac:dyDescent="0.35">
      <c r="A58" s="410" t="s">
        <v>477</v>
      </c>
      <c r="B58" s="411" t="s">
        <v>478</v>
      </c>
      <c r="C58" s="411" t="s">
        <v>479</v>
      </c>
      <c r="D58" s="412" t="s">
        <v>480</v>
      </c>
      <c r="E58" s="412" t="s">
        <v>481</v>
      </c>
      <c r="F58" s="411" t="s">
        <v>482</v>
      </c>
      <c r="G58" s="411" t="s">
        <v>483</v>
      </c>
      <c r="H58" s="411" t="s">
        <v>484</v>
      </c>
      <c r="I58" s="411" t="s">
        <v>485</v>
      </c>
      <c r="J58" s="411" t="s">
        <v>486</v>
      </c>
      <c r="K58" s="411" t="s">
        <v>487</v>
      </c>
      <c r="L58" s="410" t="s">
        <v>488</v>
      </c>
      <c r="M58" s="411" t="s">
        <v>489</v>
      </c>
      <c r="N58" s="411" t="s">
        <v>490</v>
      </c>
      <c r="O58" s="411" t="s">
        <v>487</v>
      </c>
      <c r="P58" s="411" t="s">
        <v>484</v>
      </c>
      <c r="Q58" s="410" t="s">
        <v>491</v>
      </c>
      <c r="R58" s="411" t="s">
        <v>492</v>
      </c>
      <c r="S58" s="411" t="s">
        <v>493</v>
      </c>
      <c r="T58" s="411">
        <v>40388171</v>
      </c>
      <c r="U58" s="411"/>
      <c r="V58" s="411"/>
      <c r="W58" s="412" t="s">
        <v>900</v>
      </c>
      <c r="X58" s="411" t="s">
        <v>901</v>
      </c>
      <c r="Y58" s="411" t="s">
        <v>590</v>
      </c>
      <c r="Z58" s="411" t="s">
        <v>497</v>
      </c>
      <c r="AA58" s="411" t="s">
        <v>498</v>
      </c>
      <c r="AB58" s="411" t="s">
        <v>499</v>
      </c>
      <c r="AC58" s="411" t="s">
        <v>605</v>
      </c>
      <c r="AD58" s="413">
        <v>0</v>
      </c>
      <c r="AE58" s="413">
        <v>0</v>
      </c>
      <c r="AF58" s="411" t="s">
        <v>273</v>
      </c>
      <c r="AG58" s="411">
        <v>2.1766E-4</v>
      </c>
      <c r="AH58" s="413">
        <v>-10.07</v>
      </c>
      <c r="AI58" s="413">
        <v>-10.07</v>
      </c>
      <c r="AJ58" s="411" t="s">
        <v>501</v>
      </c>
      <c r="AK58" s="411" t="s">
        <v>502</v>
      </c>
      <c r="AL58" s="410" t="s">
        <v>503</v>
      </c>
      <c r="AM58" s="411">
        <v>34801</v>
      </c>
      <c r="AN58" s="411">
        <v>74205</v>
      </c>
      <c r="AO58" s="410" t="s">
        <v>477</v>
      </c>
      <c r="AP58" s="410" t="s">
        <v>504</v>
      </c>
      <c r="AQ58" s="411" t="s">
        <v>902</v>
      </c>
      <c r="AR58" s="411" t="s">
        <v>610</v>
      </c>
      <c r="AS58" s="412" t="s">
        <v>900</v>
      </c>
      <c r="AT58" s="411" t="s">
        <v>482</v>
      </c>
      <c r="AU58" s="411" t="s">
        <v>903</v>
      </c>
      <c r="AV58" s="413" t="s">
        <v>904</v>
      </c>
      <c r="AW58" s="411" t="s">
        <v>912</v>
      </c>
      <c r="AX58" s="411" t="s">
        <v>509</v>
      </c>
      <c r="AY58" s="413" t="s">
        <v>606</v>
      </c>
      <c r="AZ58" s="411">
        <v>1196629</v>
      </c>
      <c r="BA58" s="411" t="s">
        <v>907</v>
      </c>
      <c r="BB58" s="411" t="s">
        <v>908</v>
      </c>
      <c r="BC58" s="411" t="s">
        <v>909</v>
      </c>
      <c r="BD58" s="411" t="s">
        <v>910</v>
      </c>
      <c r="BE58" s="412" t="s">
        <v>911</v>
      </c>
      <c r="BF58" s="411" t="s">
        <v>273</v>
      </c>
      <c r="BG58" s="413" t="s">
        <v>904</v>
      </c>
      <c r="BH58" s="411">
        <v>10164852</v>
      </c>
      <c r="BI58" s="411">
        <v>1</v>
      </c>
      <c r="BJ58" s="411" t="s">
        <v>912</v>
      </c>
      <c r="BK58" s="411" t="s">
        <v>600</v>
      </c>
      <c r="BL58" s="411" t="s">
        <v>601</v>
      </c>
      <c r="BM58" s="411"/>
      <c r="BN58" s="411"/>
      <c r="BO58" s="411"/>
      <c r="BP58" s="411"/>
      <c r="BQ58" s="411"/>
      <c r="BR58" s="411"/>
    </row>
    <row r="59" spans="1:70" s="414" customFormat="1" hidden="1" x14ac:dyDescent="0.35">
      <c r="A59" s="410" t="s">
        <v>477</v>
      </c>
      <c r="B59" s="411" t="s">
        <v>478</v>
      </c>
      <c r="C59" s="411" t="s">
        <v>479</v>
      </c>
      <c r="D59" s="412" t="s">
        <v>480</v>
      </c>
      <c r="E59" s="412" t="s">
        <v>481</v>
      </c>
      <c r="F59" s="411" t="s">
        <v>482</v>
      </c>
      <c r="G59" s="411" t="s">
        <v>483</v>
      </c>
      <c r="H59" s="411" t="s">
        <v>484</v>
      </c>
      <c r="I59" s="411" t="s">
        <v>485</v>
      </c>
      <c r="J59" s="411" t="s">
        <v>486</v>
      </c>
      <c r="K59" s="411" t="s">
        <v>487</v>
      </c>
      <c r="L59" s="410" t="s">
        <v>488</v>
      </c>
      <c r="M59" s="411" t="s">
        <v>489</v>
      </c>
      <c r="N59" s="411" t="s">
        <v>490</v>
      </c>
      <c r="O59" s="411" t="s">
        <v>487</v>
      </c>
      <c r="P59" s="411" t="s">
        <v>484</v>
      </c>
      <c r="Q59" s="410" t="s">
        <v>491</v>
      </c>
      <c r="R59" s="411" t="s">
        <v>492</v>
      </c>
      <c r="S59" s="411" t="s">
        <v>493</v>
      </c>
      <c r="T59" s="411">
        <v>40388176</v>
      </c>
      <c r="U59" s="411"/>
      <c r="V59" s="411"/>
      <c r="W59" s="412" t="s">
        <v>900</v>
      </c>
      <c r="X59" s="411" t="s">
        <v>901</v>
      </c>
      <c r="Y59" s="411" t="s">
        <v>590</v>
      </c>
      <c r="Z59" s="411" t="s">
        <v>497</v>
      </c>
      <c r="AA59" s="411" t="s">
        <v>498</v>
      </c>
      <c r="AB59" s="411" t="s">
        <v>499</v>
      </c>
      <c r="AC59" s="411" t="s">
        <v>605</v>
      </c>
      <c r="AD59" s="413">
        <v>0</v>
      </c>
      <c r="AE59" s="413">
        <v>0</v>
      </c>
      <c r="AF59" s="411" t="s">
        <v>273</v>
      </c>
      <c r="AG59" s="411">
        <v>2.1766E-4</v>
      </c>
      <c r="AH59" s="413">
        <v>-11.5</v>
      </c>
      <c r="AI59" s="413">
        <v>-11.5</v>
      </c>
      <c r="AJ59" s="411" t="s">
        <v>501</v>
      </c>
      <c r="AK59" s="411" t="s">
        <v>502</v>
      </c>
      <c r="AL59" s="410" t="s">
        <v>503</v>
      </c>
      <c r="AM59" s="411">
        <v>34801</v>
      </c>
      <c r="AN59" s="411">
        <v>74205</v>
      </c>
      <c r="AO59" s="410" t="s">
        <v>477</v>
      </c>
      <c r="AP59" s="410" t="s">
        <v>504</v>
      </c>
      <c r="AQ59" s="411" t="s">
        <v>902</v>
      </c>
      <c r="AR59" s="411" t="s">
        <v>610</v>
      </c>
      <c r="AS59" s="412" t="s">
        <v>900</v>
      </c>
      <c r="AT59" s="411" t="s">
        <v>482</v>
      </c>
      <c r="AU59" s="411" t="s">
        <v>903</v>
      </c>
      <c r="AV59" s="413" t="s">
        <v>904</v>
      </c>
      <c r="AW59" s="411" t="s">
        <v>905</v>
      </c>
      <c r="AX59" s="411" t="s">
        <v>603</v>
      </c>
      <c r="AY59" s="413" t="s">
        <v>606</v>
      </c>
      <c r="AZ59" s="411">
        <v>1196629</v>
      </c>
      <c r="BA59" s="411" t="s">
        <v>907</v>
      </c>
      <c r="BB59" s="411" t="s">
        <v>908</v>
      </c>
      <c r="BC59" s="411" t="s">
        <v>909</v>
      </c>
      <c r="BD59" s="411" t="s">
        <v>910</v>
      </c>
      <c r="BE59" s="412" t="s">
        <v>911</v>
      </c>
      <c r="BF59" s="411" t="s">
        <v>273</v>
      </c>
      <c r="BG59" s="413" t="s">
        <v>904</v>
      </c>
      <c r="BH59" s="411">
        <v>10164852</v>
      </c>
      <c r="BI59" s="411">
        <v>2</v>
      </c>
      <c r="BJ59" s="411" t="s">
        <v>905</v>
      </c>
      <c r="BK59" s="411" t="s">
        <v>600</v>
      </c>
      <c r="BL59" s="411" t="s">
        <v>601</v>
      </c>
      <c r="BM59" s="411"/>
      <c r="BN59" s="411"/>
      <c r="BO59" s="411"/>
      <c r="BP59" s="411"/>
      <c r="BQ59" s="411"/>
      <c r="BR59" s="411"/>
    </row>
    <row r="60" spans="1:70" s="414" customFormat="1" hidden="1" x14ac:dyDescent="0.35">
      <c r="A60" s="410" t="s">
        <v>477</v>
      </c>
      <c r="B60" s="411" t="s">
        <v>478</v>
      </c>
      <c r="C60" s="411" t="s">
        <v>479</v>
      </c>
      <c r="D60" s="412" t="s">
        <v>480</v>
      </c>
      <c r="E60" s="412" t="s">
        <v>481</v>
      </c>
      <c r="F60" s="411" t="s">
        <v>482</v>
      </c>
      <c r="G60" s="411" t="s">
        <v>483</v>
      </c>
      <c r="H60" s="411" t="s">
        <v>484</v>
      </c>
      <c r="I60" s="411" t="s">
        <v>485</v>
      </c>
      <c r="J60" s="411" t="s">
        <v>486</v>
      </c>
      <c r="K60" s="411" t="s">
        <v>487</v>
      </c>
      <c r="L60" s="410" t="s">
        <v>488</v>
      </c>
      <c r="M60" s="411" t="s">
        <v>489</v>
      </c>
      <c r="N60" s="411" t="s">
        <v>490</v>
      </c>
      <c r="O60" s="411" t="s">
        <v>487</v>
      </c>
      <c r="P60" s="411" t="s">
        <v>484</v>
      </c>
      <c r="Q60" s="410" t="s">
        <v>491</v>
      </c>
      <c r="R60" s="411" t="s">
        <v>492</v>
      </c>
      <c r="S60" s="411" t="s">
        <v>493</v>
      </c>
      <c r="T60" s="411">
        <v>40388181</v>
      </c>
      <c r="U60" s="411"/>
      <c r="V60" s="411"/>
      <c r="W60" s="412" t="s">
        <v>900</v>
      </c>
      <c r="X60" s="411" t="s">
        <v>901</v>
      </c>
      <c r="Y60" s="411" t="s">
        <v>590</v>
      </c>
      <c r="Z60" s="411" t="s">
        <v>497</v>
      </c>
      <c r="AA60" s="411" t="s">
        <v>498</v>
      </c>
      <c r="AB60" s="411" t="s">
        <v>499</v>
      </c>
      <c r="AC60" s="411" t="s">
        <v>500</v>
      </c>
      <c r="AD60" s="413">
        <v>7095000</v>
      </c>
      <c r="AE60" s="413">
        <v>7095000</v>
      </c>
      <c r="AF60" s="411" t="s">
        <v>273</v>
      </c>
      <c r="AG60" s="411">
        <v>2.1766E-4</v>
      </c>
      <c r="AH60" s="413">
        <v>1554.37</v>
      </c>
      <c r="AI60" s="413">
        <v>1554.37</v>
      </c>
      <c r="AJ60" s="411" t="s">
        <v>501</v>
      </c>
      <c r="AK60" s="411" t="s">
        <v>502</v>
      </c>
      <c r="AL60" s="410" t="s">
        <v>503</v>
      </c>
      <c r="AM60" s="411">
        <v>34801</v>
      </c>
      <c r="AN60" s="411">
        <v>74205</v>
      </c>
      <c r="AO60" s="410" t="s">
        <v>477</v>
      </c>
      <c r="AP60" s="410" t="s">
        <v>504</v>
      </c>
      <c r="AQ60" s="411" t="s">
        <v>902</v>
      </c>
      <c r="AR60" s="411" t="s">
        <v>610</v>
      </c>
      <c r="AS60" s="412" t="s">
        <v>900</v>
      </c>
      <c r="AT60" s="411" t="s">
        <v>482</v>
      </c>
      <c r="AU60" s="411" t="s">
        <v>903</v>
      </c>
      <c r="AV60" s="413" t="s">
        <v>904</v>
      </c>
      <c r="AW60" s="411" t="s">
        <v>912</v>
      </c>
      <c r="AX60" s="411" t="s">
        <v>509</v>
      </c>
      <c r="AY60" s="413" t="s">
        <v>913</v>
      </c>
      <c r="AZ60" s="411">
        <v>1196629</v>
      </c>
      <c r="BA60" s="411" t="s">
        <v>907</v>
      </c>
      <c r="BB60" s="411" t="s">
        <v>908</v>
      </c>
      <c r="BC60" s="411" t="s">
        <v>909</v>
      </c>
      <c r="BD60" s="411" t="s">
        <v>910</v>
      </c>
      <c r="BE60" s="412" t="s">
        <v>911</v>
      </c>
      <c r="BF60" s="411" t="s">
        <v>273</v>
      </c>
      <c r="BG60" s="413" t="s">
        <v>904</v>
      </c>
      <c r="BH60" s="411">
        <v>10164852</v>
      </c>
      <c r="BI60" s="411">
        <v>1</v>
      </c>
      <c r="BJ60" s="411" t="s">
        <v>912</v>
      </c>
      <c r="BK60" s="411" t="s">
        <v>600</v>
      </c>
      <c r="BL60" s="411" t="s">
        <v>601</v>
      </c>
      <c r="BM60" s="411"/>
      <c r="BN60" s="411"/>
      <c r="BO60" s="411"/>
      <c r="BP60" s="411"/>
      <c r="BQ60" s="411"/>
      <c r="BR60" s="411"/>
    </row>
    <row r="61" spans="1:70" s="414" customFormat="1" hidden="1" x14ac:dyDescent="0.35">
      <c r="A61" s="410" t="s">
        <v>477</v>
      </c>
      <c r="B61" s="411" t="s">
        <v>478</v>
      </c>
      <c r="C61" s="411" t="s">
        <v>479</v>
      </c>
      <c r="D61" s="412" t="s">
        <v>480</v>
      </c>
      <c r="E61" s="412" t="s">
        <v>481</v>
      </c>
      <c r="F61" s="411" t="s">
        <v>482</v>
      </c>
      <c r="G61" s="411" t="s">
        <v>483</v>
      </c>
      <c r="H61" s="411" t="s">
        <v>484</v>
      </c>
      <c r="I61" s="411" t="s">
        <v>485</v>
      </c>
      <c r="J61" s="411" t="s">
        <v>486</v>
      </c>
      <c r="K61" s="411" t="s">
        <v>487</v>
      </c>
      <c r="L61" s="410" t="s">
        <v>488</v>
      </c>
      <c r="M61" s="411" t="s">
        <v>489</v>
      </c>
      <c r="N61" s="411" t="s">
        <v>490</v>
      </c>
      <c r="O61" s="411" t="s">
        <v>487</v>
      </c>
      <c r="P61" s="411" t="s">
        <v>484</v>
      </c>
      <c r="Q61" s="410" t="s">
        <v>491</v>
      </c>
      <c r="R61" s="411" t="s">
        <v>492</v>
      </c>
      <c r="S61" s="411" t="s">
        <v>493</v>
      </c>
      <c r="T61" s="411">
        <v>40398246</v>
      </c>
      <c r="U61" s="411"/>
      <c r="V61" s="411"/>
      <c r="W61" s="412" t="s">
        <v>914</v>
      </c>
      <c r="X61" s="411" t="s">
        <v>915</v>
      </c>
      <c r="Y61" s="411" t="s">
        <v>496</v>
      </c>
      <c r="Z61" s="411" t="s">
        <v>497</v>
      </c>
      <c r="AA61" s="411" t="s">
        <v>498</v>
      </c>
      <c r="AB61" s="411" t="s">
        <v>499</v>
      </c>
      <c r="AC61" s="411" t="s">
        <v>500</v>
      </c>
      <c r="AD61" s="413">
        <v>1250</v>
      </c>
      <c r="AE61" s="413">
        <v>1250</v>
      </c>
      <c r="AF61" s="411" t="s">
        <v>741</v>
      </c>
      <c r="AG61" s="411">
        <v>1</v>
      </c>
      <c r="AH61" s="413">
        <v>1250</v>
      </c>
      <c r="AI61" s="413">
        <v>1250</v>
      </c>
      <c r="AJ61" s="411" t="s">
        <v>501</v>
      </c>
      <c r="AK61" s="411" t="s">
        <v>502</v>
      </c>
      <c r="AL61" s="410" t="s">
        <v>503</v>
      </c>
      <c r="AM61" s="411">
        <v>34810</v>
      </c>
      <c r="AN61" s="411">
        <v>75705</v>
      </c>
      <c r="AO61" s="410" t="s">
        <v>477</v>
      </c>
      <c r="AP61" s="410" t="s">
        <v>504</v>
      </c>
      <c r="AQ61" s="411" t="s">
        <v>916</v>
      </c>
      <c r="AR61" s="411" t="s">
        <v>528</v>
      </c>
      <c r="AS61" s="412" t="s">
        <v>914</v>
      </c>
      <c r="AT61" s="411" t="s">
        <v>482</v>
      </c>
      <c r="AU61" s="411" t="s">
        <v>917</v>
      </c>
      <c r="AV61" s="413" t="s">
        <v>918</v>
      </c>
      <c r="AW61" s="411"/>
      <c r="AX61" s="411" t="s">
        <v>509</v>
      </c>
      <c r="AY61" s="413" t="s">
        <v>918</v>
      </c>
      <c r="AZ61" s="411">
        <v>1124581</v>
      </c>
      <c r="BA61" s="411" t="s">
        <v>919</v>
      </c>
      <c r="BB61" s="411" t="s">
        <v>920</v>
      </c>
      <c r="BC61" s="411" t="s">
        <v>921</v>
      </c>
      <c r="BD61" s="411" t="s">
        <v>922</v>
      </c>
      <c r="BE61" s="412" t="s">
        <v>599</v>
      </c>
      <c r="BF61" s="411" t="s">
        <v>741</v>
      </c>
      <c r="BG61" s="413" t="s">
        <v>918</v>
      </c>
      <c r="BH61" s="411"/>
      <c r="BI61" s="411"/>
      <c r="BJ61" s="411"/>
      <c r="BK61" s="411"/>
      <c r="BL61" s="411"/>
      <c r="BM61" s="411"/>
      <c r="BN61" s="411"/>
      <c r="BO61" s="411"/>
      <c r="BP61" s="411"/>
      <c r="BQ61" s="411"/>
      <c r="BR61" s="411"/>
    </row>
    <row r="62" spans="1:70" hidden="1" x14ac:dyDescent="0.35">
      <c r="A62" s="301" t="s">
        <v>477</v>
      </c>
      <c r="B62" s="302" t="s">
        <v>478</v>
      </c>
      <c r="C62" s="302" t="s">
        <v>479</v>
      </c>
      <c r="D62" s="303" t="s">
        <v>480</v>
      </c>
      <c r="E62" s="303" t="s">
        <v>481</v>
      </c>
      <c r="F62" s="302" t="s">
        <v>482</v>
      </c>
      <c r="G62" s="302" t="s">
        <v>483</v>
      </c>
      <c r="H62" s="302" t="s">
        <v>484</v>
      </c>
      <c r="I62" s="302" t="s">
        <v>485</v>
      </c>
      <c r="J62" s="302" t="s">
        <v>486</v>
      </c>
      <c r="K62" s="302" t="s">
        <v>487</v>
      </c>
      <c r="L62" s="301" t="s">
        <v>488</v>
      </c>
      <c r="M62" s="302" t="s">
        <v>489</v>
      </c>
      <c r="N62" s="302" t="s">
        <v>490</v>
      </c>
      <c r="O62" s="302" t="s">
        <v>487</v>
      </c>
      <c r="P62" s="302" t="s">
        <v>484</v>
      </c>
      <c r="Q62" s="301" t="s">
        <v>491</v>
      </c>
      <c r="R62" s="302" t="s">
        <v>492</v>
      </c>
      <c r="S62" s="302" t="s">
        <v>493</v>
      </c>
      <c r="T62" s="302">
        <v>40409716</v>
      </c>
      <c r="U62" s="302"/>
      <c r="V62" s="302"/>
      <c r="W62" s="303" t="s">
        <v>900</v>
      </c>
      <c r="X62" s="302" t="s">
        <v>792</v>
      </c>
      <c r="Y62" s="302" t="s">
        <v>590</v>
      </c>
      <c r="Z62" s="302" t="s">
        <v>793</v>
      </c>
      <c r="AA62" s="302"/>
      <c r="AB62" s="302" t="s">
        <v>794</v>
      </c>
      <c r="AC62" s="302" t="s">
        <v>795</v>
      </c>
      <c r="AD62" s="304">
        <v>0</v>
      </c>
      <c r="AE62" s="304">
        <v>1063650</v>
      </c>
      <c r="AF62" s="302" t="s">
        <v>273</v>
      </c>
      <c r="AG62" s="302">
        <v>2.1766E-4</v>
      </c>
      <c r="AH62" s="304">
        <v>0</v>
      </c>
      <c r="AI62" s="304">
        <v>231.51</v>
      </c>
      <c r="AJ62" s="302"/>
      <c r="AK62" s="302"/>
      <c r="AL62" s="301"/>
      <c r="AM62" s="302"/>
      <c r="AN62" s="302"/>
      <c r="AO62" s="301"/>
      <c r="AP62" s="301"/>
      <c r="AQ62" s="302" t="s">
        <v>796</v>
      </c>
      <c r="AR62" s="302"/>
      <c r="AS62" s="303"/>
      <c r="AT62" s="302"/>
      <c r="AU62" s="302"/>
      <c r="AV62" s="304"/>
      <c r="AW62" s="302"/>
      <c r="AX62" s="302"/>
      <c r="AY62" s="304"/>
      <c r="AZ62" s="302"/>
      <c r="BA62" s="302"/>
      <c r="BB62" s="302"/>
      <c r="BC62" s="302"/>
      <c r="BD62" s="302"/>
      <c r="BE62" s="303"/>
      <c r="BF62" s="302"/>
      <c r="BG62" s="304"/>
      <c r="BH62" s="302"/>
      <c r="BI62" s="302"/>
      <c r="BJ62" s="302"/>
      <c r="BK62" s="302"/>
      <c r="BL62" s="302"/>
      <c r="BM62" s="302"/>
      <c r="BN62" s="302"/>
      <c r="BO62" s="302"/>
      <c r="BP62" s="302"/>
      <c r="BQ62" s="302"/>
      <c r="BR62" s="302"/>
    </row>
    <row r="63" spans="1:70" hidden="1" x14ac:dyDescent="0.35">
      <c r="A63" s="301" t="s">
        <v>477</v>
      </c>
      <c r="B63" s="302" t="s">
        <v>478</v>
      </c>
      <c r="C63" s="302" t="s">
        <v>479</v>
      </c>
      <c r="D63" s="303" t="s">
        <v>480</v>
      </c>
      <c r="E63" s="303" t="s">
        <v>481</v>
      </c>
      <c r="F63" s="302" t="s">
        <v>482</v>
      </c>
      <c r="G63" s="302" t="s">
        <v>483</v>
      </c>
      <c r="H63" s="302" t="s">
        <v>484</v>
      </c>
      <c r="I63" s="302" t="s">
        <v>485</v>
      </c>
      <c r="J63" s="302" t="s">
        <v>486</v>
      </c>
      <c r="K63" s="302" t="s">
        <v>487</v>
      </c>
      <c r="L63" s="301" t="s">
        <v>488</v>
      </c>
      <c r="M63" s="302" t="s">
        <v>489</v>
      </c>
      <c r="N63" s="302" t="s">
        <v>490</v>
      </c>
      <c r="O63" s="302" t="s">
        <v>487</v>
      </c>
      <c r="P63" s="302" t="s">
        <v>484</v>
      </c>
      <c r="Q63" s="301" t="s">
        <v>491</v>
      </c>
      <c r="R63" s="302" t="s">
        <v>492</v>
      </c>
      <c r="S63" s="302" t="s">
        <v>493</v>
      </c>
      <c r="T63" s="302">
        <v>40409718</v>
      </c>
      <c r="U63" s="302"/>
      <c r="V63" s="302"/>
      <c r="W63" s="303" t="s">
        <v>914</v>
      </c>
      <c r="X63" s="302" t="s">
        <v>792</v>
      </c>
      <c r="Y63" s="302" t="s">
        <v>496</v>
      </c>
      <c r="Z63" s="302" t="s">
        <v>793</v>
      </c>
      <c r="AA63" s="302"/>
      <c r="AB63" s="302" t="s">
        <v>794</v>
      </c>
      <c r="AC63" s="302" t="s">
        <v>795</v>
      </c>
      <c r="AD63" s="304">
        <v>0</v>
      </c>
      <c r="AE63" s="304">
        <v>87.5</v>
      </c>
      <c r="AF63" s="302" t="s">
        <v>741</v>
      </c>
      <c r="AG63" s="302">
        <v>1</v>
      </c>
      <c r="AH63" s="304">
        <v>0</v>
      </c>
      <c r="AI63" s="304">
        <v>87.5</v>
      </c>
      <c r="AJ63" s="302"/>
      <c r="AK63" s="302"/>
      <c r="AL63" s="301"/>
      <c r="AM63" s="302"/>
      <c r="AN63" s="302"/>
      <c r="AO63" s="301"/>
      <c r="AP63" s="301"/>
      <c r="AQ63" s="302" t="s">
        <v>796</v>
      </c>
      <c r="AR63" s="302"/>
      <c r="AS63" s="303"/>
      <c r="AT63" s="302"/>
      <c r="AU63" s="302"/>
      <c r="AV63" s="304"/>
      <c r="AW63" s="302"/>
      <c r="AX63" s="302"/>
      <c r="AY63" s="304"/>
      <c r="AZ63" s="302"/>
      <c r="BA63" s="302"/>
      <c r="BB63" s="302"/>
      <c r="BC63" s="302"/>
      <c r="BD63" s="302"/>
      <c r="BE63" s="303"/>
      <c r="BF63" s="302"/>
      <c r="BG63" s="304"/>
      <c r="BH63" s="302"/>
      <c r="BI63" s="302"/>
      <c r="BJ63" s="302"/>
      <c r="BK63" s="302"/>
      <c r="BL63" s="302"/>
      <c r="BM63" s="302"/>
      <c r="BN63" s="302"/>
      <c r="BO63" s="302"/>
      <c r="BP63" s="302"/>
      <c r="BQ63" s="302"/>
      <c r="BR63" s="302"/>
    </row>
    <row r="64" spans="1:70" hidden="1" x14ac:dyDescent="0.35">
      <c r="A64" s="301" t="s">
        <v>477</v>
      </c>
      <c r="B64" s="302" t="s">
        <v>478</v>
      </c>
      <c r="C64" s="302" t="s">
        <v>479</v>
      </c>
      <c r="D64" s="303" t="s">
        <v>480</v>
      </c>
      <c r="E64" s="303" t="s">
        <v>481</v>
      </c>
      <c r="F64" s="302" t="s">
        <v>482</v>
      </c>
      <c r="G64" s="302" t="s">
        <v>483</v>
      </c>
      <c r="H64" s="302" t="s">
        <v>484</v>
      </c>
      <c r="I64" s="302" t="s">
        <v>485</v>
      </c>
      <c r="J64" s="302" t="s">
        <v>486</v>
      </c>
      <c r="K64" s="302" t="s">
        <v>487</v>
      </c>
      <c r="L64" s="301" t="s">
        <v>488</v>
      </c>
      <c r="M64" s="302" t="s">
        <v>489</v>
      </c>
      <c r="N64" s="302" t="s">
        <v>490</v>
      </c>
      <c r="O64" s="302" t="s">
        <v>487</v>
      </c>
      <c r="P64" s="302" t="s">
        <v>484</v>
      </c>
      <c r="Q64" s="301" t="s">
        <v>491</v>
      </c>
      <c r="R64" s="302" t="s">
        <v>492</v>
      </c>
      <c r="S64" s="302" t="s">
        <v>493</v>
      </c>
      <c r="T64" s="302">
        <v>40412393</v>
      </c>
      <c r="U64" s="302"/>
      <c r="V64" s="302"/>
      <c r="W64" s="303" t="s">
        <v>923</v>
      </c>
      <c r="X64" s="302" t="s">
        <v>883</v>
      </c>
      <c r="Y64" s="302" t="s">
        <v>590</v>
      </c>
      <c r="Z64" s="302" t="s">
        <v>880</v>
      </c>
      <c r="AA64" s="302"/>
      <c r="AB64" s="302" t="s">
        <v>880</v>
      </c>
      <c r="AC64" s="302" t="s">
        <v>880</v>
      </c>
      <c r="AD64" s="304">
        <v>44.83</v>
      </c>
      <c r="AE64" s="304">
        <v>44.83</v>
      </c>
      <c r="AF64" s="302" t="s">
        <v>741</v>
      </c>
      <c r="AG64" s="302">
        <v>1</v>
      </c>
      <c r="AH64" s="304">
        <v>44.83</v>
      </c>
      <c r="AI64" s="304">
        <v>44.83</v>
      </c>
      <c r="AJ64" s="302" t="s">
        <v>501</v>
      </c>
      <c r="AK64" s="302" t="s">
        <v>502</v>
      </c>
      <c r="AL64" s="301" t="s">
        <v>503</v>
      </c>
      <c r="AM64" s="302">
        <v>34801</v>
      </c>
      <c r="AN64" s="302">
        <v>76125</v>
      </c>
      <c r="AO64" s="301" t="s">
        <v>477</v>
      </c>
      <c r="AP64" s="301" t="s">
        <v>504</v>
      </c>
      <c r="AQ64" s="302" t="s">
        <v>924</v>
      </c>
      <c r="AR64" s="302"/>
      <c r="AS64" s="303"/>
      <c r="AT64" s="302"/>
      <c r="AU64" s="302"/>
      <c r="AV64" s="304"/>
      <c r="AW64" s="302"/>
      <c r="AX64" s="302"/>
      <c r="AY64" s="304"/>
      <c r="AZ64" s="302"/>
      <c r="BA64" s="302"/>
      <c r="BB64" s="302"/>
      <c r="BC64" s="302"/>
      <c r="BD64" s="302"/>
      <c r="BE64" s="303"/>
      <c r="BF64" s="302"/>
      <c r="BG64" s="304"/>
      <c r="BH64" s="302"/>
      <c r="BI64" s="302"/>
      <c r="BJ64" s="302"/>
      <c r="BK64" s="302"/>
      <c r="BL64" s="302"/>
      <c r="BM64" s="302"/>
      <c r="BN64" s="302"/>
      <c r="BO64" s="302"/>
      <c r="BP64" s="302"/>
      <c r="BQ64" s="302"/>
      <c r="BR64" s="302"/>
    </row>
    <row r="65" spans="1:70" hidden="1" x14ac:dyDescent="0.35">
      <c r="A65" s="301" t="s">
        <v>477</v>
      </c>
      <c r="B65" s="302" t="s">
        <v>478</v>
      </c>
      <c r="C65" s="302" t="s">
        <v>479</v>
      </c>
      <c r="D65" s="303" t="s">
        <v>480</v>
      </c>
      <c r="E65" s="303" t="s">
        <v>481</v>
      </c>
      <c r="F65" s="302" t="s">
        <v>482</v>
      </c>
      <c r="G65" s="302" t="s">
        <v>483</v>
      </c>
      <c r="H65" s="302" t="s">
        <v>484</v>
      </c>
      <c r="I65" s="302" t="s">
        <v>485</v>
      </c>
      <c r="J65" s="302" t="s">
        <v>486</v>
      </c>
      <c r="K65" s="302" t="s">
        <v>487</v>
      </c>
      <c r="L65" s="301" t="s">
        <v>488</v>
      </c>
      <c r="M65" s="302" t="s">
        <v>489</v>
      </c>
      <c r="N65" s="302" t="s">
        <v>490</v>
      </c>
      <c r="O65" s="302" t="s">
        <v>487</v>
      </c>
      <c r="P65" s="302" t="s">
        <v>484</v>
      </c>
      <c r="Q65" s="301" t="s">
        <v>491</v>
      </c>
      <c r="R65" s="302" t="s">
        <v>492</v>
      </c>
      <c r="S65" s="302" t="s">
        <v>493</v>
      </c>
      <c r="T65" s="302">
        <v>40424973</v>
      </c>
      <c r="U65" s="302"/>
      <c r="V65" s="302"/>
      <c r="W65" s="303" t="s">
        <v>515</v>
      </c>
      <c r="X65" s="302" t="s">
        <v>495</v>
      </c>
      <c r="Y65" s="302" t="s">
        <v>496</v>
      </c>
      <c r="Z65" s="302" t="s">
        <v>497</v>
      </c>
      <c r="AA65" s="302" t="s">
        <v>498</v>
      </c>
      <c r="AB65" s="302" t="s">
        <v>499</v>
      </c>
      <c r="AC65" s="302" t="s">
        <v>500</v>
      </c>
      <c r="AD65" s="304">
        <v>638400</v>
      </c>
      <c r="AE65" s="304">
        <v>638400</v>
      </c>
      <c r="AF65" s="302" t="s">
        <v>273</v>
      </c>
      <c r="AG65" s="302">
        <v>2.2063000000000001E-4</v>
      </c>
      <c r="AH65" s="304">
        <v>140.85</v>
      </c>
      <c r="AI65" s="304">
        <v>140.85</v>
      </c>
      <c r="AJ65" s="302" t="s">
        <v>501</v>
      </c>
      <c r="AK65" s="302" t="s">
        <v>502</v>
      </c>
      <c r="AL65" s="301" t="s">
        <v>503</v>
      </c>
      <c r="AM65" s="302">
        <v>34810</v>
      </c>
      <c r="AN65" s="302">
        <v>72130</v>
      </c>
      <c r="AO65" s="301" t="s">
        <v>477</v>
      </c>
      <c r="AP65" s="301" t="s">
        <v>504</v>
      </c>
      <c r="AQ65" s="302" t="s">
        <v>505</v>
      </c>
      <c r="AR65" s="302" t="s">
        <v>516</v>
      </c>
      <c r="AS65" s="303" t="s">
        <v>515</v>
      </c>
      <c r="AT65" s="302" t="s">
        <v>482</v>
      </c>
      <c r="AU65" s="302" t="s">
        <v>517</v>
      </c>
      <c r="AV65" s="304" t="s">
        <v>518</v>
      </c>
      <c r="AW65" s="302"/>
      <c r="AX65" s="302" t="s">
        <v>509</v>
      </c>
      <c r="AY65" s="304" t="s">
        <v>518</v>
      </c>
      <c r="AZ65" s="302">
        <v>1269723</v>
      </c>
      <c r="BA65" s="302" t="s">
        <v>519</v>
      </c>
      <c r="BB65" s="302" t="s">
        <v>520</v>
      </c>
      <c r="BC65" s="302" t="s">
        <v>521</v>
      </c>
      <c r="BD65" s="302" t="s">
        <v>522</v>
      </c>
      <c r="BE65" s="303" t="s">
        <v>523</v>
      </c>
      <c r="BF65" s="302" t="s">
        <v>273</v>
      </c>
      <c r="BG65" s="304" t="s">
        <v>518</v>
      </c>
      <c r="BH65" s="302"/>
      <c r="BI65" s="302"/>
      <c r="BJ65" s="302"/>
      <c r="BK65" s="302"/>
      <c r="BL65" s="302"/>
      <c r="BM65" s="302"/>
      <c r="BN65" s="302"/>
      <c r="BO65" s="302"/>
      <c r="BP65" s="302"/>
      <c r="BQ65" s="302"/>
      <c r="BR65" s="302"/>
    </row>
    <row r="66" spans="1:70" hidden="1" x14ac:dyDescent="0.35">
      <c r="A66" s="301" t="s">
        <v>477</v>
      </c>
      <c r="B66" s="302" t="s">
        <v>478</v>
      </c>
      <c r="C66" s="302" t="s">
        <v>479</v>
      </c>
      <c r="D66" s="303" t="s">
        <v>480</v>
      </c>
      <c r="E66" s="303" t="s">
        <v>481</v>
      </c>
      <c r="F66" s="302" t="s">
        <v>482</v>
      </c>
      <c r="G66" s="302" t="s">
        <v>483</v>
      </c>
      <c r="H66" s="302" t="s">
        <v>484</v>
      </c>
      <c r="I66" s="302" t="s">
        <v>485</v>
      </c>
      <c r="J66" s="302" t="s">
        <v>486</v>
      </c>
      <c r="K66" s="302" t="s">
        <v>487</v>
      </c>
      <c r="L66" s="301" t="s">
        <v>488</v>
      </c>
      <c r="M66" s="302" t="s">
        <v>489</v>
      </c>
      <c r="N66" s="302" t="s">
        <v>490</v>
      </c>
      <c r="O66" s="302" t="s">
        <v>487</v>
      </c>
      <c r="P66" s="302" t="s">
        <v>484</v>
      </c>
      <c r="Q66" s="301" t="s">
        <v>491</v>
      </c>
      <c r="R66" s="302" t="s">
        <v>492</v>
      </c>
      <c r="S66" s="302" t="s">
        <v>493</v>
      </c>
      <c r="T66" s="302">
        <v>40432327</v>
      </c>
      <c r="U66" s="302"/>
      <c r="V66" s="302"/>
      <c r="W66" s="303" t="s">
        <v>515</v>
      </c>
      <c r="X66" s="302" t="s">
        <v>495</v>
      </c>
      <c r="Y66" s="302" t="s">
        <v>496</v>
      </c>
      <c r="Z66" s="302" t="s">
        <v>497</v>
      </c>
      <c r="AA66" s="302" t="s">
        <v>498</v>
      </c>
      <c r="AB66" s="302" t="s">
        <v>499</v>
      </c>
      <c r="AC66" s="302" t="s">
        <v>500</v>
      </c>
      <c r="AD66" s="304">
        <v>1254600</v>
      </c>
      <c r="AE66" s="304">
        <v>1254600</v>
      </c>
      <c r="AF66" s="302" t="s">
        <v>273</v>
      </c>
      <c r="AG66" s="302">
        <v>2.2063000000000001E-4</v>
      </c>
      <c r="AH66" s="304">
        <v>276.8</v>
      </c>
      <c r="AI66" s="304">
        <v>276.8</v>
      </c>
      <c r="AJ66" s="302" t="s">
        <v>501</v>
      </c>
      <c r="AK66" s="302" t="s">
        <v>502</v>
      </c>
      <c r="AL66" s="301" t="s">
        <v>503</v>
      </c>
      <c r="AM66" s="302">
        <v>34810</v>
      </c>
      <c r="AN66" s="302">
        <v>72130</v>
      </c>
      <c r="AO66" s="301" t="s">
        <v>477</v>
      </c>
      <c r="AP66" s="301" t="s">
        <v>504</v>
      </c>
      <c r="AQ66" s="302" t="s">
        <v>505</v>
      </c>
      <c r="AR66" s="302" t="s">
        <v>516</v>
      </c>
      <c r="AS66" s="303" t="s">
        <v>515</v>
      </c>
      <c r="AT66" s="302" t="s">
        <v>482</v>
      </c>
      <c r="AU66" s="302" t="s">
        <v>524</v>
      </c>
      <c r="AV66" s="304" t="s">
        <v>525</v>
      </c>
      <c r="AW66" s="302"/>
      <c r="AX66" s="302" t="s">
        <v>509</v>
      </c>
      <c r="AY66" s="304" t="s">
        <v>525</v>
      </c>
      <c r="AZ66" s="302">
        <v>1040785</v>
      </c>
      <c r="BA66" s="302" t="s">
        <v>510</v>
      </c>
      <c r="BB66" s="302" t="s">
        <v>511</v>
      </c>
      <c r="BC66" s="302" t="s">
        <v>512</v>
      </c>
      <c r="BD66" s="302" t="s">
        <v>526</v>
      </c>
      <c r="BE66" s="303" t="s">
        <v>523</v>
      </c>
      <c r="BF66" s="302" t="s">
        <v>273</v>
      </c>
      <c r="BG66" s="304" t="s">
        <v>525</v>
      </c>
      <c r="BH66" s="302"/>
      <c r="BI66" s="302"/>
      <c r="BJ66" s="302"/>
      <c r="BK66" s="302"/>
      <c r="BL66" s="302"/>
      <c r="BM66" s="302"/>
      <c r="BN66" s="302"/>
      <c r="BO66" s="302"/>
      <c r="BP66" s="302"/>
      <c r="BQ66" s="302"/>
      <c r="BR66" s="302"/>
    </row>
    <row r="67" spans="1:70" hidden="1" x14ac:dyDescent="0.35">
      <c r="A67" s="301" t="s">
        <v>477</v>
      </c>
      <c r="B67" s="302" t="s">
        <v>478</v>
      </c>
      <c r="C67" s="302" t="s">
        <v>479</v>
      </c>
      <c r="D67" s="303" t="s">
        <v>480</v>
      </c>
      <c r="E67" s="303" t="s">
        <v>481</v>
      </c>
      <c r="F67" s="302" t="s">
        <v>482</v>
      </c>
      <c r="G67" s="302" t="s">
        <v>483</v>
      </c>
      <c r="H67" s="302" t="s">
        <v>484</v>
      </c>
      <c r="I67" s="302" t="s">
        <v>485</v>
      </c>
      <c r="J67" s="302" t="s">
        <v>486</v>
      </c>
      <c r="K67" s="302" t="s">
        <v>487</v>
      </c>
      <c r="L67" s="301" t="s">
        <v>488</v>
      </c>
      <c r="M67" s="302" t="s">
        <v>489</v>
      </c>
      <c r="N67" s="302" t="s">
        <v>490</v>
      </c>
      <c r="O67" s="302" t="s">
        <v>487</v>
      </c>
      <c r="P67" s="302" t="s">
        <v>484</v>
      </c>
      <c r="Q67" s="301" t="s">
        <v>491</v>
      </c>
      <c r="R67" s="302" t="s">
        <v>492</v>
      </c>
      <c r="S67" s="302" t="s">
        <v>493</v>
      </c>
      <c r="T67" s="302">
        <v>40444295</v>
      </c>
      <c r="U67" s="302"/>
      <c r="V67" s="302"/>
      <c r="W67" s="303" t="s">
        <v>515</v>
      </c>
      <c r="X67" s="302" t="s">
        <v>792</v>
      </c>
      <c r="Y67" s="302" t="s">
        <v>496</v>
      </c>
      <c r="Z67" s="302" t="s">
        <v>793</v>
      </c>
      <c r="AA67" s="302"/>
      <c r="AB67" s="302" t="s">
        <v>794</v>
      </c>
      <c r="AC67" s="302" t="s">
        <v>795</v>
      </c>
      <c r="AD67" s="304">
        <v>0</v>
      </c>
      <c r="AE67" s="304">
        <v>44688</v>
      </c>
      <c r="AF67" s="302" t="s">
        <v>273</v>
      </c>
      <c r="AG67" s="302">
        <v>2.2063000000000001E-4</v>
      </c>
      <c r="AH67" s="304">
        <v>0</v>
      </c>
      <c r="AI67" s="304">
        <v>9.86</v>
      </c>
      <c r="AJ67" s="302"/>
      <c r="AK67" s="302"/>
      <c r="AL67" s="301"/>
      <c r="AM67" s="302"/>
      <c r="AN67" s="302"/>
      <c r="AO67" s="301"/>
      <c r="AP67" s="301"/>
      <c r="AQ67" s="302" t="s">
        <v>796</v>
      </c>
      <c r="AR67" s="302"/>
      <c r="AS67" s="303"/>
      <c r="AT67" s="302"/>
      <c r="AU67" s="302"/>
      <c r="AV67" s="304"/>
      <c r="AW67" s="302"/>
      <c r="AX67" s="302"/>
      <c r="AY67" s="304"/>
      <c r="AZ67" s="302"/>
      <c r="BA67" s="302"/>
      <c r="BB67" s="302"/>
      <c r="BC67" s="302"/>
      <c r="BD67" s="302"/>
      <c r="BE67" s="303"/>
      <c r="BF67" s="302"/>
      <c r="BG67" s="304"/>
      <c r="BH67" s="302"/>
      <c r="BI67" s="302"/>
      <c r="BJ67" s="302"/>
      <c r="BK67" s="302"/>
      <c r="BL67" s="302"/>
      <c r="BM67" s="302"/>
      <c r="BN67" s="302"/>
      <c r="BO67" s="302"/>
      <c r="BP67" s="302"/>
      <c r="BQ67" s="302"/>
      <c r="BR67" s="302"/>
    </row>
    <row r="68" spans="1:70" hidden="1" x14ac:dyDescent="0.35">
      <c r="A68" s="301" t="s">
        <v>477</v>
      </c>
      <c r="B68" s="302" t="s">
        <v>478</v>
      </c>
      <c r="C68" s="302" t="s">
        <v>479</v>
      </c>
      <c r="D68" s="303" t="s">
        <v>480</v>
      </c>
      <c r="E68" s="303" t="s">
        <v>481</v>
      </c>
      <c r="F68" s="302" t="s">
        <v>482</v>
      </c>
      <c r="G68" s="302" t="s">
        <v>483</v>
      </c>
      <c r="H68" s="302" t="s">
        <v>484</v>
      </c>
      <c r="I68" s="302" t="s">
        <v>485</v>
      </c>
      <c r="J68" s="302" t="s">
        <v>486</v>
      </c>
      <c r="K68" s="302" t="s">
        <v>487</v>
      </c>
      <c r="L68" s="301" t="s">
        <v>488</v>
      </c>
      <c r="M68" s="302" t="s">
        <v>489</v>
      </c>
      <c r="N68" s="302" t="s">
        <v>490</v>
      </c>
      <c r="O68" s="302" t="s">
        <v>487</v>
      </c>
      <c r="P68" s="302" t="s">
        <v>484</v>
      </c>
      <c r="Q68" s="301" t="s">
        <v>491</v>
      </c>
      <c r="R68" s="302" t="s">
        <v>492</v>
      </c>
      <c r="S68" s="302" t="s">
        <v>493</v>
      </c>
      <c r="T68" s="302">
        <v>40444296</v>
      </c>
      <c r="U68" s="302"/>
      <c r="V68" s="302"/>
      <c r="W68" s="303" t="s">
        <v>515</v>
      </c>
      <c r="X68" s="302" t="s">
        <v>792</v>
      </c>
      <c r="Y68" s="302" t="s">
        <v>496</v>
      </c>
      <c r="Z68" s="302" t="s">
        <v>793</v>
      </c>
      <c r="AA68" s="302"/>
      <c r="AB68" s="302" t="s">
        <v>794</v>
      </c>
      <c r="AC68" s="302" t="s">
        <v>795</v>
      </c>
      <c r="AD68" s="304">
        <v>0</v>
      </c>
      <c r="AE68" s="304">
        <v>87822</v>
      </c>
      <c r="AF68" s="302" t="s">
        <v>273</v>
      </c>
      <c r="AG68" s="302">
        <v>2.2063000000000001E-4</v>
      </c>
      <c r="AH68" s="304">
        <v>0</v>
      </c>
      <c r="AI68" s="304">
        <v>19.38</v>
      </c>
      <c r="AJ68" s="302"/>
      <c r="AK68" s="302"/>
      <c r="AL68" s="301"/>
      <c r="AM68" s="302"/>
      <c r="AN68" s="302"/>
      <c r="AO68" s="301"/>
      <c r="AP68" s="301"/>
      <c r="AQ68" s="302" t="s">
        <v>796</v>
      </c>
      <c r="AR68" s="302"/>
      <c r="AS68" s="303"/>
      <c r="AT68" s="302"/>
      <c r="AU68" s="302"/>
      <c r="AV68" s="304"/>
      <c r="AW68" s="302"/>
      <c r="AX68" s="302"/>
      <c r="AY68" s="304"/>
      <c r="AZ68" s="302"/>
      <c r="BA68" s="302"/>
      <c r="BB68" s="302"/>
      <c r="BC68" s="302"/>
      <c r="BD68" s="302"/>
      <c r="BE68" s="303"/>
      <c r="BF68" s="302"/>
      <c r="BG68" s="304"/>
      <c r="BH68" s="302"/>
      <c r="BI68" s="302"/>
      <c r="BJ68" s="302"/>
      <c r="BK68" s="302"/>
      <c r="BL68" s="302"/>
      <c r="BM68" s="302"/>
      <c r="BN68" s="302"/>
      <c r="BO68" s="302"/>
      <c r="BP68" s="302"/>
      <c r="BQ68" s="302"/>
      <c r="BR68" s="302"/>
    </row>
    <row r="69" spans="1:70" hidden="1" x14ac:dyDescent="0.35">
      <c r="A69" s="301" t="s">
        <v>477</v>
      </c>
      <c r="B69" s="302" t="s">
        <v>478</v>
      </c>
      <c r="C69" s="302" t="s">
        <v>479</v>
      </c>
      <c r="D69" s="303" t="s">
        <v>480</v>
      </c>
      <c r="E69" s="303" t="s">
        <v>481</v>
      </c>
      <c r="F69" s="302" t="s">
        <v>482</v>
      </c>
      <c r="G69" s="302" t="s">
        <v>483</v>
      </c>
      <c r="H69" s="302" t="s">
        <v>484</v>
      </c>
      <c r="I69" s="302" t="s">
        <v>485</v>
      </c>
      <c r="J69" s="302" t="s">
        <v>486</v>
      </c>
      <c r="K69" s="302" t="s">
        <v>487</v>
      </c>
      <c r="L69" s="301" t="s">
        <v>488</v>
      </c>
      <c r="M69" s="302" t="s">
        <v>489</v>
      </c>
      <c r="N69" s="302" t="s">
        <v>490</v>
      </c>
      <c r="O69" s="302" t="s">
        <v>487</v>
      </c>
      <c r="P69" s="302" t="s">
        <v>484</v>
      </c>
      <c r="Q69" s="301" t="s">
        <v>491</v>
      </c>
      <c r="R69" s="302" t="s">
        <v>492</v>
      </c>
      <c r="S69" s="302" t="s">
        <v>493</v>
      </c>
      <c r="T69" s="302">
        <v>40444592</v>
      </c>
      <c r="U69" s="302"/>
      <c r="V69" s="302"/>
      <c r="W69" s="303" t="s">
        <v>923</v>
      </c>
      <c r="X69" s="302" t="s">
        <v>879</v>
      </c>
      <c r="Y69" s="302" t="s">
        <v>496</v>
      </c>
      <c r="Z69" s="302" t="s">
        <v>880</v>
      </c>
      <c r="AA69" s="302"/>
      <c r="AB69" s="302" t="s">
        <v>880</v>
      </c>
      <c r="AC69" s="302" t="s">
        <v>880</v>
      </c>
      <c r="AD69" s="304">
        <v>-0.01</v>
      </c>
      <c r="AE69" s="304">
        <v>-0.01</v>
      </c>
      <c r="AF69" s="302" t="s">
        <v>741</v>
      </c>
      <c r="AG69" s="302">
        <v>1</v>
      </c>
      <c r="AH69" s="304">
        <v>-0.01</v>
      </c>
      <c r="AI69" s="304">
        <v>-0.01</v>
      </c>
      <c r="AJ69" s="302" t="s">
        <v>501</v>
      </c>
      <c r="AK69" s="302" t="s">
        <v>502</v>
      </c>
      <c r="AL69" s="301" t="s">
        <v>503</v>
      </c>
      <c r="AM69" s="302">
        <v>34810</v>
      </c>
      <c r="AN69" s="302">
        <v>76135</v>
      </c>
      <c r="AO69" s="301" t="s">
        <v>477</v>
      </c>
      <c r="AP69" s="301" t="s">
        <v>504</v>
      </c>
      <c r="AQ69" s="302" t="s">
        <v>881</v>
      </c>
      <c r="AR69" s="302"/>
      <c r="AS69" s="303"/>
      <c r="AT69" s="302"/>
      <c r="AU69" s="302"/>
      <c r="AV69" s="304"/>
      <c r="AW69" s="302"/>
      <c r="AX69" s="302"/>
      <c r="AY69" s="304"/>
      <c r="AZ69" s="302"/>
      <c r="BA69" s="302"/>
      <c r="BB69" s="302"/>
      <c r="BC69" s="302"/>
      <c r="BD69" s="302"/>
      <c r="BE69" s="303"/>
      <c r="BF69" s="302"/>
      <c r="BG69" s="304"/>
      <c r="BH69" s="302"/>
      <c r="BI69" s="302"/>
      <c r="BJ69" s="302"/>
      <c r="BK69" s="302"/>
      <c r="BL69" s="302"/>
      <c r="BM69" s="302"/>
      <c r="BN69" s="302"/>
      <c r="BO69" s="302"/>
      <c r="BP69" s="302"/>
      <c r="BQ69" s="302"/>
      <c r="BR69" s="302"/>
    </row>
    <row r="70" spans="1:70" hidden="1" x14ac:dyDescent="0.35">
      <c r="A70" s="301" t="s">
        <v>477</v>
      </c>
      <c r="B70" s="302" t="s">
        <v>478</v>
      </c>
      <c r="C70" s="302" t="s">
        <v>479</v>
      </c>
      <c r="D70" s="303" t="s">
        <v>480</v>
      </c>
      <c r="E70" s="303" t="s">
        <v>481</v>
      </c>
      <c r="F70" s="302" t="s">
        <v>482</v>
      </c>
      <c r="G70" s="302" t="s">
        <v>483</v>
      </c>
      <c r="H70" s="302" t="s">
        <v>484</v>
      </c>
      <c r="I70" s="302" t="s">
        <v>485</v>
      </c>
      <c r="J70" s="302" t="s">
        <v>486</v>
      </c>
      <c r="K70" s="302" t="s">
        <v>487</v>
      </c>
      <c r="L70" s="301" t="s">
        <v>488</v>
      </c>
      <c r="M70" s="302" t="s">
        <v>489</v>
      </c>
      <c r="N70" s="302" t="s">
        <v>490</v>
      </c>
      <c r="O70" s="302" t="s">
        <v>487</v>
      </c>
      <c r="P70" s="302" t="s">
        <v>484</v>
      </c>
      <c r="Q70" s="301" t="s">
        <v>491</v>
      </c>
      <c r="R70" s="302" t="s">
        <v>492</v>
      </c>
      <c r="S70" s="302" t="s">
        <v>493</v>
      </c>
      <c r="T70" s="302">
        <v>40444593</v>
      </c>
      <c r="U70" s="302"/>
      <c r="V70" s="302"/>
      <c r="W70" s="303" t="s">
        <v>923</v>
      </c>
      <c r="X70" s="302" t="s">
        <v>879</v>
      </c>
      <c r="Y70" s="302" t="s">
        <v>496</v>
      </c>
      <c r="Z70" s="302" t="s">
        <v>880</v>
      </c>
      <c r="AA70" s="302"/>
      <c r="AB70" s="302" t="s">
        <v>880</v>
      </c>
      <c r="AC70" s="302" t="s">
        <v>880</v>
      </c>
      <c r="AD70" s="304">
        <v>-0.02</v>
      </c>
      <c r="AE70" s="304">
        <v>-0.02</v>
      </c>
      <c r="AF70" s="302" t="s">
        <v>741</v>
      </c>
      <c r="AG70" s="302">
        <v>1</v>
      </c>
      <c r="AH70" s="304">
        <v>-0.02</v>
      </c>
      <c r="AI70" s="304">
        <v>-0.02</v>
      </c>
      <c r="AJ70" s="302" t="s">
        <v>501</v>
      </c>
      <c r="AK70" s="302" t="s">
        <v>502</v>
      </c>
      <c r="AL70" s="301" t="s">
        <v>503</v>
      </c>
      <c r="AM70" s="302">
        <v>34810</v>
      </c>
      <c r="AN70" s="302">
        <v>76135</v>
      </c>
      <c r="AO70" s="301" t="s">
        <v>477</v>
      </c>
      <c r="AP70" s="301" t="s">
        <v>504</v>
      </c>
      <c r="AQ70" s="302" t="s">
        <v>881</v>
      </c>
      <c r="AR70" s="302"/>
      <c r="AS70" s="303"/>
      <c r="AT70" s="302"/>
      <c r="AU70" s="302"/>
      <c r="AV70" s="304"/>
      <c r="AW70" s="302"/>
      <c r="AX70" s="302"/>
      <c r="AY70" s="304"/>
      <c r="AZ70" s="302"/>
      <c r="BA70" s="302"/>
      <c r="BB70" s="302"/>
      <c r="BC70" s="302"/>
      <c r="BD70" s="302"/>
      <c r="BE70" s="303"/>
      <c r="BF70" s="302"/>
      <c r="BG70" s="304"/>
      <c r="BH70" s="302"/>
      <c r="BI70" s="302"/>
      <c r="BJ70" s="302"/>
      <c r="BK70" s="302"/>
      <c r="BL70" s="302"/>
      <c r="BM70" s="302"/>
      <c r="BN70" s="302"/>
      <c r="BO70" s="302"/>
      <c r="BP70" s="302"/>
      <c r="BQ70" s="302"/>
      <c r="BR70" s="302"/>
    </row>
    <row r="71" spans="1:70" hidden="1" x14ac:dyDescent="0.35">
      <c r="A71" s="301" t="s">
        <v>477</v>
      </c>
      <c r="B71" s="302" t="s">
        <v>478</v>
      </c>
      <c r="C71" s="302" t="s">
        <v>479</v>
      </c>
      <c r="D71" s="303" t="s">
        <v>480</v>
      </c>
      <c r="E71" s="303" t="s">
        <v>481</v>
      </c>
      <c r="F71" s="302" t="s">
        <v>482</v>
      </c>
      <c r="G71" s="302" t="s">
        <v>483</v>
      </c>
      <c r="H71" s="302" t="s">
        <v>484</v>
      </c>
      <c r="I71" s="302" t="s">
        <v>485</v>
      </c>
      <c r="J71" s="302" t="s">
        <v>486</v>
      </c>
      <c r="K71" s="302" t="s">
        <v>487</v>
      </c>
      <c r="L71" s="301" t="s">
        <v>488</v>
      </c>
      <c r="M71" s="302" t="s">
        <v>489</v>
      </c>
      <c r="N71" s="302" t="s">
        <v>490</v>
      </c>
      <c r="O71" s="302" t="s">
        <v>487</v>
      </c>
      <c r="P71" s="302" t="s">
        <v>484</v>
      </c>
      <c r="Q71" s="301" t="s">
        <v>491</v>
      </c>
      <c r="R71" s="302" t="s">
        <v>492</v>
      </c>
      <c r="S71" s="302" t="s">
        <v>493</v>
      </c>
      <c r="T71" s="302">
        <v>40512527</v>
      </c>
      <c r="U71" s="302"/>
      <c r="V71" s="302"/>
      <c r="W71" s="303" t="s">
        <v>923</v>
      </c>
      <c r="X71" s="302" t="s">
        <v>883</v>
      </c>
      <c r="Y71" s="302" t="s">
        <v>590</v>
      </c>
      <c r="Z71" s="302" t="s">
        <v>880</v>
      </c>
      <c r="AA71" s="302"/>
      <c r="AB71" s="302" t="s">
        <v>880</v>
      </c>
      <c r="AC71" s="302" t="s">
        <v>880</v>
      </c>
      <c r="AD71" s="304">
        <v>44.83</v>
      </c>
      <c r="AE71" s="304">
        <v>44.83</v>
      </c>
      <c r="AF71" s="302" t="s">
        <v>741</v>
      </c>
      <c r="AG71" s="302">
        <v>1</v>
      </c>
      <c r="AH71" s="304">
        <v>44.83</v>
      </c>
      <c r="AI71" s="304">
        <v>44.83</v>
      </c>
      <c r="AJ71" s="302" t="s">
        <v>501</v>
      </c>
      <c r="AK71" s="302" t="s">
        <v>502</v>
      </c>
      <c r="AL71" s="301" t="s">
        <v>503</v>
      </c>
      <c r="AM71" s="302">
        <v>34801</v>
      </c>
      <c r="AN71" s="302">
        <v>76125</v>
      </c>
      <c r="AO71" s="301" t="s">
        <v>477</v>
      </c>
      <c r="AP71" s="301" t="s">
        <v>504</v>
      </c>
      <c r="AQ71" s="302" t="s">
        <v>924</v>
      </c>
      <c r="AR71" s="302"/>
      <c r="AS71" s="303"/>
      <c r="AT71" s="302"/>
      <c r="AU71" s="302"/>
      <c r="AV71" s="304"/>
      <c r="AW71" s="302"/>
      <c r="AX71" s="302"/>
      <c r="AY71" s="304"/>
      <c r="AZ71" s="302"/>
      <c r="BA71" s="302"/>
      <c r="BB71" s="302"/>
      <c r="BC71" s="302"/>
      <c r="BD71" s="302"/>
      <c r="BE71" s="303"/>
      <c r="BF71" s="302"/>
      <c r="BG71" s="304"/>
      <c r="BH71" s="302"/>
      <c r="BI71" s="302"/>
      <c r="BJ71" s="302"/>
      <c r="BK71" s="302"/>
      <c r="BL71" s="302"/>
      <c r="BM71" s="302"/>
      <c r="BN71" s="302"/>
      <c r="BO71" s="302"/>
      <c r="BP71" s="302"/>
      <c r="BQ71" s="302"/>
      <c r="BR71" s="302"/>
    </row>
    <row r="72" spans="1:70" hidden="1" x14ac:dyDescent="0.35">
      <c r="A72" s="301" t="s">
        <v>477</v>
      </c>
      <c r="B72" s="302" t="s">
        <v>478</v>
      </c>
      <c r="C72" s="302" t="s">
        <v>479</v>
      </c>
      <c r="D72" s="303" t="s">
        <v>480</v>
      </c>
      <c r="E72" s="303" t="s">
        <v>481</v>
      </c>
      <c r="F72" s="302" t="s">
        <v>482</v>
      </c>
      <c r="G72" s="302" t="s">
        <v>483</v>
      </c>
      <c r="H72" s="302" t="s">
        <v>484</v>
      </c>
      <c r="I72" s="302" t="s">
        <v>485</v>
      </c>
      <c r="J72" s="302" t="s">
        <v>486</v>
      </c>
      <c r="K72" s="302" t="s">
        <v>487</v>
      </c>
      <c r="L72" s="301" t="s">
        <v>488</v>
      </c>
      <c r="M72" s="302" t="s">
        <v>489</v>
      </c>
      <c r="N72" s="302" t="s">
        <v>490</v>
      </c>
      <c r="O72" s="302" t="s">
        <v>487</v>
      </c>
      <c r="P72" s="302" t="s">
        <v>484</v>
      </c>
      <c r="Q72" s="301" t="s">
        <v>491</v>
      </c>
      <c r="R72" s="302" t="s">
        <v>492</v>
      </c>
      <c r="S72" s="302" t="s">
        <v>493</v>
      </c>
      <c r="T72" s="302">
        <v>40512531</v>
      </c>
      <c r="U72" s="302"/>
      <c r="V72" s="302"/>
      <c r="W72" s="303" t="s">
        <v>923</v>
      </c>
      <c r="X72" s="302" t="s">
        <v>883</v>
      </c>
      <c r="Y72" s="302" t="s">
        <v>590</v>
      </c>
      <c r="Z72" s="302" t="s">
        <v>880</v>
      </c>
      <c r="AA72" s="302"/>
      <c r="AB72" s="302" t="s">
        <v>880</v>
      </c>
      <c r="AC72" s="302" t="s">
        <v>880</v>
      </c>
      <c r="AD72" s="304">
        <v>-44.83</v>
      </c>
      <c r="AE72" s="304">
        <v>-44.83</v>
      </c>
      <c r="AF72" s="302" t="s">
        <v>741</v>
      </c>
      <c r="AG72" s="302">
        <v>1</v>
      </c>
      <c r="AH72" s="304">
        <v>-44.83</v>
      </c>
      <c r="AI72" s="304">
        <v>-44.83</v>
      </c>
      <c r="AJ72" s="302" t="s">
        <v>501</v>
      </c>
      <c r="AK72" s="302" t="s">
        <v>502</v>
      </c>
      <c r="AL72" s="301" t="s">
        <v>503</v>
      </c>
      <c r="AM72" s="302">
        <v>34801</v>
      </c>
      <c r="AN72" s="302">
        <v>76125</v>
      </c>
      <c r="AO72" s="301" t="s">
        <v>477</v>
      </c>
      <c r="AP72" s="301" t="s">
        <v>504</v>
      </c>
      <c r="AQ72" s="302" t="s">
        <v>924</v>
      </c>
      <c r="AR72" s="302"/>
      <c r="AS72" s="303"/>
      <c r="AT72" s="302"/>
      <c r="AU72" s="302"/>
      <c r="AV72" s="304"/>
      <c r="AW72" s="302"/>
      <c r="AX72" s="302"/>
      <c r="AY72" s="304"/>
      <c r="AZ72" s="302"/>
      <c r="BA72" s="302"/>
      <c r="BB72" s="302"/>
      <c r="BC72" s="302"/>
      <c r="BD72" s="302"/>
      <c r="BE72" s="303"/>
      <c r="BF72" s="302"/>
      <c r="BG72" s="304"/>
      <c r="BH72" s="302"/>
      <c r="BI72" s="302"/>
      <c r="BJ72" s="302"/>
      <c r="BK72" s="302"/>
      <c r="BL72" s="302"/>
      <c r="BM72" s="302"/>
      <c r="BN72" s="302"/>
      <c r="BO72" s="302"/>
      <c r="BP72" s="302"/>
      <c r="BQ72" s="302"/>
      <c r="BR72" s="302"/>
    </row>
    <row r="73" spans="1:70" hidden="1" x14ac:dyDescent="0.35">
      <c r="A73" s="301" t="s">
        <v>477</v>
      </c>
      <c r="B73" s="302" t="s">
        <v>478</v>
      </c>
      <c r="C73" s="302" t="s">
        <v>479</v>
      </c>
      <c r="D73" s="303" t="s">
        <v>480</v>
      </c>
      <c r="E73" s="303" t="s">
        <v>481</v>
      </c>
      <c r="F73" s="302" t="s">
        <v>482</v>
      </c>
      <c r="G73" s="302" t="s">
        <v>483</v>
      </c>
      <c r="H73" s="302" t="s">
        <v>484</v>
      </c>
      <c r="I73" s="302" t="s">
        <v>485</v>
      </c>
      <c r="J73" s="302" t="s">
        <v>486</v>
      </c>
      <c r="K73" s="302" t="s">
        <v>487</v>
      </c>
      <c r="L73" s="301" t="s">
        <v>488</v>
      </c>
      <c r="M73" s="302" t="s">
        <v>489</v>
      </c>
      <c r="N73" s="302" t="s">
        <v>490</v>
      </c>
      <c r="O73" s="302" t="s">
        <v>487</v>
      </c>
      <c r="P73" s="302" t="s">
        <v>484</v>
      </c>
      <c r="Q73" s="301" t="s">
        <v>491</v>
      </c>
      <c r="R73" s="302" t="s">
        <v>492</v>
      </c>
      <c r="S73" s="302" t="s">
        <v>493</v>
      </c>
      <c r="T73" s="302">
        <v>40918523</v>
      </c>
      <c r="U73" s="302"/>
      <c r="V73" s="302"/>
      <c r="W73" s="303" t="s">
        <v>925</v>
      </c>
      <c r="X73" s="302" t="s">
        <v>926</v>
      </c>
      <c r="Y73" s="302" t="s">
        <v>496</v>
      </c>
      <c r="Z73" s="302" t="s">
        <v>793</v>
      </c>
      <c r="AA73" s="302"/>
      <c r="AB73" s="302" t="s">
        <v>850</v>
      </c>
      <c r="AC73" s="302" t="s">
        <v>851</v>
      </c>
      <c r="AD73" s="304">
        <v>9290.5400000000009</v>
      </c>
      <c r="AE73" s="304">
        <v>9290.5400000000009</v>
      </c>
      <c r="AF73" s="302" t="s">
        <v>741</v>
      </c>
      <c r="AG73" s="302">
        <v>1</v>
      </c>
      <c r="AH73" s="304">
        <v>9290.5400000000009</v>
      </c>
      <c r="AI73" s="304">
        <v>9290.5400000000009</v>
      </c>
      <c r="AJ73" s="302" t="s">
        <v>501</v>
      </c>
      <c r="AK73" s="302" t="s">
        <v>502</v>
      </c>
      <c r="AL73" s="301" t="s">
        <v>503</v>
      </c>
      <c r="AM73" s="302">
        <v>34810</v>
      </c>
      <c r="AN73" s="302">
        <v>67405</v>
      </c>
      <c r="AO73" s="301" t="s">
        <v>477</v>
      </c>
      <c r="AP73" s="301" t="s">
        <v>504</v>
      </c>
      <c r="AQ73" s="302" t="s">
        <v>927</v>
      </c>
      <c r="AR73" s="302"/>
      <c r="AS73" s="303"/>
      <c r="AT73" s="302"/>
      <c r="AU73" s="302"/>
      <c r="AV73" s="304"/>
      <c r="AW73" s="302"/>
      <c r="AX73" s="302"/>
      <c r="AY73" s="304"/>
      <c r="AZ73" s="302"/>
      <c r="BA73" s="302"/>
      <c r="BB73" s="302"/>
      <c r="BC73" s="302"/>
      <c r="BD73" s="302"/>
      <c r="BE73" s="303"/>
      <c r="BF73" s="302"/>
      <c r="BG73" s="304"/>
      <c r="BH73" s="302"/>
      <c r="BI73" s="302"/>
      <c r="BJ73" s="302"/>
      <c r="BK73" s="302"/>
      <c r="BL73" s="302"/>
      <c r="BM73" s="302" t="s">
        <v>928</v>
      </c>
      <c r="BN73" s="302" t="s">
        <v>929</v>
      </c>
      <c r="BO73" s="302" t="s">
        <v>930</v>
      </c>
      <c r="BP73" s="302" t="s">
        <v>496</v>
      </c>
      <c r="BQ73" s="302" t="s">
        <v>856</v>
      </c>
      <c r="BR73" s="302" t="s">
        <v>931</v>
      </c>
    </row>
    <row r="74" spans="1:70" x14ac:dyDescent="0.35">
      <c r="A74" s="301" t="s">
        <v>477</v>
      </c>
      <c r="B74" s="302" t="s">
        <v>478</v>
      </c>
      <c r="C74" s="302" t="s">
        <v>479</v>
      </c>
      <c r="D74" s="303" t="s">
        <v>480</v>
      </c>
      <c r="E74" s="303" t="s">
        <v>481</v>
      </c>
      <c r="F74" s="302" t="s">
        <v>482</v>
      </c>
      <c r="G74" s="302" t="s">
        <v>483</v>
      </c>
      <c r="H74" s="302" t="s">
        <v>484</v>
      </c>
      <c r="I74" s="302" t="s">
        <v>485</v>
      </c>
      <c r="J74" s="302" t="s">
        <v>486</v>
      </c>
      <c r="K74" s="302" t="s">
        <v>487</v>
      </c>
      <c r="L74" s="301" t="s">
        <v>488</v>
      </c>
      <c r="M74" s="302" t="s">
        <v>489</v>
      </c>
      <c r="N74" s="302" t="s">
        <v>490</v>
      </c>
      <c r="O74" s="302" t="s">
        <v>487</v>
      </c>
      <c r="P74" s="302" t="s">
        <v>484</v>
      </c>
      <c r="Q74" s="301" t="s">
        <v>491</v>
      </c>
      <c r="R74" s="302" t="s">
        <v>492</v>
      </c>
      <c r="S74" s="302" t="s">
        <v>493</v>
      </c>
      <c r="T74" s="302">
        <v>40918625</v>
      </c>
      <c r="U74" s="302"/>
      <c r="V74" s="302"/>
      <c r="W74" s="303" t="s">
        <v>609</v>
      </c>
      <c r="X74" s="302" t="s">
        <v>849</v>
      </c>
      <c r="Y74" s="302" t="s">
        <v>496</v>
      </c>
      <c r="Z74" s="302" t="s">
        <v>793</v>
      </c>
      <c r="AA74" s="302"/>
      <c r="AB74" s="302" t="s">
        <v>850</v>
      </c>
      <c r="AC74" s="302" t="s">
        <v>851</v>
      </c>
      <c r="AD74" s="304">
        <v>871.03</v>
      </c>
      <c r="AE74" s="304">
        <v>871.03</v>
      </c>
      <c r="AF74" s="302" t="s">
        <v>741</v>
      </c>
      <c r="AG74" s="302">
        <v>1</v>
      </c>
      <c r="AH74" s="304">
        <v>871.03</v>
      </c>
      <c r="AI74" s="304">
        <v>871.03</v>
      </c>
      <c r="AJ74" s="302" t="s">
        <v>501</v>
      </c>
      <c r="AK74" s="302" t="s">
        <v>502</v>
      </c>
      <c r="AL74" s="301" t="s">
        <v>503</v>
      </c>
      <c r="AM74" s="302">
        <v>34810</v>
      </c>
      <c r="AN74" s="302">
        <v>71501</v>
      </c>
      <c r="AO74" s="301" t="s">
        <v>477</v>
      </c>
      <c r="AP74" s="301" t="s">
        <v>504</v>
      </c>
      <c r="AQ74" s="302" t="s">
        <v>852</v>
      </c>
      <c r="AR74" s="302"/>
      <c r="AS74" s="303"/>
      <c r="AT74" s="302"/>
      <c r="AU74" s="302"/>
      <c r="AV74" s="304"/>
      <c r="AW74" s="302"/>
      <c r="AX74" s="302"/>
      <c r="AY74" s="304"/>
      <c r="AZ74" s="302"/>
      <c r="BA74" s="302"/>
      <c r="BB74" s="302"/>
      <c r="BC74" s="302"/>
      <c r="BD74" s="302"/>
      <c r="BE74" s="303"/>
      <c r="BF74" s="302"/>
      <c r="BG74" s="304"/>
      <c r="BH74" s="302"/>
      <c r="BI74" s="302"/>
      <c r="BJ74" s="302"/>
      <c r="BK74" s="302"/>
      <c r="BL74" s="302"/>
      <c r="BM74" s="302" t="s">
        <v>853</v>
      </c>
      <c r="BN74" s="302" t="s">
        <v>854</v>
      </c>
      <c r="BO74" s="302" t="s">
        <v>855</v>
      </c>
      <c r="BP74" s="302" t="s">
        <v>590</v>
      </c>
      <c r="BQ74" s="302" t="s">
        <v>856</v>
      </c>
      <c r="BR74" s="302" t="s">
        <v>857</v>
      </c>
    </row>
    <row r="75" spans="1:70" hidden="1" x14ac:dyDescent="0.35">
      <c r="A75" s="301" t="s">
        <v>477</v>
      </c>
      <c r="B75" s="302" t="s">
        <v>478</v>
      </c>
      <c r="C75" s="302" t="s">
        <v>479</v>
      </c>
      <c r="D75" s="303" t="s">
        <v>480</v>
      </c>
      <c r="E75" s="303" t="s">
        <v>481</v>
      </c>
      <c r="F75" s="302" t="s">
        <v>482</v>
      </c>
      <c r="G75" s="302" t="s">
        <v>483</v>
      </c>
      <c r="H75" s="302" t="s">
        <v>484</v>
      </c>
      <c r="I75" s="302" t="s">
        <v>485</v>
      </c>
      <c r="J75" s="302" t="s">
        <v>486</v>
      </c>
      <c r="K75" s="302" t="s">
        <v>487</v>
      </c>
      <c r="L75" s="301" t="s">
        <v>488</v>
      </c>
      <c r="M75" s="302" t="s">
        <v>489</v>
      </c>
      <c r="N75" s="302" t="s">
        <v>490</v>
      </c>
      <c r="O75" s="302" t="s">
        <v>487</v>
      </c>
      <c r="P75" s="302" t="s">
        <v>484</v>
      </c>
      <c r="Q75" s="301" t="s">
        <v>491</v>
      </c>
      <c r="R75" s="302" t="s">
        <v>492</v>
      </c>
      <c r="S75" s="302" t="s">
        <v>493</v>
      </c>
      <c r="T75" s="302">
        <v>40948113</v>
      </c>
      <c r="U75" s="302"/>
      <c r="V75" s="302"/>
      <c r="W75" s="303" t="s">
        <v>925</v>
      </c>
      <c r="X75" s="302" t="s">
        <v>792</v>
      </c>
      <c r="Y75" s="302" t="s">
        <v>496</v>
      </c>
      <c r="Z75" s="302" t="s">
        <v>793</v>
      </c>
      <c r="AA75" s="302"/>
      <c r="AB75" s="302" t="s">
        <v>794</v>
      </c>
      <c r="AC75" s="302" t="s">
        <v>795</v>
      </c>
      <c r="AD75" s="304">
        <v>0</v>
      </c>
      <c r="AE75" s="304">
        <v>711.31</v>
      </c>
      <c r="AF75" s="302" t="s">
        <v>741</v>
      </c>
      <c r="AG75" s="302">
        <v>1</v>
      </c>
      <c r="AH75" s="304">
        <v>0</v>
      </c>
      <c r="AI75" s="304">
        <v>711.31</v>
      </c>
      <c r="AJ75" s="302"/>
      <c r="AK75" s="302"/>
      <c r="AL75" s="301"/>
      <c r="AM75" s="302"/>
      <c r="AN75" s="302"/>
      <c r="AO75" s="301"/>
      <c r="AP75" s="301"/>
      <c r="AQ75" s="302" t="s">
        <v>796</v>
      </c>
      <c r="AR75" s="302"/>
      <c r="AS75" s="303"/>
      <c r="AT75" s="302"/>
      <c r="AU75" s="302"/>
      <c r="AV75" s="304"/>
      <c r="AW75" s="302"/>
      <c r="AX75" s="302"/>
      <c r="AY75" s="304"/>
      <c r="AZ75" s="302"/>
      <c r="BA75" s="302"/>
      <c r="BB75" s="302"/>
      <c r="BC75" s="302"/>
      <c r="BD75" s="302"/>
      <c r="BE75" s="303"/>
      <c r="BF75" s="302"/>
      <c r="BG75" s="304"/>
      <c r="BH75" s="302"/>
      <c r="BI75" s="302"/>
      <c r="BJ75" s="302"/>
      <c r="BK75" s="302"/>
      <c r="BL75" s="302"/>
      <c r="BM75" s="302"/>
      <c r="BN75" s="302"/>
      <c r="BO75" s="302"/>
      <c r="BP75" s="302"/>
      <c r="BQ75" s="302"/>
      <c r="BR75" s="302"/>
    </row>
    <row r="76" spans="1:70" x14ac:dyDescent="0.35">
      <c r="A76" s="301" t="s">
        <v>477</v>
      </c>
      <c r="B76" s="302" t="s">
        <v>478</v>
      </c>
      <c r="C76" s="302" t="s">
        <v>479</v>
      </c>
      <c r="D76" s="303" t="s">
        <v>480</v>
      </c>
      <c r="E76" s="303" t="s">
        <v>481</v>
      </c>
      <c r="F76" s="302" t="s">
        <v>482</v>
      </c>
      <c r="G76" s="302" t="s">
        <v>483</v>
      </c>
      <c r="H76" s="302" t="s">
        <v>484</v>
      </c>
      <c r="I76" s="302" t="s">
        <v>485</v>
      </c>
      <c r="J76" s="302" t="s">
        <v>486</v>
      </c>
      <c r="K76" s="302" t="s">
        <v>487</v>
      </c>
      <c r="L76" s="301" t="s">
        <v>488</v>
      </c>
      <c r="M76" s="302" t="s">
        <v>489</v>
      </c>
      <c r="N76" s="302" t="s">
        <v>490</v>
      </c>
      <c r="O76" s="302" t="s">
        <v>487</v>
      </c>
      <c r="P76" s="302" t="s">
        <v>484</v>
      </c>
      <c r="Q76" s="301" t="s">
        <v>491</v>
      </c>
      <c r="R76" s="302" t="s">
        <v>492</v>
      </c>
      <c r="S76" s="302" t="s">
        <v>493</v>
      </c>
      <c r="T76" s="302">
        <v>41071226</v>
      </c>
      <c r="U76" s="302"/>
      <c r="V76" s="302"/>
      <c r="W76" s="303" t="s">
        <v>515</v>
      </c>
      <c r="X76" s="302" t="s">
        <v>849</v>
      </c>
      <c r="Y76" s="302" t="s">
        <v>496</v>
      </c>
      <c r="Z76" s="302" t="s">
        <v>793</v>
      </c>
      <c r="AA76" s="302"/>
      <c r="AB76" s="302" t="s">
        <v>850</v>
      </c>
      <c r="AC76" s="302" t="s">
        <v>851</v>
      </c>
      <c r="AD76" s="304">
        <v>879.78</v>
      </c>
      <c r="AE76" s="304">
        <v>879.78</v>
      </c>
      <c r="AF76" s="302" t="s">
        <v>741</v>
      </c>
      <c r="AG76" s="302">
        <v>1</v>
      </c>
      <c r="AH76" s="304">
        <v>879.78</v>
      </c>
      <c r="AI76" s="304">
        <v>879.78</v>
      </c>
      <c r="AJ76" s="302" t="s">
        <v>501</v>
      </c>
      <c r="AK76" s="302" t="s">
        <v>502</v>
      </c>
      <c r="AL76" s="301" t="s">
        <v>503</v>
      </c>
      <c r="AM76" s="302">
        <v>34810</v>
      </c>
      <c r="AN76" s="302">
        <v>71501</v>
      </c>
      <c r="AO76" s="301" t="s">
        <v>477</v>
      </c>
      <c r="AP76" s="301" t="s">
        <v>504</v>
      </c>
      <c r="AQ76" s="302" t="s">
        <v>852</v>
      </c>
      <c r="AR76" s="302"/>
      <c r="AS76" s="303"/>
      <c r="AT76" s="302"/>
      <c r="AU76" s="302"/>
      <c r="AV76" s="304"/>
      <c r="AW76" s="302"/>
      <c r="AX76" s="302"/>
      <c r="AY76" s="304"/>
      <c r="AZ76" s="302"/>
      <c r="BA76" s="302"/>
      <c r="BB76" s="302"/>
      <c r="BC76" s="302"/>
      <c r="BD76" s="302"/>
      <c r="BE76" s="303"/>
      <c r="BF76" s="302"/>
      <c r="BG76" s="304"/>
      <c r="BH76" s="302"/>
      <c r="BI76" s="302"/>
      <c r="BJ76" s="302"/>
      <c r="BK76" s="302"/>
      <c r="BL76" s="302"/>
      <c r="BM76" s="302" t="s">
        <v>853</v>
      </c>
      <c r="BN76" s="302" t="s">
        <v>854</v>
      </c>
      <c r="BO76" s="302" t="s">
        <v>855</v>
      </c>
      <c r="BP76" s="302" t="s">
        <v>590</v>
      </c>
      <c r="BQ76" s="302" t="s">
        <v>856</v>
      </c>
      <c r="BR76" s="302" t="s">
        <v>857</v>
      </c>
    </row>
    <row r="77" spans="1:70" hidden="1" x14ac:dyDescent="0.35">
      <c r="A77" s="301" t="s">
        <v>477</v>
      </c>
      <c r="B77" s="302" t="s">
        <v>478</v>
      </c>
      <c r="C77" s="302" t="s">
        <v>479</v>
      </c>
      <c r="D77" s="303" t="s">
        <v>480</v>
      </c>
      <c r="E77" s="303" t="s">
        <v>481</v>
      </c>
      <c r="F77" s="302" t="s">
        <v>482</v>
      </c>
      <c r="G77" s="302" t="s">
        <v>483</v>
      </c>
      <c r="H77" s="302" t="s">
        <v>484</v>
      </c>
      <c r="I77" s="302" t="s">
        <v>485</v>
      </c>
      <c r="J77" s="302" t="s">
        <v>486</v>
      </c>
      <c r="K77" s="302" t="s">
        <v>487</v>
      </c>
      <c r="L77" s="301" t="s">
        <v>488</v>
      </c>
      <c r="M77" s="302" t="s">
        <v>489</v>
      </c>
      <c r="N77" s="302" t="s">
        <v>490</v>
      </c>
      <c r="O77" s="302" t="s">
        <v>487</v>
      </c>
      <c r="P77" s="302" t="s">
        <v>484</v>
      </c>
      <c r="Q77" s="301" t="s">
        <v>491</v>
      </c>
      <c r="R77" s="302" t="s">
        <v>492</v>
      </c>
      <c r="S77" s="302" t="s">
        <v>493</v>
      </c>
      <c r="T77" s="302">
        <v>41079410</v>
      </c>
      <c r="U77" s="302"/>
      <c r="V77" s="302"/>
      <c r="W77" s="303" t="s">
        <v>515</v>
      </c>
      <c r="X77" s="302" t="s">
        <v>926</v>
      </c>
      <c r="Y77" s="302" t="s">
        <v>496</v>
      </c>
      <c r="Z77" s="302" t="s">
        <v>793</v>
      </c>
      <c r="AA77" s="302"/>
      <c r="AB77" s="302" t="s">
        <v>850</v>
      </c>
      <c r="AC77" s="302" t="s">
        <v>851</v>
      </c>
      <c r="AD77" s="304">
        <v>18639.490000000002</v>
      </c>
      <c r="AE77" s="304">
        <v>18639.490000000002</v>
      </c>
      <c r="AF77" s="302" t="s">
        <v>741</v>
      </c>
      <c r="AG77" s="302">
        <v>1</v>
      </c>
      <c r="AH77" s="304">
        <v>18639.490000000002</v>
      </c>
      <c r="AI77" s="304">
        <v>18639.490000000002</v>
      </c>
      <c r="AJ77" s="302" t="s">
        <v>501</v>
      </c>
      <c r="AK77" s="302" t="s">
        <v>502</v>
      </c>
      <c r="AL77" s="301" t="s">
        <v>503</v>
      </c>
      <c r="AM77" s="302">
        <v>34810</v>
      </c>
      <c r="AN77" s="302">
        <v>67405</v>
      </c>
      <c r="AO77" s="301" t="s">
        <v>477</v>
      </c>
      <c r="AP77" s="301" t="s">
        <v>504</v>
      </c>
      <c r="AQ77" s="302" t="s">
        <v>927</v>
      </c>
      <c r="AR77" s="302"/>
      <c r="AS77" s="303"/>
      <c r="AT77" s="302"/>
      <c r="AU77" s="302"/>
      <c r="AV77" s="304"/>
      <c r="AW77" s="302"/>
      <c r="AX77" s="302"/>
      <c r="AY77" s="304"/>
      <c r="AZ77" s="302"/>
      <c r="BA77" s="302"/>
      <c r="BB77" s="302"/>
      <c r="BC77" s="302"/>
      <c r="BD77" s="302"/>
      <c r="BE77" s="303"/>
      <c r="BF77" s="302"/>
      <c r="BG77" s="304"/>
      <c r="BH77" s="302"/>
      <c r="BI77" s="302"/>
      <c r="BJ77" s="302"/>
      <c r="BK77" s="302"/>
      <c r="BL77" s="302"/>
      <c r="BM77" s="302" t="s">
        <v>928</v>
      </c>
      <c r="BN77" s="302" t="s">
        <v>929</v>
      </c>
      <c r="BO77" s="302" t="s">
        <v>930</v>
      </c>
      <c r="BP77" s="302" t="s">
        <v>496</v>
      </c>
      <c r="BQ77" s="302" t="s">
        <v>856</v>
      </c>
      <c r="BR77" s="302" t="s">
        <v>931</v>
      </c>
    </row>
    <row r="78" spans="1:70" hidden="1" x14ac:dyDescent="0.35">
      <c r="A78" s="301" t="s">
        <v>477</v>
      </c>
      <c r="B78" s="302" t="s">
        <v>478</v>
      </c>
      <c r="C78" s="302" t="s">
        <v>479</v>
      </c>
      <c r="D78" s="303" t="s">
        <v>480</v>
      </c>
      <c r="E78" s="303" t="s">
        <v>481</v>
      </c>
      <c r="F78" s="302" t="s">
        <v>482</v>
      </c>
      <c r="G78" s="302" t="s">
        <v>483</v>
      </c>
      <c r="H78" s="302" t="s">
        <v>484</v>
      </c>
      <c r="I78" s="302" t="s">
        <v>485</v>
      </c>
      <c r="J78" s="302" t="s">
        <v>486</v>
      </c>
      <c r="K78" s="302" t="s">
        <v>487</v>
      </c>
      <c r="L78" s="301" t="s">
        <v>488</v>
      </c>
      <c r="M78" s="302" t="s">
        <v>489</v>
      </c>
      <c r="N78" s="302" t="s">
        <v>490</v>
      </c>
      <c r="O78" s="302" t="s">
        <v>487</v>
      </c>
      <c r="P78" s="302" t="s">
        <v>484</v>
      </c>
      <c r="Q78" s="301" t="s">
        <v>491</v>
      </c>
      <c r="R78" s="302" t="s">
        <v>492</v>
      </c>
      <c r="S78" s="302" t="s">
        <v>493</v>
      </c>
      <c r="T78" s="302">
        <v>41158981</v>
      </c>
      <c r="U78" s="302"/>
      <c r="V78" s="302"/>
      <c r="W78" s="303" t="s">
        <v>515</v>
      </c>
      <c r="X78" s="302" t="s">
        <v>792</v>
      </c>
      <c r="Y78" s="302" t="s">
        <v>496</v>
      </c>
      <c r="Z78" s="302" t="s">
        <v>793</v>
      </c>
      <c r="AA78" s="302"/>
      <c r="AB78" s="302" t="s">
        <v>794</v>
      </c>
      <c r="AC78" s="302" t="s">
        <v>795</v>
      </c>
      <c r="AD78" s="304">
        <v>0</v>
      </c>
      <c r="AE78" s="304">
        <v>1366.34</v>
      </c>
      <c r="AF78" s="302" t="s">
        <v>741</v>
      </c>
      <c r="AG78" s="302">
        <v>1</v>
      </c>
      <c r="AH78" s="304">
        <v>0</v>
      </c>
      <c r="AI78" s="304">
        <v>1366.34</v>
      </c>
      <c r="AJ78" s="302"/>
      <c r="AK78" s="302"/>
      <c r="AL78" s="301"/>
      <c r="AM78" s="302"/>
      <c r="AN78" s="302"/>
      <c r="AO78" s="301"/>
      <c r="AP78" s="301"/>
      <c r="AQ78" s="302" t="s">
        <v>796</v>
      </c>
      <c r="AR78" s="302"/>
      <c r="AS78" s="303"/>
      <c r="AT78" s="302"/>
      <c r="AU78" s="302"/>
      <c r="AV78" s="304"/>
      <c r="AW78" s="302"/>
      <c r="AX78" s="302"/>
      <c r="AY78" s="304"/>
      <c r="AZ78" s="302"/>
      <c r="BA78" s="302"/>
      <c r="BB78" s="302"/>
      <c r="BC78" s="302"/>
      <c r="BD78" s="302"/>
      <c r="BE78" s="303"/>
      <c r="BF78" s="302"/>
      <c r="BG78" s="304"/>
      <c r="BH78" s="302"/>
      <c r="BI78" s="302"/>
      <c r="BJ78" s="302"/>
      <c r="BK78" s="302"/>
      <c r="BL78" s="302"/>
      <c r="BM78" s="302"/>
      <c r="BN78" s="302"/>
      <c r="BO78" s="302"/>
      <c r="BP78" s="302"/>
      <c r="BQ78" s="302"/>
      <c r="BR78" s="302"/>
    </row>
    <row r="79" spans="1:70" x14ac:dyDescent="0.35">
      <c r="A79" s="301" t="s">
        <v>477</v>
      </c>
      <c r="B79" s="302" t="s">
        <v>478</v>
      </c>
      <c r="C79" s="302" t="s">
        <v>479</v>
      </c>
      <c r="D79" s="303" t="s">
        <v>480</v>
      </c>
      <c r="E79" s="303" t="s">
        <v>481</v>
      </c>
      <c r="F79" s="302" t="s">
        <v>482</v>
      </c>
      <c r="G79" s="302" t="s">
        <v>483</v>
      </c>
      <c r="H79" s="302" t="s">
        <v>484</v>
      </c>
      <c r="I79" s="302" t="s">
        <v>485</v>
      </c>
      <c r="J79" s="302" t="s">
        <v>486</v>
      </c>
      <c r="K79" s="302" t="s">
        <v>487</v>
      </c>
      <c r="L79" s="301" t="s">
        <v>488</v>
      </c>
      <c r="M79" s="302" t="s">
        <v>489</v>
      </c>
      <c r="N79" s="302" t="s">
        <v>490</v>
      </c>
      <c r="O79" s="302" t="s">
        <v>487</v>
      </c>
      <c r="P79" s="302" t="s">
        <v>484</v>
      </c>
      <c r="Q79" s="301" t="s">
        <v>491</v>
      </c>
      <c r="R79" s="302" t="s">
        <v>492</v>
      </c>
      <c r="S79" s="302" t="s">
        <v>493</v>
      </c>
      <c r="T79" s="302">
        <v>41343676</v>
      </c>
      <c r="U79" s="302"/>
      <c r="V79" s="302"/>
      <c r="W79" s="303" t="s">
        <v>527</v>
      </c>
      <c r="X79" s="302" t="s">
        <v>849</v>
      </c>
      <c r="Y79" s="302" t="s">
        <v>496</v>
      </c>
      <c r="Z79" s="302" t="s">
        <v>793</v>
      </c>
      <c r="AA79" s="302"/>
      <c r="AB79" s="302" t="s">
        <v>850</v>
      </c>
      <c r="AC79" s="302" t="s">
        <v>851</v>
      </c>
      <c r="AD79" s="304">
        <v>884.89</v>
      </c>
      <c r="AE79" s="304">
        <v>884.89</v>
      </c>
      <c r="AF79" s="302" t="s">
        <v>741</v>
      </c>
      <c r="AG79" s="302">
        <v>1</v>
      </c>
      <c r="AH79" s="304">
        <v>884.89</v>
      </c>
      <c r="AI79" s="304">
        <v>884.89</v>
      </c>
      <c r="AJ79" s="302" t="s">
        <v>501</v>
      </c>
      <c r="AK79" s="302" t="s">
        <v>502</v>
      </c>
      <c r="AL79" s="301" t="s">
        <v>503</v>
      </c>
      <c r="AM79" s="302">
        <v>34810</v>
      </c>
      <c r="AN79" s="302">
        <v>71501</v>
      </c>
      <c r="AO79" s="301" t="s">
        <v>477</v>
      </c>
      <c r="AP79" s="301" t="s">
        <v>504</v>
      </c>
      <c r="AQ79" s="302" t="s">
        <v>852</v>
      </c>
      <c r="AR79" s="302"/>
      <c r="AS79" s="303"/>
      <c r="AT79" s="302"/>
      <c r="AU79" s="302"/>
      <c r="AV79" s="304"/>
      <c r="AW79" s="302"/>
      <c r="AX79" s="302"/>
      <c r="AY79" s="304"/>
      <c r="AZ79" s="302"/>
      <c r="BA79" s="302"/>
      <c r="BB79" s="302"/>
      <c r="BC79" s="302"/>
      <c r="BD79" s="302"/>
      <c r="BE79" s="303"/>
      <c r="BF79" s="302"/>
      <c r="BG79" s="304"/>
      <c r="BH79" s="302"/>
      <c r="BI79" s="302"/>
      <c r="BJ79" s="302"/>
      <c r="BK79" s="302"/>
      <c r="BL79" s="302"/>
      <c r="BM79" s="302" t="s">
        <v>853</v>
      </c>
      <c r="BN79" s="302" t="s">
        <v>854</v>
      </c>
      <c r="BO79" s="302" t="s">
        <v>855</v>
      </c>
      <c r="BP79" s="302" t="s">
        <v>590</v>
      </c>
      <c r="BQ79" s="302" t="s">
        <v>856</v>
      </c>
      <c r="BR79" s="302" t="s">
        <v>857</v>
      </c>
    </row>
    <row r="80" spans="1:70" hidden="1" x14ac:dyDescent="0.35">
      <c r="A80" s="301" t="s">
        <v>477</v>
      </c>
      <c r="B80" s="302" t="s">
        <v>478</v>
      </c>
      <c r="C80" s="302" t="s">
        <v>479</v>
      </c>
      <c r="D80" s="303" t="s">
        <v>480</v>
      </c>
      <c r="E80" s="303" t="s">
        <v>481</v>
      </c>
      <c r="F80" s="302" t="s">
        <v>482</v>
      </c>
      <c r="G80" s="302" t="s">
        <v>483</v>
      </c>
      <c r="H80" s="302" t="s">
        <v>484</v>
      </c>
      <c r="I80" s="302" t="s">
        <v>485</v>
      </c>
      <c r="J80" s="302" t="s">
        <v>486</v>
      </c>
      <c r="K80" s="302" t="s">
        <v>487</v>
      </c>
      <c r="L80" s="301" t="s">
        <v>488</v>
      </c>
      <c r="M80" s="302" t="s">
        <v>489</v>
      </c>
      <c r="N80" s="302" t="s">
        <v>490</v>
      </c>
      <c r="O80" s="302" t="s">
        <v>487</v>
      </c>
      <c r="P80" s="302" t="s">
        <v>484</v>
      </c>
      <c r="Q80" s="301" t="s">
        <v>491</v>
      </c>
      <c r="R80" s="302" t="s">
        <v>492</v>
      </c>
      <c r="S80" s="302" t="s">
        <v>493</v>
      </c>
      <c r="T80" s="302">
        <v>41343844</v>
      </c>
      <c r="U80" s="302"/>
      <c r="V80" s="302"/>
      <c r="W80" s="303" t="s">
        <v>527</v>
      </c>
      <c r="X80" s="302" t="s">
        <v>926</v>
      </c>
      <c r="Y80" s="302" t="s">
        <v>496</v>
      </c>
      <c r="Z80" s="302" t="s">
        <v>793</v>
      </c>
      <c r="AA80" s="302"/>
      <c r="AB80" s="302" t="s">
        <v>850</v>
      </c>
      <c r="AC80" s="302" t="s">
        <v>851</v>
      </c>
      <c r="AD80" s="304">
        <v>14508.08</v>
      </c>
      <c r="AE80" s="304">
        <v>14508.08</v>
      </c>
      <c r="AF80" s="302" t="s">
        <v>741</v>
      </c>
      <c r="AG80" s="302">
        <v>1</v>
      </c>
      <c r="AH80" s="304">
        <v>14508.08</v>
      </c>
      <c r="AI80" s="304">
        <v>14508.08</v>
      </c>
      <c r="AJ80" s="302" t="s">
        <v>501</v>
      </c>
      <c r="AK80" s="302" t="s">
        <v>502</v>
      </c>
      <c r="AL80" s="301" t="s">
        <v>503</v>
      </c>
      <c r="AM80" s="302">
        <v>34810</v>
      </c>
      <c r="AN80" s="302">
        <v>67405</v>
      </c>
      <c r="AO80" s="301" t="s">
        <v>477</v>
      </c>
      <c r="AP80" s="301" t="s">
        <v>504</v>
      </c>
      <c r="AQ80" s="302" t="s">
        <v>927</v>
      </c>
      <c r="AR80" s="302"/>
      <c r="AS80" s="303"/>
      <c r="AT80" s="302"/>
      <c r="AU80" s="302"/>
      <c r="AV80" s="304"/>
      <c r="AW80" s="302"/>
      <c r="AX80" s="302"/>
      <c r="AY80" s="304"/>
      <c r="AZ80" s="302"/>
      <c r="BA80" s="302"/>
      <c r="BB80" s="302"/>
      <c r="BC80" s="302"/>
      <c r="BD80" s="302"/>
      <c r="BE80" s="303"/>
      <c r="BF80" s="302"/>
      <c r="BG80" s="304"/>
      <c r="BH80" s="302"/>
      <c r="BI80" s="302"/>
      <c r="BJ80" s="302"/>
      <c r="BK80" s="302"/>
      <c r="BL80" s="302"/>
      <c r="BM80" s="302" t="s">
        <v>928</v>
      </c>
      <c r="BN80" s="302" t="s">
        <v>929</v>
      </c>
      <c r="BO80" s="302" t="s">
        <v>930</v>
      </c>
      <c r="BP80" s="302" t="s">
        <v>496</v>
      </c>
      <c r="BQ80" s="302" t="s">
        <v>856</v>
      </c>
      <c r="BR80" s="302" t="s">
        <v>931</v>
      </c>
    </row>
    <row r="81" spans="1:70" hidden="1" x14ac:dyDescent="0.35">
      <c r="A81" s="301" t="s">
        <v>477</v>
      </c>
      <c r="B81" s="302" t="s">
        <v>478</v>
      </c>
      <c r="C81" s="302" t="s">
        <v>479</v>
      </c>
      <c r="D81" s="303" t="s">
        <v>480</v>
      </c>
      <c r="E81" s="303" t="s">
        <v>481</v>
      </c>
      <c r="F81" s="302" t="s">
        <v>482</v>
      </c>
      <c r="G81" s="302" t="s">
        <v>483</v>
      </c>
      <c r="H81" s="302" t="s">
        <v>484</v>
      </c>
      <c r="I81" s="302" t="s">
        <v>485</v>
      </c>
      <c r="J81" s="302" t="s">
        <v>486</v>
      </c>
      <c r="K81" s="302" t="s">
        <v>487</v>
      </c>
      <c r="L81" s="301" t="s">
        <v>488</v>
      </c>
      <c r="M81" s="302" t="s">
        <v>489</v>
      </c>
      <c r="N81" s="302" t="s">
        <v>490</v>
      </c>
      <c r="O81" s="302" t="s">
        <v>487</v>
      </c>
      <c r="P81" s="302" t="s">
        <v>484</v>
      </c>
      <c r="Q81" s="301" t="s">
        <v>491</v>
      </c>
      <c r="R81" s="302" t="s">
        <v>492</v>
      </c>
      <c r="S81" s="302" t="s">
        <v>493</v>
      </c>
      <c r="T81" s="302">
        <v>41474578</v>
      </c>
      <c r="U81" s="302"/>
      <c r="V81" s="302"/>
      <c r="W81" s="303" t="s">
        <v>527</v>
      </c>
      <c r="X81" s="302" t="s">
        <v>792</v>
      </c>
      <c r="Y81" s="302" t="s">
        <v>496</v>
      </c>
      <c r="Z81" s="302" t="s">
        <v>793</v>
      </c>
      <c r="AA81" s="302"/>
      <c r="AB81" s="302" t="s">
        <v>794</v>
      </c>
      <c r="AC81" s="302" t="s">
        <v>795</v>
      </c>
      <c r="AD81" s="304">
        <v>0</v>
      </c>
      <c r="AE81" s="304">
        <v>1077.51</v>
      </c>
      <c r="AF81" s="302" t="s">
        <v>741</v>
      </c>
      <c r="AG81" s="302">
        <v>1</v>
      </c>
      <c r="AH81" s="304">
        <v>0</v>
      </c>
      <c r="AI81" s="304">
        <v>1077.51</v>
      </c>
      <c r="AJ81" s="302"/>
      <c r="AK81" s="302"/>
      <c r="AL81" s="301"/>
      <c r="AM81" s="302"/>
      <c r="AN81" s="302"/>
      <c r="AO81" s="301"/>
      <c r="AP81" s="301"/>
      <c r="AQ81" s="302" t="s">
        <v>796</v>
      </c>
      <c r="AR81" s="302"/>
      <c r="AS81" s="303"/>
      <c r="AT81" s="302"/>
      <c r="AU81" s="302"/>
      <c r="AV81" s="304"/>
      <c r="AW81" s="302"/>
      <c r="AX81" s="302"/>
      <c r="AY81" s="304"/>
      <c r="AZ81" s="302"/>
      <c r="BA81" s="302"/>
      <c r="BB81" s="302"/>
      <c r="BC81" s="302"/>
      <c r="BD81" s="302"/>
      <c r="BE81" s="303"/>
      <c r="BF81" s="302"/>
      <c r="BG81" s="304"/>
      <c r="BH81" s="302"/>
      <c r="BI81" s="302"/>
      <c r="BJ81" s="302"/>
      <c r="BK81" s="302"/>
      <c r="BL81" s="302"/>
      <c r="BM81" s="302"/>
      <c r="BN81" s="302"/>
      <c r="BO81" s="302"/>
      <c r="BP81" s="302"/>
      <c r="BQ81" s="302"/>
      <c r="BR81" s="302"/>
    </row>
    <row r="82" spans="1:70" s="414" customFormat="1" hidden="1" x14ac:dyDescent="0.35">
      <c r="A82" s="410" t="s">
        <v>477</v>
      </c>
      <c r="B82" s="411" t="s">
        <v>478</v>
      </c>
      <c r="C82" s="411" t="s">
        <v>479</v>
      </c>
      <c r="D82" s="412" t="s">
        <v>480</v>
      </c>
      <c r="E82" s="412" t="s">
        <v>481</v>
      </c>
      <c r="F82" s="411" t="s">
        <v>482</v>
      </c>
      <c r="G82" s="411" t="s">
        <v>483</v>
      </c>
      <c r="H82" s="411" t="s">
        <v>484</v>
      </c>
      <c r="I82" s="411" t="s">
        <v>485</v>
      </c>
      <c r="J82" s="411" t="s">
        <v>486</v>
      </c>
      <c r="K82" s="411" t="s">
        <v>487</v>
      </c>
      <c r="L82" s="410" t="s">
        <v>488</v>
      </c>
      <c r="M82" s="411" t="s">
        <v>489</v>
      </c>
      <c r="N82" s="411" t="s">
        <v>490</v>
      </c>
      <c r="O82" s="411" t="s">
        <v>487</v>
      </c>
      <c r="P82" s="411" t="s">
        <v>484</v>
      </c>
      <c r="Q82" s="410" t="s">
        <v>491</v>
      </c>
      <c r="R82" s="411" t="s">
        <v>492</v>
      </c>
      <c r="S82" s="411" t="s">
        <v>493</v>
      </c>
      <c r="T82" s="411">
        <v>45175211</v>
      </c>
      <c r="U82" s="411"/>
      <c r="V82" s="411"/>
      <c r="W82" s="412" t="s">
        <v>527</v>
      </c>
      <c r="X82" s="411" t="s">
        <v>740</v>
      </c>
      <c r="Y82" s="411" t="s">
        <v>496</v>
      </c>
      <c r="Z82" s="411" t="s">
        <v>497</v>
      </c>
      <c r="AA82" s="411" t="s">
        <v>498</v>
      </c>
      <c r="AB82" s="411" t="s">
        <v>499</v>
      </c>
      <c r="AC82" s="411" t="s">
        <v>500</v>
      </c>
      <c r="AD82" s="413">
        <v>2979947.62</v>
      </c>
      <c r="AE82" s="413">
        <v>2979947.62</v>
      </c>
      <c r="AF82" s="411" t="s">
        <v>273</v>
      </c>
      <c r="AG82" s="411">
        <v>2.2060999999999999E-4</v>
      </c>
      <c r="AH82" s="413">
        <v>657.41</v>
      </c>
      <c r="AI82" s="413">
        <v>657.41</v>
      </c>
      <c r="AJ82" s="411" t="s">
        <v>501</v>
      </c>
      <c r="AK82" s="411" t="s">
        <v>502</v>
      </c>
      <c r="AL82" s="410" t="s">
        <v>503</v>
      </c>
      <c r="AM82" s="411">
        <v>34810</v>
      </c>
      <c r="AN82" s="411">
        <v>72425</v>
      </c>
      <c r="AO82" s="410" t="s">
        <v>477</v>
      </c>
      <c r="AP82" s="410" t="s">
        <v>504</v>
      </c>
      <c r="AQ82" s="411" t="s">
        <v>785</v>
      </c>
      <c r="AR82" s="411" t="s">
        <v>528</v>
      </c>
      <c r="AS82" s="412" t="s">
        <v>527</v>
      </c>
      <c r="AT82" s="411" t="s">
        <v>482</v>
      </c>
      <c r="AU82" s="411" t="s">
        <v>932</v>
      </c>
      <c r="AV82" s="413" t="s">
        <v>933</v>
      </c>
      <c r="AW82" s="411"/>
      <c r="AX82" s="411" t="s">
        <v>509</v>
      </c>
      <c r="AY82" s="413" t="s">
        <v>933</v>
      </c>
      <c r="AZ82" s="411">
        <v>1040604</v>
      </c>
      <c r="BA82" s="411" t="s">
        <v>788</v>
      </c>
      <c r="BB82" s="411" t="s">
        <v>789</v>
      </c>
      <c r="BC82" s="411" t="s">
        <v>512</v>
      </c>
      <c r="BD82" s="411" t="s">
        <v>934</v>
      </c>
      <c r="BE82" s="412" t="s">
        <v>532</v>
      </c>
      <c r="BF82" s="411" t="s">
        <v>273</v>
      </c>
      <c r="BG82" s="413" t="s">
        <v>933</v>
      </c>
      <c r="BH82" s="411"/>
      <c r="BI82" s="411"/>
      <c r="BJ82" s="411"/>
      <c r="BK82" s="411"/>
      <c r="BL82" s="411"/>
      <c r="BM82" s="411"/>
      <c r="BN82" s="411"/>
      <c r="BO82" s="411"/>
      <c r="BP82" s="411"/>
      <c r="BQ82" s="411"/>
      <c r="BR82" s="411"/>
    </row>
    <row r="83" spans="1:70" hidden="1" x14ac:dyDescent="0.35">
      <c r="A83" s="301" t="s">
        <v>477</v>
      </c>
      <c r="B83" s="302" t="s">
        <v>478</v>
      </c>
      <c r="C83" s="302" t="s">
        <v>479</v>
      </c>
      <c r="D83" s="303" t="s">
        <v>480</v>
      </c>
      <c r="E83" s="303" t="s">
        <v>481</v>
      </c>
      <c r="F83" s="302" t="s">
        <v>482</v>
      </c>
      <c r="G83" s="302" t="s">
        <v>483</v>
      </c>
      <c r="H83" s="302" t="s">
        <v>484</v>
      </c>
      <c r="I83" s="302" t="s">
        <v>485</v>
      </c>
      <c r="J83" s="302" t="s">
        <v>486</v>
      </c>
      <c r="K83" s="302" t="s">
        <v>487</v>
      </c>
      <c r="L83" s="301" t="s">
        <v>488</v>
      </c>
      <c r="M83" s="302" t="s">
        <v>489</v>
      </c>
      <c r="N83" s="302" t="s">
        <v>490</v>
      </c>
      <c r="O83" s="302" t="s">
        <v>487</v>
      </c>
      <c r="P83" s="302" t="s">
        <v>484</v>
      </c>
      <c r="Q83" s="301" t="s">
        <v>491</v>
      </c>
      <c r="R83" s="302" t="s">
        <v>492</v>
      </c>
      <c r="S83" s="302" t="s">
        <v>493</v>
      </c>
      <c r="T83" s="302">
        <v>45208866</v>
      </c>
      <c r="U83" s="302"/>
      <c r="V83" s="302"/>
      <c r="W83" s="303" t="s">
        <v>527</v>
      </c>
      <c r="X83" s="302" t="s">
        <v>495</v>
      </c>
      <c r="Y83" s="302" t="s">
        <v>496</v>
      </c>
      <c r="Z83" s="302" t="s">
        <v>497</v>
      </c>
      <c r="AA83" s="302" t="s">
        <v>498</v>
      </c>
      <c r="AB83" s="302" t="s">
        <v>499</v>
      </c>
      <c r="AC83" s="302" t="s">
        <v>500</v>
      </c>
      <c r="AD83" s="304">
        <v>180000</v>
      </c>
      <c r="AE83" s="304">
        <v>180000</v>
      </c>
      <c r="AF83" s="302" t="s">
        <v>273</v>
      </c>
      <c r="AG83" s="302">
        <v>2.2060999999999999E-4</v>
      </c>
      <c r="AH83" s="304">
        <v>39.71</v>
      </c>
      <c r="AI83" s="304">
        <v>39.71</v>
      </c>
      <c r="AJ83" s="302" t="s">
        <v>501</v>
      </c>
      <c r="AK83" s="302" t="s">
        <v>502</v>
      </c>
      <c r="AL83" s="301" t="s">
        <v>503</v>
      </c>
      <c r="AM83" s="302">
        <v>34810</v>
      </c>
      <c r="AN83" s="302">
        <v>72130</v>
      </c>
      <c r="AO83" s="301" t="s">
        <v>477</v>
      </c>
      <c r="AP83" s="301" t="s">
        <v>504</v>
      </c>
      <c r="AQ83" s="302" t="s">
        <v>505</v>
      </c>
      <c r="AR83" s="302" t="s">
        <v>528</v>
      </c>
      <c r="AS83" s="303" t="s">
        <v>527</v>
      </c>
      <c r="AT83" s="302" t="s">
        <v>482</v>
      </c>
      <c r="AU83" s="302" t="s">
        <v>529</v>
      </c>
      <c r="AV83" s="304" t="s">
        <v>530</v>
      </c>
      <c r="AW83" s="302"/>
      <c r="AX83" s="302" t="s">
        <v>509</v>
      </c>
      <c r="AY83" s="304" t="s">
        <v>530</v>
      </c>
      <c r="AZ83" s="302">
        <v>1269723</v>
      </c>
      <c r="BA83" s="302" t="s">
        <v>519</v>
      </c>
      <c r="BB83" s="302" t="s">
        <v>520</v>
      </c>
      <c r="BC83" s="302" t="s">
        <v>521</v>
      </c>
      <c r="BD83" s="302" t="s">
        <v>531</v>
      </c>
      <c r="BE83" s="303" t="s">
        <v>532</v>
      </c>
      <c r="BF83" s="302" t="s">
        <v>273</v>
      </c>
      <c r="BG83" s="304" t="s">
        <v>530</v>
      </c>
      <c r="BH83" s="302"/>
      <c r="BI83" s="302"/>
      <c r="BJ83" s="302"/>
      <c r="BK83" s="302"/>
      <c r="BL83" s="302"/>
      <c r="BM83" s="302"/>
      <c r="BN83" s="302"/>
      <c r="BO83" s="302"/>
      <c r="BP83" s="302"/>
      <c r="BQ83" s="302"/>
      <c r="BR83" s="302"/>
    </row>
    <row r="84" spans="1:70" hidden="1" x14ac:dyDescent="0.35">
      <c r="A84" s="301" t="s">
        <v>477</v>
      </c>
      <c r="B84" s="302" t="s">
        <v>478</v>
      </c>
      <c r="C84" s="302" t="s">
        <v>479</v>
      </c>
      <c r="D84" s="303" t="s">
        <v>480</v>
      </c>
      <c r="E84" s="303" t="s">
        <v>481</v>
      </c>
      <c r="F84" s="302" t="s">
        <v>482</v>
      </c>
      <c r="G84" s="302" t="s">
        <v>483</v>
      </c>
      <c r="H84" s="302" t="s">
        <v>484</v>
      </c>
      <c r="I84" s="302" t="s">
        <v>485</v>
      </c>
      <c r="J84" s="302" t="s">
        <v>486</v>
      </c>
      <c r="K84" s="302" t="s">
        <v>487</v>
      </c>
      <c r="L84" s="301" t="s">
        <v>488</v>
      </c>
      <c r="M84" s="302" t="s">
        <v>489</v>
      </c>
      <c r="N84" s="302" t="s">
        <v>490</v>
      </c>
      <c r="O84" s="302" t="s">
        <v>487</v>
      </c>
      <c r="P84" s="302" t="s">
        <v>484</v>
      </c>
      <c r="Q84" s="301" t="s">
        <v>491</v>
      </c>
      <c r="R84" s="302" t="s">
        <v>492</v>
      </c>
      <c r="S84" s="302" t="s">
        <v>493</v>
      </c>
      <c r="T84" s="302">
        <v>45290117</v>
      </c>
      <c r="U84" s="302"/>
      <c r="V84" s="302"/>
      <c r="W84" s="303" t="s">
        <v>527</v>
      </c>
      <c r="X84" s="302" t="s">
        <v>792</v>
      </c>
      <c r="Y84" s="302" t="s">
        <v>496</v>
      </c>
      <c r="Z84" s="302" t="s">
        <v>793</v>
      </c>
      <c r="AA84" s="302"/>
      <c r="AB84" s="302" t="s">
        <v>794</v>
      </c>
      <c r="AC84" s="302" t="s">
        <v>795</v>
      </c>
      <c r="AD84" s="304">
        <v>0</v>
      </c>
      <c r="AE84" s="304">
        <v>208596.33</v>
      </c>
      <c r="AF84" s="302" t="s">
        <v>273</v>
      </c>
      <c r="AG84" s="302">
        <v>2.2060999999999999E-4</v>
      </c>
      <c r="AH84" s="304">
        <v>0</v>
      </c>
      <c r="AI84" s="304">
        <v>46.02</v>
      </c>
      <c r="AJ84" s="302"/>
      <c r="AK84" s="302"/>
      <c r="AL84" s="301"/>
      <c r="AM84" s="302"/>
      <c r="AN84" s="302"/>
      <c r="AO84" s="301"/>
      <c r="AP84" s="301"/>
      <c r="AQ84" s="302" t="s">
        <v>796</v>
      </c>
      <c r="AR84" s="302"/>
      <c r="AS84" s="303"/>
      <c r="AT84" s="302"/>
      <c r="AU84" s="302"/>
      <c r="AV84" s="304"/>
      <c r="AW84" s="302"/>
      <c r="AX84" s="302"/>
      <c r="AY84" s="304"/>
      <c r="AZ84" s="302"/>
      <c r="BA84" s="302"/>
      <c r="BB84" s="302"/>
      <c r="BC84" s="302"/>
      <c r="BD84" s="302"/>
      <c r="BE84" s="303"/>
      <c r="BF84" s="302"/>
      <c r="BG84" s="304"/>
      <c r="BH84" s="302"/>
      <c r="BI84" s="302"/>
      <c r="BJ84" s="302"/>
      <c r="BK84" s="302"/>
      <c r="BL84" s="302"/>
      <c r="BM84" s="302"/>
      <c r="BN84" s="302"/>
      <c r="BO84" s="302"/>
      <c r="BP84" s="302"/>
      <c r="BQ84" s="302"/>
      <c r="BR84" s="302"/>
    </row>
    <row r="85" spans="1:70" hidden="1" x14ac:dyDescent="0.35">
      <c r="A85" s="301" t="s">
        <v>477</v>
      </c>
      <c r="B85" s="302" t="s">
        <v>478</v>
      </c>
      <c r="C85" s="302" t="s">
        <v>479</v>
      </c>
      <c r="D85" s="303" t="s">
        <v>480</v>
      </c>
      <c r="E85" s="303" t="s">
        <v>481</v>
      </c>
      <c r="F85" s="302" t="s">
        <v>482</v>
      </c>
      <c r="G85" s="302" t="s">
        <v>483</v>
      </c>
      <c r="H85" s="302" t="s">
        <v>484</v>
      </c>
      <c r="I85" s="302" t="s">
        <v>485</v>
      </c>
      <c r="J85" s="302" t="s">
        <v>486</v>
      </c>
      <c r="K85" s="302" t="s">
        <v>487</v>
      </c>
      <c r="L85" s="301" t="s">
        <v>488</v>
      </c>
      <c r="M85" s="302" t="s">
        <v>489</v>
      </c>
      <c r="N85" s="302" t="s">
        <v>490</v>
      </c>
      <c r="O85" s="302" t="s">
        <v>487</v>
      </c>
      <c r="P85" s="302" t="s">
        <v>484</v>
      </c>
      <c r="Q85" s="301" t="s">
        <v>491</v>
      </c>
      <c r="R85" s="302" t="s">
        <v>492</v>
      </c>
      <c r="S85" s="302" t="s">
        <v>493</v>
      </c>
      <c r="T85" s="302">
        <v>45290125</v>
      </c>
      <c r="U85" s="302"/>
      <c r="V85" s="302"/>
      <c r="W85" s="303" t="s">
        <v>527</v>
      </c>
      <c r="X85" s="302" t="s">
        <v>792</v>
      </c>
      <c r="Y85" s="302" t="s">
        <v>496</v>
      </c>
      <c r="Z85" s="302" t="s">
        <v>793</v>
      </c>
      <c r="AA85" s="302"/>
      <c r="AB85" s="302" t="s">
        <v>794</v>
      </c>
      <c r="AC85" s="302" t="s">
        <v>795</v>
      </c>
      <c r="AD85" s="304">
        <v>0</v>
      </c>
      <c r="AE85" s="304">
        <v>12600</v>
      </c>
      <c r="AF85" s="302" t="s">
        <v>273</v>
      </c>
      <c r="AG85" s="302">
        <v>2.2060999999999999E-4</v>
      </c>
      <c r="AH85" s="304">
        <v>0</v>
      </c>
      <c r="AI85" s="304">
        <v>2.78</v>
      </c>
      <c r="AJ85" s="302"/>
      <c r="AK85" s="302"/>
      <c r="AL85" s="301"/>
      <c r="AM85" s="302"/>
      <c r="AN85" s="302"/>
      <c r="AO85" s="301"/>
      <c r="AP85" s="301"/>
      <c r="AQ85" s="302" t="s">
        <v>796</v>
      </c>
      <c r="AR85" s="302"/>
      <c r="AS85" s="303"/>
      <c r="AT85" s="302"/>
      <c r="AU85" s="302"/>
      <c r="AV85" s="304"/>
      <c r="AW85" s="302"/>
      <c r="AX85" s="302"/>
      <c r="AY85" s="304"/>
      <c r="AZ85" s="302"/>
      <c r="BA85" s="302"/>
      <c r="BB85" s="302"/>
      <c r="BC85" s="302"/>
      <c r="BD85" s="302"/>
      <c r="BE85" s="303"/>
      <c r="BF85" s="302"/>
      <c r="BG85" s="304"/>
      <c r="BH85" s="302"/>
      <c r="BI85" s="302"/>
      <c r="BJ85" s="302"/>
      <c r="BK85" s="302"/>
      <c r="BL85" s="302"/>
      <c r="BM85" s="302"/>
      <c r="BN85" s="302"/>
      <c r="BO85" s="302"/>
      <c r="BP85" s="302"/>
      <c r="BQ85" s="302"/>
      <c r="BR85" s="302"/>
    </row>
    <row r="86" spans="1:70" hidden="1" x14ac:dyDescent="0.35">
      <c r="A86" s="301" t="s">
        <v>477</v>
      </c>
      <c r="B86" s="302" t="s">
        <v>478</v>
      </c>
      <c r="C86" s="302" t="s">
        <v>479</v>
      </c>
      <c r="D86" s="303" t="s">
        <v>480</v>
      </c>
      <c r="E86" s="303" t="s">
        <v>481</v>
      </c>
      <c r="F86" s="302" t="s">
        <v>482</v>
      </c>
      <c r="G86" s="302" t="s">
        <v>483</v>
      </c>
      <c r="H86" s="302" t="s">
        <v>484</v>
      </c>
      <c r="I86" s="302" t="s">
        <v>485</v>
      </c>
      <c r="J86" s="302" t="s">
        <v>486</v>
      </c>
      <c r="K86" s="302" t="s">
        <v>487</v>
      </c>
      <c r="L86" s="301" t="s">
        <v>488</v>
      </c>
      <c r="M86" s="302" t="s">
        <v>489</v>
      </c>
      <c r="N86" s="302" t="s">
        <v>490</v>
      </c>
      <c r="O86" s="302" t="s">
        <v>487</v>
      </c>
      <c r="P86" s="302" t="s">
        <v>484</v>
      </c>
      <c r="Q86" s="301" t="s">
        <v>491</v>
      </c>
      <c r="R86" s="302" t="s">
        <v>492</v>
      </c>
      <c r="S86" s="302" t="s">
        <v>493</v>
      </c>
      <c r="T86" s="302">
        <v>45293050</v>
      </c>
      <c r="U86" s="302"/>
      <c r="V86" s="302"/>
      <c r="W86" s="303" t="s">
        <v>935</v>
      </c>
      <c r="X86" s="302" t="s">
        <v>883</v>
      </c>
      <c r="Y86" s="302" t="s">
        <v>496</v>
      </c>
      <c r="Z86" s="302" t="s">
        <v>880</v>
      </c>
      <c r="AA86" s="302"/>
      <c r="AB86" s="302" t="s">
        <v>880</v>
      </c>
      <c r="AC86" s="302" t="s">
        <v>880</v>
      </c>
      <c r="AD86" s="304">
        <v>1.75</v>
      </c>
      <c r="AE86" s="304">
        <v>1.75</v>
      </c>
      <c r="AF86" s="302" t="s">
        <v>741</v>
      </c>
      <c r="AG86" s="302">
        <v>1</v>
      </c>
      <c r="AH86" s="304">
        <v>1.75</v>
      </c>
      <c r="AI86" s="304">
        <v>1.75</v>
      </c>
      <c r="AJ86" s="302" t="s">
        <v>501</v>
      </c>
      <c r="AK86" s="302" t="s">
        <v>502</v>
      </c>
      <c r="AL86" s="301" t="s">
        <v>503</v>
      </c>
      <c r="AM86" s="302">
        <v>34810</v>
      </c>
      <c r="AN86" s="302">
        <v>76125</v>
      </c>
      <c r="AO86" s="301" t="s">
        <v>477</v>
      </c>
      <c r="AP86" s="301" t="s">
        <v>504</v>
      </c>
      <c r="AQ86" s="302" t="s">
        <v>884</v>
      </c>
      <c r="AR86" s="302"/>
      <c r="AS86" s="303"/>
      <c r="AT86" s="302"/>
      <c r="AU86" s="302"/>
      <c r="AV86" s="304"/>
      <c r="AW86" s="302"/>
      <c r="AX86" s="302"/>
      <c r="AY86" s="304"/>
      <c r="AZ86" s="302"/>
      <c r="BA86" s="302"/>
      <c r="BB86" s="302"/>
      <c r="BC86" s="302"/>
      <c r="BD86" s="302"/>
      <c r="BE86" s="303"/>
      <c r="BF86" s="302"/>
      <c r="BG86" s="304"/>
      <c r="BH86" s="302"/>
      <c r="BI86" s="302"/>
      <c r="BJ86" s="302"/>
      <c r="BK86" s="302"/>
      <c r="BL86" s="302"/>
      <c r="BM86" s="302"/>
      <c r="BN86" s="302"/>
      <c r="BO86" s="302"/>
      <c r="BP86" s="302"/>
      <c r="BQ86" s="302"/>
      <c r="BR86" s="302"/>
    </row>
    <row r="87" spans="1:70" hidden="1" x14ac:dyDescent="0.35">
      <c r="A87" s="301" t="s">
        <v>477</v>
      </c>
      <c r="B87" s="302" t="s">
        <v>478</v>
      </c>
      <c r="C87" s="302" t="s">
        <v>479</v>
      </c>
      <c r="D87" s="303" t="s">
        <v>480</v>
      </c>
      <c r="E87" s="303" t="s">
        <v>481</v>
      </c>
      <c r="F87" s="302" t="s">
        <v>482</v>
      </c>
      <c r="G87" s="302" t="s">
        <v>483</v>
      </c>
      <c r="H87" s="302" t="s">
        <v>484</v>
      </c>
      <c r="I87" s="302" t="s">
        <v>485</v>
      </c>
      <c r="J87" s="302" t="s">
        <v>486</v>
      </c>
      <c r="K87" s="302" t="s">
        <v>487</v>
      </c>
      <c r="L87" s="301" t="s">
        <v>488</v>
      </c>
      <c r="M87" s="302" t="s">
        <v>489</v>
      </c>
      <c r="N87" s="302" t="s">
        <v>490</v>
      </c>
      <c r="O87" s="302" t="s">
        <v>487</v>
      </c>
      <c r="P87" s="302" t="s">
        <v>484</v>
      </c>
      <c r="Q87" s="301" t="s">
        <v>491</v>
      </c>
      <c r="R87" s="302" t="s">
        <v>492</v>
      </c>
      <c r="S87" s="302" t="s">
        <v>493</v>
      </c>
      <c r="T87" s="302">
        <v>45293054</v>
      </c>
      <c r="U87" s="302"/>
      <c r="V87" s="302"/>
      <c r="W87" s="303" t="s">
        <v>935</v>
      </c>
      <c r="X87" s="302" t="s">
        <v>883</v>
      </c>
      <c r="Y87" s="302" t="s">
        <v>496</v>
      </c>
      <c r="Z87" s="302" t="s">
        <v>880</v>
      </c>
      <c r="AA87" s="302"/>
      <c r="AB87" s="302" t="s">
        <v>880</v>
      </c>
      <c r="AC87" s="302" t="s">
        <v>880</v>
      </c>
      <c r="AD87" s="304">
        <v>29.02</v>
      </c>
      <c r="AE87" s="304">
        <v>29.02</v>
      </c>
      <c r="AF87" s="302" t="s">
        <v>741</v>
      </c>
      <c r="AG87" s="302">
        <v>1</v>
      </c>
      <c r="AH87" s="304">
        <v>29.02</v>
      </c>
      <c r="AI87" s="304">
        <v>29.02</v>
      </c>
      <c r="AJ87" s="302" t="s">
        <v>501</v>
      </c>
      <c r="AK87" s="302" t="s">
        <v>502</v>
      </c>
      <c r="AL87" s="301" t="s">
        <v>503</v>
      </c>
      <c r="AM87" s="302">
        <v>34810</v>
      </c>
      <c r="AN87" s="302">
        <v>76125</v>
      </c>
      <c r="AO87" s="301" t="s">
        <v>477</v>
      </c>
      <c r="AP87" s="301" t="s">
        <v>504</v>
      </c>
      <c r="AQ87" s="302" t="s">
        <v>884</v>
      </c>
      <c r="AR87" s="302"/>
      <c r="AS87" s="303"/>
      <c r="AT87" s="302"/>
      <c r="AU87" s="302"/>
      <c r="AV87" s="304"/>
      <c r="AW87" s="302"/>
      <c r="AX87" s="302"/>
      <c r="AY87" s="304"/>
      <c r="AZ87" s="302"/>
      <c r="BA87" s="302"/>
      <c r="BB87" s="302"/>
      <c r="BC87" s="302"/>
      <c r="BD87" s="302"/>
      <c r="BE87" s="303"/>
      <c r="BF87" s="302"/>
      <c r="BG87" s="304"/>
      <c r="BH87" s="302"/>
      <c r="BI87" s="302"/>
      <c r="BJ87" s="302"/>
      <c r="BK87" s="302"/>
      <c r="BL87" s="302"/>
      <c r="BM87" s="302"/>
      <c r="BN87" s="302"/>
      <c r="BO87" s="302"/>
      <c r="BP87" s="302"/>
      <c r="BQ87" s="302"/>
      <c r="BR87" s="302"/>
    </row>
    <row r="88" spans="1:70" x14ac:dyDescent="0.35">
      <c r="A88" s="301" t="s">
        <v>477</v>
      </c>
      <c r="B88" s="302" t="s">
        <v>478</v>
      </c>
      <c r="C88" s="302" t="s">
        <v>479</v>
      </c>
      <c r="D88" s="303" t="s">
        <v>480</v>
      </c>
      <c r="E88" s="303" t="s">
        <v>481</v>
      </c>
      <c r="F88" s="302" t="s">
        <v>482</v>
      </c>
      <c r="G88" s="302" t="s">
        <v>483</v>
      </c>
      <c r="H88" s="302" t="s">
        <v>484</v>
      </c>
      <c r="I88" s="302" t="s">
        <v>485</v>
      </c>
      <c r="J88" s="302" t="s">
        <v>486</v>
      </c>
      <c r="K88" s="302" t="s">
        <v>487</v>
      </c>
      <c r="L88" s="301" t="s">
        <v>488</v>
      </c>
      <c r="M88" s="302" t="s">
        <v>489</v>
      </c>
      <c r="N88" s="302" t="s">
        <v>490</v>
      </c>
      <c r="O88" s="302" t="s">
        <v>487</v>
      </c>
      <c r="P88" s="302" t="s">
        <v>484</v>
      </c>
      <c r="Q88" s="301" t="s">
        <v>491</v>
      </c>
      <c r="R88" s="302" t="s">
        <v>492</v>
      </c>
      <c r="S88" s="302" t="s">
        <v>493</v>
      </c>
      <c r="T88" s="302">
        <v>45296919</v>
      </c>
      <c r="U88" s="302"/>
      <c r="V88" s="302"/>
      <c r="W88" s="303" t="s">
        <v>515</v>
      </c>
      <c r="X88" s="302" t="s">
        <v>936</v>
      </c>
      <c r="Y88" s="302" t="s">
        <v>496</v>
      </c>
      <c r="Z88" s="302" t="s">
        <v>793</v>
      </c>
      <c r="AA88" s="302"/>
      <c r="AB88" s="302" t="s">
        <v>850</v>
      </c>
      <c r="AC88" s="302" t="s">
        <v>851</v>
      </c>
      <c r="AD88" s="304">
        <v>309.99</v>
      </c>
      <c r="AE88" s="304">
        <v>309.99</v>
      </c>
      <c r="AF88" s="302" t="s">
        <v>741</v>
      </c>
      <c r="AG88" s="302">
        <v>1</v>
      </c>
      <c r="AH88" s="304">
        <v>309.99</v>
      </c>
      <c r="AI88" s="304">
        <v>309.99</v>
      </c>
      <c r="AJ88" s="302" t="s">
        <v>501</v>
      </c>
      <c r="AK88" s="302" t="s">
        <v>502</v>
      </c>
      <c r="AL88" s="301" t="s">
        <v>503</v>
      </c>
      <c r="AM88" s="302">
        <v>34810</v>
      </c>
      <c r="AN88" s="302">
        <v>71475</v>
      </c>
      <c r="AO88" s="301" t="s">
        <v>477</v>
      </c>
      <c r="AP88" s="301" t="s">
        <v>504</v>
      </c>
      <c r="AQ88" s="302" t="s">
        <v>937</v>
      </c>
      <c r="AR88" s="302"/>
      <c r="AS88" s="303"/>
      <c r="AT88" s="302"/>
      <c r="AU88" s="302"/>
      <c r="AV88" s="304"/>
      <c r="AW88" s="302"/>
      <c r="AX88" s="302"/>
      <c r="AY88" s="304"/>
      <c r="AZ88" s="302"/>
      <c r="BA88" s="302"/>
      <c r="BB88" s="302"/>
      <c r="BC88" s="302"/>
      <c r="BD88" s="302"/>
      <c r="BE88" s="303"/>
      <c r="BF88" s="302"/>
      <c r="BG88" s="304"/>
      <c r="BH88" s="302"/>
      <c r="BI88" s="302"/>
      <c r="BJ88" s="302"/>
      <c r="BK88" s="302"/>
      <c r="BL88" s="302"/>
      <c r="BM88" s="302" t="s">
        <v>938</v>
      </c>
      <c r="BN88" s="302" t="s">
        <v>939</v>
      </c>
      <c r="BO88" s="302" t="s">
        <v>940</v>
      </c>
      <c r="BP88" s="302" t="s">
        <v>590</v>
      </c>
      <c r="BQ88" s="302" t="s">
        <v>856</v>
      </c>
      <c r="BR88" s="302" t="s">
        <v>941</v>
      </c>
    </row>
    <row r="89" spans="1:70" x14ac:dyDescent="0.35">
      <c r="A89" s="301" t="s">
        <v>477</v>
      </c>
      <c r="B89" s="302" t="s">
        <v>478</v>
      </c>
      <c r="C89" s="302" t="s">
        <v>479</v>
      </c>
      <c r="D89" s="303" t="s">
        <v>480</v>
      </c>
      <c r="E89" s="303" t="s">
        <v>481</v>
      </c>
      <c r="F89" s="302" t="s">
        <v>482</v>
      </c>
      <c r="G89" s="302" t="s">
        <v>483</v>
      </c>
      <c r="H89" s="302" t="s">
        <v>484</v>
      </c>
      <c r="I89" s="302" t="s">
        <v>485</v>
      </c>
      <c r="J89" s="302" t="s">
        <v>486</v>
      </c>
      <c r="K89" s="302" t="s">
        <v>487</v>
      </c>
      <c r="L89" s="301" t="s">
        <v>488</v>
      </c>
      <c r="M89" s="302" t="s">
        <v>489</v>
      </c>
      <c r="N89" s="302" t="s">
        <v>490</v>
      </c>
      <c r="O89" s="302" t="s">
        <v>487</v>
      </c>
      <c r="P89" s="302" t="s">
        <v>484</v>
      </c>
      <c r="Q89" s="301" t="s">
        <v>491</v>
      </c>
      <c r="R89" s="302" t="s">
        <v>492</v>
      </c>
      <c r="S89" s="302" t="s">
        <v>493</v>
      </c>
      <c r="T89" s="302">
        <v>45297076</v>
      </c>
      <c r="U89" s="302"/>
      <c r="V89" s="302"/>
      <c r="W89" s="303" t="s">
        <v>609</v>
      </c>
      <c r="X89" s="302" t="s">
        <v>936</v>
      </c>
      <c r="Y89" s="302" t="s">
        <v>496</v>
      </c>
      <c r="Z89" s="302" t="s">
        <v>793</v>
      </c>
      <c r="AA89" s="302"/>
      <c r="AB89" s="302" t="s">
        <v>850</v>
      </c>
      <c r="AC89" s="302" t="s">
        <v>851</v>
      </c>
      <c r="AD89" s="304">
        <v>2029.41</v>
      </c>
      <c r="AE89" s="304">
        <v>2029.41</v>
      </c>
      <c r="AF89" s="302" t="s">
        <v>741</v>
      </c>
      <c r="AG89" s="302">
        <v>1</v>
      </c>
      <c r="AH89" s="304">
        <v>2029.41</v>
      </c>
      <c r="AI89" s="304">
        <v>2029.41</v>
      </c>
      <c r="AJ89" s="302" t="s">
        <v>501</v>
      </c>
      <c r="AK89" s="302" t="s">
        <v>502</v>
      </c>
      <c r="AL89" s="301" t="s">
        <v>503</v>
      </c>
      <c r="AM89" s="302">
        <v>34810</v>
      </c>
      <c r="AN89" s="302">
        <v>71475</v>
      </c>
      <c r="AO89" s="301" t="s">
        <v>477</v>
      </c>
      <c r="AP89" s="301" t="s">
        <v>504</v>
      </c>
      <c r="AQ89" s="302" t="s">
        <v>937</v>
      </c>
      <c r="AR89" s="302"/>
      <c r="AS89" s="303"/>
      <c r="AT89" s="302"/>
      <c r="AU89" s="302"/>
      <c r="AV89" s="304"/>
      <c r="AW89" s="302"/>
      <c r="AX89" s="302"/>
      <c r="AY89" s="304"/>
      <c r="AZ89" s="302"/>
      <c r="BA89" s="302"/>
      <c r="BB89" s="302"/>
      <c r="BC89" s="302"/>
      <c r="BD89" s="302"/>
      <c r="BE89" s="303"/>
      <c r="BF89" s="302"/>
      <c r="BG89" s="304"/>
      <c r="BH89" s="302"/>
      <c r="BI89" s="302"/>
      <c r="BJ89" s="302"/>
      <c r="BK89" s="302"/>
      <c r="BL89" s="302"/>
      <c r="BM89" s="302" t="s">
        <v>942</v>
      </c>
      <c r="BN89" s="302" t="s">
        <v>943</v>
      </c>
      <c r="BO89" s="302" t="s">
        <v>940</v>
      </c>
      <c r="BP89" s="302" t="s">
        <v>496</v>
      </c>
      <c r="BQ89" s="302" t="s">
        <v>856</v>
      </c>
      <c r="BR89" s="302" t="s">
        <v>941</v>
      </c>
    </row>
    <row r="90" spans="1:70" x14ac:dyDescent="0.35">
      <c r="A90" s="301" t="s">
        <v>477</v>
      </c>
      <c r="B90" s="302" t="s">
        <v>478</v>
      </c>
      <c r="C90" s="302" t="s">
        <v>479</v>
      </c>
      <c r="D90" s="303" t="s">
        <v>480</v>
      </c>
      <c r="E90" s="303" t="s">
        <v>481</v>
      </c>
      <c r="F90" s="302" t="s">
        <v>482</v>
      </c>
      <c r="G90" s="302" t="s">
        <v>483</v>
      </c>
      <c r="H90" s="302" t="s">
        <v>484</v>
      </c>
      <c r="I90" s="302" t="s">
        <v>485</v>
      </c>
      <c r="J90" s="302" t="s">
        <v>486</v>
      </c>
      <c r="K90" s="302" t="s">
        <v>487</v>
      </c>
      <c r="L90" s="301" t="s">
        <v>488</v>
      </c>
      <c r="M90" s="302" t="s">
        <v>489</v>
      </c>
      <c r="N90" s="302" t="s">
        <v>490</v>
      </c>
      <c r="O90" s="302" t="s">
        <v>487</v>
      </c>
      <c r="P90" s="302" t="s">
        <v>484</v>
      </c>
      <c r="Q90" s="301" t="s">
        <v>491</v>
      </c>
      <c r="R90" s="302" t="s">
        <v>492</v>
      </c>
      <c r="S90" s="302" t="s">
        <v>493</v>
      </c>
      <c r="T90" s="302">
        <v>45297083</v>
      </c>
      <c r="U90" s="302"/>
      <c r="V90" s="302"/>
      <c r="W90" s="303" t="s">
        <v>609</v>
      </c>
      <c r="X90" s="302" t="s">
        <v>936</v>
      </c>
      <c r="Y90" s="302" t="s">
        <v>496</v>
      </c>
      <c r="Z90" s="302" t="s">
        <v>793</v>
      </c>
      <c r="AA90" s="302"/>
      <c r="AB90" s="302" t="s">
        <v>850</v>
      </c>
      <c r="AC90" s="302" t="s">
        <v>851</v>
      </c>
      <c r="AD90" s="304">
        <v>759.92</v>
      </c>
      <c r="AE90" s="304">
        <v>759.92</v>
      </c>
      <c r="AF90" s="302" t="s">
        <v>741</v>
      </c>
      <c r="AG90" s="302">
        <v>1</v>
      </c>
      <c r="AH90" s="304">
        <v>759.92</v>
      </c>
      <c r="AI90" s="304">
        <v>759.92</v>
      </c>
      <c r="AJ90" s="302" t="s">
        <v>501</v>
      </c>
      <c r="AK90" s="302" t="s">
        <v>502</v>
      </c>
      <c r="AL90" s="301" t="s">
        <v>503</v>
      </c>
      <c r="AM90" s="302">
        <v>34810</v>
      </c>
      <c r="AN90" s="302">
        <v>71475</v>
      </c>
      <c r="AO90" s="301" t="s">
        <v>477</v>
      </c>
      <c r="AP90" s="301" t="s">
        <v>504</v>
      </c>
      <c r="AQ90" s="302" t="s">
        <v>937</v>
      </c>
      <c r="AR90" s="302"/>
      <c r="AS90" s="303"/>
      <c r="AT90" s="302"/>
      <c r="AU90" s="302"/>
      <c r="AV90" s="304"/>
      <c r="AW90" s="302"/>
      <c r="AX90" s="302"/>
      <c r="AY90" s="304"/>
      <c r="AZ90" s="302"/>
      <c r="BA90" s="302"/>
      <c r="BB90" s="302"/>
      <c r="BC90" s="302"/>
      <c r="BD90" s="302"/>
      <c r="BE90" s="303"/>
      <c r="BF90" s="302"/>
      <c r="BG90" s="304"/>
      <c r="BH90" s="302"/>
      <c r="BI90" s="302"/>
      <c r="BJ90" s="302"/>
      <c r="BK90" s="302"/>
      <c r="BL90" s="302"/>
      <c r="BM90" s="302" t="s">
        <v>944</v>
      </c>
      <c r="BN90" s="302" t="s">
        <v>945</v>
      </c>
      <c r="BO90" s="302" t="s">
        <v>940</v>
      </c>
      <c r="BP90" s="302" t="s">
        <v>496</v>
      </c>
      <c r="BQ90" s="302" t="s">
        <v>856</v>
      </c>
      <c r="BR90" s="302" t="s">
        <v>941</v>
      </c>
    </row>
    <row r="91" spans="1:70" x14ac:dyDescent="0.35">
      <c r="A91" s="301" t="s">
        <v>477</v>
      </c>
      <c r="B91" s="302" t="s">
        <v>478</v>
      </c>
      <c r="C91" s="302" t="s">
        <v>479</v>
      </c>
      <c r="D91" s="303" t="s">
        <v>480</v>
      </c>
      <c r="E91" s="303" t="s">
        <v>481</v>
      </c>
      <c r="F91" s="302" t="s">
        <v>482</v>
      </c>
      <c r="G91" s="302" t="s">
        <v>483</v>
      </c>
      <c r="H91" s="302" t="s">
        <v>484</v>
      </c>
      <c r="I91" s="302" t="s">
        <v>485</v>
      </c>
      <c r="J91" s="302" t="s">
        <v>486</v>
      </c>
      <c r="K91" s="302" t="s">
        <v>487</v>
      </c>
      <c r="L91" s="301" t="s">
        <v>488</v>
      </c>
      <c r="M91" s="302" t="s">
        <v>489</v>
      </c>
      <c r="N91" s="302" t="s">
        <v>490</v>
      </c>
      <c r="O91" s="302" t="s">
        <v>487</v>
      </c>
      <c r="P91" s="302" t="s">
        <v>484</v>
      </c>
      <c r="Q91" s="301" t="s">
        <v>491</v>
      </c>
      <c r="R91" s="302" t="s">
        <v>492</v>
      </c>
      <c r="S91" s="302" t="s">
        <v>493</v>
      </c>
      <c r="T91" s="302">
        <v>45297220</v>
      </c>
      <c r="U91" s="302"/>
      <c r="V91" s="302"/>
      <c r="W91" s="303" t="s">
        <v>609</v>
      </c>
      <c r="X91" s="302" t="s">
        <v>936</v>
      </c>
      <c r="Y91" s="302" t="s">
        <v>496</v>
      </c>
      <c r="Z91" s="302" t="s">
        <v>793</v>
      </c>
      <c r="AA91" s="302"/>
      <c r="AB91" s="302" t="s">
        <v>850</v>
      </c>
      <c r="AC91" s="302" t="s">
        <v>851</v>
      </c>
      <c r="AD91" s="304">
        <v>307.3</v>
      </c>
      <c r="AE91" s="304">
        <v>307.3</v>
      </c>
      <c r="AF91" s="302" t="s">
        <v>741</v>
      </c>
      <c r="AG91" s="302">
        <v>1</v>
      </c>
      <c r="AH91" s="304">
        <v>307.3</v>
      </c>
      <c r="AI91" s="304">
        <v>307.3</v>
      </c>
      <c r="AJ91" s="302" t="s">
        <v>501</v>
      </c>
      <c r="AK91" s="302" t="s">
        <v>502</v>
      </c>
      <c r="AL91" s="301" t="s">
        <v>503</v>
      </c>
      <c r="AM91" s="302">
        <v>34810</v>
      </c>
      <c r="AN91" s="302">
        <v>71475</v>
      </c>
      <c r="AO91" s="301" t="s">
        <v>477</v>
      </c>
      <c r="AP91" s="301" t="s">
        <v>504</v>
      </c>
      <c r="AQ91" s="302" t="s">
        <v>937</v>
      </c>
      <c r="AR91" s="302"/>
      <c r="AS91" s="303"/>
      <c r="AT91" s="302"/>
      <c r="AU91" s="302"/>
      <c r="AV91" s="304"/>
      <c r="AW91" s="302"/>
      <c r="AX91" s="302"/>
      <c r="AY91" s="304"/>
      <c r="AZ91" s="302"/>
      <c r="BA91" s="302"/>
      <c r="BB91" s="302"/>
      <c r="BC91" s="302"/>
      <c r="BD91" s="302"/>
      <c r="BE91" s="303"/>
      <c r="BF91" s="302"/>
      <c r="BG91" s="304"/>
      <c r="BH91" s="302"/>
      <c r="BI91" s="302"/>
      <c r="BJ91" s="302"/>
      <c r="BK91" s="302"/>
      <c r="BL91" s="302"/>
      <c r="BM91" s="302" t="s">
        <v>938</v>
      </c>
      <c r="BN91" s="302" t="s">
        <v>939</v>
      </c>
      <c r="BO91" s="302" t="s">
        <v>940</v>
      </c>
      <c r="BP91" s="302" t="s">
        <v>590</v>
      </c>
      <c r="BQ91" s="302" t="s">
        <v>856</v>
      </c>
      <c r="BR91" s="302" t="s">
        <v>941</v>
      </c>
    </row>
    <row r="92" spans="1:70" x14ac:dyDescent="0.35">
      <c r="A92" s="301" t="s">
        <v>477</v>
      </c>
      <c r="B92" s="302" t="s">
        <v>478</v>
      </c>
      <c r="C92" s="302" t="s">
        <v>479</v>
      </c>
      <c r="D92" s="303" t="s">
        <v>480</v>
      </c>
      <c r="E92" s="303" t="s">
        <v>481</v>
      </c>
      <c r="F92" s="302" t="s">
        <v>482</v>
      </c>
      <c r="G92" s="302" t="s">
        <v>483</v>
      </c>
      <c r="H92" s="302" t="s">
        <v>484</v>
      </c>
      <c r="I92" s="302" t="s">
        <v>485</v>
      </c>
      <c r="J92" s="302" t="s">
        <v>486</v>
      </c>
      <c r="K92" s="302" t="s">
        <v>487</v>
      </c>
      <c r="L92" s="301" t="s">
        <v>488</v>
      </c>
      <c r="M92" s="302" t="s">
        <v>489</v>
      </c>
      <c r="N92" s="302" t="s">
        <v>490</v>
      </c>
      <c r="O92" s="302" t="s">
        <v>487</v>
      </c>
      <c r="P92" s="302" t="s">
        <v>484</v>
      </c>
      <c r="Q92" s="301" t="s">
        <v>491</v>
      </c>
      <c r="R92" s="302" t="s">
        <v>492</v>
      </c>
      <c r="S92" s="302" t="s">
        <v>493</v>
      </c>
      <c r="T92" s="302">
        <v>45297322</v>
      </c>
      <c r="U92" s="302"/>
      <c r="V92" s="302"/>
      <c r="W92" s="303" t="s">
        <v>527</v>
      </c>
      <c r="X92" s="302" t="s">
        <v>936</v>
      </c>
      <c r="Y92" s="302" t="s">
        <v>496</v>
      </c>
      <c r="Z92" s="302" t="s">
        <v>793</v>
      </c>
      <c r="AA92" s="302"/>
      <c r="AB92" s="302" t="s">
        <v>850</v>
      </c>
      <c r="AC92" s="302" t="s">
        <v>851</v>
      </c>
      <c r="AD92" s="304">
        <v>773.39</v>
      </c>
      <c r="AE92" s="304">
        <v>773.39</v>
      </c>
      <c r="AF92" s="302" t="s">
        <v>741</v>
      </c>
      <c r="AG92" s="302">
        <v>1</v>
      </c>
      <c r="AH92" s="304">
        <v>773.39</v>
      </c>
      <c r="AI92" s="304">
        <v>773.39</v>
      </c>
      <c r="AJ92" s="302" t="s">
        <v>501</v>
      </c>
      <c r="AK92" s="302" t="s">
        <v>502</v>
      </c>
      <c r="AL92" s="301" t="s">
        <v>503</v>
      </c>
      <c r="AM92" s="302">
        <v>34810</v>
      </c>
      <c r="AN92" s="302">
        <v>71475</v>
      </c>
      <c r="AO92" s="301" t="s">
        <v>477</v>
      </c>
      <c r="AP92" s="301" t="s">
        <v>504</v>
      </c>
      <c r="AQ92" s="302" t="s">
        <v>937</v>
      </c>
      <c r="AR92" s="302"/>
      <c r="AS92" s="303"/>
      <c r="AT92" s="302"/>
      <c r="AU92" s="302"/>
      <c r="AV92" s="304"/>
      <c r="AW92" s="302"/>
      <c r="AX92" s="302"/>
      <c r="AY92" s="304"/>
      <c r="AZ92" s="302"/>
      <c r="BA92" s="302"/>
      <c r="BB92" s="302"/>
      <c r="BC92" s="302"/>
      <c r="BD92" s="302"/>
      <c r="BE92" s="303"/>
      <c r="BF92" s="302"/>
      <c r="BG92" s="304"/>
      <c r="BH92" s="302"/>
      <c r="BI92" s="302"/>
      <c r="BJ92" s="302"/>
      <c r="BK92" s="302"/>
      <c r="BL92" s="302"/>
      <c r="BM92" s="302" t="s">
        <v>944</v>
      </c>
      <c r="BN92" s="302" t="s">
        <v>945</v>
      </c>
      <c r="BO92" s="302" t="s">
        <v>940</v>
      </c>
      <c r="BP92" s="302" t="s">
        <v>496</v>
      </c>
      <c r="BQ92" s="302" t="s">
        <v>856</v>
      </c>
      <c r="BR92" s="302" t="s">
        <v>941</v>
      </c>
    </row>
    <row r="93" spans="1:70" x14ac:dyDescent="0.35">
      <c r="A93" s="301" t="s">
        <v>477</v>
      </c>
      <c r="B93" s="302" t="s">
        <v>478</v>
      </c>
      <c r="C93" s="302" t="s">
        <v>479</v>
      </c>
      <c r="D93" s="303" t="s">
        <v>480</v>
      </c>
      <c r="E93" s="303" t="s">
        <v>481</v>
      </c>
      <c r="F93" s="302" t="s">
        <v>482</v>
      </c>
      <c r="G93" s="302" t="s">
        <v>483</v>
      </c>
      <c r="H93" s="302" t="s">
        <v>484</v>
      </c>
      <c r="I93" s="302" t="s">
        <v>485</v>
      </c>
      <c r="J93" s="302" t="s">
        <v>486</v>
      </c>
      <c r="K93" s="302" t="s">
        <v>487</v>
      </c>
      <c r="L93" s="301" t="s">
        <v>488</v>
      </c>
      <c r="M93" s="302" t="s">
        <v>489</v>
      </c>
      <c r="N93" s="302" t="s">
        <v>490</v>
      </c>
      <c r="O93" s="302" t="s">
        <v>487</v>
      </c>
      <c r="P93" s="302" t="s">
        <v>484</v>
      </c>
      <c r="Q93" s="301" t="s">
        <v>491</v>
      </c>
      <c r="R93" s="302" t="s">
        <v>492</v>
      </c>
      <c r="S93" s="302" t="s">
        <v>493</v>
      </c>
      <c r="T93" s="302">
        <v>45297323</v>
      </c>
      <c r="U93" s="302"/>
      <c r="V93" s="302"/>
      <c r="W93" s="303" t="s">
        <v>527</v>
      </c>
      <c r="X93" s="302" t="s">
        <v>936</v>
      </c>
      <c r="Y93" s="302" t="s">
        <v>496</v>
      </c>
      <c r="Z93" s="302" t="s">
        <v>793</v>
      </c>
      <c r="AA93" s="302"/>
      <c r="AB93" s="302" t="s">
        <v>850</v>
      </c>
      <c r="AC93" s="302" t="s">
        <v>851</v>
      </c>
      <c r="AD93" s="304">
        <v>2068.65</v>
      </c>
      <c r="AE93" s="304">
        <v>2068.65</v>
      </c>
      <c r="AF93" s="302" t="s">
        <v>741</v>
      </c>
      <c r="AG93" s="302">
        <v>1</v>
      </c>
      <c r="AH93" s="304">
        <v>2068.65</v>
      </c>
      <c r="AI93" s="304">
        <v>2068.65</v>
      </c>
      <c r="AJ93" s="302" t="s">
        <v>501</v>
      </c>
      <c r="AK93" s="302" t="s">
        <v>502</v>
      </c>
      <c r="AL93" s="301" t="s">
        <v>503</v>
      </c>
      <c r="AM93" s="302">
        <v>34810</v>
      </c>
      <c r="AN93" s="302">
        <v>71475</v>
      </c>
      <c r="AO93" s="301" t="s">
        <v>477</v>
      </c>
      <c r="AP93" s="301" t="s">
        <v>504</v>
      </c>
      <c r="AQ93" s="302" t="s">
        <v>937</v>
      </c>
      <c r="AR93" s="302"/>
      <c r="AS93" s="303"/>
      <c r="AT93" s="302"/>
      <c r="AU93" s="302"/>
      <c r="AV93" s="304"/>
      <c r="AW93" s="302"/>
      <c r="AX93" s="302"/>
      <c r="AY93" s="304"/>
      <c r="AZ93" s="302"/>
      <c r="BA93" s="302"/>
      <c r="BB93" s="302"/>
      <c r="BC93" s="302"/>
      <c r="BD93" s="302"/>
      <c r="BE93" s="303"/>
      <c r="BF93" s="302"/>
      <c r="BG93" s="304"/>
      <c r="BH93" s="302"/>
      <c r="BI93" s="302"/>
      <c r="BJ93" s="302"/>
      <c r="BK93" s="302"/>
      <c r="BL93" s="302"/>
      <c r="BM93" s="302" t="s">
        <v>942</v>
      </c>
      <c r="BN93" s="302" t="s">
        <v>943</v>
      </c>
      <c r="BO93" s="302" t="s">
        <v>940</v>
      </c>
      <c r="BP93" s="302" t="s">
        <v>496</v>
      </c>
      <c r="BQ93" s="302" t="s">
        <v>856</v>
      </c>
      <c r="BR93" s="302" t="s">
        <v>941</v>
      </c>
    </row>
    <row r="94" spans="1:70" x14ac:dyDescent="0.35">
      <c r="A94" s="301" t="s">
        <v>477</v>
      </c>
      <c r="B94" s="302" t="s">
        <v>478</v>
      </c>
      <c r="C94" s="302" t="s">
        <v>479</v>
      </c>
      <c r="D94" s="303" t="s">
        <v>480</v>
      </c>
      <c r="E94" s="303" t="s">
        <v>481</v>
      </c>
      <c r="F94" s="302" t="s">
        <v>482</v>
      </c>
      <c r="G94" s="302" t="s">
        <v>483</v>
      </c>
      <c r="H94" s="302" t="s">
        <v>484</v>
      </c>
      <c r="I94" s="302" t="s">
        <v>485</v>
      </c>
      <c r="J94" s="302" t="s">
        <v>486</v>
      </c>
      <c r="K94" s="302" t="s">
        <v>487</v>
      </c>
      <c r="L94" s="301" t="s">
        <v>488</v>
      </c>
      <c r="M94" s="302" t="s">
        <v>489</v>
      </c>
      <c r="N94" s="302" t="s">
        <v>490</v>
      </c>
      <c r="O94" s="302" t="s">
        <v>487</v>
      </c>
      <c r="P94" s="302" t="s">
        <v>484</v>
      </c>
      <c r="Q94" s="301" t="s">
        <v>491</v>
      </c>
      <c r="R94" s="302" t="s">
        <v>492</v>
      </c>
      <c r="S94" s="302" t="s">
        <v>493</v>
      </c>
      <c r="T94" s="302">
        <v>45297382</v>
      </c>
      <c r="U94" s="302"/>
      <c r="V94" s="302"/>
      <c r="W94" s="303" t="s">
        <v>515</v>
      </c>
      <c r="X94" s="302" t="s">
        <v>936</v>
      </c>
      <c r="Y94" s="302" t="s">
        <v>496</v>
      </c>
      <c r="Z94" s="302" t="s">
        <v>793</v>
      </c>
      <c r="AA94" s="302"/>
      <c r="AB94" s="302" t="s">
        <v>850</v>
      </c>
      <c r="AC94" s="302" t="s">
        <v>851</v>
      </c>
      <c r="AD94" s="304">
        <v>768.42</v>
      </c>
      <c r="AE94" s="304">
        <v>768.42</v>
      </c>
      <c r="AF94" s="302" t="s">
        <v>741</v>
      </c>
      <c r="AG94" s="302">
        <v>1</v>
      </c>
      <c r="AH94" s="304">
        <v>768.42</v>
      </c>
      <c r="AI94" s="304">
        <v>768.42</v>
      </c>
      <c r="AJ94" s="302" t="s">
        <v>501</v>
      </c>
      <c r="AK94" s="302" t="s">
        <v>502</v>
      </c>
      <c r="AL94" s="301" t="s">
        <v>503</v>
      </c>
      <c r="AM94" s="302">
        <v>34810</v>
      </c>
      <c r="AN94" s="302">
        <v>71475</v>
      </c>
      <c r="AO94" s="301" t="s">
        <v>477</v>
      </c>
      <c r="AP94" s="301" t="s">
        <v>504</v>
      </c>
      <c r="AQ94" s="302" t="s">
        <v>937</v>
      </c>
      <c r="AR94" s="302"/>
      <c r="AS94" s="303"/>
      <c r="AT94" s="302"/>
      <c r="AU94" s="302"/>
      <c r="AV94" s="304"/>
      <c r="AW94" s="302"/>
      <c r="AX94" s="302"/>
      <c r="AY94" s="304"/>
      <c r="AZ94" s="302"/>
      <c r="BA94" s="302"/>
      <c r="BB94" s="302"/>
      <c r="BC94" s="302"/>
      <c r="BD94" s="302"/>
      <c r="BE94" s="303"/>
      <c r="BF94" s="302"/>
      <c r="BG94" s="304"/>
      <c r="BH94" s="302"/>
      <c r="BI94" s="302"/>
      <c r="BJ94" s="302"/>
      <c r="BK94" s="302"/>
      <c r="BL94" s="302"/>
      <c r="BM94" s="302" t="s">
        <v>944</v>
      </c>
      <c r="BN94" s="302" t="s">
        <v>945</v>
      </c>
      <c r="BO94" s="302" t="s">
        <v>940</v>
      </c>
      <c r="BP94" s="302" t="s">
        <v>496</v>
      </c>
      <c r="BQ94" s="302" t="s">
        <v>856</v>
      </c>
      <c r="BR94" s="302" t="s">
        <v>941</v>
      </c>
    </row>
    <row r="95" spans="1:70" x14ac:dyDescent="0.35">
      <c r="A95" s="301" t="s">
        <v>477</v>
      </c>
      <c r="B95" s="302" t="s">
        <v>478</v>
      </c>
      <c r="C95" s="302" t="s">
        <v>479</v>
      </c>
      <c r="D95" s="303" t="s">
        <v>480</v>
      </c>
      <c r="E95" s="303" t="s">
        <v>481</v>
      </c>
      <c r="F95" s="302" t="s">
        <v>482</v>
      </c>
      <c r="G95" s="302" t="s">
        <v>483</v>
      </c>
      <c r="H95" s="302" t="s">
        <v>484</v>
      </c>
      <c r="I95" s="302" t="s">
        <v>485</v>
      </c>
      <c r="J95" s="302" t="s">
        <v>486</v>
      </c>
      <c r="K95" s="302" t="s">
        <v>487</v>
      </c>
      <c r="L95" s="301" t="s">
        <v>488</v>
      </c>
      <c r="M95" s="302" t="s">
        <v>489</v>
      </c>
      <c r="N95" s="302" t="s">
        <v>490</v>
      </c>
      <c r="O95" s="302" t="s">
        <v>487</v>
      </c>
      <c r="P95" s="302" t="s">
        <v>484</v>
      </c>
      <c r="Q95" s="301" t="s">
        <v>491</v>
      </c>
      <c r="R95" s="302" t="s">
        <v>492</v>
      </c>
      <c r="S95" s="302" t="s">
        <v>493</v>
      </c>
      <c r="T95" s="302">
        <v>45297383</v>
      </c>
      <c r="U95" s="302"/>
      <c r="V95" s="302"/>
      <c r="W95" s="303" t="s">
        <v>515</v>
      </c>
      <c r="X95" s="302" t="s">
        <v>936</v>
      </c>
      <c r="Y95" s="302" t="s">
        <v>496</v>
      </c>
      <c r="Z95" s="302" t="s">
        <v>793</v>
      </c>
      <c r="AA95" s="302"/>
      <c r="AB95" s="302" t="s">
        <v>850</v>
      </c>
      <c r="AC95" s="302" t="s">
        <v>851</v>
      </c>
      <c r="AD95" s="304">
        <v>2054.17</v>
      </c>
      <c r="AE95" s="304">
        <v>2054.17</v>
      </c>
      <c r="AF95" s="302" t="s">
        <v>741</v>
      </c>
      <c r="AG95" s="302">
        <v>1</v>
      </c>
      <c r="AH95" s="304">
        <v>2054.17</v>
      </c>
      <c r="AI95" s="304">
        <v>2054.17</v>
      </c>
      <c r="AJ95" s="302" t="s">
        <v>501</v>
      </c>
      <c r="AK95" s="302" t="s">
        <v>502</v>
      </c>
      <c r="AL95" s="301" t="s">
        <v>503</v>
      </c>
      <c r="AM95" s="302">
        <v>34810</v>
      </c>
      <c r="AN95" s="302">
        <v>71475</v>
      </c>
      <c r="AO95" s="301" t="s">
        <v>477</v>
      </c>
      <c r="AP95" s="301" t="s">
        <v>504</v>
      </c>
      <c r="AQ95" s="302" t="s">
        <v>937</v>
      </c>
      <c r="AR95" s="302"/>
      <c r="AS95" s="303"/>
      <c r="AT95" s="302"/>
      <c r="AU95" s="302"/>
      <c r="AV95" s="304"/>
      <c r="AW95" s="302"/>
      <c r="AX95" s="302"/>
      <c r="AY95" s="304"/>
      <c r="AZ95" s="302"/>
      <c r="BA95" s="302"/>
      <c r="BB95" s="302"/>
      <c r="BC95" s="302"/>
      <c r="BD95" s="302"/>
      <c r="BE95" s="303"/>
      <c r="BF95" s="302"/>
      <c r="BG95" s="304"/>
      <c r="BH95" s="302"/>
      <c r="BI95" s="302"/>
      <c r="BJ95" s="302"/>
      <c r="BK95" s="302"/>
      <c r="BL95" s="302"/>
      <c r="BM95" s="302" t="s">
        <v>942</v>
      </c>
      <c r="BN95" s="302" t="s">
        <v>943</v>
      </c>
      <c r="BO95" s="302" t="s">
        <v>940</v>
      </c>
      <c r="BP95" s="302" t="s">
        <v>496</v>
      </c>
      <c r="BQ95" s="302" t="s">
        <v>856</v>
      </c>
      <c r="BR95" s="302" t="s">
        <v>941</v>
      </c>
    </row>
    <row r="96" spans="1:70" x14ac:dyDescent="0.35">
      <c r="A96" s="301" t="s">
        <v>477</v>
      </c>
      <c r="B96" s="302" t="s">
        <v>478</v>
      </c>
      <c r="C96" s="302" t="s">
        <v>479</v>
      </c>
      <c r="D96" s="303" t="s">
        <v>480</v>
      </c>
      <c r="E96" s="303" t="s">
        <v>481</v>
      </c>
      <c r="F96" s="302" t="s">
        <v>482</v>
      </c>
      <c r="G96" s="302" t="s">
        <v>483</v>
      </c>
      <c r="H96" s="302" t="s">
        <v>484</v>
      </c>
      <c r="I96" s="302" t="s">
        <v>485</v>
      </c>
      <c r="J96" s="302" t="s">
        <v>486</v>
      </c>
      <c r="K96" s="302" t="s">
        <v>487</v>
      </c>
      <c r="L96" s="301" t="s">
        <v>488</v>
      </c>
      <c r="M96" s="302" t="s">
        <v>489</v>
      </c>
      <c r="N96" s="302" t="s">
        <v>490</v>
      </c>
      <c r="O96" s="302" t="s">
        <v>487</v>
      </c>
      <c r="P96" s="302" t="s">
        <v>484</v>
      </c>
      <c r="Q96" s="301" t="s">
        <v>491</v>
      </c>
      <c r="R96" s="302" t="s">
        <v>492</v>
      </c>
      <c r="S96" s="302" t="s">
        <v>493</v>
      </c>
      <c r="T96" s="302">
        <v>45297384</v>
      </c>
      <c r="U96" s="302"/>
      <c r="V96" s="302"/>
      <c r="W96" s="303" t="s">
        <v>527</v>
      </c>
      <c r="X96" s="302" t="s">
        <v>936</v>
      </c>
      <c r="Y96" s="302" t="s">
        <v>496</v>
      </c>
      <c r="Z96" s="302" t="s">
        <v>793</v>
      </c>
      <c r="AA96" s="302"/>
      <c r="AB96" s="302" t="s">
        <v>850</v>
      </c>
      <c r="AC96" s="302" t="s">
        <v>851</v>
      </c>
      <c r="AD96" s="304">
        <v>311.56</v>
      </c>
      <c r="AE96" s="304">
        <v>311.56</v>
      </c>
      <c r="AF96" s="302" t="s">
        <v>741</v>
      </c>
      <c r="AG96" s="302">
        <v>1</v>
      </c>
      <c r="AH96" s="304">
        <v>311.56</v>
      </c>
      <c r="AI96" s="304">
        <v>311.56</v>
      </c>
      <c r="AJ96" s="302" t="s">
        <v>501</v>
      </c>
      <c r="AK96" s="302" t="s">
        <v>502</v>
      </c>
      <c r="AL96" s="301" t="s">
        <v>503</v>
      </c>
      <c r="AM96" s="302">
        <v>34810</v>
      </c>
      <c r="AN96" s="302">
        <v>71475</v>
      </c>
      <c r="AO96" s="301" t="s">
        <v>477</v>
      </c>
      <c r="AP96" s="301" t="s">
        <v>504</v>
      </c>
      <c r="AQ96" s="302" t="s">
        <v>937</v>
      </c>
      <c r="AR96" s="302"/>
      <c r="AS96" s="303"/>
      <c r="AT96" s="302"/>
      <c r="AU96" s="302"/>
      <c r="AV96" s="304"/>
      <c r="AW96" s="302"/>
      <c r="AX96" s="302"/>
      <c r="AY96" s="304"/>
      <c r="AZ96" s="302"/>
      <c r="BA96" s="302"/>
      <c r="BB96" s="302"/>
      <c r="BC96" s="302"/>
      <c r="BD96" s="302"/>
      <c r="BE96" s="303"/>
      <c r="BF96" s="302"/>
      <c r="BG96" s="304"/>
      <c r="BH96" s="302"/>
      <c r="BI96" s="302"/>
      <c r="BJ96" s="302"/>
      <c r="BK96" s="302"/>
      <c r="BL96" s="302"/>
      <c r="BM96" s="302" t="s">
        <v>938</v>
      </c>
      <c r="BN96" s="302" t="s">
        <v>939</v>
      </c>
      <c r="BO96" s="302" t="s">
        <v>940</v>
      </c>
      <c r="BP96" s="302" t="s">
        <v>590</v>
      </c>
      <c r="BQ96" s="302" t="s">
        <v>856</v>
      </c>
      <c r="BR96" s="302" t="s">
        <v>941</v>
      </c>
    </row>
    <row r="97" spans="1:70" hidden="1" x14ac:dyDescent="0.35">
      <c r="A97" s="301" t="s">
        <v>477</v>
      </c>
      <c r="B97" s="302" t="s">
        <v>478</v>
      </c>
      <c r="C97" s="302" t="s">
        <v>479</v>
      </c>
      <c r="D97" s="303" t="s">
        <v>480</v>
      </c>
      <c r="E97" s="303" t="s">
        <v>481</v>
      </c>
      <c r="F97" s="302" t="s">
        <v>482</v>
      </c>
      <c r="G97" s="302" t="s">
        <v>483</v>
      </c>
      <c r="H97" s="302" t="s">
        <v>484</v>
      </c>
      <c r="I97" s="302" t="s">
        <v>485</v>
      </c>
      <c r="J97" s="302" t="s">
        <v>486</v>
      </c>
      <c r="K97" s="302" t="s">
        <v>487</v>
      </c>
      <c r="L97" s="301" t="s">
        <v>488</v>
      </c>
      <c r="M97" s="302" t="s">
        <v>489</v>
      </c>
      <c r="N97" s="302" t="s">
        <v>490</v>
      </c>
      <c r="O97" s="302" t="s">
        <v>487</v>
      </c>
      <c r="P97" s="302" t="s">
        <v>484</v>
      </c>
      <c r="Q97" s="301" t="s">
        <v>491</v>
      </c>
      <c r="R97" s="302" t="s">
        <v>492</v>
      </c>
      <c r="S97" s="302" t="s">
        <v>493</v>
      </c>
      <c r="T97" s="302">
        <v>45409922</v>
      </c>
      <c r="U97" s="302"/>
      <c r="V97" s="302"/>
      <c r="W97" s="303" t="s">
        <v>515</v>
      </c>
      <c r="X97" s="302" t="s">
        <v>792</v>
      </c>
      <c r="Y97" s="302" t="s">
        <v>496</v>
      </c>
      <c r="Z97" s="302" t="s">
        <v>793</v>
      </c>
      <c r="AA97" s="302"/>
      <c r="AB97" s="302" t="s">
        <v>794</v>
      </c>
      <c r="AC97" s="302" t="s">
        <v>795</v>
      </c>
      <c r="AD97" s="304">
        <v>0</v>
      </c>
      <c r="AE97" s="304">
        <v>219.28</v>
      </c>
      <c r="AF97" s="302" t="s">
        <v>741</v>
      </c>
      <c r="AG97" s="302">
        <v>1</v>
      </c>
      <c r="AH97" s="304">
        <v>0</v>
      </c>
      <c r="AI97" s="304">
        <v>219.28</v>
      </c>
      <c r="AJ97" s="302"/>
      <c r="AK97" s="302"/>
      <c r="AL97" s="301"/>
      <c r="AM97" s="302"/>
      <c r="AN97" s="302"/>
      <c r="AO97" s="301"/>
      <c r="AP97" s="301"/>
      <c r="AQ97" s="302" t="s">
        <v>796</v>
      </c>
      <c r="AR97" s="302"/>
      <c r="AS97" s="303"/>
      <c r="AT97" s="302"/>
      <c r="AU97" s="302"/>
      <c r="AV97" s="304"/>
      <c r="AW97" s="302"/>
      <c r="AX97" s="302"/>
      <c r="AY97" s="304"/>
      <c r="AZ97" s="302"/>
      <c r="BA97" s="302"/>
      <c r="BB97" s="302"/>
      <c r="BC97" s="302"/>
      <c r="BD97" s="302"/>
      <c r="BE97" s="303"/>
      <c r="BF97" s="302"/>
      <c r="BG97" s="304"/>
      <c r="BH97" s="302"/>
      <c r="BI97" s="302"/>
      <c r="BJ97" s="302"/>
      <c r="BK97" s="302"/>
      <c r="BL97" s="302"/>
      <c r="BM97" s="302"/>
      <c r="BN97" s="302"/>
      <c r="BO97" s="302"/>
      <c r="BP97" s="302"/>
      <c r="BQ97" s="302"/>
      <c r="BR97" s="302"/>
    </row>
    <row r="98" spans="1:70" hidden="1" x14ac:dyDescent="0.35">
      <c r="A98" s="301" t="s">
        <v>477</v>
      </c>
      <c r="B98" s="302" t="s">
        <v>478</v>
      </c>
      <c r="C98" s="302" t="s">
        <v>479</v>
      </c>
      <c r="D98" s="303" t="s">
        <v>480</v>
      </c>
      <c r="E98" s="303" t="s">
        <v>481</v>
      </c>
      <c r="F98" s="302" t="s">
        <v>482</v>
      </c>
      <c r="G98" s="302" t="s">
        <v>483</v>
      </c>
      <c r="H98" s="302" t="s">
        <v>484</v>
      </c>
      <c r="I98" s="302" t="s">
        <v>485</v>
      </c>
      <c r="J98" s="302" t="s">
        <v>486</v>
      </c>
      <c r="K98" s="302" t="s">
        <v>487</v>
      </c>
      <c r="L98" s="301" t="s">
        <v>488</v>
      </c>
      <c r="M98" s="302" t="s">
        <v>489</v>
      </c>
      <c r="N98" s="302" t="s">
        <v>490</v>
      </c>
      <c r="O98" s="302" t="s">
        <v>487</v>
      </c>
      <c r="P98" s="302" t="s">
        <v>484</v>
      </c>
      <c r="Q98" s="301" t="s">
        <v>491</v>
      </c>
      <c r="R98" s="302" t="s">
        <v>492</v>
      </c>
      <c r="S98" s="302" t="s">
        <v>493</v>
      </c>
      <c r="T98" s="302">
        <v>45409923</v>
      </c>
      <c r="U98" s="302"/>
      <c r="V98" s="302"/>
      <c r="W98" s="303" t="s">
        <v>609</v>
      </c>
      <c r="X98" s="302" t="s">
        <v>792</v>
      </c>
      <c r="Y98" s="302" t="s">
        <v>496</v>
      </c>
      <c r="Z98" s="302" t="s">
        <v>793</v>
      </c>
      <c r="AA98" s="302"/>
      <c r="AB98" s="302" t="s">
        <v>794</v>
      </c>
      <c r="AC98" s="302" t="s">
        <v>795</v>
      </c>
      <c r="AD98" s="304">
        <v>0</v>
      </c>
      <c r="AE98" s="304">
        <v>216.76</v>
      </c>
      <c r="AF98" s="302" t="s">
        <v>741</v>
      </c>
      <c r="AG98" s="302">
        <v>1</v>
      </c>
      <c r="AH98" s="304">
        <v>0</v>
      </c>
      <c r="AI98" s="304">
        <v>216.76</v>
      </c>
      <c r="AJ98" s="302"/>
      <c r="AK98" s="302"/>
      <c r="AL98" s="301"/>
      <c r="AM98" s="302"/>
      <c r="AN98" s="302"/>
      <c r="AO98" s="301"/>
      <c r="AP98" s="301"/>
      <c r="AQ98" s="302" t="s">
        <v>796</v>
      </c>
      <c r="AR98" s="302"/>
      <c r="AS98" s="303"/>
      <c r="AT98" s="302"/>
      <c r="AU98" s="302"/>
      <c r="AV98" s="304"/>
      <c r="AW98" s="302"/>
      <c r="AX98" s="302"/>
      <c r="AY98" s="304"/>
      <c r="AZ98" s="302"/>
      <c r="BA98" s="302"/>
      <c r="BB98" s="302"/>
      <c r="BC98" s="302"/>
      <c r="BD98" s="302"/>
      <c r="BE98" s="303"/>
      <c r="BF98" s="302"/>
      <c r="BG98" s="304"/>
      <c r="BH98" s="302"/>
      <c r="BI98" s="302"/>
      <c r="BJ98" s="302"/>
      <c r="BK98" s="302"/>
      <c r="BL98" s="302"/>
      <c r="BM98" s="302"/>
      <c r="BN98" s="302"/>
      <c r="BO98" s="302"/>
      <c r="BP98" s="302"/>
      <c r="BQ98" s="302"/>
      <c r="BR98" s="302"/>
    </row>
    <row r="99" spans="1:70" hidden="1" x14ac:dyDescent="0.35">
      <c r="A99" s="301" t="s">
        <v>477</v>
      </c>
      <c r="B99" s="302" t="s">
        <v>478</v>
      </c>
      <c r="C99" s="302" t="s">
        <v>479</v>
      </c>
      <c r="D99" s="303" t="s">
        <v>480</v>
      </c>
      <c r="E99" s="303" t="s">
        <v>481</v>
      </c>
      <c r="F99" s="302" t="s">
        <v>482</v>
      </c>
      <c r="G99" s="302" t="s">
        <v>483</v>
      </c>
      <c r="H99" s="302" t="s">
        <v>484</v>
      </c>
      <c r="I99" s="302" t="s">
        <v>485</v>
      </c>
      <c r="J99" s="302" t="s">
        <v>486</v>
      </c>
      <c r="K99" s="302" t="s">
        <v>487</v>
      </c>
      <c r="L99" s="301" t="s">
        <v>488</v>
      </c>
      <c r="M99" s="302" t="s">
        <v>489</v>
      </c>
      <c r="N99" s="302" t="s">
        <v>490</v>
      </c>
      <c r="O99" s="302" t="s">
        <v>487</v>
      </c>
      <c r="P99" s="302" t="s">
        <v>484</v>
      </c>
      <c r="Q99" s="301" t="s">
        <v>491</v>
      </c>
      <c r="R99" s="302" t="s">
        <v>492</v>
      </c>
      <c r="S99" s="302" t="s">
        <v>493</v>
      </c>
      <c r="T99" s="302">
        <v>45409924</v>
      </c>
      <c r="U99" s="302"/>
      <c r="V99" s="302"/>
      <c r="W99" s="303" t="s">
        <v>527</v>
      </c>
      <c r="X99" s="302" t="s">
        <v>792</v>
      </c>
      <c r="Y99" s="302" t="s">
        <v>496</v>
      </c>
      <c r="Z99" s="302" t="s">
        <v>793</v>
      </c>
      <c r="AA99" s="302"/>
      <c r="AB99" s="302" t="s">
        <v>794</v>
      </c>
      <c r="AC99" s="302" t="s">
        <v>795</v>
      </c>
      <c r="AD99" s="304">
        <v>0</v>
      </c>
      <c r="AE99" s="304">
        <v>220.76</v>
      </c>
      <c r="AF99" s="302" t="s">
        <v>741</v>
      </c>
      <c r="AG99" s="302">
        <v>1</v>
      </c>
      <c r="AH99" s="304">
        <v>0</v>
      </c>
      <c r="AI99" s="304">
        <v>220.76</v>
      </c>
      <c r="AJ99" s="302"/>
      <c r="AK99" s="302"/>
      <c r="AL99" s="301"/>
      <c r="AM99" s="302"/>
      <c r="AN99" s="302"/>
      <c r="AO99" s="301"/>
      <c r="AP99" s="301"/>
      <c r="AQ99" s="302" t="s">
        <v>796</v>
      </c>
      <c r="AR99" s="302"/>
      <c r="AS99" s="303"/>
      <c r="AT99" s="302"/>
      <c r="AU99" s="302"/>
      <c r="AV99" s="304"/>
      <c r="AW99" s="302"/>
      <c r="AX99" s="302"/>
      <c r="AY99" s="304"/>
      <c r="AZ99" s="302"/>
      <c r="BA99" s="302"/>
      <c r="BB99" s="302"/>
      <c r="BC99" s="302"/>
      <c r="BD99" s="302"/>
      <c r="BE99" s="303"/>
      <c r="BF99" s="302"/>
      <c r="BG99" s="304"/>
      <c r="BH99" s="302"/>
      <c r="BI99" s="302"/>
      <c r="BJ99" s="302"/>
      <c r="BK99" s="302"/>
      <c r="BL99" s="302"/>
      <c r="BM99" s="302"/>
      <c r="BN99" s="302"/>
      <c r="BO99" s="302"/>
      <c r="BP99" s="302"/>
      <c r="BQ99" s="302"/>
      <c r="BR99" s="302"/>
    </row>
    <row r="100" spans="1:70" s="437" customFormat="1" hidden="1" x14ac:dyDescent="0.35">
      <c r="A100" s="433" t="s">
        <v>477</v>
      </c>
      <c r="B100" s="434" t="s">
        <v>478</v>
      </c>
      <c r="C100" s="434" t="s">
        <v>479</v>
      </c>
      <c r="D100" s="435" t="s">
        <v>480</v>
      </c>
      <c r="E100" s="435" t="s">
        <v>481</v>
      </c>
      <c r="F100" s="434" t="s">
        <v>482</v>
      </c>
      <c r="G100" s="434" t="s">
        <v>483</v>
      </c>
      <c r="H100" s="434" t="s">
        <v>484</v>
      </c>
      <c r="I100" s="434" t="s">
        <v>485</v>
      </c>
      <c r="J100" s="434" t="s">
        <v>486</v>
      </c>
      <c r="K100" s="434" t="s">
        <v>487</v>
      </c>
      <c r="L100" s="433" t="s">
        <v>488</v>
      </c>
      <c r="M100" s="434" t="s">
        <v>489</v>
      </c>
      <c r="N100" s="434" t="s">
        <v>490</v>
      </c>
      <c r="O100" s="434" t="s">
        <v>487</v>
      </c>
      <c r="P100" s="434" t="s">
        <v>484</v>
      </c>
      <c r="Q100" s="433" t="s">
        <v>491</v>
      </c>
      <c r="R100" s="434" t="s">
        <v>492</v>
      </c>
      <c r="S100" s="434" t="s">
        <v>493</v>
      </c>
      <c r="T100" s="434">
        <v>47175925</v>
      </c>
      <c r="U100" s="434"/>
      <c r="V100" s="434"/>
      <c r="W100" s="435" t="s">
        <v>946</v>
      </c>
      <c r="X100" s="434" t="s">
        <v>734</v>
      </c>
      <c r="Y100" s="434" t="s">
        <v>590</v>
      </c>
      <c r="Z100" s="434" t="s">
        <v>497</v>
      </c>
      <c r="AA100" s="434" t="s">
        <v>498</v>
      </c>
      <c r="AB100" s="434" t="s">
        <v>499</v>
      </c>
      <c r="AC100" s="434" t="s">
        <v>605</v>
      </c>
      <c r="AD100" s="436">
        <v>0</v>
      </c>
      <c r="AE100" s="436">
        <v>0</v>
      </c>
      <c r="AF100" s="434" t="s">
        <v>273</v>
      </c>
      <c r="AG100" s="434">
        <v>2.2636999999999999E-4</v>
      </c>
      <c r="AH100" s="436">
        <v>0.86</v>
      </c>
      <c r="AI100" s="436">
        <v>0.86</v>
      </c>
      <c r="AJ100" s="434" t="s">
        <v>501</v>
      </c>
      <c r="AK100" s="434" t="s">
        <v>502</v>
      </c>
      <c r="AL100" s="433" t="s">
        <v>503</v>
      </c>
      <c r="AM100" s="434">
        <v>34801</v>
      </c>
      <c r="AN100" s="434">
        <v>72220</v>
      </c>
      <c r="AO100" s="433" t="s">
        <v>477</v>
      </c>
      <c r="AP100" s="433" t="s">
        <v>504</v>
      </c>
      <c r="AQ100" s="434" t="s">
        <v>735</v>
      </c>
      <c r="AR100" s="434" t="s">
        <v>947</v>
      </c>
      <c r="AS100" s="435" t="s">
        <v>946</v>
      </c>
      <c r="AT100" s="434" t="s">
        <v>482</v>
      </c>
      <c r="AU100" s="434" t="s">
        <v>948</v>
      </c>
      <c r="AV100" s="436" t="s">
        <v>949</v>
      </c>
      <c r="AW100" s="434" t="s">
        <v>950</v>
      </c>
      <c r="AX100" s="434" t="s">
        <v>951</v>
      </c>
      <c r="AY100" s="436" t="s">
        <v>606</v>
      </c>
      <c r="AZ100" s="434">
        <v>2096266</v>
      </c>
      <c r="BA100" s="434" t="s">
        <v>952</v>
      </c>
      <c r="BB100" s="434" t="s">
        <v>953</v>
      </c>
      <c r="BC100" s="434" t="s">
        <v>521</v>
      </c>
      <c r="BD100" s="434" t="s">
        <v>954</v>
      </c>
      <c r="BE100" s="435" t="s">
        <v>955</v>
      </c>
      <c r="BF100" s="434" t="s">
        <v>273</v>
      </c>
      <c r="BG100" s="436" t="s">
        <v>949</v>
      </c>
      <c r="BH100" s="434">
        <v>10192471</v>
      </c>
      <c r="BI100" s="434">
        <v>4</v>
      </c>
      <c r="BJ100" s="434" t="s">
        <v>950</v>
      </c>
      <c r="BK100" s="434" t="s">
        <v>600</v>
      </c>
      <c r="BL100" s="434" t="s">
        <v>601</v>
      </c>
      <c r="BM100" s="434"/>
      <c r="BN100" s="434"/>
      <c r="BO100" s="434"/>
      <c r="BP100" s="434"/>
      <c r="BQ100" s="434"/>
      <c r="BR100" s="434"/>
    </row>
    <row r="101" spans="1:70" s="437" customFormat="1" hidden="1" x14ac:dyDescent="0.35">
      <c r="A101" s="433" t="s">
        <v>477</v>
      </c>
      <c r="B101" s="434" t="s">
        <v>478</v>
      </c>
      <c r="C101" s="434" t="s">
        <v>479</v>
      </c>
      <c r="D101" s="435" t="s">
        <v>480</v>
      </c>
      <c r="E101" s="435" t="s">
        <v>481</v>
      </c>
      <c r="F101" s="434" t="s">
        <v>482</v>
      </c>
      <c r="G101" s="434" t="s">
        <v>483</v>
      </c>
      <c r="H101" s="434" t="s">
        <v>484</v>
      </c>
      <c r="I101" s="434" t="s">
        <v>485</v>
      </c>
      <c r="J101" s="434" t="s">
        <v>486</v>
      </c>
      <c r="K101" s="434" t="s">
        <v>487</v>
      </c>
      <c r="L101" s="433" t="s">
        <v>488</v>
      </c>
      <c r="M101" s="434" t="s">
        <v>489</v>
      </c>
      <c r="N101" s="434" t="s">
        <v>490</v>
      </c>
      <c r="O101" s="434" t="s">
        <v>487</v>
      </c>
      <c r="P101" s="434" t="s">
        <v>484</v>
      </c>
      <c r="Q101" s="433" t="s">
        <v>491</v>
      </c>
      <c r="R101" s="434" t="s">
        <v>492</v>
      </c>
      <c r="S101" s="434" t="s">
        <v>493</v>
      </c>
      <c r="T101" s="434">
        <v>47175928</v>
      </c>
      <c r="U101" s="434"/>
      <c r="V101" s="434"/>
      <c r="W101" s="435" t="s">
        <v>946</v>
      </c>
      <c r="X101" s="434" t="s">
        <v>734</v>
      </c>
      <c r="Y101" s="434" t="s">
        <v>590</v>
      </c>
      <c r="Z101" s="434" t="s">
        <v>497</v>
      </c>
      <c r="AA101" s="434" t="s">
        <v>498</v>
      </c>
      <c r="AB101" s="434" t="s">
        <v>499</v>
      </c>
      <c r="AC101" s="434" t="s">
        <v>605</v>
      </c>
      <c r="AD101" s="436">
        <v>0</v>
      </c>
      <c r="AE101" s="436">
        <v>0</v>
      </c>
      <c r="AF101" s="434" t="s">
        <v>273</v>
      </c>
      <c r="AG101" s="434">
        <v>2.2636999999999999E-4</v>
      </c>
      <c r="AH101" s="436">
        <v>1.49</v>
      </c>
      <c r="AI101" s="436">
        <v>1.49</v>
      </c>
      <c r="AJ101" s="434" t="s">
        <v>501</v>
      </c>
      <c r="AK101" s="434" t="s">
        <v>502</v>
      </c>
      <c r="AL101" s="433" t="s">
        <v>503</v>
      </c>
      <c r="AM101" s="434">
        <v>34801</v>
      </c>
      <c r="AN101" s="434">
        <v>72220</v>
      </c>
      <c r="AO101" s="433" t="s">
        <v>477</v>
      </c>
      <c r="AP101" s="433" t="s">
        <v>504</v>
      </c>
      <c r="AQ101" s="434" t="s">
        <v>735</v>
      </c>
      <c r="AR101" s="434" t="s">
        <v>947</v>
      </c>
      <c r="AS101" s="435" t="s">
        <v>946</v>
      </c>
      <c r="AT101" s="434" t="s">
        <v>482</v>
      </c>
      <c r="AU101" s="434" t="s">
        <v>948</v>
      </c>
      <c r="AV101" s="436" t="s">
        <v>949</v>
      </c>
      <c r="AW101" s="434" t="s">
        <v>956</v>
      </c>
      <c r="AX101" s="434" t="s">
        <v>957</v>
      </c>
      <c r="AY101" s="436" t="s">
        <v>606</v>
      </c>
      <c r="AZ101" s="434">
        <v>2096266</v>
      </c>
      <c r="BA101" s="434" t="s">
        <v>952</v>
      </c>
      <c r="BB101" s="434" t="s">
        <v>953</v>
      </c>
      <c r="BC101" s="434" t="s">
        <v>521</v>
      </c>
      <c r="BD101" s="434" t="s">
        <v>954</v>
      </c>
      <c r="BE101" s="435" t="s">
        <v>955</v>
      </c>
      <c r="BF101" s="434" t="s">
        <v>273</v>
      </c>
      <c r="BG101" s="436" t="s">
        <v>949</v>
      </c>
      <c r="BH101" s="434">
        <v>10192471</v>
      </c>
      <c r="BI101" s="434">
        <v>5</v>
      </c>
      <c r="BJ101" s="434" t="s">
        <v>956</v>
      </c>
      <c r="BK101" s="434" t="s">
        <v>600</v>
      </c>
      <c r="BL101" s="434" t="s">
        <v>601</v>
      </c>
      <c r="BM101" s="434"/>
      <c r="BN101" s="434"/>
      <c r="BO101" s="434"/>
      <c r="BP101" s="434"/>
      <c r="BQ101" s="434"/>
      <c r="BR101" s="434"/>
    </row>
    <row r="102" spans="1:70" s="437" customFormat="1" hidden="1" x14ac:dyDescent="0.35">
      <c r="A102" s="433" t="s">
        <v>477</v>
      </c>
      <c r="B102" s="434" t="s">
        <v>478</v>
      </c>
      <c r="C102" s="434" t="s">
        <v>479</v>
      </c>
      <c r="D102" s="435" t="s">
        <v>480</v>
      </c>
      <c r="E102" s="435" t="s">
        <v>481</v>
      </c>
      <c r="F102" s="434" t="s">
        <v>482</v>
      </c>
      <c r="G102" s="434" t="s">
        <v>483</v>
      </c>
      <c r="H102" s="434" t="s">
        <v>484</v>
      </c>
      <c r="I102" s="434" t="s">
        <v>485</v>
      </c>
      <c r="J102" s="434" t="s">
        <v>486</v>
      </c>
      <c r="K102" s="434" t="s">
        <v>487</v>
      </c>
      <c r="L102" s="433" t="s">
        <v>488</v>
      </c>
      <c r="M102" s="434" t="s">
        <v>489</v>
      </c>
      <c r="N102" s="434" t="s">
        <v>490</v>
      </c>
      <c r="O102" s="434" t="s">
        <v>487</v>
      </c>
      <c r="P102" s="434" t="s">
        <v>484</v>
      </c>
      <c r="Q102" s="433" t="s">
        <v>491</v>
      </c>
      <c r="R102" s="434" t="s">
        <v>492</v>
      </c>
      <c r="S102" s="434" t="s">
        <v>493</v>
      </c>
      <c r="T102" s="434">
        <v>47175930</v>
      </c>
      <c r="U102" s="434"/>
      <c r="V102" s="434"/>
      <c r="W102" s="435" t="s">
        <v>946</v>
      </c>
      <c r="X102" s="434" t="s">
        <v>734</v>
      </c>
      <c r="Y102" s="434" t="s">
        <v>590</v>
      </c>
      <c r="Z102" s="434" t="s">
        <v>497</v>
      </c>
      <c r="AA102" s="434" t="s">
        <v>498</v>
      </c>
      <c r="AB102" s="434" t="s">
        <v>499</v>
      </c>
      <c r="AC102" s="434" t="s">
        <v>605</v>
      </c>
      <c r="AD102" s="436">
        <v>0</v>
      </c>
      <c r="AE102" s="436">
        <v>0</v>
      </c>
      <c r="AF102" s="434" t="s">
        <v>273</v>
      </c>
      <c r="AG102" s="434">
        <v>2.2636999999999999E-4</v>
      </c>
      <c r="AH102" s="436">
        <v>0.06</v>
      </c>
      <c r="AI102" s="436">
        <v>0.06</v>
      </c>
      <c r="AJ102" s="434" t="s">
        <v>501</v>
      </c>
      <c r="AK102" s="434" t="s">
        <v>502</v>
      </c>
      <c r="AL102" s="433" t="s">
        <v>503</v>
      </c>
      <c r="AM102" s="434">
        <v>34801</v>
      </c>
      <c r="AN102" s="434">
        <v>72220</v>
      </c>
      <c r="AO102" s="433" t="s">
        <v>477</v>
      </c>
      <c r="AP102" s="433" t="s">
        <v>504</v>
      </c>
      <c r="AQ102" s="434" t="s">
        <v>735</v>
      </c>
      <c r="AR102" s="434" t="s">
        <v>947</v>
      </c>
      <c r="AS102" s="435" t="s">
        <v>946</v>
      </c>
      <c r="AT102" s="434" t="s">
        <v>482</v>
      </c>
      <c r="AU102" s="434" t="s">
        <v>948</v>
      </c>
      <c r="AV102" s="436" t="s">
        <v>949</v>
      </c>
      <c r="AW102" s="434" t="s">
        <v>739</v>
      </c>
      <c r="AX102" s="434" t="s">
        <v>958</v>
      </c>
      <c r="AY102" s="436" t="s">
        <v>606</v>
      </c>
      <c r="AZ102" s="434">
        <v>2096266</v>
      </c>
      <c r="BA102" s="434" t="s">
        <v>952</v>
      </c>
      <c r="BB102" s="434" t="s">
        <v>953</v>
      </c>
      <c r="BC102" s="434" t="s">
        <v>521</v>
      </c>
      <c r="BD102" s="434" t="s">
        <v>954</v>
      </c>
      <c r="BE102" s="435" t="s">
        <v>955</v>
      </c>
      <c r="BF102" s="434" t="s">
        <v>273</v>
      </c>
      <c r="BG102" s="436" t="s">
        <v>949</v>
      </c>
      <c r="BH102" s="434">
        <v>10192471</v>
      </c>
      <c r="BI102" s="434">
        <v>6</v>
      </c>
      <c r="BJ102" s="434" t="s">
        <v>739</v>
      </c>
      <c r="BK102" s="434" t="s">
        <v>600</v>
      </c>
      <c r="BL102" s="434" t="s">
        <v>601</v>
      </c>
      <c r="BM102" s="434"/>
      <c r="BN102" s="434"/>
      <c r="BO102" s="434"/>
      <c r="BP102" s="434"/>
      <c r="BQ102" s="434"/>
      <c r="BR102" s="434"/>
    </row>
    <row r="103" spans="1:70" s="437" customFormat="1" hidden="1" x14ac:dyDescent="0.35">
      <c r="A103" s="433" t="s">
        <v>477</v>
      </c>
      <c r="B103" s="434" t="s">
        <v>478</v>
      </c>
      <c r="C103" s="434" t="s">
        <v>479</v>
      </c>
      <c r="D103" s="435" t="s">
        <v>480</v>
      </c>
      <c r="E103" s="435" t="s">
        <v>481</v>
      </c>
      <c r="F103" s="434" t="s">
        <v>482</v>
      </c>
      <c r="G103" s="434" t="s">
        <v>483</v>
      </c>
      <c r="H103" s="434" t="s">
        <v>484</v>
      </c>
      <c r="I103" s="434" t="s">
        <v>485</v>
      </c>
      <c r="J103" s="434" t="s">
        <v>486</v>
      </c>
      <c r="K103" s="434" t="s">
        <v>487</v>
      </c>
      <c r="L103" s="433" t="s">
        <v>488</v>
      </c>
      <c r="M103" s="434" t="s">
        <v>489</v>
      </c>
      <c r="N103" s="434" t="s">
        <v>490</v>
      </c>
      <c r="O103" s="434" t="s">
        <v>487</v>
      </c>
      <c r="P103" s="434" t="s">
        <v>484</v>
      </c>
      <c r="Q103" s="433" t="s">
        <v>491</v>
      </c>
      <c r="R103" s="434" t="s">
        <v>492</v>
      </c>
      <c r="S103" s="434" t="s">
        <v>493</v>
      </c>
      <c r="T103" s="434">
        <v>47175931</v>
      </c>
      <c r="U103" s="434"/>
      <c r="V103" s="434"/>
      <c r="W103" s="435" t="s">
        <v>946</v>
      </c>
      <c r="X103" s="434" t="s">
        <v>734</v>
      </c>
      <c r="Y103" s="434" t="s">
        <v>590</v>
      </c>
      <c r="Z103" s="434" t="s">
        <v>497</v>
      </c>
      <c r="AA103" s="434" t="s">
        <v>498</v>
      </c>
      <c r="AB103" s="434" t="s">
        <v>499</v>
      </c>
      <c r="AC103" s="434" t="s">
        <v>605</v>
      </c>
      <c r="AD103" s="436">
        <v>0</v>
      </c>
      <c r="AE103" s="436">
        <v>0</v>
      </c>
      <c r="AF103" s="434" t="s">
        <v>273</v>
      </c>
      <c r="AG103" s="434">
        <v>2.2636999999999999E-4</v>
      </c>
      <c r="AH103" s="436">
        <v>0.65</v>
      </c>
      <c r="AI103" s="436">
        <v>0.65</v>
      </c>
      <c r="AJ103" s="434" t="s">
        <v>501</v>
      </c>
      <c r="AK103" s="434" t="s">
        <v>502</v>
      </c>
      <c r="AL103" s="433" t="s">
        <v>503</v>
      </c>
      <c r="AM103" s="434">
        <v>34801</v>
      </c>
      <c r="AN103" s="434">
        <v>72220</v>
      </c>
      <c r="AO103" s="433" t="s">
        <v>477</v>
      </c>
      <c r="AP103" s="433" t="s">
        <v>504</v>
      </c>
      <c r="AQ103" s="434" t="s">
        <v>735</v>
      </c>
      <c r="AR103" s="434" t="s">
        <v>947</v>
      </c>
      <c r="AS103" s="435" t="s">
        <v>946</v>
      </c>
      <c r="AT103" s="434" t="s">
        <v>482</v>
      </c>
      <c r="AU103" s="434" t="s">
        <v>948</v>
      </c>
      <c r="AV103" s="436" t="s">
        <v>949</v>
      </c>
      <c r="AW103" s="434" t="s">
        <v>959</v>
      </c>
      <c r="AX103" s="434" t="s">
        <v>960</v>
      </c>
      <c r="AY103" s="436" t="s">
        <v>606</v>
      </c>
      <c r="AZ103" s="434">
        <v>2096266</v>
      </c>
      <c r="BA103" s="434" t="s">
        <v>952</v>
      </c>
      <c r="BB103" s="434" t="s">
        <v>953</v>
      </c>
      <c r="BC103" s="434" t="s">
        <v>521</v>
      </c>
      <c r="BD103" s="434" t="s">
        <v>954</v>
      </c>
      <c r="BE103" s="435" t="s">
        <v>955</v>
      </c>
      <c r="BF103" s="434" t="s">
        <v>273</v>
      </c>
      <c r="BG103" s="436" t="s">
        <v>949</v>
      </c>
      <c r="BH103" s="434">
        <v>10192471</v>
      </c>
      <c r="BI103" s="434">
        <v>7</v>
      </c>
      <c r="BJ103" s="434" t="s">
        <v>959</v>
      </c>
      <c r="BK103" s="434" t="s">
        <v>600</v>
      </c>
      <c r="BL103" s="434" t="s">
        <v>601</v>
      </c>
      <c r="BM103" s="434"/>
      <c r="BN103" s="434"/>
      <c r="BO103" s="434"/>
      <c r="BP103" s="434"/>
      <c r="BQ103" s="434"/>
      <c r="BR103" s="434"/>
    </row>
    <row r="104" spans="1:70" s="437" customFormat="1" hidden="1" x14ac:dyDescent="0.35">
      <c r="A104" s="433" t="s">
        <v>477</v>
      </c>
      <c r="B104" s="434" t="s">
        <v>478</v>
      </c>
      <c r="C104" s="434" t="s">
        <v>479</v>
      </c>
      <c r="D104" s="435" t="s">
        <v>480</v>
      </c>
      <c r="E104" s="435" t="s">
        <v>481</v>
      </c>
      <c r="F104" s="434" t="s">
        <v>482</v>
      </c>
      <c r="G104" s="434" t="s">
        <v>483</v>
      </c>
      <c r="H104" s="434" t="s">
        <v>484</v>
      </c>
      <c r="I104" s="434" t="s">
        <v>485</v>
      </c>
      <c r="J104" s="434" t="s">
        <v>486</v>
      </c>
      <c r="K104" s="434" t="s">
        <v>487</v>
      </c>
      <c r="L104" s="433" t="s">
        <v>488</v>
      </c>
      <c r="M104" s="434" t="s">
        <v>489</v>
      </c>
      <c r="N104" s="434" t="s">
        <v>490</v>
      </c>
      <c r="O104" s="434" t="s">
        <v>487</v>
      </c>
      <c r="P104" s="434" t="s">
        <v>484</v>
      </c>
      <c r="Q104" s="433" t="s">
        <v>491</v>
      </c>
      <c r="R104" s="434" t="s">
        <v>492</v>
      </c>
      <c r="S104" s="434" t="s">
        <v>493</v>
      </c>
      <c r="T104" s="434">
        <v>47175937</v>
      </c>
      <c r="U104" s="434"/>
      <c r="V104" s="434"/>
      <c r="W104" s="435" t="s">
        <v>946</v>
      </c>
      <c r="X104" s="434" t="s">
        <v>734</v>
      </c>
      <c r="Y104" s="434" t="s">
        <v>590</v>
      </c>
      <c r="Z104" s="434" t="s">
        <v>497</v>
      </c>
      <c r="AA104" s="434" t="s">
        <v>498</v>
      </c>
      <c r="AB104" s="434" t="s">
        <v>499</v>
      </c>
      <c r="AC104" s="434" t="s">
        <v>605</v>
      </c>
      <c r="AD104" s="436">
        <v>0</v>
      </c>
      <c r="AE104" s="436">
        <v>0</v>
      </c>
      <c r="AF104" s="434" t="s">
        <v>273</v>
      </c>
      <c r="AG104" s="434">
        <v>2.2636999999999999E-4</v>
      </c>
      <c r="AH104" s="436">
        <v>1.44</v>
      </c>
      <c r="AI104" s="436">
        <v>1.44</v>
      </c>
      <c r="AJ104" s="434" t="s">
        <v>501</v>
      </c>
      <c r="AK104" s="434" t="s">
        <v>502</v>
      </c>
      <c r="AL104" s="433" t="s">
        <v>503</v>
      </c>
      <c r="AM104" s="434">
        <v>34801</v>
      </c>
      <c r="AN104" s="434">
        <v>72220</v>
      </c>
      <c r="AO104" s="433" t="s">
        <v>477</v>
      </c>
      <c r="AP104" s="433" t="s">
        <v>504</v>
      </c>
      <c r="AQ104" s="434" t="s">
        <v>735</v>
      </c>
      <c r="AR104" s="434" t="s">
        <v>947</v>
      </c>
      <c r="AS104" s="435" t="s">
        <v>946</v>
      </c>
      <c r="AT104" s="434" t="s">
        <v>482</v>
      </c>
      <c r="AU104" s="434" t="s">
        <v>948</v>
      </c>
      <c r="AV104" s="436" t="s">
        <v>949</v>
      </c>
      <c r="AW104" s="434" t="s">
        <v>961</v>
      </c>
      <c r="AX104" s="434" t="s">
        <v>603</v>
      </c>
      <c r="AY104" s="436" t="s">
        <v>606</v>
      </c>
      <c r="AZ104" s="434">
        <v>2096266</v>
      </c>
      <c r="BA104" s="434" t="s">
        <v>952</v>
      </c>
      <c r="BB104" s="434" t="s">
        <v>953</v>
      </c>
      <c r="BC104" s="434" t="s">
        <v>521</v>
      </c>
      <c r="BD104" s="434" t="s">
        <v>954</v>
      </c>
      <c r="BE104" s="435" t="s">
        <v>955</v>
      </c>
      <c r="BF104" s="434" t="s">
        <v>273</v>
      </c>
      <c r="BG104" s="436" t="s">
        <v>949</v>
      </c>
      <c r="BH104" s="434">
        <v>10192471</v>
      </c>
      <c r="BI104" s="434">
        <v>2</v>
      </c>
      <c r="BJ104" s="434" t="s">
        <v>961</v>
      </c>
      <c r="BK104" s="434" t="s">
        <v>600</v>
      </c>
      <c r="BL104" s="434" t="s">
        <v>601</v>
      </c>
      <c r="BM104" s="434"/>
      <c r="BN104" s="434"/>
      <c r="BO104" s="434"/>
      <c r="BP104" s="434"/>
      <c r="BQ104" s="434"/>
      <c r="BR104" s="434"/>
    </row>
    <row r="105" spans="1:70" s="437" customFormat="1" hidden="1" x14ac:dyDescent="0.35">
      <c r="A105" s="433" t="s">
        <v>477</v>
      </c>
      <c r="B105" s="434" t="s">
        <v>478</v>
      </c>
      <c r="C105" s="434" t="s">
        <v>479</v>
      </c>
      <c r="D105" s="435" t="s">
        <v>480</v>
      </c>
      <c r="E105" s="435" t="s">
        <v>481</v>
      </c>
      <c r="F105" s="434" t="s">
        <v>482</v>
      </c>
      <c r="G105" s="434" t="s">
        <v>483</v>
      </c>
      <c r="H105" s="434" t="s">
        <v>484</v>
      </c>
      <c r="I105" s="434" t="s">
        <v>485</v>
      </c>
      <c r="J105" s="434" t="s">
        <v>486</v>
      </c>
      <c r="K105" s="434" t="s">
        <v>487</v>
      </c>
      <c r="L105" s="433" t="s">
        <v>488</v>
      </c>
      <c r="M105" s="434" t="s">
        <v>489</v>
      </c>
      <c r="N105" s="434" t="s">
        <v>490</v>
      </c>
      <c r="O105" s="434" t="s">
        <v>487</v>
      </c>
      <c r="P105" s="434" t="s">
        <v>484</v>
      </c>
      <c r="Q105" s="433" t="s">
        <v>491</v>
      </c>
      <c r="R105" s="434" t="s">
        <v>492</v>
      </c>
      <c r="S105" s="434" t="s">
        <v>493</v>
      </c>
      <c r="T105" s="434">
        <v>47175939</v>
      </c>
      <c r="U105" s="434"/>
      <c r="V105" s="434"/>
      <c r="W105" s="435" t="s">
        <v>946</v>
      </c>
      <c r="X105" s="434" t="s">
        <v>734</v>
      </c>
      <c r="Y105" s="434" t="s">
        <v>590</v>
      </c>
      <c r="Z105" s="434" t="s">
        <v>497</v>
      </c>
      <c r="AA105" s="434" t="s">
        <v>498</v>
      </c>
      <c r="AB105" s="434" t="s">
        <v>499</v>
      </c>
      <c r="AC105" s="434" t="s">
        <v>605</v>
      </c>
      <c r="AD105" s="436">
        <v>0</v>
      </c>
      <c r="AE105" s="436">
        <v>0</v>
      </c>
      <c r="AF105" s="434" t="s">
        <v>273</v>
      </c>
      <c r="AG105" s="434">
        <v>2.2636999999999999E-4</v>
      </c>
      <c r="AH105" s="436">
        <v>1.44</v>
      </c>
      <c r="AI105" s="436">
        <v>1.44</v>
      </c>
      <c r="AJ105" s="434" t="s">
        <v>501</v>
      </c>
      <c r="AK105" s="434" t="s">
        <v>502</v>
      </c>
      <c r="AL105" s="433" t="s">
        <v>503</v>
      </c>
      <c r="AM105" s="434">
        <v>34801</v>
      </c>
      <c r="AN105" s="434">
        <v>72220</v>
      </c>
      <c r="AO105" s="433" t="s">
        <v>477</v>
      </c>
      <c r="AP105" s="433" t="s">
        <v>504</v>
      </c>
      <c r="AQ105" s="434" t="s">
        <v>735</v>
      </c>
      <c r="AR105" s="434" t="s">
        <v>947</v>
      </c>
      <c r="AS105" s="435" t="s">
        <v>946</v>
      </c>
      <c r="AT105" s="434" t="s">
        <v>482</v>
      </c>
      <c r="AU105" s="434" t="s">
        <v>948</v>
      </c>
      <c r="AV105" s="436" t="s">
        <v>949</v>
      </c>
      <c r="AW105" s="434" t="s">
        <v>962</v>
      </c>
      <c r="AX105" s="434" t="s">
        <v>963</v>
      </c>
      <c r="AY105" s="436" t="s">
        <v>606</v>
      </c>
      <c r="AZ105" s="434">
        <v>2096266</v>
      </c>
      <c r="BA105" s="434" t="s">
        <v>952</v>
      </c>
      <c r="BB105" s="434" t="s">
        <v>953</v>
      </c>
      <c r="BC105" s="434" t="s">
        <v>521</v>
      </c>
      <c r="BD105" s="434" t="s">
        <v>954</v>
      </c>
      <c r="BE105" s="435" t="s">
        <v>955</v>
      </c>
      <c r="BF105" s="434" t="s">
        <v>273</v>
      </c>
      <c r="BG105" s="436" t="s">
        <v>949</v>
      </c>
      <c r="BH105" s="434">
        <v>10192471</v>
      </c>
      <c r="BI105" s="434">
        <v>3</v>
      </c>
      <c r="BJ105" s="434" t="s">
        <v>962</v>
      </c>
      <c r="BK105" s="434" t="s">
        <v>600</v>
      </c>
      <c r="BL105" s="434" t="s">
        <v>601</v>
      </c>
      <c r="BM105" s="434"/>
      <c r="BN105" s="434"/>
      <c r="BO105" s="434"/>
      <c r="BP105" s="434"/>
      <c r="BQ105" s="434"/>
      <c r="BR105" s="434"/>
    </row>
    <row r="106" spans="1:70" s="437" customFormat="1" hidden="1" x14ac:dyDescent="0.35">
      <c r="A106" s="433" t="s">
        <v>477</v>
      </c>
      <c r="B106" s="434" t="s">
        <v>478</v>
      </c>
      <c r="C106" s="434" t="s">
        <v>479</v>
      </c>
      <c r="D106" s="435" t="s">
        <v>480</v>
      </c>
      <c r="E106" s="435" t="s">
        <v>481</v>
      </c>
      <c r="F106" s="434" t="s">
        <v>482</v>
      </c>
      <c r="G106" s="434" t="s">
        <v>483</v>
      </c>
      <c r="H106" s="434" t="s">
        <v>484</v>
      </c>
      <c r="I106" s="434" t="s">
        <v>485</v>
      </c>
      <c r="J106" s="434" t="s">
        <v>486</v>
      </c>
      <c r="K106" s="434" t="s">
        <v>487</v>
      </c>
      <c r="L106" s="433" t="s">
        <v>488</v>
      </c>
      <c r="M106" s="434" t="s">
        <v>489</v>
      </c>
      <c r="N106" s="434" t="s">
        <v>490</v>
      </c>
      <c r="O106" s="434" t="s">
        <v>487</v>
      </c>
      <c r="P106" s="434" t="s">
        <v>484</v>
      </c>
      <c r="Q106" s="433" t="s">
        <v>491</v>
      </c>
      <c r="R106" s="434" t="s">
        <v>492</v>
      </c>
      <c r="S106" s="434" t="s">
        <v>493</v>
      </c>
      <c r="T106" s="434">
        <v>47175940</v>
      </c>
      <c r="U106" s="434"/>
      <c r="V106" s="434"/>
      <c r="W106" s="435" t="s">
        <v>946</v>
      </c>
      <c r="X106" s="434" t="s">
        <v>734</v>
      </c>
      <c r="Y106" s="434" t="s">
        <v>590</v>
      </c>
      <c r="Z106" s="434" t="s">
        <v>497</v>
      </c>
      <c r="AA106" s="434" t="s">
        <v>498</v>
      </c>
      <c r="AB106" s="434" t="s">
        <v>499</v>
      </c>
      <c r="AC106" s="434" t="s">
        <v>500</v>
      </c>
      <c r="AD106" s="436">
        <v>250000</v>
      </c>
      <c r="AE106" s="436">
        <v>250000</v>
      </c>
      <c r="AF106" s="434" t="s">
        <v>273</v>
      </c>
      <c r="AG106" s="434">
        <v>2.2636999999999999E-4</v>
      </c>
      <c r="AH106" s="436">
        <v>55.15</v>
      </c>
      <c r="AI106" s="436">
        <v>55.15</v>
      </c>
      <c r="AJ106" s="434" t="s">
        <v>501</v>
      </c>
      <c r="AK106" s="434" t="s">
        <v>502</v>
      </c>
      <c r="AL106" s="433" t="s">
        <v>503</v>
      </c>
      <c r="AM106" s="434">
        <v>34801</v>
      </c>
      <c r="AN106" s="434">
        <v>72220</v>
      </c>
      <c r="AO106" s="433" t="s">
        <v>477</v>
      </c>
      <c r="AP106" s="433" t="s">
        <v>504</v>
      </c>
      <c r="AQ106" s="434" t="s">
        <v>735</v>
      </c>
      <c r="AR106" s="434" t="s">
        <v>947</v>
      </c>
      <c r="AS106" s="435" t="s">
        <v>946</v>
      </c>
      <c r="AT106" s="434" t="s">
        <v>482</v>
      </c>
      <c r="AU106" s="434" t="s">
        <v>948</v>
      </c>
      <c r="AV106" s="436" t="s">
        <v>949</v>
      </c>
      <c r="AW106" s="434" t="s">
        <v>961</v>
      </c>
      <c r="AX106" s="434" t="s">
        <v>603</v>
      </c>
      <c r="AY106" s="436" t="s">
        <v>964</v>
      </c>
      <c r="AZ106" s="434">
        <v>2096266</v>
      </c>
      <c r="BA106" s="434" t="s">
        <v>952</v>
      </c>
      <c r="BB106" s="434" t="s">
        <v>953</v>
      </c>
      <c r="BC106" s="434" t="s">
        <v>521</v>
      </c>
      <c r="BD106" s="434" t="s">
        <v>954</v>
      </c>
      <c r="BE106" s="435" t="s">
        <v>955</v>
      </c>
      <c r="BF106" s="434" t="s">
        <v>273</v>
      </c>
      <c r="BG106" s="436" t="s">
        <v>949</v>
      </c>
      <c r="BH106" s="434">
        <v>10192471</v>
      </c>
      <c r="BI106" s="434">
        <v>2</v>
      </c>
      <c r="BJ106" s="434" t="s">
        <v>961</v>
      </c>
      <c r="BK106" s="434" t="s">
        <v>600</v>
      </c>
      <c r="BL106" s="434" t="s">
        <v>601</v>
      </c>
      <c r="BM106" s="434"/>
      <c r="BN106" s="434"/>
      <c r="BO106" s="434"/>
      <c r="BP106" s="434"/>
      <c r="BQ106" s="434"/>
      <c r="BR106" s="434"/>
    </row>
    <row r="107" spans="1:70" s="437" customFormat="1" hidden="1" x14ac:dyDescent="0.35">
      <c r="A107" s="433" t="s">
        <v>477</v>
      </c>
      <c r="B107" s="434" t="s">
        <v>478</v>
      </c>
      <c r="C107" s="434" t="s">
        <v>479</v>
      </c>
      <c r="D107" s="435" t="s">
        <v>480</v>
      </c>
      <c r="E107" s="435" t="s">
        <v>481</v>
      </c>
      <c r="F107" s="434" t="s">
        <v>482</v>
      </c>
      <c r="G107" s="434" t="s">
        <v>483</v>
      </c>
      <c r="H107" s="434" t="s">
        <v>484</v>
      </c>
      <c r="I107" s="434" t="s">
        <v>485</v>
      </c>
      <c r="J107" s="434" t="s">
        <v>486</v>
      </c>
      <c r="K107" s="434" t="s">
        <v>487</v>
      </c>
      <c r="L107" s="433" t="s">
        <v>488</v>
      </c>
      <c r="M107" s="434" t="s">
        <v>489</v>
      </c>
      <c r="N107" s="434" t="s">
        <v>490</v>
      </c>
      <c r="O107" s="434" t="s">
        <v>487</v>
      </c>
      <c r="P107" s="434" t="s">
        <v>484</v>
      </c>
      <c r="Q107" s="433" t="s">
        <v>491</v>
      </c>
      <c r="R107" s="434" t="s">
        <v>492</v>
      </c>
      <c r="S107" s="434" t="s">
        <v>493</v>
      </c>
      <c r="T107" s="434">
        <v>47175942</v>
      </c>
      <c r="U107" s="434"/>
      <c r="V107" s="434"/>
      <c r="W107" s="435" t="s">
        <v>946</v>
      </c>
      <c r="X107" s="434" t="s">
        <v>734</v>
      </c>
      <c r="Y107" s="434" t="s">
        <v>590</v>
      </c>
      <c r="Z107" s="434" t="s">
        <v>497</v>
      </c>
      <c r="AA107" s="434" t="s">
        <v>498</v>
      </c>
      <c r="AB107" s="434" t="s">
        <v>499</v>
      </c>
      <c r="AC107" s="434" t="s">
        <v>500</v>
      </c>
      <c r="AD107" s="436">
        <v>250000</v>
      </c>
      <c r="AE107" s="436">
        <v>250000</v>
      </c>
      <c r="AF107" s="434" t="s">
        <v>273</v>
      </c>
      <c r="AG107" s="434">
        <v>2.2636999999999999E-4</v>
      </c>
      <c r="AH107" s="436">
        <v>55.15</v>
      </c>
      <c r="AI107" s="436">
        <v>55.15</v>
      </c>
      <c r="AJ107" s="434" t="s">
        <v>501</v>
      </c>
      <c r="AK107" s="434" t="s">
        <v>502</v>
      </c>
      <c r="AL107" s="433" t="s">
        <v>503</v>
      </c>
      <c r="AM107" s="434">
        <v>34801</v>
      </c>
      <c r="AN107" s="434">
        <v>72220</v>
      </c>
      <c r="AO107" s="433" t="s">
        <v>477</v>
      </c>
      <c r="AP107" s="433" t="s">
        <v>504</v>
      </c>
      <c r="AQ107" s="434" t="s">
        <v>735</v>
      </c>
      <c r="AR107" s="434" t="s">
        <v>947</v>
      </c>
      <c r="AS107" s="435" t="s">
        <v>946</v>
      </c>
      <c r="AT107" s="434" t="s">
        <v>482</v>
      </c>
      <c r="AU107" s="434" t="s">
        <v>948</v>
      </c>
      <c r="AV107" s="436" t="s">
        <v>949</v>
      </c>
      <c r="AW107" s="434" t="s">
        <v>962</v>
      </c>
      <c r="AX107" s="434" t="s">
        <v>963</v>
      </c>
      <c r="AY107" s="436" t="s">
        <v>964</v>
      </c>
      <c r="AZ107" s="434">
        <v>2096266</v>
      </c>
      <c r="BA107" s="434" t="s">
        <v>952</v>
      </c>
      <c r="BB107" s="434" t="s">
        <v>953</v>
      </c>
      <c r="BC107" s="434" t="s">
        <v>521</v>
      </c>
      <c r="BD107" s="434" t="s">
        <v>954</v>
      </c>
      <c r="BE107" s="435" t="s">
        <v>955</v>
      </c>
      <c r="BF107" s="434" t="s">
        <v>273</v>
      </c>
      <c r="BG107" s="436" t="s">
        <v>949</v>
      </c>
      <c r="BH107" s="434">
        <v>10192471</v>
      </c>
      <c r="BI107" s="434">
        <v>3</v>
      </c>
      <c r="BJ107" s="434" t="s">
        <v>962</v>
      </c>
      <c r="BK107" s="434" t="s">
        <v>600</v>
      </c>
      <c r="BL107" s="434" t="s">
        <v>601</v>
      </c>
      <c r="BM107" s="434"/>
      <c r="BN107" s="434"/>
      <c r="BO107" s="434"/>
      <c r="BP107" s="434"/>
      <c r="BQ107" s="434"/>
      <c r="BR107" s="434"/>
    </row>
    <row r="108" spans="1:70" s="437" customFormat="1" hidden="1" x14ac:dyDescent="0.35">
      <c r="A108" s="433" t="s">
        <v>477</v>
      </c>
      <c r="B108" s="434" t="s">
        <v>478</v>
      </c>
      <c r="C108" s="434" t="s">
        <v>479</v>
      </c>
      <c r="D108" s="435" t="s">
        <v>480</v>
      </c>
      <c r="E108" s="435" t="s">
        <v>481</v>
      </c>
      <c r="F108" s="434" t="s">
        <v>482</v>
      </c>
      <c r="G108" s="434" t="s">
        <v>483</v>
      </c>
      <c r="H108" s="434" t="s">
        <v>484</v>
      </c>
      <c r="I108" s="434" t="s">
        <v>485</v>
      </c>
      <c r="J108" s="434" t="s">
        <v>486</v>
      </c>
      <c r="K108" s="434" t="s">
        <v>487</v>
      </c>
      <c r="L108" s="433" t="s">
        <v>488</v>
      </c>
      <c r="M108" s="434" t="s">
        <v>489</v>
      </c>
      <c r="N108" s="434" t="s">
        <v>490</v>
      </c>
      <c r="O108" s="434" t="s">
        <v>487</v>
      </c>
      <c r="P108" s="434" t="s">
        <v>484</v>
      </c>
      <c r="Q108" s="433" t="s">
        <v>491</v>
      </c>
      <c r="R108" s="434" t="s">
        <v>492</v>
      </c>
      <c r="S108" s="434" t="s">
        <v>493</v>
      </c>
      <c r="T108" s="434">
        <v>47175943</v>
      </c>
      <c r="U108" s="434"/>
      <c r="V108" s="434"/>
      <c r="W108" s="435" t="s">
        <v>946</v>
      </c>
      <c r="X108" s="434" t="s">
        <v>734</v>
      </c>
      <c r="Y108" s="434" t="s">
        <v>590</v>
      </c>
      <c r="Z108" s="434" t="s">
        <v>497</v>
      </c>
      <c r="AA108" s="434" t="s">
        <v>498</v>
      </c>
      <c r="AB108" s="434" t="s">
        <v>499</v>
      </c>
      <c r="AC108" s="434" t="s">
        <v>500</v>
      </c>
      <c r="AD108" s="436">
        <v>150000</v>
      </c>
      <c r="AE108" s="436">
        <v>150000</v>
      </c>
      <c r="AF108" s="434" t="s">
        <v>273</v>
      </c>
      <c r="AG108" s="434">
        <v>2.2636999999999999E-4</v>
      </c>
      <c r="AH108" s="436">
        <v>33.1</v>
      </c>
      <c r="AI108" s="436">
        <v>33.1</v>
      </c>
      <c r="AJ108" s="434" t="s">
        <v>501</v>
      </c>
      <c r="AK108" s="434" t="s">
        <v>502</v>
      </c>
      <c r="AL108" s="433" t="s">
        <v>503</v>
      </c>
      <c r="AM108" s="434">
        <v>34801</v>
      </c>
      <c r="AN108" s="434">
        <v>72220</v>
      </c>
      <c r="AO108" s="433" t="s">
        <v>477</v>
      </c>
      <c r="AP108" s="433" t="s">
        <v>504</v>
      </c>
      <c r="AQ108" s="434" t="s">
        <v>735</v>
      </c>
      <c r="AR108" s="434" t="s">
        <v>947</v>
      </c>
      <c r="AS108" s="435" t="s">
        <v>946</v>
      </c>
      <c r="AT108" s="434" t="s">
        <v>482</v>
      </c>
      <c r="AU108" s="434" t="s">
        <v>948</v>
      </c>
      <c r="AV108" s="436" t="s">
        <v>949</v>
      </c>
      <c r="AW108" s="434" t="s">
        <v>950</v>
      </c>
      <c r="AX108" s="434" t="s">
        <v>951</v>
      </c>
      <c r="AY108" s="436" t="s">
        <v>965</v>
      </c>
      <c r="AZ108" s="434">
        <v>2096266</v>
      </c>
      <c r="BA108" s="434" t="s">
        <v>952</v>
      </c>
      <c r="BB108" s="434" t="s">
        <v>953</v>
      </c>
      <c r="BC108" s="434" t="s">
        <v>521</v>
      </c>
      <c r="BD108" s="434" t="s">
        <v>954</v>
      </c>
      <c r="BE108" s="435" t="s">
        <v>955</v>
      </c>
      <c r="BF108" s="434" t="s">
        <v>273</v>
      </c>
      <c r="BG108" s="436" t="s">
        <v>949</v>
      </c>
      <c r="BH108" s="434">
        <v>10192471</v>
      </c>
      <c r="BI108" s="434">
        <v>4</v>
      </c>
      <c r="BJ108" s="434" t="s">
        <v>950</v>
      </c>
      <c r="BK108" s="434" t="s">
        <v>600</v>
      </c>
      <c r="BL108" s="434" t="s">
        <v>601</v>
      </c>
      <c r="BM108" s="434"/>
      <c r="BN108" s="434"/>
      <c r="BO108" s="434"/>
      <c r="BP108" s="434"/>
      <c r="BQ108" s="434"/>
      <c r="BR108" s="434"/>
    </row>
    <row r="109" spans="1:70" s="437" customFormat="1" hidden="1" x14ac:dyDescent="0.35">
      <c r="A109" s="433" t="s">
        <v>477</v>
      </c>
      <c r="B109" s="434" t="s">
        <v>478</v>
      </c>
      <c r="C109" s="434" t="s">
        <v>479</v>
      </c>
      <c r="D109" s="435" t="s">
        <v>480</v>
      </c>
      <c r="E109" s="435" t="s">
        <v>481</v>
      </c>
      <c r="F109" s="434" t="s">
        <v>482</v>
      </c>
      <c r="G109" s="434" t="s">
        <v>483</v>
      </c>
      <c r="H109" s="434" t="s">
        <v>484</v>
      </c>
      <c r="I109" s="434" t="s">
        <v>485</v>
      </c>
      <c r="J109" s="434" t="s">
        <v>486</v>
      </c>
      <c r="K109" s="434" t="s">
        <v>487</v>
      </c>
      <c r="L109" s="433" t="s">
        <v>488</v>
      </c>
      <c r="M109" s="434" t="s">
        <v>489</v>
      </c>
      <c r="N109" s="434" t="s">
        <v>490</v>
      </c>
      <c r="O109" s="434" t="s">
        <v>487</v>
      </c>
      <c r="P109" s="434" t="s">
        <v>484</v>
      </c>
      <c r="Q109" s="433" t="s">
        <v>491</v>
      </c>
      <c r="R109" s="434" t="s">
        <v>492</v>
      </c>
      <c r="S109" s="434" t="s">
        <v>493</v>
      </c>
      <c r="T109" s="434">
        <v>47175945</v>
      </c>
      <c r="U109" s="434"/>
      <c r="V109" s="434"/>
      <c r="W109" s="435" t="s">
        <v>946</v>
      </c>
      <c r="X109" s="434" t="s">
        <v>734</v>
      </c>
      <c r="Y109" s="434" t="s">
        <v>590</v>
      </c>
      <c r="Z109" s="434" t="s">
        <v>497</v>
      </c>
      <c r="AA109" s="434" t="s">
        <v>498</v>
      </c>
      <c r="AB109" s="434" t="s">
        <v>499</v>
      </c>
      <c r="AC109" s="434" t="s">
        <v>500</v>
      </c>
      <c r="AD109" s="436">
        <v>258333</v>
      </c>
      <c r="AE109" s="436">
        <v>258333</v>
      </c>
      <c r="AF109" s="434" t="s">
        <v>273</v>
      </c>
      <c r="AG109" s="434">
        <v>2.2636999999999999E-4</v>
      </c>
      <c r="AH109" s="436">
        <v>56.99</v>
      </c>
      <c r="AI109" s="436">
        <v>56.99</v>
      </c>
      <c r="AJ109" s="434" t="s">
        <v>501</v>
      </c>
      <c r="AK109" s="434" t="s">
        <v>502</v>
      </c>
      <c r="AL109" s="433" t="s">
        <v>503</v>
      </c>
      <c r="AM109" s="434">
        <v>34801</v>
      </c>
      <c r="AN109" s="434">
        <v>72220</v>
      </c>
      <c r="AO109" s="433" t="s">
        <v>477</v>
      </c>
      <c r="AP109" s="433" t="s">
        <v>504</v>
      </c>
      <c r="AQ109" s="434" t="s">
        <v>735</v>
      </c>
      <c r="AR109" s="434" t="s">
        <v>947</v>
      </c>
      <c r="AS109" s="435" t="s">
        <v>946</v>
      </c>
      <c r="AT109" s="434" t="s">
        <v>482</v>
      </c>
      <c r="AU109" s="434" t="s">
        <v>948</v>
      </c>
      <c r="AV109" s="436" t="s">
        <v>949</v>
      </c>
      <c r="AW109" s="434" t="s">
        <v>956</v>
      </c>
      <c r="AX109" s="434" t="s">
        <v>957</v>
      </c>
      <c r="AY109" s="436" t="s">
        <v>966</v>
      </c>
      <c r="AZ109" s="434">
        <v>2096266</v>
      </c>
      <c r="BA109" s="434" t="s">
        <v>952</v>
      </c>
      <c r="BB109" s="434" t="s">
        <v>953</v>
      </c>
      <c r="BC109" s="434" t="s">
        <v>521</v>
      </c>
      <c r="BD109" s="434" t="s">
        <v>954</v>
      </c>
      <c r="BE109" s="435" t="s">
        <v>955</v>
      </c>
      <c r="BF109" s="434" t="s">
        <v>273</v>
      </c>
      <c r="BG109" s="436" t="s">
        <v>949</v>
      </c>
      <c r="BH109" s="434">
        <v>10192471</v>
      </c>
      <c r="BI109" s="434">
        <v>5</v>
      </c>
      <c r="BJ109" s="434" t="s">
        <v>956</v>
      </c>
      <c r="BK109" s="434" t="s">
        <v>600</v>
      </c>
      <c r="BL109" s="434" t="s">
        <v>601</v>
      </c>
      <c r="BM109" s="434"/>
      <c r="BN109" s="434"/>
      <c r="BO109" s="434"/>
      <c r="BP109" s="434"/>
      <c r="BQ109" s="434"/>
      <c r="BR109" s="434"/>
    </row>
    <row r="110" spans="1:70" s="437" customFormat="1" hidden="1" x14ac:dyDescent="0.35">
      <c r="A110" s="433" t="s">
        <v>477</v>
      </c>
      <c r="B110" s="434" t="s">
        <v>478</v>
      </c>
      <c r="C110" s="434" t="s">
        <v>479</v>
      </c>
      <c r="D110" s="435" t="s">
        <v>480</v>
      </c>
      <c r="E110" s="435" t="s">
        <v>481</v>
      </c>
      <c r="F110" s="434" t="s">
        <v>482</v>
      </c>
      <c r="G110" s="434" t="s">
        <v>483</v>
      </c>
      <c r="H110" s="434" t="s">
        <v>484</v>
      </c>
      <c r="I110" s="434" t="s">
        <v>485</v>
      </c>
      <c r="J110" s="434" t="s">
        <v>486</v>
      </c>
      <c r="K110" s="434" t="s">
        <v>487</v>
      </c>
      <c r="L110" s="433" t="s">
        <v>488</v>
      </c>
      <c r="M110" s="434" t="s">
        <v>489</v>
      </c>
      <c r="N110" s="434" t="s">
        <v>490</v>
      </c>
      <c r="O110" s="434" t="s">
        <v>487</v>
      </c>
      <c r="P110" s="434" t="s">
        <v>484</v>
      </c>
      <c r="Q110" s="433" t="s">
        <v>491</v>
      </c>
      <c r="R110" s="434" t="s">
        <v>492</v>
      </c>
      <c r="S110" s="434" t="s">
        <v>493</v>
      </c>
      <c r="T110" s="434">
        <v>47175947</v>
      </c>
      <c r="U110" s="434"/>
      <c r="V110" s="434"/>
      <c r="W110" s="435" t="s">
        <v>946</v>
      </c>
      <c r="X110" s="434" t="s">
        <v>734</v>
      </c>
      <c r="Y110" s="434" t="s">
        <v>590</v>
      </c>
      <c r="Z110" s="434" t="s">
        <v>497</v>
      </c>
      <c r="AA110" s="434" t="s">
        <v>498</v>
      </c>
      <c r="AB110" s="434" t="s">
        <v>499</v>
      </c>
      <c r="AC110" s="434" t="s">
        <v>500</v>
      </c>
      <c r="AD110" s="436">
        <v>10000</v>
      </c>
      <c r="AE110" s="436">
        <v>10000</v>
      </c>
      <c r="AF110" s="434" t="s">
        <v>273</v>
      </c>
      <c r="AG110" s="434">
        <v>2.2636999999999999E-4</v>
      </c>
      <c r="AH110" s="436">
        <v>2.2000000000000002</v>
      </c>
      <c r="AI110" s="436">
        <v>2.2000000000000002</v>
      </c>
      <c r="AJ110" s="434" t="s">
        <v>501</v>
      </c>
      <c r="AK110" s="434" t="s">
        <v>502</v>
      </c>
      <c r="AL110" s="433" t="s">
        <v>503</v>
      </c>
      <c r="AM110" s="434">
        <v>34801</v>
      </c>
      <c r="AN110" s="434">
        <v>72220</v>
      </c>
      <c r="AO110" s="433" t="s">
        <v>477</v>
      </c>
      <c r="AP110" s="433" t="s">
        <v>504</v>
      </c>
      <c r="AQ110" s="434" t="s">
        <v>735</v>
      </c>
      <c r="AR110" s="434" t="s">
        <v>947</v>
      </c>
      <c r="AS110" s="435" t="s">
        <v>946</v>
      </c>
      <c r="AT110" s="434" t="s">
        <v>482</v>
      </c>
      <c r="AU110" s="434" t="s">
        <v>948</v>
      </c>
      <c r="AV110" s="436" t="s">
        <v>949</v>
      </c>
      <c r="AW110" s="434" t="s">
        <v>739</v>
      </c>
      <c r="AX110" s="434" t="s">
        <v>958</v>
      </c>
      <c r="AY110" s="436" t="s">
        <v>967</v>
      </c>
      <c r="AZ110" s="434">
        <v>2096266</v>
      </c>
      <c r="BA110" s="434" t="s">
        <v>952</v>
      </c>
      <c r="BB110" s="434" t="s">
        <v>953</v>
      </c>
      <c r="BC110" s="434" t="s">
        <v>521</v>
      </c>
      <c r="BD110" s="434" t="s">
        <v>954</v>
      </c>
      <c r="BE110" s="435" t="s">
        <v>955</v>
      </c>
      <c r="BF110" s="434" t="s">
        <v>273</v>
      </c>
      <c r="BG110" s="436" t="s">
        <v>949</v>
      </c>
      <c r="BH110" s="434">
        <v>10192471</v>
      </c>
      <c r="BI110" s="434">
        <v>6</v>
      </c>
      <c r="BJ110" s="434" t="s">
        <v>739</v>
      </c>
      <c r="BK110" s="434" t="s">
        <v>600</v>
      </c>
      <c r="BL110" s="434" t="s">
        <v>601</v>
      </c>
      <c r="BM110" s="434"/>
      <c r="BN110" s="434"/>
      <c r="BO110" s="434"/>
      <c r="BP110" s="434"/>
      <c r="BQ110" s="434"/>
      <c r="BR110" s="434"/>
    </row>
    <row r="111" spans="1:70" s="437" customFormat="1" hidden="1" x14ac:dyDescent="0.35">
      <c r="A111" s="433" t="s">
        <v>477</v>
      </c>
      <c r="B111" s="434" t="s">
        <v>478</v>
      </c>
      <c r="C111" s="434" t="s">
        <v>479</v>
      </c>
      <c r="D111" s="435" t="s">
        <v>480</v>
      </c>
      <c r="E111" s="435" t="s">
        <v>481</v>
      </c>
      <c r="F111" s="434" t="s">
        <v>482</v>
      </c>
      <c r="G111" s="434" t="s">
        <v>483</v>
      </c>
      <c r="H111" s="434" t="s">
        <v>484</v>
      </c>
      <c r="I111" s="434" t="s">
        <v>485</v>
      </c>
      <c r="J111" s="434" t="s">
        <v>486</v>
      </c>
      <c r="K111" s="434" t="s">
        <v>487</v>
      </c>
      <c r="L111" s="433" t="s">
        <v>488</v>
      </c>
      <c r="M111" s="434" t="s">
        <v>489</v>
      </c>
      <c r="N111" s="434" t="s">
        <v>490</v>
      </c>
      <c r="O111" s="434" t="s">
        <v>487</v>
      </c>
      <c r="P111" s="434" t="s">
        <v>484</v>
      </c>
      <c r="Q111" s="433" t="s">
        <v>491</v>
      </c>
      <c r="R111" s="434" t="s">
        <v>492</v>
      </c>
      <c r="S111" s="434" t="s">
        <v>493</v>
      </c>
      <c r="T111" s="434">
        <v>47175949</v>
      </c>
      <c r="U111" s="434"/>
      <c r="V111" s="434"/>
      <c r="W111" s="435" t="s">
        <v>946</v>
      </c>
      <c r="X111" s="434" t="s">
        <v>734</v>
      </c>
      <c r="Y111" s="434" t="s">
        <v>590</v>
      </c>
      <c r="Z111" s="434" t="s">
        <v>497</v>
      </c>
      <c r="AA111" s="434" t="s">
        <v>498</v>
      </c>
      <c r="AB111" s="434" t="s">
        <v>499</v>
      </c>
      <c r="AC111" s="434" t="s">
        <v>500</v>
      </c>
      <c r="AD111" s="436">
        <v>112500</v>
      </c>
      <c r="AE111" s="436">
        <v>112500</v>
      </c>
      <c r="AF111" s="434" t="s">
        <v>273</v>
      </c>
      <c r="AG111" s="434">
        <v>2.2636999999999999E-4</v>
      </c>
      <c r="AH111" s="436">
        <v>24.82</v>
      </c>
      <c r="AI111" s="436">
        <v>24.82</v>
      </c>
      <c r="AJ111" s="434" t="s">
        <v>501</v>
      </c>
      <c r="AK111" s="434" t="s">
        <v>502</v>
      </c>
      <c r="AL111" s="433" t="s">
        <v>503</v>
      </c>
      <c r="AM111" s="434">
        <v>34801</v>
      </c>
      <c r="AN111" s="434">
        <v>72220</v>
      </c>
      <c r="AO111" s="433" t="s">
        <v>477</v>
      </c>
      <c r="AP111" s="433" t="s">
        <v>504</v>
      </c>
      <c r="AQ111" s="434" t="s">
        <v>735</v>
      </c>
      <c r="AR111" s="434" t="s">
        <v>947</v>
      </c>
      <c r="AS111" s="435" t="s">
        <v>946</v>
      </c>
      <c r="AT111" s="434" t="s">
        <v>482</v>
      </c>
      <c r="AU111" s="434" t="s">
        <v>948</v>
      </c>
      <c r="AV111" s="436" t="s">
        <v>949</v>
      </c>
      <c r="AW111" s="434" t="s">
        <v>959</v>
      </c>
      <c r="AX111" s="434" t="s">
        <v>960</v>
      </c>
      <c r="AY111" s="436" t="s">
        <v>968</v>
      </c>
      <c r="AZ111" s="434">
        <v>2096266</v>
      </c>
      <c r="BA111" s="434" t="s">
        <v>952</v>
      </c>
      <c r="BB111" s="434" t="s">
        <v>953</v>
      </c>
      <c r="BC111" s="434" t="s">
        <v>521</v>
      </c>
      <c r="BD111" s="434" t="s">
        <v>954</v>
      </c>
      <c r="BE111" s="435" t="s">
        <v>955</v>
      </c>
      <c r="BF111" s="434" t="s">
        <v>273</v>
      </c>
      <c r="BG111" s="436" t="s">
        <v>949</v>
      </c>
      <c r="BH111" s="434">
        <v>10192471</v>
      </c>
      <c r="BI111" s="434">
        <v>7</v>
      </c>
      <c r="BJ111" s="434" t="s">
        <v>959</v>
      </c>
      <c r="BK111" s="434" t="s">
        <v>600</v>
      </c>
      <c r="BL111" s="434" t="s">
        <v>601</v>
      </c>
      <c r="BM111" s="434"/>
      <c r="BN111" s="434"/>
      <c r="BO111" s="434"/>
      <c r="BP111" s="434"/>
      <c r="BQ111" s="434"/>
      <c r="BR111" s="434"/>
    </row>
    <row r="112" spans="1:70" s="437" customFormat="1" hidden="1" x14ac:dyDescent="0.35">
      <c r="A112" s="433" t="s">
        <v>477</v>
      </c>
      <c r="B112" s="434" t="s">
        <v>478</v>
      </c>
      <c r="C112" s="434" t="s">
        <v>479</v>
      </c>
      <c r="D112" s="435" t="s">
        <v>480</v>
      </c>
      <c r="E112" s="435" t="s">
        <v>481</v>
      </c>
      <c r="F112" s="434" t="s">
        <v>482</v>
      </c>
      <c r="G112" s="434" t="s">
        <v>483</v>
      </c>
      <c r="H112" s="434" t="s">
        <v>484</v>
      </c>
      <c r="I112" s="434" t="s">
        <v>485</v>
      </c>
      <c r="J112" s="434" t="s">
        <v>486</v>
      </c>
      <c r="K112" s="434" t="s">
        <v>487</v>
      </c>
      <c r="L112" s="433" t="s">
        <v>488</v>
      </c>
      <c r="M112" s="434" t="s">
        <v>489</v>
      </c>
      <c r="N112" s="434" t="s">
        <v>490</v>
      </c>
      <c r="O112" s="434" t="s">
        <v>487</v>
      </c>
      <c r="P112" s="434" t="s">
        <v>484</v>
      </c>
      <c r="Q112" s="433" t="s">
        <v>491</v>
      </c>
      <c r="R112" s="434" t="s">
        <v>492</v>
      </c>
      <c r="S112" s="434" t="s">
        <v>493</v>
      </c>
      <c r="T112" s="434">
        <v>47175951</v>
      </c>
      <c r="U112" s="434"/>
      <c r="V112" s="434"/>
      <c r="W112" s="435" t="s">
        <v>946</v>
      </c>
      <c r="X112" s="434" t="s">
        <v>734</v>
      </c>
      <c r="Y112" s="434" t="s">
        <v>590</v>
      </c>
      <c r="Z112" s="434" t="s">
        <v>497</v>
      </c>
      <c r="AA112" s="434" t="s">
        <v>498</v>
      </c>
      <c r="AB112" s="434" t="s">
        <v>499</v>
      </c>
      <c r="AC112" s="434" t="s">
        <v>605</v>
      </c>
      <c r="AD112" s="436">
        <v>0</v>
      </c>
      <c r="AE112" s="436">
        <v>0</v>
      </c>
      <c r="AF112" s="434" t="s">
        <v>273</v>
      </c>
      <c r="AG112" s="434">
        <v>2.2636999999999999E-4</v>
      </c>
      <c r="AH112" s="436">
        <v>9.1199999999999992</v>
      </c>
      <c r="AI112" s="436">
        <v>9.1199999999999992</v>
      </c>
      <c r="AJ112" s="434" t="s">
        <v>501</v>
      </c>
      <c r="AK112" s="434" t="s">
        <v>502</v>
      </c>
      <c r="AL112" s="433" t="s">
        <v>503</v>
      </c>
      <c r="AM112" s="434">
        <v>34801</v>
      </c>
      <c r="AN112" s="434">
        <v>72220</v>
      </c>
      <c r="AO112" s="433" t="s">
        <v>477</v>
      </c>
      <c r="AP112" s="433" t="s">
        <v>504</v>
      </c>
      <c r="AQ112" s="434" t="s">
        <v>735</v>
      </c>
      <c r="AR112" s="434" t="s">
        <v>947</v>
      </c>
      <c r="AS112" s="435" t="s">
        <v>946</v>
      </c>
      <c r="AT112" s="434" t="s">
        <v>482</v>
      </c>
      <c r="AU112" s="434" t="s">
        <v>948</v>
      </c>
      <c r="AV112" s="436" t="s">
        <v>949</v>
      </c>
      <c r="AW112" s="434" t="s">
        <v>969</v>
      </c>
      <c r="AX112" s="434" t="s">
        <v>509</v>
      </c>
      <c r="AY112" s="436" t="s">
        <v>606</v>
      </c>
      <c r="AZ112" s="434">
        <v>2096266</v>
      </c>
      <c r="BA112" s="434" t="s">
        <v>952</v>
      </c>
      <c r="BB112" s="434" t="s">
        <v>953</v>
      </c>
      <c r="BC112" s="434" t="s">
        <v>521</v>
      </c>
      <c r="BD112" s="434" t="s">
        <v>954</v>
      </c>
      <c r="BE112" s="435" t="s">
        <v>955</v>
      </c>
      <c r="BF112" s="434" t="s">
        <v>273</v>
      </c>
      <c r="BG112" s="436" t="s">
        <v>949</v>
      </c>
      <c r="BH112" s="434">
        <v>10192471</v>
      </c>
      <c r="BI112" s="434">
        <v>1</v>
      </c>
      <c r="BJ112" s="434" t="s">
        <v>969</v>
      </c>
      <c r="BK112" s="434" t="s">
        <v>600</v>
      </c>
      <c r="BL112" s="434" t="s">
        <v>601</v>
      </c>
      <c r="BM112" s="434"/>
      <c r="BN112" s="434"/>
      <c r="BO112" s="434"/>
      <c r="BP112" s="434"/>
      <c r="BQ112" s="434"/>
      <c r="BR112" s="434"/>
    </row>
    <row r="113" spans="1:70" s="437" customFormat="1" hidden="1" x14ac:dyDescent="0.35">
      <c r="A113" s="433" t="s">
        <v>477</v>
      </c>
      <c r="B113" s="434" t="s">
        <v>478</v>
      </c>
      <c r="C113" s="434" t="s">
        <v>479</v>
      </c>
      <c r="D113" s="435" t="s">
        <v>480</v>
      </c>
      <c r="E113" s="435" t="s">
        <v>481</v>
      </c>
      <c r="F113" s="434" t="s">
        <v>482</v>
      </c>
      <c r="G113" s="434" t="s">
        <v>483</v>
      </c>
      <c r="H113" s="434" t="s">
        <v>484</v>
      </c>
      <c r="I113" s="434" t="s">
        <v>485</v>
      </c>
      <c r="J113" s="434" t="s">
        <v>486</v>
      </c>
      <c r="K113" s="434" t="s">
        <v>487</v>
      </c>
      <c r="L113" s="433" t="s">
        <v>488</v>
      </c>
      <c r="M113" s="434" t="s">
        <v>489</v>
      </c>
      <c r="N113" s="434" t="s">
        <v>490</v>
      </c>
      <c r="O113" s="434" t="s">
        <v>487</v>
      </c>
      <c r="P113" s="434" t="s">
        <v>484</v>
      </c>
      <c r="Q113" s="433" t="s">
        <v>491</v>
      </c>
      <c r="R113" s="434" t="s">
        <v>492</v>
      </c>
      <c r="S113" s="434" t="s">
        <v>493</v>
      </c>
      <c r="T113" s="434">
        <v>47175958</v>
      </c>
      <c r="U113" s="434"/>
      <c r="V113" s="434"/>
      <c r="W113" s="435" t="s">
        <v>946</v>
      </c>
      <c r="X113" s="434" t="s">
        <v>734</v>
      </c>
      <c r="Y113" s="434" t="s">
        <v>590</v>
      </c>
      <c r="Z113" s="434" t="s">
        <v>497</v>
      </c>
      <c r="AA113" s="434" t="s">
        <v>498</v>
      </c>
      <c r="AB113" s="434" t="s">
        <v>499</v>
      </c>
      <c r="AC113" s="434" t="s">
        <v>500</v>
      </c>
      <c r="AD113" s="436">
        <v>1583333.34</v>
      </c>
      <c r="AE113" s="436">
        <v>1583333.34</v>
      </c>
      <c r="AF113" s="434" t="s">
        <v>273</v>
      </c>
      <c r="AG113" s="434">
        <v>2.2636999999999999E-4</v>
      </c>
      <c r="AH113" s="436">
        <v>349.3</v>
      </c>
      <c r="AI113" s="436">
        <v>349.3</v>
      </c>
      <c r="AJ113" s="434" t="s">
        <v>501</v>
      </c>
      <c r="AK113" s="434" t="s">
        <v>502</v>
      </c>
      <c r="AL113" s="433" t="s">
        <v>503</v>
      </c>
      <c r="AM113" s="434">
        <v>34801</v>
      </c>
      <c r="AN113" s="434">
        <v>72220</v>
      </c>
      <c r="AO113" s="433" t="s">
        <v>477</v>
      </c>
      <c r="AP113" s="433" t="s">
        <v>504</v>
      </c>
      <c r="AQ113" s="434" t="s">
        <v>735</v>
      </c>
      <c r="AR113" s="434" t="s">
        <v>947</v>
      </c>
      <c r="AS113" s="435" t="s">
        <v>946</v>
      </c>
      <c r="AT113" s="434" t="s">
        <v>482</v>
      </c>
      <c r="AU113" s="434" t="s">
        <v>948</v>
      </c>
      <c r="AV113" s="436" t="s">
        <v>949</v>
      </c>
      <c r="AW113" s="434" t="s">
        <v>969</v>
      </c>
      <c r="AX113" s="434" t="s">
        <v>509</v>
      </c>
      <c r="AY113" s="436" t="s">
        <v>970</v>
      </c>
      <c r="AZ113" s="434">
        <v>2096266</v>
      </c>
      <c r="BA113" s="434" t="s">
        <v>952</v>
      </c>
      <c r="BB113" s="434" t="s">
        <v>953</v>
      </c>
      <c r="BC113" s="434" t="s">
        <v>521</v>
      </c>
      <c r="BD113" s="434" t="s">
        <v>954</v>
      </c>
      <c r="BE113" s="435" t="s">
        <v>955</v>
      </c>
      <c r="BF113" s="434" t="s">
        <v>273</v>
      </c>
      <c r="BG113" s="436" t="s">
        <v>949</v>
      </c>
      <c r="BH113" s="434">
        <v>10192471</v>
      </c>
      <c r="BI113" s="434">
        <v>1</v>
      </c>
      <c r="BJ113" s="434" t="s">
        <v>969</v>
      </c>
      <c r="BK113" s="434" t="s">
        <v>600</v>
      </c>
      <c r="BL113" s="434" t="s">
        <v>601</v>
      </c>
      <c r="BM113" s="434"/>
      <c r="BN113" s="434"/>
      <c r="BO113" s="434"/>
      <c r="BP113" s="434"/>
      <c r="BQ113" s="434"/>
      <c r="BR113" s="434"/>
    </row>
    <row r="114" spans="1:70" hidden="1" x14ac:dyDescent="0.35">
      <c r="A114" s="301" t="s">
        <v>477</v>
      </c>
      <c r="B114" s="302" t="s">
        <v>478</v>
      </c>
      <c r="C114" s="302" t="s">
        <v>479</v>
      </c>
      <c r="D114" s="303" t="s">
        <v>480</v>
      </c>
      <c r="E114" s="303" t="s">
        <v>481</v>
      </c>
      <c r="F114" s="302" t="s">
        <v>482</v>
      </c>
      <c r="G114" s="302" t="s">
        <v>483</v>
      </c>
      <c r="H114" s="302" t="s">
        <v>484</v>
      </c>
      <c r="I114" s="302" t="s">
        <v>485</v>
      </c>
      <c r="J114" s="302" t="s">
        <v>486</v>
      </c>
      <c r="K114" s="302" t="s">
        <v>487</v>
      </c>
      <c r="L114" s="301" t="s">
        <v>488</v>
      </c>
      <c r="M114" s="302" t="s">
        <v>489</v>
      </c>
      <c r="N114" s="302" t="s">
        <v>490</v>
      </c>
      <c r="O114" s="302" t="s">
        <v>487</v>
      </c>
      <c r="P114" s="302" t="s">
        <v>484</v>
      </c>
      <c r="Q114" s="301" t="s">
        <v>491</v>
      </c>
      <c r="R114" s="302" t="s">
        <v>492</v>
      </c>
      <c r="S114" s="302" t="s">
        <v>493</v>
      </c>
      <c r="T114" s="302">
        <v>47185274</v>
      </c>
      <c r="U114" s="302"/>
      <c r="V114" s="302"/>
      <c r="W114" s="303" t="s">
        <v>971</v>
      </c>
      <c r="X114" s="302" t="s">
        <v>792</v>
      </c>
      <c r="Y114" s="302" t="s">
        <v>590</v>
      </c>
      <c r="Z114" s="302" t="s">
        <v>972</v>
      </c>
      <c r="AA114" s="302"/>
      <c r="AB114" s="302" t="s">
        <v>972</v>
      </c>
      <c r="AC114" s="302" t="s">
        <v>973</v>
      </c>
      <c r="AD114" s="304">
        <v>0</v>
      </c>
      <c r="AE114" s="304">
        <v>2.3170000000000002</v>
      </c>
      <c r="AF114" s="302" t="s">
        <v>741</v>
      </c>
      <c r="AG114" s="302">
        <v>1</v>
      </c>
      <c r="AH114" s="304">
        <v>0</v>
      </c>
      <c r="AI114" s="304">
        <v>2.3170000000000002</v>
      </c>
      <c r="AJ114" s="302" t="s">
        <v>501</v>
      </c>
      <c r="AK114" s="302" t="s">
        <v>502</v>
      </c>
      <c r="AL114" s="301" t="s">
        <v>503</v>
      </c>
      <c r="AM114" s="302">
        <v>34801</v>
      </c>
      <c r="AN114" s="302">
        <v>75105</v>
      </c>
      <c r="AO114" s="301" t="s">
        <v>477</v>
      </c>
      <c r="AP114" s="301" t="s">
        <v>504</v>
      </c>
      <c r="AQ114" s="302" t="s">
        <v>974</v>
      </c>
      <c r="AR114" s="302"/>
      <c r="AS114" s="303"/>
      <c r="AT114" s="302"/>
      <c r="AU114" s="302"/>
      <c r="AV114" s="304"/>
      <c r="AW114" s="302"/>
      <c r="AX114" s="302"/>
      <c r="AY114" s="304"/>
      <c r="AZ114" s="302"/>
      <c r="BA114" s="302"/>
      <c r="BB114" s="302"/>
      <c r="BC114" s="302"/>
      <c r="BD114" s="302"/>
      <c r="BE114" s="303"/>
      <c r="BF114" s="302"/>
      <c r="BG114" s="304"/>
      <c r="BH114" s="302"/>
      <c r="BI114" s="302"/>
      <c r="BJ114" s="302"/>
      <c r="BK114" s="302"/>
      <c r="BL114" s="302"/>
      <c r="BM114" s="302"/>
      <c r="BN114" s="302"/>
      <c r="BO114" s="302"/>
      <c r="BP114" s="302"/>
      <c r="BQ114" s="302"/>
      <c r="BR114" s="302"/>
    </row>
    <row r="115" spans="1:70" hidden="1" x14ac:dyDescent="0.35">
      <c r="A115" s="301" t="s">
        <v>477</v>
      </c>
      <c r="B115" s="302" t="s">
        <v>478</v>
      </c>
      <c r="C115" s="302" t="s">
        <v>479</v>
      </c>
      <c r="D115" s="303" t="s">
        <v>480</v>
      </c>
      <c r="E115" s="303" t="s">
        <v>481</v>
      </c>
      <c r="F115" s="302" t="s">
        <v>482</v>
      </c>
      <c r="G115" s="302" t="s">
        <v>483</v>
      </c>
      <c r="H115" s="302" t="s">
        <v>484</v>
      </c>
      <c r="I115" s="302" t="s">
        <v>485</v>
      </c>
      <c r="J115" s="302" t="s">
        <v>486</v>
      </c>
      <c r="K115" s="302" t="s">
        <v>487</v>
      </c>
      <c r="L115" s="301" t="s">
        <v>488</v>
      </c>
      <c r="M115" s="302" t="s">
        <v>489</v>
      </c>
      <c r="N115" s="302" t="s">
        <v>490</v>
      </c>
      <c r="O115" s="302" t="s">
        <v>487</v>
      </c>
      <c r="P115" s="302" t="s">
        <v>484</v>
      </c>
      <c r="Q115" s="301" t="s">
        <v>491</v>
      </c>
      <c r="R115" s="302" t="s">
        <v>492</v>
      </c>
      <c r="S115" s="302" t="s">
        <v>493</v>
      </c>
      <c r="T115" s="302">
        <v>47185275</v>
      </c>
      <c r="U115" s="302"/>
      <c r="V115" s="302"/>
      <c r="W115" s="303" t="s">
        <v>971</v>
      </c>
      <c r="X115" s="302" t="s">
        <v>792</v>
      </c>
      <c r="Y115" s="302" t="s">
        <v>590</v>
      </c>
      <c r="Z115" s="302" t="s">
        <v>972</v>
      </c>
      <c r="AA115" s="302"/>
      <c r="AB115" s="302" t="s">
        <v>972</v>
      </c>
      <c r="AC115" s="302" t="s">
        <v>973</v>
      </c>
      <c r="AD115" s="304">
        <v>0</v>
      </c>
      <c r="AE115" s="304">
        <v>1.7374000000000001</v>
      </c>
      <c r="AF115" s="302" t="s">
        <v>741</v>
      </c>
      <c r="AG115" s="302">
        <v>1</v>
      </c>
      <c r="AH115" s="304">
        <v>0</v>
      </c>
      <c r="AI115" s="304">
        <v>1.7374000000000001</v>
      </c>
      <c r="AJ115" s="302" t="s">
        <v>501</v>
      </c>
      <c r="AK115" s="302" t="s">
        <v>502</v>
      </c>
      <c r="AL115" s="301" t="s">
        <v>503</v>
      </c>
      <c r="AM115" s="302">
        <v>34801</v>
      </c>
      <c r="AN115" s="302">
        <v>75105</v>
      </c>
      <c r="AO115" s="301" t="s">
        <v>477</v>
      </c>
      <c r="AP115" s="301" t="s">
        <v>504</v>
      </c>
      <c r="AQ115" s="302" t="s">
        <v>974</v>
      </c>
      <c r="AR115" s="302"/>
      <c r="AS115" s="303"/>
      <c r="AT115" s="302"/>
      <c r="AU115" s="302"/>
      <c r="AV115" s="304"/>
      <c r="AW115" s="302"/>
      <c r="AX115" s="302"/>
      <c r="AY115" s="304"/>
      <c r="AZ115" s="302"/>
      <c r="BA115" s="302"/>
      <c r="BB115" s="302"/>
      <c r="BC115" s="302"/>
      <c r="BD115" s="302"/>
      <c r="BE115" s="303"/>
      <c r="BF115" s="302"/>
      <c r="BG115" s="304"/>
      <c r="BH115" s="302"/>
      <c r="BI115" s="302"/>
      <c r="BJ115" s="302"/>
      <c r="BK115" s="302"/>
      <c r="BL115" s="302"/>
      <c r="BM115" s="302"/>
      <c r="BN115" s="302"/>
      <c r="BO115" s="302"/>
      <c r="BP115" s="302"/>
      <c r="BQ115" s="302"/>
      <c r="BR115" s="302"/>
    </row>
    <row r="116" spans="1:70" hidden="1" x14ac:dyDescent="0.35">
      <c r="A116" s="301" t="s">
        <v>477</v>
      </c>
      <c r="B116" s="302" t="s">
        <v>478</v>
      </c>
      <c r="C116" s="302" t="s">
        <v>479</v>
      </c>
      <c r="D116" s="303" t="s">
        <v>480</v>
      </c>
      <c r="E116" s="303" t="s">
        <v>481</v>
      </c>
      <c r="F116" s="302" t="s">
        <v>482</v>
      </c>
      <c r="G116" s="302" t="s">
        <v>483</v>
      </c>
      <c r="H116" s="302" t="s">
        <v>484</v>
      </c>
      <c r="I116" s="302" t="s">
        <v>485</v>
      </c>
      <c r="J116" s="302" t="s">
        <v>486</v>
      </c>
      <c r="K116" s="302" t="s">
        <v>487</v>
      </c>
      <c r="L116" s="301" t="s">
        <v>488</v>
      </c>
      <c r="M116" s="302" t="s">
        <v>489</v>
      </c>
      <c r="N116" s="302" t="s">
        <v>490</v>
      </c>
      <c r="O116" s="302" t="s">
        <v>487</v>
      </c>
      <c r="P116" s="302" t="s">
        <v>484</v>
      </c>
      <c r="Q116" s="301" t="s">
        <v>491</v>
      </c>
      <c r="R116" s="302" t="s">
        <v>492</v>
      </c>
      <c r="S116" s="302" t="s">
        <v>493</v>
      </c>
      <c r="T116" s="302">
        <v>47185276</v>
      </c>
      <c r="U116" s="302"/>
      <c r="V116" s="302"/>
      <c r="W116" s="303" t="s">
        <v>971</v>
      </c>
      <c r="X116" s="302" t="s">
        <v>792</v>
      </c>
      <c r="Y116" s="302" t="s">
        <v>590</v>
      </c>
      <c r="Z116" s="302" t="s">
        <v>972</v>
      </c>
      <c r="AA116" s="302"/>
      <c r="AB116" s="302" t="s">
        <v>972</v>
      </c>
      <c r="AC116" s="302" t="s">
        <v>973</v>
      </c>
      <c r="AD116" s="304">
        <v>0</v>
      </c>
      <c r="AE116" s="304">
        <v>3.8605</v>
      </c>
      <c r="AF116" s="302" t="s">
        <v>741</v>
      </c>
      <c r="AG116" s="302">
        <v>1</v>
      </c>
      <c r="AH116" s="304">
        <v>0</v>
      </c>
      <c r="AI116" s="304">
        <v>3.8605</v>
      </c>
      <c r="AJ116" s="302" t="s">
        <v>501</v>
      </c>
      <c r="AK116" s="302" t="s">
        <v>502</v>
      </c>
      <c r="AL116" s="301" t="s">
        <v>503</v>
      </c>
      <c r="AM116" s="302">
        <v>34801</v>
      </c>
      <c r="AN116" s="302">
        <v>75105</v>
      </c>
      <c r="AO116" s="301" t="s">
        <v>477</v>
      </c>
      <c r="AP116" s="301" t="s">
        <v>504</v>
      </c>
      <c r="AQ116" s="302" t="s">
        <v>974</v>
      </c>
      <c r="AR116" s="302"/>
      <c r="AS116" s="303"/>
      <c r="AT116" s="302"/>
      <c r="AU116" s="302"/>
      <c r="AV116" s="304"/>
      <c r="AW116" s="302"/>
      <c r="AX116" s="302"/>
      <c r="AY116" s="304"/>
      <c r="AZ116" s="302"/>
      <c r="BA116" s="302"/>
      <c r="BB116" s="302"/>
      <c r="BC116" s="302"/>
      <c r="BD116" s="302"/>
      <c r="BE116" s="303"/>
      <c r="BF116" s="302"/>
      <c r="BG116" s="304"/>
      <c r="BH116" s="302"/>
      <c r="BI116" s="302"/>
      <c r="BJ116" s="302"/>
      <c r="BK116" s="302"/>
      <c r="BL116" s="302"/>
      <c r="BM116" s="302"/>
      <c r="BN116" s="302"/>
      <c r="BO116" s="302"/>
      <c r="BP116" s="302"/>
      <c r="BQ116" s="302"/>
      <c r="BR116" s="302"/>
    </row>
    <row r="117" spans="1:70" hidden="1" x14ac:dyDescent="0.35">
      <c r="A117" s="301" t="s">
        <v>477</v>
      </c>
      <c r="B117" s="302" t="s">
        <v>478</v>
      </c>
      <c r="C117" s="302" t="s">
        <v>479</v>
      </c>
      <c r="D117" s="303" t="s">
        <v>480</v>
      </c>
      <c r="E117" s="303" t="s">
        <v>481</v>
      </c>
      <c r="F117" s="302" t="s">
        <v>482</v>
      </c>
      <c r="G117" s="302" t="s">
        <v>483</v>
      </c>
      <c r="H117" s="302" t="s">
        <v>484</v>
      </c>
      <c r="I117" s="302" t="s">
        <v>485</v>
      </c>
      <c r="J117" s="302" t="s">
        <v>486</v>
      </c>
      <c r="K117" s="302" t="s">
        <v>487</v>
      </c>
      <c r="L117" s="301" t="s">
        <v>488</v>
      </c>
      <c r="M117" s="302" t="s">
        <v>489</v>
      </c>
      <c r="N117" s="302" t="s">
        <v>490</v>
      </c>
      <c r="O117" s="302" t="s">
        <v>487</v>
      </c>
      <c r="P117" s="302" t="s">
        <v>484</v>
      </c>
      <c r="Q117" s="301" t="s">
        <v>491</v>
      </c>
      <c r="R117" s="302" t="s">
        <v>492</v>
      </c>
      <c r="S117" s="302" t="s">
        <v>493</v>
      </c>
      <c r="T117" s="302">
        <v>47185277</v>
      </c>
      <c r="U117" s="302"/>
      <c r="V117" s="302"/>
      <c r="W117" s="303" t="s">
        <v>971</v>
      </c>
      <c r="X117" s="302" t="s">
        <v>792</v>
      </c>
      <c r="Y117" s="302" t="s">
        <v>590</v>
      </c>
      <c r="Z117" s="302" t="s">
        <v>972</v>
      </c>
      <c r="AA117" s="302"/>
      <c r="AB117" s="302" t="s">
        <v>972</v>
      </c>
      <c r="AC117" s="302" t="s">
        <v>973</v>
      </c>
      <c r="AD117" s="304">
        <v>0</v>
      </c>
      <c r="AE117" s="304">
        <v>3.8605</v>
      </c>
      <c r="AF117" s="302" t="s">
        <v>741</v>
      </c>
      <c r="AG117" s="302">
        <v>1</v>
      </c>
      <c r="AH117" s="304">
        <v>0</v>
      </c>
      <c r="AI117" s="304">
        <v>3.8605</v>
      </c>
      <c r="AJ117" s="302" t="s">
        <v>501</v>
      </c>
      <c r="AK117" s="302" t="s">
        <v>502</v>
      </c>
      <c r="AL117" s="301" t="s">
        <v>503</v>
      </c>
      <c r="AM117" s="302">
        <v>34801</v>
      </c>
      <c r="AN117" s="302">
        <v>75105</v>
      </c>
      <c r="AO117" s="301" t="s">
        <v>477</v>
      </c>
      <c r="AP117" s="301" t="s">
        <v>504</v>
      </c>
      <c r="AQ117" s="302" t="s">
        <v>974</v>
      </c>
      <c r="AR117" s="302"/>
      <c r="AS117" s="303"/>
      <c r="AT117" s="302"/>
      <c r="AU117" s="302"/>
      <c r="AV117" s="304"/>
      <c r="AW117" s="302"/>
      <c r="AX117" s="302"/>
      <c r="AY117" s="304"/>
      <c r="AZ117" s="302"/>
      <c r="BA117" s="302"/>
      <c r="BB117" s="302"/>
      <c r="BC117" s="302"/>
      <c r="BD117" s="302"/>
      <c r="BE117" s="303"/>
      <c r="BF117" s="302"/>
      <c r="BG117" s="304"/>
      <c r="BH117" s="302"/>
      <c r="BI117" s="302"/>
      <c r="BJ117" s="302"/>
      <c r="BK117" s="302"/>
      <c r="BL117" s="302"/>
      <c r="BM117" s="302"/>
      <c r="BN117" s="302"/>
      <c r="BO117" s="302"/>
      <c r="BP117" s="302"/>
      <c r="BQ117" s="302"/>
      <c r="BR117" s="302"/>
    </row>
    <row r="118" spans="1:70" hidden="1" x14ac:dyDescent="0.35">
      <c r="A118" s="301" t="s">
        <v>477</v>
      </c>
      <c r="B118" s="302" t="s">
        <v>478</v>
      </c>
      <c r="C118" s="302" t="s">
        <v>479</v>
      </c>
      <c r="D118" s="303" t="s">
        <v>480</v>
      </c>
      <c r="E118" s="303" t="s">
        <v>481</v>
      </c>
      <c r="F118" s="302" t="s">
        <v>482</v>
      </c>
      <c r="G118" s="302" t="s">
        <v>483</v>
      </c>
      <c r="H118" s="302" t="s">
        <v>484</v>
      </c>
      <c r="I118" s="302" t="s">
        <v>485</v>
      </c>
      <c r="J118" s="302" t="s">
        <v>486</v>
      </c>
      <c r="K118" s="302" t="s">
        <v>487</v>
      </c>
      <c r="L118" s="301" t="s">
        <v>488</v>
      </c>
      <c r="M118" s="302" t="s">
        <v>489</v>
      </c>
      <c r="N118" s="302" t="s">
        <v>490</v>
      </c>
      <c r="O118" s="302" t="s">
        <v>487</v>
      </c>
      <c r="P118" s="302" t="s">
        <v>484</v>
      </c>
      <c r="Q118" s="301" t="s">
        <v>491</v>
      </c>
      <c r="R118" s="302" t="s">
        <v>492</v>
      </c>
      <c r="S118" s="302" t="s">
        <v>493</v>
      </c>
      <c r="T118" s="302">
        <v>47185278</v>
      </c>
      <c r="U118" s="302"/>
      <c r="V118" s="302"/>
      <c r="W118" s="303" t="s">
        <v>971</v>
      </c>
      <c r="X118" s="302" t="s">
        <v>792</v>
      </c>
      <c r="Y118" s="302" t="s">
        <v>590</v>
      </c>
      <c r="Z118" s="302" t="s">
        <v>972</v>
      </c>
      <c r="AA118" s="302"/>
      <c r="AB118" s="302" t="s">
        <v>972</v>
      </c>
      <c r="AC118" s="302" t="s">
        <v>973</v>
      </c>
      <c r="AD118" s="304">
        <v>0</v>
      </c>
      <c r="AE118" s="304">
        <v>24.451000000000001</v>
      </c>
      <c r="AF118" s="302" t="s">
        <v>741</v>
      </c>
      <c r="AG118" s="302">
        <v>1</v>
      </c>
      <c r="AH118" s="304">
        <v>0</v>
      </c>
      <c r="AI118" s="304">
        <v>24.451000000000001</v>
      </c>
      <c r="AJ118" s="302" t="s">
        <v>501</v>
      </c>
      <c r="AK118" s="302" t="s">
        <v>502</v>
      </c>
      <c r="AL118" s="301" t="s">
        <v>503</v>
      </c>
      <c r="AM118" s="302">
        <v>34801</v>
      </c>
      <c r="AN118" s="302">
        <v>75105</v>
      </c>
      <c r="AO118" s="301" t="s">
        <v>477</v>
      </c>
      <c r="AP118" s="301" t="s">
        <v>504</v>
      </c>
      <c r="AQ118" s="302" t="s">
        <v>974</v>
      </c>
      <c r="AR118" s="302"/>
      <c r="AS118" s="303"/>
      <c r="AT118" s="302"/>
      <c r="AU118" s="302"/>
      <c r="AV118" s="304"/>
      <c r="AW118" s="302"/>
      <c r="AX118" s="302"/>
      <c r="AY118" s="304"/>
      <c r="AZ118" s="302"/>
      <c r="BA118" s="302"/>
      <c r="BB118" s="302"/>
      <c r="BC118" s="302"/>
      <c r="BD118" s="302"/>
      <c r="BE118" s="303"/>
      <c r="BF118" s="302"/>
      <c r="BG118" s="304"/>
      <c r="BH118" s="302"/>
      <c r="BI118" s="302"/>
      <c r="BJ118" s="302"/>
      <c r="BK118" s="302"/>
      <c r="BL118" s="302"/>
      <c r="BM118" s="302"/>
      <c r="BN118" s="302"/>
      <c r="BO118" s="302"/>
      <c r="BP118" s="302"/>
      <c r="BQ118" s="302"/>
      <c r="BR118" s="302"/>
    </row>
    <row r="119" spans="1:70" hidden="1" x14ac:dyDescent="0.35">
      <c r="A119" s="301" t="s">
        <v>477</v>
      </c>
      <c r="B119" s="302" t="s">
        <v>478</v>
      </c>
      <c r="C119" s="302" t="s">
        <v>479</v>
      </c>
      <c r="D119" s="303" t="s">
        <v>480</v>
      </c>
      <c r="E119" s="303" t="s">
        <v>481</v>
      </c>
      <c r="F119" s="302" t="s">
        <v>482</v>
      </c>
      <c r="G119" s="302" t="s">
        <v>483</v>
      </c>
      <c r="H119" s="302" t="s">
        <v>484</v>
      </c>
      <c r="I119" s="302" t="s">
        <v>485</v>
      </c>
      <c r="J119" s="302" t="s">
        <v>486</v>
      </c>
      <c r="K119" s="302" t="s">
        <v>487</v>
      </c>
      <c r="L119" s="301" t="s">
        <v>488</v>
      </c>
      <c r="M119" s="302" t="s">
        <v>489</v>
      </c>
      <c r="N119" s="302" t="s">
        <v>490</v>
      </c>
      <c r="O119" s="302" t="s">
        <v>487</v>
      </c>
      <c r="P119" s="302" t="s">
        <v>484</v>
      </c>
      <c r="Q119" s="301" t="s">
        <v>491</v>
      </c>
      <c r="R119" s="302" t="s">
        <v>492</v>
      </c>
      <c r="S119" s="302" t="s">
        <v>493</v>
      </c>
      <c r="T119" s="302">
        <v>47185279</v>
      </c>
      <c r="U119" s="302"/>
      <c r="V119" s="302"/>
      <c r="W119" s="303" t="s">
        <v>971</v>
      </c>
      <c r="X119" s="302" t="s">
        <v>792</v>
      </c>
      <c r="Y119" s="302" t="s">
        <v>590</v>
      </c>
      <c r="Z119" s="302" t="s">
        <v>972</v>
      </c>
      <c r="AA119" s="302"/>
      <c r="AB119" s="302" t="s">
        <v>972</v>
      </c>
      <c r="AC119" s="302" t="s">
        <v>973</v>
      </c>
      <c r="AD119" s="304">
        <v>0</v>
      </c>
      <c r="AE119" s="304">
        <v>3.9893000000000001</v>
      </c>
      <c r="AF119" s="302" t="s">
        <v>741</v>
      </c>
      <c r="AG119" s="302">
        <v>1</v>
      </c>
      <c r="AH119" s="304">
        <v>0</v>
      </c>
      <c r="AI119" s="304">
        <v>3.9893000000000001</v>
      </c>
      <c r="AJ119" s="302" t="s">
        <v>501</v>
      </c>
      <c r="AK119" s="302" t="s">
        <v>502</v>
      </c>
      <c r="AL119" s="301" t="s">
        <v>503</v>
      </c>
      <c r="AM119" s="302">
        <v>34801</v>
      </c>
      <c r="AN119" s="302">
        <v>75105</v>
      </c>
      <c r="AO119" s="301" t="s">
        <v>477</v>
      </c>
      <c r="AP119" s="301" t="s">
        <v>504</v>
      </c>
      <c r="AQ119" s="302" t="s">
        <v>974</v>
      </c>
      <c r="AR119" s="302"/>
      <c r="AS119" s="303"/>
      <c r="AT119" s="302"/>
      <c r="AU119" s="302"/>
      <c r="AV119" s="304"/>
      <c r="AW119" s="302"/>
      <c r="AX119" s="302"/>
      <c r="AY119" s="304"/>
      <c r="AZ119" s="302"/>
      <c r="BA119" s="302"/>
      <c r="BB119" s="302"/>
      <c r="BC119" s="302"/>
      <c r="BD119" s="302"/>
      <c r="BE119" s="303"/>
      <c r="BF119" s="302"/>
      <c r="BG119" s="304"/>
      <c r="BH119" s="302"/>
      <c r="BI119" s="302"/>
      <c r="BJ119" s="302"/>
      <c r="BK119" s="302"/>
      <c r="BL119" s="302"/>
      <c r="BM119" s="302"/>
      <c r="BN119" s="302"/>
      <c r="BO119" s="302"/>
      <c r="BP119" s="302"/>
      <c r="BQ119" s="302"/>
      <c r="BR119" s="302"/>
    </row>
    <row r="120" spans="1:70" hidden="1" x14ac:dyDescent="0.35">
      <c r="A120" s="301" t="s">
        <v>477</v>
      </c>
      <c r="B120" s="302" t="s">
        <v>478</v>
      </c>
      <c r="C120" s="302" t="s">
        <v>479</v>
      </c>
      <c r="D120" s="303" t="s">
        <v>480</v>
      </c>
      <c r="E120" s="303" t="s">
        <v>481</v>
      </c>
      <c r="F120" s="302" t="s">
        <v>482</v>
      </c>
      <c r="G120" s="302" t="s">
        <v>483</v>
      </c>
      <c r="H120" s="302" t="s">
        <v>484</v>
      </c>
      <c r="I120" s="302" t="s">
        <v>485</v>
      </c>
      <c r="J120" s="302" t="s">
        <v>486</v>
      </c>
      <c r="K120" s="302" t="s">
        <v>487</v>
      </c>
      <c r="L120" s="301" t="s">
        <v>488</v>
      </c>
      <c r="M120" s="302" t="s">
        <v>489</v>
      </c>
      <c r="N120" s="302" t="s">
        <v>490</v>
      </c>
      <c r="O120" s="302" t="s">
        <v>487</v>
      </c>
      <c r="P120" s="302" t="s">
        <v>484</v>
      </c>
      <c r="Q120" s="301" t="s">
        <v>491</v>
      </c>
      <c r="R120" s="302" t="s">
        <v>492</v>
      </c>
      <c r="S120" s="302" t="s">
        <v>493</v>
      </c>
      <c r="T120" s="302">
        <v>47185280</v>
      </c>
      <c r="U120" s="302"/>
      <c r="V120" s="302"/>
      <c r="W120" s="303" t="s">
        <v>971</v>
      </c>
      <c r="X120" s="302" t="s">
        <v>792</v>
      </c>
      <c r="Y120" s="302" t="s">
        <v>590</v>
      </c>
      <c r="Z120" s="302" t="s">
        <v>972</v>
      </c>
      <c r="AA120" s="302"/>
      <c r="AB120" s="302" t="s">
        <v>972</v>
      </c>
      <c r="AC120" s="302" t="s">
        <v>973</v>
      </c>
      <c r="AD120" s="304">
        <v>0</v>
      </c>
      <c r="AE120" s="304">
        <v>0.154</v>
      </c>
      <c r="AF120" s="302" t="s">
        <v>741</v>
      </c>
      <c r="AG120" s="302">
        <v>1</v>
      </c>
      <c r="AH120" s="304">
        <v>0</v>
      </c>
      <c r="AI120" s="304">
        <v>0.154</v>
      </c>
      <c r="AJ120" s="302" t="s">
        <v>501</v>
      </c>
      <c r="AK120" s="302" t="s">
        <v>502</v>
      </c>
      <c r="AL120" s="301" t="s">
        <v>503</v>
      </c>
      <c r="AM120" s="302">
        <v>34801</v>
      </c>
      <c r="AN120" s="302">
        <v>75105</v>
      </c>
      <c r="AO120" s="301" t="s">
        <v>477</v>
      </c>
      <c r="AP120" s="301" t="s">
        <v>504</v>
      </c>
      <c r="AQ120" s="302" t="s">
        <v>974</v>
      </c>
      <c r="AR120" s="302"/>
      <c r="AS120" s="303"/>
      <c r="AT120" s="302"/>
      <c r="AU120" s="302"/>
      <c r="AV120" s="304"/>
      <c r="AW120" s="302"/>
      <c r="AX120" s="302"/>
      <c r="AY120" s="304"/>
      <c r="AZ120" s="302"/>
      <c r="BA120" s="302"/>
      <c r="BB120" s="302"/>
      <c r="BC120" s="302"/>
      <c r="BD120" s="302"/>
      <c r="BE120" s="303"/>
      <c r="BF120" s="302"/>
      <c r="BG120" s="304"/>
      <c r="BH120" s="302"/>
      <c r="BI120" s="302"/>
      <c r="BJ120" s="302"/>
      <c r="BK120" s="302"/>
      <c r="BL120" s="302"/>
      <c r="BM120" s="302"/>
      <c r="BN120" s="302"/>
      <c r="BO120" s="302"/>
      <c r="BP120" s="302"/>
      <c r="BQ120" s="302"/>
      <c r="BR120" s="302"/>
    </row>
    <row r="121" spans="1:70" hidden="1" x14ac:dyDescent="0.35">
      <c r="A121" s="301" t="s">
        <v>477</v>
      </c>
      <c r="B121" s="302" t="s">
        <v>478</v>
      </c>
      <c r="C121" s="302" t="s">
        <v>479</v>
      </c>
      <c r="D121" s="303" t="s">
        <v>480</v>
      </c>
      <c r="E121" s="303" t="s">
        <v>481</v>
      </c>
      <c r="F121" s="302" t="s">
        <v>482</v>
      </c>
      <c r="G121" s="302" t="s">
        <v>483</v>
      </c>
      <c r="H121" s="302" t="s">
        <v>484</v>
      </c>
      <c r="I121" s="302" t="s">
        <v>485</v>
      </c>
      <c r="J121" s="302" t="s">
        <v>486</v>
      </c>
      <c r="K121" s="302" t="s">
        <v>487</v>
      </c>
      <c r="L121" s="301" t="s">
        <v>488</v>
      </c>
      <c r="M121" s="302" t="s">
        <v>489</v>
      </c>
      <c r="N121" s="302" t="s">
        <v>490</v>
      </c>
      <c r="O121" s="302" t="s">
        <v>487</v>
      </c>
      <c r="P121" s="302" t="s">
        <v>484</v>
      </c>
      <c r="Q121" s="301" t="s">
        <v>491</v>
      </c>
      <c r="R121" s="302" t="s">
        <v>492</v>
      </c>
      <c r="S121" s="302" t="s">
        <v>493</v>
      </c>
      <c r="T121" s="302">
        <v>47266106</v>
      </c>
      <c r="U121" s="302"/>
      <c r="V121" s="302"/>
      <c r="W121" s="303" t="s">
        <v>533</v>
      </c>
      <c r="X121" s="302" t="s">
        <v>495</v>
      </c>
      <c r="Y121" s="302" t="s">
        <v>496</v>
      </c>
      <c r="Z121" s="302" t="s">
        <v>497</v>
      </c>
      <c r="AA121" s="302" t="s">
        <v>498</v>
      </c>
      <c r="AB121" s="302" t="s">
        <v>499</v>
      </c>
      <c r="AC121" s="302" t="s">
        <v>500</v>
      </c>
      <c r="AD121" s="304">
        <v>1359000</v>
      </c>
      <c r="AE121" s="304">
        <v>1359000</v>
      </c>
      <c r="AF121" s="302" t="s">
        <v>273</v>
      </c>
      <c r="AG121" s="302">
        <v>2.2748000000000001E-4</v>
      </c>
      <c r="AH121" s="304">
        <v>309.14999999999998</v>
      </c>
      <c r="AI121" s="304">
        <v>309.14999999999998</v>
      </c>
      <c r="AJ121" s="302" t="s">
        <v>501</v>
      </c>
      <c r="AK121" s="302" t="s">
        <v>502</v>
      </c>
      <c r="AL121" s="301" t="s">
        <v>503</v>
      </c>
      <c r="AM121" s="302">
        <v>34810</v>
      </c>
      <c r="AN121" s="302">
        <v>72130</v>
      </c>
      <c r="AO121" s="301" t="s">
        <v>477</v>
      </c>
      <c r="AP121" s="301" t="s">
        <v>504</v>
      </c>
      <c r="AQ121" s="302" t="s">
        <v>505</v>
      </c>
      <c r="AR121" s="302" t="s">
        <v>534</v>
      </c>
      <c r="AS121" s="303" t="s">
        <v>533</v>
      </c>
      <c r="AT121" s="302" t="s">
        <v>482</v>
      </c>
      <c r="AU121" s="302" t="s">
        <v>535</v>
      </c>
      <c r="AV121" s="304" t="s">
        <v>536</v>
      </c>
      <c r="AW121" s="302"/>
      <c r="AX121" s="302" t="s">
        <v>509</v>
      </c>
      <c r="AY121" s="304" t="s">
        <v>536</v>
      </c>
      <c r="AZ121" s="302">
        <v>1040785</v>
      </c>
      <c r="BA121" s="302" t="s">
        <v>510</v>
      </c>
      <c r="BB121" s="302" t="s">
        <v>511</v>
      </c>
      <c r="BC121" s="302" t="s">
        <v>512</v>
      </c>
      <c r="BD121" s="302" t="s">
        <v>537</v>
      </c>
      <c r="BE121" s="303" t="s">
        <v>538</v>
      </c>
      <c r="BF121" s="302" t="s">
        <v>273</v>
      </c>
      <c r="BG121" s="304" t="s">
        <v>536</v>
      </c>
      <c r="BH121" s="302"/>
      <c r="BI121" s="302"/>
      <c r="BJ121" s="302"/>
      <c r="BK121" s="302"/>
      <c r="BL121" s="302"/>
      <c r="BM121" s="302"/>
      <c r="BN121" s="302"/>
      <c r="BO121" s="302"/>
      <c r="BP121" s="302"/>
      <c r="BQ121" s="302"/>
      <c r="BR121" s="302"/>
    </row>
    <row r="122" spans="1:70" hidden="1" x14ac:dyDescent="0.35">
      <c r="A122" s="301" t="s">
        <v>477</v>
      </c>
      <c r="B122" s="302" t="s">
        <v>478</v>
      </c>
      <c r="C122" s="302" t="s">
        <v>479</v>
      </c>
      <c r="D122" s="303" t="s">
        <v>480</v>
      </c>
      <c r="E122" s="303" t="s">
        <v>481</v>
      </c>
      <c r="F122" s="302" t="s">
        <v>482</v>
      </c>
      <c r="G122" s="302" t="s">
        <v>483</v>
      </c>
      <c r="H122" s="302" t="s">
        <v>484</v>
      </c>
      <c r="I122" s="302" t="s">
        <v>485</v>
      </c>
      <c r="J122" s="302" t="s">
        <v>486</v>
      </c>
      <c r="K122" s="302" t="s">
        <v>487</v>
      </c>
      <c r="L122" s="301" t="s">
        <v>488</v>
      </c>
      <c r="M122" s="302" t="s">
        <v>489</v>
      </c>
      <c r="N122" s="302" t="s">
        <v>490</v>
      </c>
      <c r="O122" s="302" t="s">
        <v>487</v>
      </c>
      <c r="P122" s="302" t="s">
        <v>484</v>
      </c>
      <c r="Q122" s="301" t="s">
        <v>491</v>
      </c>
      <c r="R122" s="302" t="s">
        <v>492</v>
      </c>
      <c r="S122" s="302" t="s">
        <v>493</v>
      </c>
      <c r="T122" s="302">
        <v>47294401</v>
      </c>
      <c r="U122" s="302"/>
      <c r="V122" s="302"/>
      <c r="W122" s="303" t="s">
        <v>533</v>
      </c>
      <c r="X122" s="302" t="s">
        <v>792</v>
      </c>
      <c r="Y122" s="302" t="s">
        <v>496</v>
      </c>
      <c r="Z122" s="302" t="s">
        <v>793</v>
      </c>
      <c r="AA122" s="302"/>
      <c r="AB122" s="302" t="s">
        <v>794</v>
      </c>
      <c r="AC122" s="302" t="s">
        <v>795</v>
      </c>
      <c r="AD122" s="304">
        <v>0</v>
      </c>
      <c r="AE122" s="304">
        <v>95130</v>
      </c>
      <c r="AF122" s="302" t="s">
        <v>273</v>
      </c>
      <c r="AG122" s="302">
        <v>2.2748000000000001E-4</v>
      </c>
      <c r="AH122" s="304">
        <v>0</v>
      </c>
      <c r="AI122" s="304">
        <v>21.64</v>
      </c>
      <c r="AJ122" s="302"/>
      <c r="AK122" s="302"/>
      <c r="AL122" s="301"/>
      <c r="AM122" s="302"/>
      <c r="AN122" s="302"/>
      <c r="AO122" s="301"/>
      <c r="AP122" s="301"/>
      <c r="AQ122" s="302" t="s">
        <v>796</v>
      </c>
      <c r="AR122" s="302"/>
      <c r="AS122" s="303"/>
      <c r="AT122" s="302"/>
      <c r="AU122" s="302"/>
      <c r="AV122" s="304"/>
      <c r="AW122" s="302"/>
      <c r="AX122" s="302"/>
      <c r="AY122" s="304"/>
      <c r="AZ122" s="302"/>
      <c r="BA122" s="302"/>
      <c r="BB122" s="302"/>
      <c r="BC122" s="302"/>
      <c r="BD122" s="302"/>
      <c r="BE122" s="303"/>
      <c r="BF122" s="302"/>
      <c r="BG122" s="304"/>
      <c r="BH122" s="302"/>
      <c r="BI122" s="302"/>
      <c r="BJ122" s="302"/>
      <c r="BK122" s="302"/>
      <c r="BL122" s="302"/>
      <c r="BM122" s="302"/>
      <c r="BN122" s="302"/>
      <c r="BO122" s="302"/>
      <c r="BP122" s="302"/>
      <c r="BQ122" s="302"/>
      <c r="BR122" s="302"/>
    </row>
    <row r="123" spans="1:70" hidden="1" x14ac:dyDescent="0.35">
      <c r="A123" s="301" t="s">
        <v>477</v>
      </c>
      <c r="B123" s="302" t="s">
        <v>478</v>
      </c>
      <c r="C123" s="302" t="s">
        <v>479</v>
      </c>
      <c r="D123" s="303" t="s">
        <v>480</v>
      </c>
      <c r="E123" s="303" t="s">
        <v>481</v>
      </c>
      <c r="F123" s="302" t="s">
        <v>482</v>
      </c>
      <c r="G123" s="302" t="s">
        <v>483</v>
      </c>
      <c r="H123" s="302" t="s">
        <v>484</v>
      </c>
      <c r="I123" s="302" t="s">
        <v>485</v>
      </c>
      <c r="J123" s="302" t="s">
        <v>486</v>
      </c>
      <c r="K123" s="302" t="s">
        <v>487</v>
      </c>
      <c r="L123" s="301" t="s">
        <v>488</v>
      </c>
      <c r="M123" s="302" t="s">
        <v>489</v>
      </c>
      <c r="N123" s="302" t="s">
        <v>490</v>
      </c>
      <c r="O123" s="302" t="s">
        <v>487</v>
      </c>
      <c r="P123" s="302" t="s">
        <v>484</v>
      </c>
      <c r="Q123" s="301" t="s">
        <v>491</v>
      </c>
      <c r="R123" s="302" t="s">
        <v>492</v>
      </c>
      <c r="S123" s="302" t="s">
        <v>493</v>
      </c>
      <c r="T123" s="302">
        <v>47300023</v>
      </c>
      <c r="U123" s="302"/>
      <c r="V123" s="302"/>
      <c r="W123" s="303" t="s">
        <v>971</v>
      </c>
      <c r="X123" s="302" t="s">
        <v>879</v>
      </c>
      <c r="Y123" s="302" t="s">
        <v>496</v>
      </c>
      <c r="Z123" s="302" t="s">
        <v>880</v>
      </c>
      <c r="AA123" s="302"/>
      <c r="AB123" s="302" t="s">
        <v>880</v>
      </c>
      <c r="AC123" s="302" t="s">
        <v>880</v>
      </c>
      <c r="AD123" s="304">
        <v>-1.72</v>
      </c>
      <c r="AE123" s="304">
        <v>-1.72</v>
      </c>
      <c r="AF123" s="302" t="s">
        <v>741</v>
      </c>
      <c r="AG123" s="302">
        <v>1</v>
      </c>
      <c r="AH123" s="304">
        <v>-1.72</v>
      </c>
      <c r="AI123" s="304">
        <v>-1.72</v>
      </c>
      <c r="AJ123" s="302" t="s">
        <v>501</v>
      </c>
      <c r="AK123" s="302" t="s">
        <v>502</v>
      </c>
      <c r="AL123" s="301" t="s">
        <v>503</v>
      </c>
      <c r="AM123" s="302">
        <v>34810</v>
      </c>
      <c r="AN123" s="302">
        <v>76135</v>
      </c>
      <c r="AO123" s="301" t="s">
        <v>477</v>
      </c>
      <c r="AP123" s="301" t="s">
        <v>504</v>
      </c>
      <c r="AQ123" s="302" t="s">
        <v>881</v>
      </c>
      <c r="AR123" s="302"/>
      <c r="AS123" s="303"/>
      <c r="AT123" s="302"/>
      <c r="AU123" s="302"/>
      <c r="AV123" s="304"/>
      <c r="AW123" s="302"/>
      <c r="AX123" s="302"/>
      <c r="AY123" s="304"/>
      <c r="AZ123" s="302"/>
      <c r="BA123" s="302"/>
      <c r="BB123" s="302"/>
      <c r="BC123" s="302"/>
      <c r="BD123" s="302"/>
      <c r="BE123" s="303"/>
      <c r="BF123" s="302"/>
      <c r="BG123" s="304"/>
      <c r="BH123" s="302"/>
      <c r="BI123" s="302"/>
      <c r="BJ123" s="302"/>
      <c r="BK123" s="302"/>
      <c r="BL123" s="302"/>
      <c r="BM123" s="302"/>
      <c r="BN123" s="302"/>
      <c r="BO123" s="302"/>
      <c r="BP123" s="302"/>
      <c r="BQ123" s="302"/>
      <c r="BR123" s="302"/>
    </row>
    <row r="124" spans="1:70" hidden="1" x14ac:dyDescent="0.35">
      <c r="A124" s="301" t="s">
        <v>477</v>
      </c>
      <c r="B124" s="302" t="s">
        <v>478</v>
      </c>
      <c r="C124" s="302" t="s">
        <v>479</v>
      </c>
      <c r="D124" s="303" t="s">
        <v>480</v>
      </c>
      <c r="E124" s="303" t="s">
        <v>481</v>
      </c>
      <c r="F124" s="302" t="s">
        <v>482</v>
      </c>
      <c r="G124" s="302" t="s">
        <v>483</v>
      </c>
      <c r="H124" s="302" t="s">
        <v>484</v>
      </c>
      <c r="I124" s="302" t="s">
        <v>485</v>
      </c>
      <c r="J124" s="302" t="s">
        <v>486</v>
      </c>
      <c r="K124" s="302" t="s">
        <v>487</v>
      </c>
      <c r="L124" s="301" t="s">
        <v>488</v>
      </c>
      <c r="M124" s="302" t="s">
        <v>489</v>
      </c>
      <c r="N124" s="302" t="s">
        <v>490</v>
      </c>
      <c r="O124" s="302" t="s">
        <v>487</v>
      </c>
      <c r="P124" s="302" t="s">
        <v>484</v>
      </c>
      <c r="Q124" s="301" t="s">
        <v>491</v>
      </c>
      <c r="R124" s="302" t="s">
        <v>492</v>
      </c>
      <c r="S124" s="302" t="s">
        <v>493</v>
      </c>
      <c r="T124" s="302">
        <v>47718067</v>
      </c>
      <c r="U124" s="302"/>
      <c r="V124" s="302"/>
      <c r="W124" s="303" t="s">
        <v>533</v>
      </c>
      <c r="X124" s="302" t="s">
        <v>926</v>
      </c>
      <c r="Y124" s="302" t="s">
        <v>496</v>
      </c>
      <c r="Z124" s="302" t="s">
        <v>793</v>
      </c>
      <c r="AA124" s="302"/>
      <c r="AB124" s="302" t="s">
        <v>850</v>
      </c>
      <c r="AC124" s="302" t="s">
        <v>851</v>
      </c>
      <c r="AD124" s="304">
        <v>36191.86</v>
      </c>
      <c r="AE124" s="304">
        <v>36191.86</v>
      </c>
      <c r="AF124" s="302" t="s">
        <v>741</v>
      </c>
      <c r="AG124" s="302">
        <v>1</v>
      </c>
      <c r="AH124" s="304">
        <v>36191.86</v>
      </c>
      <c r="AI124" s="304">
        <v>36191.86</v>
      </c>
      <c r="AJ124" s="302" t="s">
        <v>501</v>
      </c>
      <c r="AK124" s="302" t="s">
        <v>502</v>
      </c>
      <c r="AL124" s="301" t="s">
        <v>503</v>
      </c>
      <c r="AM124" s="302">
        <v>34810</v>
      </c>
      <c r="AN124" s="302">
        <v>67405</v>
      </c>
      <c r="AO124" s="301" t="s">
        <v>477</v>
      </c>
      <c r="AP124" s="301" t="s">
        <v>504</v>
      </c>
      <c r="AQ124" s="302" t="s">
        <v>927</v>
      </c>
      <c r="AR124" s="302"/>
      <c r="AS124" s="303"/>
      <c r="AT124" s="302"/>
      <c r="AU124" s="302"/>
      <c r="AV124" s="304"/>
      <c r="AW124" s="302"/>
      <c r="AX124" s="302"/>
      <c r="AY124" s="304"/>
      <c r="AZ124" s="302"/>
      <c r="BA124" s="302"/>
      <c r="BB124" s="302"/>
      <c r="BC124" s="302"/>
      <c r="BD124" s="302"/>
      <c r="BE124" s="303"/>
      <c r="BF124" s="302"/>
      <c r="BG124" s="304"/>
      <c r="BH124" s="302"/>
      <c r="BI124" s="302"/>
      <c r="BJ124" s="302"/>
      <c r="BK124" s="302"/>
      <c r="BL124" s="302"/>
      <c r="BM124" s="302" t="s">
        <v>928</v>
      </c>
      <c r="BN124" s="302" t="s">
        <v>929</v>
      </c>
      <c r="BO124" s="302" t="s">
        <v>930</v>
      </c>
      <c r="BP124" s="302" t="s">
        <v>496</v>
      </c>
      <c r="BQ124" s="302" t="s">
        <v>856</v>
      </c>
      <c r="BR124" s="302" t="s">
        <v>931</v>
      </c>
    </row>
    <row r="125" spans="1:70" x14ac:dyDescent="0.35">
      <c r="A125" s="301" t="s">
        <v>477</v>
      </c>
      <c r="B125" s="302" t="s">
        <v>478</v>
      </c>
      <c r="C125" s="302" t="s">
        <v>479</v>
      </c>
      <c r="D125" s="303" t="s">
        <v>480</v>
      </c>
      <c r="E125" s="303" t="s">
        <v>481</v>
      </c>
      <c r="F125" s="302" t="s">
        <v>482</v>
      </c>
      <c r="G125" s="302" t="s">
        <v>483</v>
      </c>
      <c r="H125" s="302" t="s">
        <v>484</v>
      </c>
      <c r="I125" s="302" t="s">
        <v>485</v>
      </c>
      <c r="J125" s="302" t="s">
        <v>486</v>
      </c>
      <c r="K125" s="302" t="s">
        <v>487</v>
      </c>
      <c r="L125" s="301" t="s">
        <v>488</v>
      </c>
      <c r="M125" s="302" t="s">
        <v>489</v>
      </c>
      <c r="N125" s="302" t="s">
        <v>490</v>
      </c>
      <c r="O125" s="302" t="s">
        <v>487</v>
      </c>
      <c r="P125" s="302" t="s">
        <v>484</v>
      </c>
      <c r="Q125" s="301" t="s">
        <v>491</v>
      </c>
      <c r="R125" s="302" t="s">
        <v>492</v>
      </c>
      <c r="S125" s="302" t="s">
        <v>493</v>
      </c>
      <c r="T125" s="302">
        <v>47718073</v>
      </c>
      <c r="U125" s="302"/>
      <c r="V125" s="302"/>
      <c r="W125" s="303" t="s">
        <v>533</v>
      </c>
      <c r="X125" s="302" t="s">
        <v>936</v>
      </c>
      <c r="Y125" s="302" t="s">
        <v>496</v>
      </c>
      <c r="Z125" s="302" t="s">
        <v>793</v>
      </c>
      <c r="AA125" s="302"/>
      <c r="AB125" s="302" t="s">
        <v>850</v>
      </c>
      <c r="AC125" s="302" t="s">
        <v>851</v>
      </c>
      <c r="AD125" s="304">
        <v>319.57</v>
      </c>
      <c r="AE125" s="304">
        <v>319.57</v>
      </c>
      <c r="AF125" s="302" t="s">
        <v>741</v>
      </c>
      <c r="AG125" s="302">
        <v>1</v>
      </c>
      <c r="AH125" s="304">
        <v>319.57</v>
      </c>
      <c r="AI125" s="304">
        <v>319.57</v>
      </c>
      <c r="AJ125" s="302" t="s">
        <v>501</v>
      </c>
      <c r="AK125" s="302" t="s">
        <v>502</v>
      </c>
      <c r="AL125" s="301" t="s">
        <v>503</v>
      </c>
      <c r="AM125" s="302">
        <v>34810</v>
      </c>
      <c r="AN125" s="302">
        <v>71475</v>
      </c>
      <c r="AO125" s="301" t="s">
        <v>477</v>
      </c>
      <c r="AP125" s="301" t="s">
        <v>504</v>
      </c>
      <c r="AQ125" s="302" t="s">
        <v>937</v>
      </c>
      <c r="AR125" s="302"/>
      <c r="AS125" s="303"/>
      <c r="AT125" s="302"/>
      <c r="AU125" s="302"/>
      <c r="AV125" s="304"/>
      <c r="AW125" s="302"/>
      <c r="AX125" s="302"/>
      <c r="AY125" s="304"/>
      <c r="AZ125" s="302"/>
      <c r="BA125" s="302"/>
      <c r="BB125" s="302"/>
      <c r="BC125" s="302"/>
      <c r="BD125" s="302"/>
      <c r="BE125" s="303"/>
      <c r="BF125" s="302"/>
      <c r="BG125" s="304"/>
      <c r="BH125" s="302"/>
      <c r="BI125" s="302"/>
      <c r="BJ125" s="302"/>
      <c r="BK125" s="302"/>
      <c r="BL125" s="302"/>
      <c r="BM125" s="302" t="s">
        <v>938</v>
      </c>
      <c r="BN125" s="302" t="s">
        <v>939</v>
      </c>
      <c r="BO125" s="302" t="s">
        <v>940</v>
      </c>
      <c r="BP125" s="302" t="s">
        <v>590</v>
      </c>
      <c r="BQ125" s="302" t="s">
        <v>856</v>
      </c>
      <c r="BR125" s="302" t="s">
        <v>941</v>
      </c>
    </row>
    <row r="126" spans="1:70" x14ac:dyDescent="0.35">
      <c r="A126" s="301" t="s">
        <v>477</v>
      </c>
      <c r="B126" s="302" t="s">
        <v>478</v>
      </c>
      <c r="C126" s="302" t="s">
        <v>479</v>
      </c>
      <c r="D126" s="303" t="s">
        <v>480</v>
      </c>
      <c r="E126" s="303" t="s">
        <v>481</v>
      </c>
      <c r="F126" s="302" t="s">
        <v>482</v>
      </c>
      <c r="G126" s="302" t="s">
        <v>483</v>
      </c>
      <c r="H126" s="302" t="s">
        <v>484</v>
      </c>
      <c r="I126" s="302" t="s">
        <v>485</v>
      </c>
      <c r="J126" s="302" t="s">
        <v>486</v>
      </c>
      <c r="K126" s="302" t="s">
        <v>487</v>
      </c>
      <c r="L126" s="301" t="s">
        <v>488</v>
      </c>
      <c r="M126" s="302" t="s">
        <v>489</v>
      </c>
      <c r="N126" s="302" t="s">
        <v>490</v>
      </c>
      <c r="O126" s="302" t="s">
        <v>487</v>
      </c>
      <c r="P126" s="302" t="s">
        <v>484</v>
      </c>
      <c r="Q126" s="301" t="s">
        <v>491</v>
      </c>
      <c r="R126" s="302" t="s">
        <v>492</v>
      </c>
      <c r="S126" s="302" t="s">
        <v>493</v>
      </c>
      <c r="T126" s="302">
        <v>47718344</v>
      </c>
      <c r="U126" s="302"/>
      <c r="V126" s="302"/>
      <c r="W126" s="303" t="s">
        <v>533</v>
      </c>
      <c r="X126" s="302" t="s">
        <v>936</v>
      </c>
      <c r="Y126" s="302" t="s">
        <v>496</v>
      </c>
      <c r="Z126" s="302" t="s">
        <v>793</v>
      </c>
      <c r="AA126" s="302"/>
      <c r="AB126" s="302" t="s">
        <v>850</v>
      </c>
      <c r="AC126" s="302" t="s">
        <v>851</v>
      </c>
      <c r="AD126" s="304">
        <v>798.58</v>
      </c>
      <c r="AE126" s="304">
        <v>798.58</v>
      </c>
      <c r="AF126" s="302" t="s">
        <v>741</v>
      </c>
      <c r="AG126" s="302">
        <v>1</v>
      </c>
      <c r="AH126" s="304">
        <v>798.58</v>
      </c>
      <c r="AI126" s="304">
        <v>798.58</v>
      </c>
      <c r="AJ126" s="302" t="s">
        <v>501</v>
      </c>
      <c r="AK126" s="302" t="s">
        <v>502</v>
      </c>
      <c r="AL126" s="301" t="s">
        <v>503</v>
      </c>
      <c r="AM126" s="302">
        <v>34810</v>
      </c>
      <c r="AN126" s="302">
        <v>71475</v>
      </c>
      <c r="AO126" s="301" t="s">
        <v>477</v>
      </c>
      <c r="AP126" s="301" t="s">
        <v>504</v>
      </c>
      <c r="AQ126" s="302" t="s">
        <v>937</v>
      </c>
      <c r="AR126" s="302"/>
      <c r="AS126" s="303"/>
      <c r="AT126" s="302"/>
      <c r="AU126" s="302"/>
      <c r="AV126" s="304"/>
      <c r="AW126" s="302"/>
      <c r="AX126" s="302"/>
      <c r="AY126" s="304"/>
      <c r="AZ126" s="302"/>
      <c r="BA126" s="302"/>
      <c r="BB126" s="302"/>
      <c r="BC126" s="302"/>
      <c r="BD126" s="302"/>
      <c r="BE126" s="303"/>
      <c r="BF126" s="302"/>
      <c r="BG126" s="304"/>
      <c r="BH126" s="302"/>
      <c r="BI126" s="302"/>
      <c r="BJ126" s="302"/>
      <c r="BK126" s="302"/>
      <c r="BL126" s="302"/>
      <c r="BM126" s="302" t="s">
        <v>944</v>
      </c>
      <c r="BN126" s="302" t="s">
        <v>945</v>
      </c>
      <c r="BO126" s="302" t="s">
        <v>940</v>
      </c>
      <c r="BP126" s="302" t="s">
        <v>496</v>
      </c>
      <c r="BQ126" s="302" t="s">
        <v>856</v>
      </c>
      <c r="BR126" s="302" t="s">
        <v>941</v>
      </c>
    </row>
    <row r="127" spans="1:70" x14ac:dyDescent="0.35">
      <c r="A127" s="301" t="s">
        <v>477</v>
      </c>
      <c r="B127" s="302" t="s">
        <v>478</v>
      </c>
      <c r="C127" s="302" t="s">
        <v>479</v>
      </c>
      <c r="D127" s="303" t="s">
        <v>480</v>
      </c>
      <c r="E127" s="303" t="s">
        <v>481</v>
      </c>
      <c r="F127" s="302" t="s">
        <v>482</v>
      </c>
      <c r="G127" s="302" t="s">
        <v>483</v>
      </c>
      <c r="H127" s="302" t="s">
        <v>484</v>
      </c>
      <c r="I127" s="302" t="s">
        <v>485</v>
      </c>
      <c r="J127" s="302" t="s">
        <v>486</v>
      </c>
      <c r="K127" s="302" t="s">
        <v>487</v>
      </c>
      <c r="L127" s="301" t="s">
        <v>488</v>
      </c>
      <c r="M127" s="302" t="s">
        <v>489</v>
      </c>
      <c r="N127" s="302" t="s">
        <v>490</v>
      </c>
      <c r="O127" s="302" t="s">
        <v>487</v>
      </c>
      <c r="P127" s="302" t="s">
        <v>484</v>
      </c>
      <c r="Q127" s="301" t="s">
        <v>491</v>
      </c>
      <c r="R127" s="302" t="s">
        <v>492</v>
      </c>
      <c r="S127" s="302" t="s">
        <v>493</v>
      </c>
      <c r="T127" s="302">
        <v>47718452</v>
      </c>
      <c r="U127" s="302"/>
      <c r="V127" s="302"/>
      <c r="W127" s="303" t="s">
        <v>533</v>
      </c>
      <c r="X127" s="302" t="s">
        <v>849</v>
      </c>
      <c r="Y127" s="302" t="s">
        <v>496</v>
      </c>
      <c r="Z127" s="302" t="s">
        <v>793</v>
      </c>
      <c r="AA127" s="302"/>
      <c r="AB127" s="302" t="s">
        <v>850</v>
      </c>
      <c r="AC127" s="302" t="s">
        <v>851</v>
      </c>
      <c r="AD127" s="304">
        <v>910.79</v>
      </c>
      <c r="AE127" s="304">
        <v>910.79</v>
      </c>
      <c r="AF127" s="302" t="s">
        <v>741</v>
      </c>
      <c r="AG127" s="302">
        <v>1</v>
      </c>
      <c r="AH127" s="304">
        <v>910.79</v>
      </c>
      <c r="AI127" s="304">
        <v>910.79</v>
      </c>
      <c r="AJ127" s="302" t="s">
        <v>501</v>
      </c>
      <c r="AK127" s="302" t="s">
        <v>502</v>
      </c>
      <c r="AL127" s="301" t="s">
        <v>503</v>
      </c>
      <c r="AM127" s="302">
        <v>34810</v>
      </c>
      <c r="AN127" s="302">
        <v>71501</v>
      </c>
      <c r="AO127" s="301" t="s">
        <v>477</v>
      </c>
      <c r="AP127" s="301" t="s">
        <v>504</v>
      </c>
      <c r="AQ127" s="302" t="s">
        <v>852</v>
      </c>
      <c r="AR127" s="302"/>
      <c r="AS127" s="303"/>
      <c r="AT127" s="302"/>
      <c r="AU127" s="302"/>
      <c r="AV127" s="304"/>
      <c r="AW127" s="302"/>
      <c r="AX127" s="302"/>
      <c r="AY127" s="304"/>
      <c r="AZ127" s="302"/>
      <c r="BA127" s="302"/>
      <c r="BB127" s="302"/>
      <c r="BC127" s="302"/>
      <c r="BD127" s="302"/>
      <c r="BE127" s="303"/>
      <c r="BF127" s="302"/>
      <c r="BG127" s="304"/>
      <c r="BH127" s="302"/>
      <c r="BI127" s="302"/>
      <c r="BJ127" s="302"/>
      <c r="BK127" s="302"/>
      <c r="BL127" s="302"/>
      <c r="BM127" s="302" t="s">
        <v>853</v>
      </c>
      <c r="BN127" s="302" t="s">
        <v>854</v>
      </c>
      <c r="BO127" s="302" t="s">
        <v>855</v>
      </c>
      <c r="BP127" s="302" t="s">
        <v>590</v>
      </c>
      <c r="BQ127" s="302" t="s">
        <v>856</v>
      </c>
      <c r="BR127" s="302" t="s">
        <v>857</v>
      </c>
    </row>
    <row r="128" spans="1:70" x14ac:dyDescent="0.35">
      <c r="A128" s="301" t="s">
        <v>477</v>
      </c>
      <c r="B128" s="302" t="s">
        <v>478</v>
      </c>
      <c r="C128" s="302" t="s">
        <v>479</v>
      </c>
      <c r="D128" s="303" t="s">
        <v>480</v>
      </c>
      <c r="E128" s="303" t="s">
        <v>481</v>
      </c>
      <c r="F128" s="302" t="s">
        <v>482</v>
      </c>
      <c r="G128" s="302" t="s">
        <v>483</v>
      </c>
      <c r="H128" s="302" t="s">
        <v>484</v>
      </c>
      <c r="I128" s="302" t="s">
        <v>485</v>
      </c>
      <c r="J128" s="302" t="s">
        <v>486</v>
      </c>
      <c r="K128" s="302" t="s">
        <v>487</v>
      </c>
      <c r="L128" s="301" t="s">
        <v>488</v>
      </c>
      <c r="M128" s="302" t="s">
        <v>489</v>
      </c>
      <c r="N128" s="302" t="s">
        <v>490</v>
      </c>
      <c r="O128" s="302" t="s">
        <v>487</v>
      </c>
      <c r="P128" s="302" t="s">
        <v>484</v>
      </c>
      <c r="Q128" s="301" t="s">
        <v>491</v>
      </c>
      <c r="R128" s="302" t="s">
        <v>492</v>
      </c>
      <c r="S128" s="302" t="s">
        <v>493</v>
      </c>
      <c r="T128" s="302">
        <v>47718462</v>
      </c>
      <c r="U128" s="302"/>
      <c r="V128" s="302"/>
      <c r="W128" s="303" t="s">
        <v>533</v>
      </c>
      <c r="X128" s="302" t="s">
        <v>936</v>
      </c>
      <c r="Y128" s="302" t="s">
        <v>496</v>
      </c>
      <c r="Z128" s="302" t="s">
        <v>793</v>
      </c>
      <c r="AA128" s="302"/>
      <c r="AB128" s="302" t="s">
        <v>850</v>
      </c>
      <c r="AC128" s="302" t="s">
        <v>851</v>
      </c>
      <c r="AD128" s="304">
        <v>2142.0700000000002</v>
      </c>
      <c r="AE128" s="304">
        <v>2142.0700000000002</v>
      </c>
      <c r="AF128" s="302" t="s">
        <v>741</v>
      </c>
      <c r="AG128" s="302">
        <v>1</v>
      </c>
      <c r="AH128" s="304">
        <v>2142.0700000000002</v>
      </c>
      <c r="AI128" s="304">
        <v>2142.0700000000002</v>
      </c>
      <c r="AJ128" s="302" t="s">
        <v>501</v>
      </c>
      <c r="AK128" s="302" t="s">
        <v>502</v>
      </c>
      <c r="AL128" s="301" t="s">
        <v>503</v>
      </c>
      <c r="AM128" s="302">
        <v>34810</v>
      </c>
      <c r="AN128" s="302">
        <v>71475</v>
      </c>
      <c r="AO128" s="301" t="s">
        <v>477</v>
      </c>
      <c r="AP128" s="301" t="s">
        <v>504</v>
      </c>
      <c r="AQ128" s="302" t="s">
        <v>937</v>
      </c>
      <c r="AR128" s="302"/>
      <c r="AS128" s="303"/>
      <c r="AT128" s="302"/>
      <c r="AU128" s="302"/>
      <c r="AV128" s="304"/>
      <c r="AW128" s="302"/>
      <c r="AX128" s="302"/>
      <c r="AY128" s="304"/>
      <c r="AZ128" s="302"/>
      <c r="BA128" s="302"/>
      <c r="BB128" s="302"/>
      <c r="BC128" s="302"/>
      <c r="BD128" s="302"/>
      <c r="BE128" s="303"/>
      <c r="BF128" s="302"/>
      <c r="BG128" s="304"/>
      <c r="BH128" s="302"/>
      <c r="BI128" s="302"/>
      <c r="BJ128" s="302"/>
      <c r="BK128" s="302"/>
      <c r="BL128" s="302"/>
      <c r="BM128" s="302" t="s">
        <v>942</v>
      </c>
      <c r="BN128" s="302" t="s">
        <v>943</v>
      </c>
      <c r="BO128" s="302" t="s">
        <v>940</v>
      </c>
      <c r="BP128" s="302" t="s">
        <v>496</v>
      </c>
      <c r="BQ128" s="302" t="s">
        <v>856</v>
      </c>
      <c r="BR128" s="302" t="s">
        <v>941</v>
      </c>
    </row>
    <row r="129" spans="1:70" hidden="1" x14ac:dyDescent="0.35">
      <c r="A129" s="301" t="s">
        <v>477</v>
      </c>
      <c r="B129" s="302" t="s">
        <v>478</v>
      </c>
      <c r="C129" s="302" t="s">
        <v>479</v>
      </c>
      <c r="D129" s="303" t="s">
        <v>480</v>
      </c>
      <c r="E129" s="303" t="s">
        <v>481</v>
      </c>
      <c r="F129" s="302" t="s">
        <v>482</v>
      </c>
      <c r="G129" s="302" t="s">
        <v>483</v>
      </c>
      <c r="H129" s="302" t="s">
        <v>484</v>
      </c>
      <c r="I129" s="302" t="s">
        <v>485</v>
      </c>
      <c r="J129" s="302" t="s">
        <v>486</v>
      </c>
      <c r="K129" s="302" t="s">
        <v>487</v>
      </c>
      <c r="L129" s="301" t="s">
        <v>488</v>
      </c>
      <c r="M129" s="302" t="s">
        <v>489</v>
      </c>
      <c r="N129" s="302" t="s">
        <v>490</v>
      </c>
      <c r="O129" s="302" t="s">
        <v>487</v>
      </c>
      <c r="P129" s="302" t="s">
        <v>484</v>
      </c>
      <c r="Q129" s="301" t="s">
        <v>491</v>
      </c>
      <c r="R129" s="302" t="s">
        <v>492</v>
      </c>
      <c r="S129" s="302" t="s">
        <v>493</v>
      </c>
      <c r="T129" s="302">
        <v>47800363</v>
      </c>
      <c r="U129" s="302"/>
      <c r="V129" s="302"/>
      <c r="W129" s="303" t="s">
        <v>533</v>
      </c>
      <c r="X129" s="302" t="s">
        <v>792</v>
      </c>
      <c r="Y129" s="302" t="s">
        <v>496</v>
      </c>
      <c r="Z129" s="302" t="s">
        <v>793</v>
      </c>
      <c r="AA129" s="302"/>
      <c r="AB129" s="302" t="s">
        <v>794</v>
      </c>
      <c r="AC129" s="302" t="s">
        <v>795</v>
      </c>
      <c r="AD129" s="304">
        <v>0</v>
      </c>
      <c r="AE129" s="304">
        <v>2825.4</v>
      </c>
      <c r="AF129" s="302" t="s">
        <v>741</v>
      </c>
      <c r="AG129" s="302">
        <v>1</v>
      </c>
      <c r="AH129" s="304">
        <v>0</v>
      </c>
      <c r="AI129" s="304">
        <v>2825.4</v>
      </c>
      <c r="AJ129" s="302"/>
      <c r="AK129" s="302"/>
      <c r="AL129" s="301"/>
      <c r="AM129" s="302"/>
      <c r="AN129" s="302"/>
      <c r="AO129" s="301"/>
      <c r="AP129" s="301"/>
      <c r="AQ129" s="302" t="s">
        <v>796</v>
      </c>
      <c r="AR129" s="302"/>
      <c r="AS129" s="303"/>
      <c r="AT129" s="302"/>
      <c r="AU129" s="302"/>
      <c r="AV129" s="304"/>
      <c r="AW129" s="302"/>
      <c r="AX129" s="302"/>
      <c r="AY129" s="304"/>
      <c r="AZ129" s="302"/>
      <c r="BA129" s="302"/>
      <c r="BB129" s="302"/>
      <c r="BC129" s="302"/>
      <c r="BD129" s="302"/>
      <c r="BE129" s="303"/>
      <c r="BF129" s="302"/>
      <c r="BG129" s="304"/>
      <c r="BH129" s="302"/>
      <c r="BI129" s="302"/>
      <c r="BJ129" s="302"/>
      <c r="BK129" s="302"/>
      <c r="BL129" s="302"/>
      <c r="BM129" s="302"/>
      <c r="BN129" s="302"/>
      <c r="BO129" s="302"/>
      <c r="BP129" s="302"/>
      <c r="BQ129" s="302"/>
      <c r="BR129" s="302"/>
    </row>
    <row r="130" spans="1:70" hidden="1" x14ac:dyDescent="0.35">
      <c r="A130" s="301" t="s">
        <v>477</v>
      </c>
      <c r="B130" s="302" t="s">
        <v>478</v>
      </c>
      <c r="C130" s="302" t="s">
        <v>479</v>
      </c>
      <c r="D130" s="303" t="s">
        <v>480</v>
      </c>
      <c r="E130" s="303" t="s">
        <v>481</v>
      </c>
      <c r="F130" s="302" t="s">
        <v>482</v>
      </c>
      <c r="G130" s="302" t="s">
        <v>483</v>
      </c>
      <c r="H130" s="302" t="s">
        <v>484</v>
      </c>
      <c r="I130" s="302" t="s">
        <v>485</v>
      </c>
      <c r="J130" s="302" t="s">
        <v>486</v>
      </c>
      <c r="K130" s="302" t="s">
        <v>487</v>
      </c>
      <c r="L130" s="301" t="s">
        <v>488</v>
      </c>
      <c r="M130" s="302" t="s">
        <v>489</v>
      </c>
      <c r="N130" s="302" t="s">
        <v>490</v>
      </c>
      <c r="O130" s="302" t="s">
        <v>487</v>
      </c>
      <c r="P130" s="302" t="s">
        <v>484</v>
      </c>
      <c r="Q130" s="301" t="s">
        <v>491</v>
      </c>
      <c r="R130" s="302" t="s">
        <v>492</v>
      </c>
      <c r="S130" s="302" t="s">
        <v>493</v>
      </c>
      <c r="T130" s="302">
        <v>48559485</v>
      </c>
      <c r="U130" s="302"/>
      <c r="V130" s="302"/>
      <c r="W130" s="303" t="s">
        <v>975</v>
      </c>
      <c r="X130" s="302" t="s">
        <v>926</v>
      </c>
      <c r="Y130" s="302" t="s">
        <v>496</v>
      </c>
      <c r="Z130" s="302" t="s">
        <v>793</v>
      </c>
      <c r="AA130" s="302"/>
      <c r="AB130" s="302" t="s">
        <v>850</v>
      </c>
      <c r="AC130" s="302" t="s">
        <v>851</v>
      </c>
      <c r="AD130" s="304">
        <v>18182.259999999998</v>
      </c>
      <c r="AE130" s="304">
        <v>18182.259999999998</v>
      </c>
      <c r="AF130" s="302" t="s">
        <v>741</v>
      </c>
      <c r="AG130" s="302">
        <v>1</v>
      </c>
      <c r="AH130" s="304">
        <v>18182.259999999998</v>
      </c>
      <c r="AI130" s="304">
        <v>18182.259999999998</v>
      </c>
      <c r="AJ130" s="302" t="s">
        <v>501</v>
      </c>
      <c r="AK130" s="302" t="s">
        <v>502</v>
      </c>
      <c r="AL130" s="301" t="s">
        <v>503</v>
      </c>
      <c r="AM130" s="302">
        <v>34810</v>
      </c>
      <c r="AN130" s="302">
        <v>67405</v>
      </c>
      <c r="AO130" s="301" t="s">
        <v>477</v>
      </c>
      <c r="AP130" s="301" t="s">
        <v>504</v>
      </c>
      <c r="AQ130" s="302" t="s">
        <v>927</v>
      </c>
      <c r="AR130" s="302"/>
      <c r="AS130" s="303"/>
      <c r="AT130" s="302"/>
      <c r="AU130" s="302"/>
      <c r="AV130" s="304"/>
      <c r="AW130" s="302"/>
      <c r="AX130" s="302"/>
      <c r="AY130" s="304"/>
      <c r="AZ130" s="302"/>
      <c r="BA130" s="302"/>
      <c r="BB130" s="302"/>
      <c r="BC130" s="302"/>
      <c r="BD130" s="302"/>
      <c r="BE130" s="303"/>
      <c r="BF130" s="302"/>
      <c r="BG130" s="304"/>
      <c r="BH130" s="302"/>
      <c r="BI130" s="302"/>
      <c r="BJ130" s="302"/>
      <c r="BK130" s="302"/>
      <c r="BL130" s="302"/>
      <c r="BM130" s="302" t="s">
        <v>928</v>
      </c>
      <c r="BN130" s="302" t="s">
        <v>929</v>
      </c>
      <c r="BO130" s="302" t="s">
        <v>930</v>
      </c>
      <c r="BP130" s="302" t="s">
        <v>496</v>
      </c>
      <c r="BQ130" s="302" t="s">
        <v>856</v>
      </c>
      <c r="BR130" s="302" t="s">
        <v>931</v>
      </c>
    </row>
    <row r="131" spans="1:70" x14ac:dyDescent="0.35">
      <c r="A131" s="301" t="s">
        <v>477</v>
      </c>
      <c r="B131" s="302" t="s">
        <v>478</v>
      </c>
      <c r="C131" s="302" t="s">
        <v>479</v>
      </c>
      <c r="D131" s="303" t="s">
        <v>480</v>
      </c>
      <c r="E131" s="303" t="s">
        <v>481</v>
      </c>
      <c r="F131" s="302" t="s">
        <v>482</v>
      </c>
      <c r="G131" s="302" t="s">
        <v>483</v>
      </c>
      <c r="H131" s="302" t="s">
        <v>484</v>
      </c>
      <c r="I131" s="302" t="s">
        <v>485</v>
      </c>
      <c r="J131" s="302" t="s">
        <v>486</v>
      </c>
      <c r="K131" s="302" t="s">
        <v>487</v>
      </c>
      <c r="L131" s="301" t="s">
        <v>488</v>
      </c>
      <c r="M131" s="302" t="s">
        <v>489</v>
      </c>
      <c r="N131" s="302" t="s">
        <v>490</v>
      </c>
      <c r="O131" s="302" t="s">
        <v>487</v>
      </c>
      <c r="P131" s="302" t="s">
        <v>484</v>
      </c>
      <c r="Q131" s="301" t="s">
        <v>491</v>
      </c>
      <c r="R131" s="302" t="s">
        <v>492</v>
      </c>
      <c r="S131" s="302" t="s">
        <v>493</v>
      </c>
      <c r="T131" s="302">
        <v>48559552</v>
      </c>
      <c r="U131" s="302"/>
      <c r="V131" s="302"/>
      <c r="W131" s="303" t="s">
        <v>975</v>
      </c>
      <c r="X131" s="302" t="s">
        <v>936</v>
      </c>
      <c r="Y131" s="302" t="s">
        <v>496</v>
      </c>
      <c r="Z131" s="302" t="s">
        <v>793</v>
      </c>
      <c r="AA131" s="302"/>
      <c r="AB131" s="302" t="s">
        <v>850</v>
      </c>
      <c r="AC131" s="302" t="s">
        <v>851</v>
      </c>
      <c r="AD131" s="304">
        <v>2105.4</v>
      </c>
      <c r="AE131" s="304">
        <v>2105.4</v>
      </c>
      <c r="AF131" s="302" t="s">
        <v>741</v>
      </c>
      <c r="AG131" s="302">
        <v>1</v>
      </c>
      <c r="AH131" s="304">
        <v>2105.4</v>
      </c>
      <c r="AI131" s="304">
        <v>2105.4</v>
      </c>
      <c r="AJ131" s="302" t="s">
        <v>501</v>
      </c>
      <c r="AK131" s="302" t="s">
        <v>502</v>
      </c>
      <c r="AL131" s="301" t="s">
        <v>503</v>
      </c>
      <c r="AM131" s="302">
        <v>34810</v>
      </c>
      <c r="AN131" s="302">
        <v>71475</v>
      </c>
      <c r="AO131" s="301" t="s">
        <v>477</v>
      </c>
      <c r="AP131" s="301" t="s">
        <v>504</v>
      </c>
      <c r="AQ131" s="302" t="s">
        <v>937</v>
      </c>
      <c r="AR131" s="302"/>
      <c r="AS131" s="303"/>
      <c r="AT131" s="302"/>
      <c r="AU131" s="302"/>
      <c r="AV131" s="304"/>
      <c r="AW131" s="302"/>
      <c r="AX131" s="302"/>
      <c r="AY131" s="304"/>
      <c r="AZ131" s="302"/>
      <c r="BA131" s="302"/>
      <c r="BB131" s="302"/>
      <c r="BC131" s="302"/>
      <c r="BD131" s="302"/>
      <c r="BE131" s="303"/>
      <c r="BF131" s="302"/>
      <c r="BG131" s="304"/>
      <c r="BH131" s="302"/>
      <c r="BI131" s="302"/>
      <c r="BJ131" s="302"/>
      <c r="BK131" s="302"/>
      <c r="BL131" s="302"/>
      <c r="BM131" s="302" t="s">
        <v>942</v>
      </c>
      <c r="BN131" s="302" t="s">
        <v>943</v>
      </c>
      <c r="BO131" s="302" t="s">
        <v>940</v>
      </c>
      <c r="BP131" s="302" t="s">
        <v>496</v>
      </c>
      <c r="BQ131" s="302" t="s">
        <v>856</v>
      </c>
      <c r="BR131" s="302" t="s">
        <v>941</v>
      </c>
    </row>
    <row r="132" spans="1:70" x14ac:dyDescent="0.35">
      <c r="A132" s="301" t="s">
        <v>477</v>
      </c>
      <c r="B132" s="302" t="s">
        <v>478</v>
      </c>
      <c r="C132" s="302" t="s">
        <v>479</v>
      </c>
      <c r="D132" s="303" t="s">
        <v>480</v>
      </c>
      <c r="E132" s="303" t="s">
        <v>481</v>
      </c>
      <c r="F132" s="302" t="s">
        <v>482</v>
      </c>
      <c r="G132" s="302" t="s">
        <v>483</v>
      </c>
      <c r="H132" s="302" t="s">
        <v>484</v>
      </c>
      <c r="I132" s="302" t="s">
        <v>485</v>
      </c>
      <c r="J132" s="302" t="s">
        <v>486</v>
      </c>
      <c r="K132" s="302" t="s">
        <v>487</v>
      </c>
      <c r="L132" s="301" t="s">
        <v>488</v>
      </c>
      <c r="M132" s="302" t="s">
        <v>489</v>
      </c>
      <c r="N132" s="302" t="s">
        <v>490</v>
      </c>
      <c r="O132" s="302" t="s">
        <v>487</v>
      </c>
      <c r="P132" s="302" t="s">
        <v>484</v>
      </c>
      <c r="Q132" s="301" t="s">
        <v>491</v>
      </c>
      <c r="R132" s="302" t="s">
        <v>492</v>
      </c>
      <c r="S132" s="302" t="s">
        <v>493</v>
      </c>
      <c r="T132" s="302">
        <v>48559576</v>
      </c>
      <c r="U132" s="302"/>
      <c r="V132" s="302"/>
      <c r="W132" s="303" t="s">
        <v>975</v>
      </c>
      <c r="X132" s="302" t="s">
        <v>936</v>
      </c>
      <c r="Y132" s="302" t="s">
        <v>496</v>
      </c>
      <c r="Z132" s="302" t="s">
        <v>793</v>
      </c>
      <c r="AA132" s="302"/>
      <c r="AB132" s="302" t="s">
        <v>850</v>
      </c>
      <c r="AC132" s="302" t="s">
        <v>851</v>
      </c>
      <c r="AD132" s="304">
        <v>315.58</v>
      </c>
      <c r="AE132" s="304">
        <v>315.58</v>
      </c>
      <c r="AF132" s="302" t="s">
        <v>741</v>
      </c>
      <c r="AG132" s="302">
        <v>1</v>
      </c>
      <c r="AH132" s="304">
        <v>315.58</v>
      </c>
      <c r="AI132" s="304">
        <v>315.58</v>
      </c>
      <c r="AJ132" s="302" t="s">
        <v>501</v>
      </c>
      <c r="AK132" s="302" t="s">
        <v>502</v>
      </c>
      <c r="AL132" s="301" t="s">
        <v>503</v>
      </c>
      <c r="AM132" s="302">
        <v>34810</v>
      </c>
      <c r="AN132" s="302">
        <v>71475</v>
      </c>
      <c r="AO132" s="301" t="s">
        <v>477</v>
      </c>
      <c r="AP132" s="301" t="s">
        <v>504</v>
      </c>
      <c r="AQ132" s="302" t="s">
        <v>937</v>
      </c>
      <c r="AR132" s="302"/>
      <c r="AS132" s="303"/>
      <c r="AT132" s="302"/>
      <c r="AU132" s="302"/>
      <c r="AV132" s="304"/>
      <c r="AW132" s="302"/>
      <c r="AX132" s="302"/>
      <c r="AY132" s="304"/>
      <c r="AZ132" s="302"/>
      <c r="BA132" s="302"/>
      <c r="BB132" s="302"/>
      <c r="BC132" s="302"/>
      <c r="BD132" s="302"/>
      <c r="BE132" s="303"/>
      <c r="BF132" s="302"/>
      <c r="BG132" s="304"/>
      <c r="BH132" s="302"/>
      <c r="BI132" s="302"/>
      <c r="BJ132" s="302"/>
      <c r="BK132" s="302"/>
      <c r="BL132" s="302"/>
      <c r="BM132" s="302" t="s">
        <v>938</v>
      </c>
      <c r="BN132" s="302" t="s">
        <v>939</v>
      </c>
      <c r="BO132" s="302" t="s">
        <v>940</v>
      </c>
      <c r="BP132" s="302" t="s">
        <v>590</v>
      </c>
      <c r="BQ132" s="302" t="s">
        <v>856</v>
      </c>
      <c r="BR132" s="302" t="s">
        <v>941</v>
      </c>
    </row>
    <row r="133" spans="1:70" x14ac:dyDescent="0.35">
      <c r="A133" s="301" t="s">
        <v>477</v>
      </c>
      <c r="B133" s="302" t="s">
        <v>478</v>
      </c>
      <c r="C133" s="302" t="s">
        <v>479</v>
      </c>
      <c r="D133" s="303" t="s">
        <v>480</v>
      </c>
      <c r="E133" s="303" t="s">
        <v>481</v>
      </c>
      <c r="F133" s="302" t="s">
        <v>482</v>
      </c>
      <c r="G133" s="302" t="s">
        <v>483</v>
      </c>
      <c r="H133" s="302" t="s">
        <v>484</v>
      </c>
      <c r="I133" s="302" t="s">
        <v>485</v>
      </c>
      <c r="J133" s="302" t="s">
        <v>486</v>
      </c>
      <c r="K133" s="302" t="s">
        <v>487</v>
      </c>
      <c r="L133" s="301" t="s">
        <v>488</v>
      </c>
      <c r="M133" s="302" t="s">
        <v>489</v>
      </c>
      <c r="N133" s="302" t="s">
        <v>490</v>
      </c>
      <c r="O133" s="302" t="s">
        <v>487</v>
      </c>
      <c r="P133" s="302" t="s">
        <v>484</v>
      </c>
      <c r="Q133" s="301" t="s">
        <v>491</v>
      </c>
      <c r="R133" s="302" t="s">
        <v>492</v>
      </c>
      <c r="S133" s="302" t="s">
        <v>493</v>
      </c>
      <c r="T133" s="302">
        <v>48559577</v>
      </c>
      <c r="U133" s="302"/>
      <c r="V133" s="302"/>
      <c r="W133" s="303" t="s">
        <v>975</v>
      </c>
      <c r="X133" s="302" t="s">
        <v>936</v>
      </c>
      <c r="Y133" s="302" t="s">
        <v>496</v>
      </c>
      <c r="Z133" s="302" t="s">
        <v>793</v>
      </c>
      <c r="AA133" s="302"/>
      <c r="AB133" s="302" t="s">
        <v>850</v>
      </c>
      <c r="AC133" s="302" t="s">
        <v>851</v>
      </c>
      <c r="AD133" s="304">
        <v>786</v>
      </c>
      <c r="AE133" s="304">
        <v>786</v>
      </c>
      <c r="AF133" s="302" t="s">
        <v>741</v>
      </c>
      <c r="AG133" s="302">
        <v>1</v>
      </c>
      <c r="AH133" s="304">
        <v>786</v>
      </c>
      <c r="AI133" s="304">
        <v>786</v>
      </c>
      <c r="AJ133" s="302" t="s">
        <v>501</v>
      </c>
      <c r="AK133" s="302" t="s">
        <v>502</v>
      </c>
      <c r="AL133" s="301" t="s">
        <v>503</v>
      </c>
      <c r="AM133" s="302">
        <v>34810</v>
      </c>
      <c r="AN133" s="302">
        <v>71475</v>
      </c>
      <c r="AO133" s="301" t="s">
        <v>477</v>
      </c>
      <c r="AP133" s="301" t="s">
        <v>504</v>
      </c>
      <c r="AQ133" s="302" t="s">
        <v>937</v>
      </c>
      <c r="AR133" s="302"/>
      <c r="AS133" s="303"/>
      <c r="AT133" s="302"/>
      <c r="AU133" s="302"/>
      <c r="AV133" s="304"/>
      <c r="AW133" s="302"/>
      <c r="AX133" s="302"/>
      <c r="AY133" s="304"/>
      <c r="AZ133" s="302"/>
      <c r="BA133" s="302"/>
      <c r="BB133" s="302"/>
      <c r="BC133" s="302"/>
      <c r="BD133" s="302"/>
      <c r="BE133" s="303"/>
      <c r="BF133" s="302"/>
      <c r="BG133" s="304"/>
      <c r="BH133" s="302"/>
      <c r="BI133" s="302"/>
      <c r="BJ133" s="302"/>
      <c r="BK133" s="302"/>
      <c r="BL133" s="302"/>
      <c r="BM133" s="302" t="s">
        <v>944</v>
      </c>
      <c r="BN133" s="302" t="s">
        <v>945</v>
      </c>
      <c r="BO133" s="302" t="s">
        <v>940</v>
      </c>
      <c r="BP133" s="302" t="s">
        <v>496</v>
      </c>
      <c r="BQ133" s="302" t="s">
        <v>856</v>
      </c>
      <c r="BR133" s="302" t="s">
        <v>941</v>
      </c>
    </row>
    <row r="134" spans="1:70" x14ac:dyDescent="0.35">
      <c r="A134" s="301" t="s">
        <v>477</v>
      </c>
      <c r="B134" s="302" t="s">
        <v>478</v>
      </c>
      <c r="C134" s="302" t="s">
        <v>479</v>
      </c>
      <c r="D134" s="303" t="s">
        <v>480</v>
      </c>
      <c r="E134" s="303" t="s">
        <v>481</v>
      </c>
      <c r="F134" s="302" t="s">
        <v>482</v>
      </c>
      <c r="G134" s="302" t="s">
        <v>483</v>
      </c>
      <c r="H134" s="302" t="s">
        <v>484</v>
      </c>
      <c r="I134" s="302" t="s">
        <v>485</v>
      </c>
      <c r="J134" s="302" t="s">
        <v>486</v>
      </c>
      <c r="K134" s="302" t="s">
        <v>487</v>
      </c>
      <c r="L134" s="301" t="s">
        <v>488</v>
      </c>
      <c r="M134" s="302" t="s">
        <v>489</v>
      </c>
      <c r="N134" s="302" t="s">
        <v>490</v>
      </c>
      <c r="O134" s="302" t="s">
        <v>487</v>
      </c>
      <c r="P134" s="302" t="s">
        <v>484</v>
      </c>
      <c r="Q134" s="301" t="s">
        <v>491</v>
      </c>
      <c r="R134" s="302" t="s">
        <v>492</v>
      </c>
      <c r="S134" s="302" t="s">
        <v>493</v>
      </c>
      <c r="T134" s="302">
        <v>48560115</v>
      </c>
      <c r="U134" s="302"/>
      <c r="V134" s="302"/>
      <c r="W134" s="303" t="s">
        <v>975</v>
      </c>
      <c r="X134" s="302" t="s">
        <v>849</v>
      </c>
      <c r="Y134" s="302" t="s">
        <v>496</v>
      </c>
      <c r="Z134" s="302" t="s">
        <v>793</v>
      </c>
      <c r="AA134" s="302"/>
      <c r="AB134" s="302" t="s">
        <v>850</v>
      </c>
      <c r="AC134" s="302" t="s">
        <v>851</v>
      </c>
      <c r="AD134" s="304">
        <v>897.86</v>
      </c>
      <c r="AE134" s="304">
        <v>897.86</v>
      </c>
      <c r="AF134" s="302" t="s">
        <v>741</v>
      </c>
      <c r="AG134" s="302">
        <v>1</v>
      </c>
      <c r="AH134" s="304">
        <v>897.86</v>
      </c>
      <c r="AI134" s="304">
        <v>897.86</v>
      </c>
      <c r="AJ134" s="302" t="s">
        <v>501</v>
      </c>
      <c r="AK134" s="302" t="s">
        <v>502</v>
      </c>
      <c r="AL134" s="301" t="s">
        <v>503</v>
      </c>
      <c r="AM134" s="302">
        <v>34810</v>
      </c>
      <c r="AN134" s="302">
        <v>71501</v>
      </c>
      <c r="AO134" s="301" t="s">
        <v>477</v>
      </c>
      <c r="AP134" s="301" t="s">
        <v>504</v>
      </c>
      <c r="AQ134" s="302" t="s">
        <v>852</v>
      </c>
      <c r="AR134" s="302"/>
      <c r="AS134" s="303"/>
      <c r="AT134" s="302"/>
      <c r="AU134" s="302"/>
      <c r="AV134" s="304"/>
      <c r="AW134" s="302"/>
      <c r="AX134" s="302"/>
      <c r="AY134" s="304"/>
      <c r="AZ134" s="302"/>
      <c r="BA134" s="302"/>
      <c r="BB134" s="302"/>
      <c r="BC134" s="302"/>
      <c r="BD134" s="302"/>
      <c r="BE134" s="303"/>
      <c r="BF134" s="302"/>
      <c r="BG134" s="304"/>
      <c r="BH134" s="302"/>
      <c r="BI134" s="302"/>
      <c r="BJ134" s="302"/>
      <c r="BK134" s="302"/>
      <c r="BL134" s="302"/>
      <c r="BM134" s="302" t="s">
        <v>853</v>
      </c>
      <c r="BN134" s="302" t="s">
        <v>854</v>
      </c>
      <c r="BO134" s="302" t="s">
        <v>855</v>
      </c>
      <c r="BP134" s="302" t="s">
        <v>590</v>
      </c>
      <c r="BQ134" s="302" t="s">
        <v>856</v>
      </c>
      <c r="BR134" s="302" t="s">
        <v>857</v>
      </c>
    </row>
    <row r="135" spans="1:70" hidden="1" x14ac:dyDescent="0.35">
      <c r="A135" s="301" t="s">
        <v>477</v>
      </c>
      <c r="B135" s="302" t="s">
        <v>478</v>
      </c>
      <c r="C135" s="302" t="s">
        <v>479</v>
      </c>
      <c r="D135" s="303" t="s">
        <v>480</v>
      </c>
      <c r="E135" s="303" t="s">
        <v>481</v>
      </c>
      <c r="F135" s="302" t="s">
        <v>482</v>
      </c>
      <c r="G135" s="302" t="s">
        <v>483</v>
      </c>
      <c r="H135" s="302" t="s">
        <v>484</v>
      </c>
      <c r="I135" s="302" t="s">
        <v>485</v>
      </c>
      <c r="J135" s="302" t="s">
        <v>486</v>
      </c>
      <c r="K135" s="302" t="s">
        <v>487</v>
      </c>
      <c r="L135" s="301" t="s">
        <v>488</v>
      </c>
      <c r="M135" s="302" t="s">
        <v>489</v>
      </c>
      <c r="N135" s="302" t="s">
        <v>490</v>
      </c>
      <c r="O135" s="302" t="s">
        <v>487</v>
      </c>
      <c r="P135" s="302" t="s">
        <v>484</v>
      </c>
      <c r="Q135" s="301" t="s">
        <v>491</v>
      </c>
      <c r="R135" s="302" t="s">
        <v>492</v>
      </c>
      <c r="S135" s="302" t="s">
        <v>493</v>
      </c>
      <c r="T135" s="302">
        <v>48732017</v>
      </c>
      <c r="U135" s="302"/>
      <c r="V135" s="302"/>
      <c r="W135" s="303" t="s">
        <v>975</v>
      </c>
      <c r="X135" s="302" t="s">
        <v>792</v>
      </c>
      <c r="Y135" s="302" t="s">
        <v>496</v>
      </c>
      <c r="Z135" s="302" t="s">
        <v>793</v>
      </c>
      <c r="AA135" s="302"/>
      <c r="AB135" s="302" t="s">
        <v>794</v>
      </c>
      <c r="AC135" s="302" t="s">
        <v>795</v>
      </c>
      <c r="AD135" s="304">
        <v>0</v>
      </c>
      <c r="AE135" s="304">
        <v>1560.1</v>
      </c>
      <c r="AF135" s="302" t="s">
        <v>741</v>
      </c>
      <c r="AG135" s="302">
        <v>1</v>
      </c>
      <c r="AH135" s="304">
        <v>0</v>
      </c>
      <c r="AI135" s="304">
        <v>1560.1</v>
      </c>
      <c r="AJ135" s="302"/>
      <c r="AK135" s="302"/>
      <c r="AL135" s="301"/>
      <c r="AM135" s="302"/>
      <c r="AN135" s="302"/>
      <c r="AO135" s="301"/>
      <c r="AP135" s="301"/>
      <c r="AQ135" s="302" t="s">
        <v>796</v>
      </c>
      <c r="AR135" s="302"/>
      <c r="AS135" s="303"/>
      <c r="AT135" s="302"/>
      <c r="AU135" s="302"/>
      <c r="AV135" s="304"/>
      <c r="AW135" s="302"/>
      <c r="AX135" s="302"/>
      <c r="AY135" s="304"/>
      <c r="AZ135" s="302"/>
      <c r="BA135" s="302"/>
      <c r="BB135" s="302"/>
      <c r="BC135" s="302"/>
      <c r="BD135" s="302"/>
      <c r="BE135" s="303"/>
      <c r="BF135" s="302"/>
      <c r="BG135" s="304"/>
      <c r="BH135" s="302"/>
      <c r="BI135" s="302"/>
      <c r="BJ135" s="302"/>
      <c r="BK135" s="302"/>
      <c r="BL135" s="302"/>
      <c r="BM135" s="302"/>
      <c r="BN135" s="302"/>
      <c r="BO135" s="302"/>
      <c r="BP135" s="302"/>
      <c r="BQ135" s="302"/>
      <c r="BR135" s="302"/>
    </row>
    <row r="136" spans="1:70" x14ac:dyDescent="0.35">
      <c r="A136" s="301" t="s">
        <v>477</v>
      </c>
      <c r="B136" s="302" t="s">
        <v>478</v>
      </c>
      <c r="C136" s="302" t="s">
        <v>479</v>
      </c>
      <c r="D136" s="303" t="s">
        <v>480</v>
      </c>
      <c r="E136" s="303" t="s">
        <v>481</v>
      </c>
      <c r="F136" s="302" t="s">
        <v>482</v>
      </c>
      <c r="G136" s="302" t="s">
        <v>483</v>
      </c>
      <c r="H136" s="302" t="s">
        <v>484</v>
      </c>
      <c r="I136" s="302" t="s">
        <v>485</v>
      </c>
      <c r="J136" s="302" t="s">
        <v>486</v>
      </c>
      <c r="K136" s="302" t="s">
        <v>487</v>
      </c>
      <c r="L136" s="301" t="s">
        <v>488</v>
      </c>
      <c r="M136" s="302" t="s">
        <v>489</v>
      </c>
      <c r="N136" s="302" t="s">
        <v>490</v>
      </c>
      <c r="O136" s="302" t="s">
        <v>487</v>
      </c>
      <c r="P136" s="302" t="s">
        <v>484</v>
      </c>
      <c r="Q136" s="301" t="s">
        <v>491</v>
      </c>
      <c r="R136" s="302" t="s">
        <v>492</v>
      </c>
      <c r="S136" s="302" t="s">
        <v>493</v>
      </c>
      <c r="T136" s="302">
        <v>50474597</v>
      </c>
      <c r="U136" s="302"/>
      <c r="V136" s="302"/>
      <c r="W136" s="303" t="s">
        <v>539</v>
      </c>
      <c r="X136" s="302" t="s">
        <v>849</v>
      </c>
      <c r="Y136" s="302" t="s">
        <v>496</v>
      </c>
      <c r="Z136" s="302" t="s">
        <v>793</v>
      </c>
      <c r="AA136" s="302"/>
      <c r="AB136" s="302" t="s">
        <v>850</v>
      </c>
      <c r="AC136" s="302" t="s">
        <v>851</v>
      </c>
      <c r="AD136" s="304">
        <v>890.79</v>
      </c>
      <c r="AE136" s="304">
        <v>890.79</v>
      </c>
      <c r="AF136" s="302" t="s">
        <v>741</v>
      </c>
      <c r="AG136" s="302">
        <v>1</v>
      </c>
      <c r="AH136" s="304">
        <v>890.79</v>
      </c>
      <c r="AI136" s="304">
        <v>890.79</v>
      </c>
      <c r="AJ136" s="302" t="s">
        <v>501</v>
      </c>
      <c r="AK136" s="302" t="s">
        <v>502</v>
      </c>
      <c r="AL136" s="301" t="s">
        <v>503</v>
      </c>
      <c r="AM136" s="302">
        <v>34810</v>
      </c>
      <c r="AN136" s="302">
        <v>71501</v>
      </c>
      <c r="AO136" s="301" t="s">
        <v>477</v>
      </c>
      <c r="AP136" s="301" t="s">
        <v>504</v>
      </c>
      <c r="AQ136" s="302" t="s">
        <v>852</v>
      </c>
      <c r="AR136" s="302"/>
      <c r="AS136" s="303"/>
      <c r="AT136" s="302"/>
      <c r="AU136" s="302"/>
      <c r="AV136" s="304"/>
      <c r="AW136" s="302"/>
      <c r="AX136" s="302"/>
      <c r="AY136" s="304"/>
      <c r="AZ136" s="302"/>
      <c r="BA136" s="302"/>
      <c r="BB136" s="302"/>
      <c r="BC136" s="302"/>
      <c r="BD136" s="302"/>
      <c r="BE136" s="303"/>
      <c r="BF136" s="302"/>
      <c r="BG136" s="304"/>
      <c r="BH136" s="302"/>
      <c r="BI136" s="302"/>
      <c r="BJ136" s="302"/>
      <c r="BK136" s="302"/>
      <c r="BL136" s="302"/>
      <c r="BM136" s="302" t="s">
        <v>853</v>
      </c>
      <c r="BN136" s="302" t="s">
        <v>854</v>
      </c>
      <c r="BO136" s="302" t="s">
        <v>855</v>
      </c>
      <c r="BP136" s="302" t="s">
        <v>590</v>
      </c>
      <c r="BQ136" s="302" t="s">
        <v>856</v>
      </c>
      <c r="BR136" s="302" t="s">
        <v>857</v>
      </c>
    </row>
    <row r="137" spans="1:70" x14ac:dyDescent="0.35">
      <c r="A137" s="301" t="s">
        <v>477</v>
      </c>
      <c r="B137" s="302" t="s">
        <v>478</v>
      </c>
      <c r="C137" s="302" t="s">
        <v>479</v>
      </c>
      <c r="D137" s="303" t="s">
        <v>480</v>
      </c>
      <c r="E137" s="303" t="s">
        <v>481</v>
      </c>
      <c r="F137" s="302" t="s">
        <v>482</v>
      </c>
      <c r="G137" s="302" t="s">
        <v>483</v>
      </c>
      <c r="H137" s="302" t="s">
        <v>484</v>
      </c>
      <c r="I137" s="302" t="s">
        <v>485</v>
      </c>
      <c r="J137" s="302" t="s">
        <v>486</v>
      </c>
      <c r="K137" s="302" t="s">
        <v>487</v>
      </c>
      <c r="L137" s="301" t="s">
        <v>488</v>
      </c>
      <c r="M137" s="302" t="s">
        <v>489</v>
      </c>
      <c r="N137" s="302" t="s">
        <v>490</v>
      </c>
      <c r="O137" s="302" t="s">
        <v>487</v>
      </c>
      <c r="P137" s="302" t="s">
        <v>484</v>
      </c>
      <c r="Q137" s="301" t="s">
        <v>491</v>
      </c>
      <c r="R137" s="302" t="s">
        <v>492</v>
      </c>
      <c r="S137" s="302" t="s">
        <v>493</v>
      </c>
      <c r="T137" s="302">
        <v>50474612</v>
      </c>
      <c r="U137" s="302"/>
      <c r="V137" s="302"/>
      <c r="W137" s="303" t="s">
        <v>539</v>
      </c>
      <c r="X137" s="302" t="s">
        <v>936</v>
      </c>
      <c r="Y137" s="302" t="s">
        <v>496</v>
      </c>
      <c r="Z137" s="302" t="s">
        <v>793</v>
      </c>
      <c r="AA137" s="302"/>
      <c r="AB137" s="302" t="s">
        <v>850</v>
      </c>
      <c r="AC137" s="302" t="s">
        <v>851</v>
      </c>
      <c r="AD137" s="304">
        <v>313.39999999999998</v>
      </c>
      <c r="AE137" s="304">
        <v>313.39999999999998</v>
      </c>
      <c r="AF137" s="302" t="s">
        <v>741</v>
      </c>
      <c r="AG137" s="302">
        <v>1</v>
      </c>
      <c r="AH137" s="304">
        <v>313.39999999999998</v>
      </c>
      <c r="AI137" s="304">
        <v>313.39999999999998</v>
      </c>
      <c r="AJ137" s="302" t="s">
        <v>501</v>
      </c>
      <c r="AK137" s="302" t="s">
        <v>502</v>
      </c>
      <c r="AL137" s="301" t="s">
        <v>503</v>
      </c>
      <c r="AM137" s="302">
        <v>34810</v>
      </c>
      <c r="AN137" s="302">
        <v>71475</v>
      </c>
      <c r="AO137" s="301" t="s">
        <v>477</v>
      </c>
      <c r="AP137" s="301" t="s">
        <v>504</v>
      </c>
      <c r="AQ137" s="302" t="s">
        <v>937</v>
      </c>
      <c r="AR137" s="302"/>
      <c r="AS137" s="303"/>
      <c r="AT137" s="302"/>
      <c r="AU137" s="302"/>
      <c r="AV137" s="304"/>
      <c r="AW137" s="302"/>
      <c r="AX137" s="302"/>
      <c r="AY137" s="304"/>
      <c r="AZ137" s="302"/>
      <c r="BA137" s="302"/>
      <c r="BB137" s="302"/>
      <c r="BC137" s="302"/>
      <c r="BD137" s="302"/>
      <c r="BE137" s="303"/>
      <c r="BF137" s="302"/>
      <c r="BG137" s="304"/>
      <c r="BH137" s="302"/>
      <c r="BI137" s="302"/>
      <c r="BJ137" s="302"/>
      <c r="BK137" s="302"/>
      <c r="BL137" s="302"/>
      <c r="BM137" s="302" t="s">
        <v>938</v>
      </c>
      <c r="BN137" s="302" t="s">
        <v>939</v>
      </c>
      <c r="BO137" s="302" t="s">
        <v>940</v>
      </c>
      <c r="BP137" s="302" t="s">
        <v>590</v>
      </c>
      <c r="BQ137" s="302" t="s">
        <v>856</v>
      </c>
      <c r="BR137" s="302" t="s">
        <v>941</v>
      </c>
    </row>
    <row r="138" spans="1:70" x14ac:dyDescent="0.35">
      <c r="A138" s="301" t="s">
        <v>477</v>
      </c>
      <c r="B138" s="302" t="s">
        <v>478</v>
      </c>
      <c r="C138" s="302" t="s">
        <v>479</v>
      </c>
      <c r="D138" s="303" t="s">
        <v>480</v>
      </c>
      <c r="E138" s="303" t="s">
        <v>481</v>
      </c>
      <c r="F138" s="302" t="s">
        <v>482</v>
      </c>
      <c r="G138" s="302" t="s">
        <v>483</v>
      </c>
      <c r="H138" s="302" t="s">
        <v>484</v>
      </c>
      <c r="I138" s="302" t="s">
        <v>485</v>
      </c>
      <c r="J138" s="302" t="s">
        <v>486</v>
      </c>
      <c r="K138" s="302" t="s">
        <v>487</v>
      </c>
      <c r="L138" s="301" t="s">
        <v>488</v>
      </c>
      <c r="M138" s="302" t="s">
        <v>489</v>
      </c>
      <c r="N138" s="302" t="s">
        <v>490</v>
      </c>
      <c r="O138" s="302" t="s">
        <v>487</v>
      </c>
      <c r="P138" s="302" t="s">
        <v>484</v>
      </c>
      <c r="Q138" s="301" t="s">
        <v>491</v>
      </c>
      <c r="R138" s="302" t="s">
        <v>492</v>
      </c>
      <c r="S138" s="302" t="s">
        <v>493</v>
      </c>
      <c r="T138" s="302">
        <v>50474620</v>
      </c>
      <c r="U138" s="302"/>
      <c r="V138" s="302"/>
      <c r="W138" s="303" t="s">
        <v>539</v>
      </c>
      <c r="X138" s="302" t="s">
        <v>936</v>
      </c>
      <c r="Y138" s="302" t="s">
        <v>496</v>
      </c>
      <c r="Z138" s="302" t="s">
        <v>793</v>
      </c>
      <c r="AA138" s="302"/>
      <c r="AB138" s="302" t="s">
        <v>850</v>
      </c>
      <c r="AC138" s="302" t="s">
        <v>851</v>
      </c>
      <c r="AD138" s="304">
        <v>779.15</v>
      </c>
      <c r="AE138" s="304">
        <v>779.15</v>
      </c>
      <c r="AF138" s="302" t="s">
        <v>741</v>
      </c>
      <c r="AG138" s="302">
        <v>1</v>
      </c>
      <c r="AH138" s="304">
        <v>779.15</v>
      </c>
      <c r="AI138" s="304">
        <v>779.15</v>
      </c>
      <c r="AJ138" s="302" t="s">
        <v>501</v>
      </c>
      <c r="AK138" s="302" t="s">
        <v>502</v>
      </c>
      <c r="AL138" s="301" t="s">
        <v>503</v>
      </c>
      <c r="AM138" s="302">
        <v>34810</v>
      </c>
      <c r="AN138" s="302">
        <v>71475</v>
      </c>
      <c r="AO138" s="301" t="s">
        <v>477</v>
      </c>
      <c r="AP138" s="301" t="s">
        <v>504</v>
      </c>
      <c r="AQ138" s="302" t="s">
        <v>937</v>
      </c>
      <c r="AR138" s="302"/>
      <c r="AS138" s="303"/>
      <c r="AT138" s="302"/>
      <c r="AU138" s="302"/>
      <c r="AV138" s="304"/>
      <c r="AW138" s="302"/>
      <c r="AX138" s="302"/>
      <c r="AY138" s="304"/>
      <c r="AZ138" s="302"/>
      <c r="BA138" s="302"/>
      <c r="BB138" s="302"/>
      <c r="BC138" s="302"/>
      <c r="BD138" s="302"/>
      <c r="BE138" s="303"/>
      <c r="BF138" s="302"/>
      <c r="BG138" s="304"/>
      <c r="BH138" s="302"/>
      <c r="BI138" s="302"/>
      <c r="BJ138" s="302"/>
      <c r="BK138" s="302"/>
      <c r="BL138" s="302"/>
      <c r="BM138" s="302" t="s">
        <v>944</v>
      </c>
      <c r="BN138" s="302" t="s">
        <v>945</v>
      </c>
      <c r="BO138" s="302" t="s">
        <v>940</v>
      </c>
      <c r="BP138" s="302" t="s">
        <v>496</v>
      </c>
      <c r="BQ138" s="302" t="s">
        <v>856</v>
      </c>
      <c r="BR138" s="302" t="s">
        <v>941</v>
      </c>
    </row>
    <row r="139" spans="1:70" hidden="1" x14ac:dyDescent="0.35">
      <c r="A139" s="301" t="s">
        <v>477</v>
      </c>
      <c r="B139" s="302" t="s">
        <v>478</v>
      </c>
      <c r="C139" s="302" t="s">
        <v>479</v>
      </c>
      <c r="D139" s="303" t="s">
        <v>480</v>
      </c>
      <c r="E139" s="303" t="s">
        <v>481</v>
      </c>
      <c r="F139" s="302" t="s">
        <v>482</v>
      </c>
      <c r="G139" s="302" t="s">
        <v>483</v>
      </c>
      <c r="H139" s="302" t="s">
        <v>484</v>
      </c>
      <c r="I139" s="302" t="s">
        <v>485</v>
      </c>
      <c r="J139" s="302" t="s">
        <v>486</v>
      </c>
      <c r="K139" s="302" t="s">
        <v>487</v>
      </c>
      <c r="L139" s="301" t="s">
        <v>488</v>
      </c>
      <c r="M139" s="302" t="s">
        <v>489</v>
      </c>
      <c r="N139" s="302" t="s">
        <v>490</v>
      </c>
      <c r="O139" s="302" t="s">
        <v>487</v>
      </c>
      <c r="P139" s="302" t="s">
        <v>484</v>
      </c>
      <c r="Q139" s="301" t="s">
        <v>491</v>
      </c>
      <c r="R139" s="302" t="s">
        <v>492</v>
      </c>
      <c r="S139" s="302" t="s">
        <v>493</v>
      </c>
      <c r="T139" s="302">
        <v>50474710</v>
      </c>
      <c r="U139" s="302"/>
      <c r="V139" s="302"/>
      <c r="W139" s="303" t="s">
        <v>539</v>
      </c>
      <c r="X139" s="302" t="s">
        <v>926</v>
      </c>
      <c r="Y139" s="302" t="s">
        <v>496</v>
      </c>
      <c r="Z139" s="302" t="s">
        <v>793</v>
      </c>
      <c r="AA139" s="302"/>
      <c r="AB139" s="302" t="s">
        <v>850</v>
      </c>
      <c r="AC139" s="302" t="s">
        <v>851</v>
      </c>
      <c r="AD139" s="304">
        <v>17212.189999999999</v>
      </c>
      <c r="AE139" s="304">
        <v>17212.189999999999</v>
      </c>
      <c r="AF139" s="302" t="s">
        <v>741</v>
      </c>
      <c r="AG139" s="302">
        <v>1</v>
      </c>
      <c r="AH139" s="304">
        <v>17212.189999999999</v>
      </c>
      <c r="AI139" s="304">
        <v>17212.189999999999</v>
      </c>
      <c r="AJ139" s="302" t="s">
        <v>501</v>
      </c>
      <c r="AK139" s="302" t="s">
        <v>502</v>
      </c>
      <c r="AL139" s="301" t="s">
        <v>503</v>
      </c>
      <c r="AM139" s="302">
        <v>34810</v>
      </c>
      <c r="AN139" s="302">
        <v>67405</v>
      </c>
      <c r="AO139" s="301" t="s">
        <v>477</v>
      </c>
      <c r="AP139" s="301" t="s">
        <v>504</v>
      </c>
      <c r="AQ139" s="302" t="s">
        <v>927</v>
      </c>
      <c r="AR139" s="302"/>
      <c r="AS139" s="303"/>
      <c r="AT139" s="302"/>
      <c r="AU139" s="302"/>
      <c r="AV139" s="304"/>
      <c r="AW139" s="302"/>
      <c r="AX139" s="302"/>
      <c r="AY139" s="304"/>
      <c r="AZ139" s="302"/>
      <c r="BA139" s="302"/>
      <c r="BB139" s="302"/>
      <c r="BC139" s="302"/>
      <c r="BD139" s="302"/>
      <c r="BE139" s="303"/>
      <c r="BF139" s="302"/>
      <c r="BG139" s="304"/>
      <c r="BH139" s="302"/>
      <c r="BI139" s="302"/>
      <c r="BJ139" s="302"/>
      <c r="BK139" s="302"/>
      <c r="BL139" s="302"/>
      <c r="BM139" s="302" t="s">
        <v>928</v>
      </c>
      <c r="BN139" s="302" t="s">
        <v>929</v>
      </c>
      <c r="BO139" s="302" t="s">
        <v>930</v>
      </c>
      <c r="BP139" s="302" t="s">
        <v>496</v>
      </c>
      <c r="BQ139" s="302" t="s">
        <v>856</v>
      </c>
      <c r="BR139" s="302" t="s">
        <v>931</v>
      </c>
    </row>
    <row r="140" spans="1:70" x14ac:dyDescent="0.35">
      <c r="A140" s="301" t="s">
        <v>477</v>
      </c>
      <c r="B140" s="302" t="s">
        <v>478</v>
      </c>
      <c r="C140" s="302" t="s">
        <v>479</v>
      </c>
      <c r="D140" s="303" t="s">
        <v>480</v>
      </c>
      <c r="E140" s="303" t="s">
        <v>481</v>
      </c>
      <c r="F140" s="302" t="s">
        <v>482</v>
      </c>
      <c r="G140" s="302" t="s">
        <v>483</v>
      </c>
      <c r="H140" s="302" t="s">
        <v>484</v>
      </c>
      <c r="I140" s="302" t="s">
        <v>485</v>
      </c>
      <c r="J140" s="302" t="s">
        <v>486</v>
      </c>
      <c r="K140" s="302" t="s">
        <v>487</v>
      </c>
      <c r="L140" s="301" t="s">
        <v>488</v>
      </c>
      <c r="M140" s="302" t="s">
        <v>489</v>
      </c>
      <c r="N140" s="302" t="s">
        <v>490</v>
      </c>
      <c r="O140" s="302" t="s">
        <v>487</v>
      </c>
      <c r="P140" s="302" t="s">
        <v>484</v>
      </c>
      <c r="Q140" s="301" t="s">
        <v>491</v>
      </c>
      <c r="R140" s="302" t="s">
        <v>492</v>
      </c>
      <c r="S140" s="302" t="s">
        <v>493</v>
      </c>
      <c r="T140" s="302">
        <v>50475015</v>
      </c>
      <c r="U140" s="302"/>
      <c r="V140" s="302"/>
      <c r="W140" s="303" t="s">
        <v>539</v>
      </c>
      <c r="X140" s="302" t="s">
        <v>936</v>
      </c>
      <c r="Y140" s="302" t="s">
        <v>496</v>
      </c>
      <c r="Z140" s="302" t="s">
        <v>793</v>
      </c>
      <c r="AA140" s="302"/>
      <c r="AB140" s="302" t="s">
        <v>850</v>
      </c>
      <c r="AC140" s="302" t="s">
        <v>851</v>
      </c>
      <c r="AD140" s="304">
        <v>2085.42</v>
      </c>
      <c r="AE140" s="304">
        <v>2085.42</v>
      </c>
      <c r="AF140" s="302" t="s">
        <v>741</v>
      </c>
      <c r="AG140" s="302">
        <v>1</v>
      </c>
      <c r="AH140" s="304">
        <v>2085.42</v>
      </c>
      <c r="AI140" s="304">
        <v>2085.42</v>
      </c>
      <c r="AJ140" s="302" t="s">
        <v>501</v>
      </c>
      <c r="AK140" s="302" t="s">
        <v>502</v>
      </c>
      <c r="AL140" s="301" t="s">
        <v>503</v>
      </c>
      <c r="AM140" s="302">
        <v>34810</v>
      </c>
      <c r="AN140" s="302">
        <v>71475</v>
      </c>
      <c r="AO140" s="301" t="s">
        <v>477</v>
      </c>
      <c r="AP140" s="301" t="s">
        <v>504</v>
      </c>
      <c r="AQ140" s="302" t="s">
        <v>937</v>
      </c>
      <c r="AR140" s="302"/>
      <c r="AS140" s="303"/>
      <c r="AT140" s="302"/>
      <c r="AU140" s="302"/>
      <c r="AV140" s="304"/>
      <c r="AW140" s="302"/>
      <c r="AX140" s="302"/>
      <c r="AY140" s="304"/>
      <c r="AZ140" s="302"/>
      <c r="BA140" s="302"/>
      <c r="BB140" s="302"/>
      <c r="BC140" s="302"/>
      <c r="BD140" s="302"/>
      <c r="BE140" s="303"/>
      <c r="BF140" s="302"/>
      <c r="BG140" s="304"/>
      <c r="BH140" s="302"/>
      <c r="BI140" s="302"/>
      <c r="BJ140" s="302"/>
      <c r="BK140" s="302"/>
      <c r="BL140" s="302"/>
      <c r="BM140" s="302" t="s">
        <v>942</v>
      </c>
      <c r="BN140" s="302" t="s">
        <v>943</v>
      </c>
      <c r="BO140" s="302" t="s">
        <v>940</v>
      </c>
      <c r="BP140" s="302" t="s">
        <v>496</v>
      </c>
      <c r="BQ140" s="302" t="s">
        <v>856</v>
      </c>
      <c r="BR140" s="302" t="s">
        <v>941</v>
      </c>
    </row>
    <row r="141" spans="1:70" hidden="1" x14ac:dyDescent="0.35">
      <c r="A141" s="301" t="s">
        <v>477</v>
      </c>
      <c r="B141" s="302" t="s">
        <v>478</v>
      </c>
      <c r="C141" s="302" t="s">
        <v>479</v>
      </c>
      <c r="D141" s="303" t="s">
        <v>480</v>
      </c>
      <c r="E141" s="303" t="s">
        <v>481</v>
      </c>
      <c r="F141" s="302" t="s">
        <v>482</v>
      </c>
      <c r="G141" s="302" t="s">
        <v>483</v>
      </c>
      <c r="H141" s="302" t="s">
        <v>484</v>
      </c>
      <c r="I141" s="302" t="s">
        <v>485</v>
      </c>
      <c r="J141" s="302" t="s">
        <v>486</v>
      </c>
      <c r="K141" s="302" t="s">
        <v>487</v>
      </c>
      <c r="L141" s="301" t="s">
        <v>488</v>
      </c>
      <c r="M141" s="302" t="s">
        <v>489</v>
      </c>
      <c r="N141" s="302" t="s">
        <v>490</v>
      </c>
      <c r="O141" s="302" t="s">
        <v>487</v>
      </c>
      <c r="P141" s="302" t="s">
        <v>484</v>
      </c>
      <c r="Q141" s="301" t="s">
        <v>491</v>
      </c>
      <c r="R141" s="302" t="s">
        <v>492</v>
      </c>
      <c r="S141" s="302" t="s">
        <v>493</v>
      </c>
      <c r="T141" s="302">
        <v>50548517</v>
      </c>
      <c r="U141" s="302"/>
      <c r="V141" s="302"/>
      <c r="W141" s="303" t="s">
        <v>539</v>
      </c>
      <c r="X141" s="302" t="s">
        <v>792</v>
      </c>
      <c r="Y141" s="302" t="s">
        <v>496</v>
      </c>
      <c r="Z141" s="302" t="s">
        <v>793</v>
      </c>
      <c r="AA141" s="302"/>
      <c r="AB141" s="302" t="s">
        <v>794</v>
      </c>
      <c r="AC141" s="302" t="s">
        <v>795</v>
      </c>
      <c r="AD141" s="304">
        <v>0</v>
      </c>
      <c r="AE141" s="304">
        <v>1489.67</v>
      </c>
      <c r="AF141" s="302" t="s">
        <v>741</v>
      </c>
      <c r="AG141" s="302">
        <v>1</v>
      </c>
      <c r="AH141" s="304">
        <v>0</v>
      </c>
      <c r="AI141" s="304">
        <v>1489.67</v>
      </c>
      <c r="AJ141" s="302"/>
      <c r="AK141" s="302"/>
      <c r="AL141" s="301"/>
      <c r="AM141" s="302"/>
      <c r="AN141" s="302"/>
      <c r="AO141" s="301"/>
      <c r="AP141" s="301"/>
      <c r="AQ141" s="302" t="s">
        <v>796</v>
      </c>
      <c r="AR141" s="302"/>
      <c r="AS141" s="303"/>
      <c r="AT141" s="302"/>
      <c r="AU141" s="302"/>
      <c r="AV141" s="304"/>
      <c r="AW141" s="302"/>
      <c r="AX141" s="302"/>
      <c r="AY141" s="304"/>
      <c r="AZ141" s="302"/>
      <c r="BA141" s="302"/>
      <c r="BB141" s="302"/>
      <c r="BC141" s="302"/>
      <c r="BD141" s="302"/>
      <c r="BE141" s="303"/>
      <c r="BF141" s="302"/>
      <c r="BG141" s="304"/>
      <c r="BH141" s="302"/>
      <c r="BI141" s="302"/>
      <c r="BJ141" s="302"/>
      <c r="BK141" s="302"/>
      <c r="BL141" s="302"/>
      <c r="BM141" s="302"/>
      <c r="BN141" s="302"/>
      <c r="BO141" s="302"/>
      <c r="BP141" s="302"/>
      <c r="BQ141" s="302"/>
      <c r="BR141" s="302"/>
    </row>
    <row r="142" spans="1:70" s="414" customFormat="1" hidden="1" x14ac:dyDescent="0.35">
      <c r="A142" s="410" t="s">
        <v>477</v>
      </c>
      <c r="B142" s="411" t="s">
        <v>478</v>
      </c>
      <c r="C142" s="411" t="s">
        <v>479</v>
      </c>
      <c r="D142" s="412" t="s">
        <v>480</v>
      </c>
      <c r="E142" s="412" t="s">
        <v>481</v>
      </c>
      <c r="F142" s="411" t="s">
        <v>482</v>
      </c>
      <c r="G142" s="411" t="s">
        <v>483</v>
      </c>
      <c r="H142" s="411" t="s">
        <v>484</v>
      </c>
      <c r="I142" s="411" t="s">
        <v>485</v>
      </c>
      <c r="J142" s="411" t="s">
        <v>486</v>
      </c>
      <c r="K142" s="411" t="s">
        <v>487</v>
      </c>
      <c r="L142" s="410" t="s">
        <v>488</v>
      </c>
      <c r="M142" s="411" t="s">
        <v>489</v>
      </c>
      <c r="N142" s="411" t="s">
        <v>490</v>
      </c>
      <c r="O142" s="411" t="s">
        <v>487</v>
      </c>
      <c r="P142" s="411" t="s">
        <v>484</v>
      </c>
      <c r="Q142" s="410" t="s">
        <v>491</v>
      </c>
      <c r="R142" s="411" t="s">
        <v>492</v>
      </c>
      <c r="S142" s="411" t="s">
        <v>493</v>
      </c>
      <c r="T142" s="411">
        <v>50667770</v>
      </c>
      <c r="U142" s="411"/>
      <c r="V142" s="411"/>
      <c r="W142" s="412" t="s">
        <v>976</v>
      </c>
      <c r="X142" s="411" t="s">
        <v>740</v>
      </c>
      <c r="Y142" s="411" t="s">
        <v>496</v>
      </c>
      <c r="Z142" s="411" t="s">
        <v>497</v>
      </c>
      <c r="AA142" s="411" t="s">
        <v>498</v>
      </c>
      <c r="AB142" s="411" t="s">
        <v>499</v>
      </c>
      <c r="AC142" s="411" t="s">
        <v>500</v>
      </c>
      <c r="AD142" s="413">
        <v>3266652.24</v>
      </c>
      <c r="AE142" s="413">
        <v>3266652.24</v>
      </c>
      <c r="AF142" s="411" t="s">
        <v>273</v>
      </c>
      <c r="AG142" s="411">
        <v>2.2405E-4</v>
      </c>
      <c r="AH142" s="413">
        <v>731.89</v>
      </c>
      <c r="AI142" s="413">
        <v>731.89</v>
      </c>
      <c r="AJ142" s="411" t="s">
        <v>501</v>
      </c>
      <c r="AK142" s="411" t="s">
        <v>502</v>
      </c>
      <c r="AL142" s="410" t="s">
        <v>503</v>
      </c>
      <c r="AM142" s="411">
        <v>34810</v>
      </c>
      <c r="AN142" s="411">
        <v>72425</v>
      </c>
      <c r="AO142" s="410" t="s">
        <v>477</v>
      </c>
      <c r="AP142" s="410" t="s">
        <v>504</v>
      </c>
      <c r="AQ142" s="411" t="s">
        <v>785</v>
      </c>
      <c r="AR142" s="411" t="s">
        <v>548</v>
      </c>
      <c r="AS142" s="412" t="s">
        <v>976</v>
      </c>
      <c r="AT142" s="411" t="s">
        <v>482</v>
      </c>
      <c r="AU142" s="411" t="s">
        <v>977</v>
      </c>
      <c r="AV142" s="413" t="s">
        <v>978</v>
      </c>
      <c r="AW142" s="411"/>
      <c r="AX142" s="411" t="s">
        <v>509</v>
      </c>
      <c r="AY142" s="413" t="s">
        <v>978</v>
      </c>
      <c r="AZ142" s="411">
        <v>1040604</v>
      </c>
      <c r="BA142" s="411" t="s">
        <v>788</v>
      </c>
      <c r="BB142" s="411" t="s">
        <v>789</v>
      </c>
      <c r="BC142" s="411" t="s">
        <v>512</v>
      </c>
      <c r="BD142" s="411" t="s">
        <v>979</v>
      </c>
      <c r="BE142" s="412" t="s">
        <v>980</v>
      </c>
      <c r="BF142" s="411" t="s">
        <v>273</v>
      </c>
      <c r="BG142" s="413" t="s">
        <v>978</v>
      </c>
      <c r="BH142" s="411"/>
      <c r="BI142" s="411"/>
      <c r="BJ142" s="411"/>
      <c r="BK142" s="411"/>
      <c r="BL142" s="411"/>
      <c r="BM142" s="411"/>
      <c r="BN142" s="411"/>
      <c r="BO142" s="411"/>
      <c r="BP142" s="411"/>
      <c r="BQ142" s="411"/>
      <c r="BR142" s="411"/>
    </row>
    <row r="143" spans="1:70" hidden="1" x14ac:dyDescent="0.35">
      <c r="A143" s="301" t="s">
        <v>477</v>
      </c>
      <c r="B143" s="302" t="s">
        <v>478</v>
      </c>
      <c r="C143" s="302" t="s">
        <v>479</v>
      </c>
      <c r="D143" s="303" t="s">
        <v>480</v>
      </c>
      <c r="E143" s="303" t="s">
        <v>481</v>
      </c>
      <c r="F143" s="302" t="s">
        <v>482</v>
      </c>
      <c r="G143" s="302" t="s">
        <v>483</v>
      </c>
      <c r="H143" s="302" t="s">
        <v>484</v>
      </c>
      <c r="I143" s="302" t="s">
        <v>485</v>
      </c>
      <c r="J143" s="302" t="s">
        <v>486</v>
      </c>
      <c r="K143" s="302" t="s">
        <v>487</v>
      </c>
      <c r="L143" s="301" t="s">
        <v>488</v>
      </c>
      <c r="M143" s="302" t="s">
        <v>489</v>
      </c>
      <c r="N143" s="302" t="s">
        <v>490</v>
      </c>
      <c r="O143" s="302" t="s">
        <v>487</v>
      </c>
      <c r="P143" s="302" t="s">
        <v>484</v>
      </c>
      <c r="Q143" s="301" t="s">
        <v>491</v>
      </c>
      <c r="R143" s="302" t="s">
        <v>492</v>
      </c>
      <c r="S143" s="302" t="s">
        <v>493</v>
      </c>
      <c r="T143" s="302">
        <v>50693987</v>
      </c>
      <c r="U143" s="302"/>
      <c r="V143" s="302"/>
      <c r="W143" s="303" t="s">
        <v>976</v>
      </c>
      <c r="X143" s="302" t="s">
        <v>792</v>
      </c>
      <c r="Y143" s="302" t="s">
        <v>496</v>
      </c>
      <c r="Z143" s="302" t="s">
        <v>793</v>
      </c>
      <c r="AA143" s="302"/>
      <c r="AB143" s="302" t="s">
        <v>794</v>
      </c>
      <c r="AC143" s="302" t="s">
        <v>795</v>
      </c>
      <c r="AD143" s="304">
        <v>0</v>
      </c>
      <c r="AE143" s="304">
        <v>228665.66</v>
      </c>
      <c r="AF143" s="302" t="s">
        <v>273</v>
      </c>
      <c r="AG143" s="302">
        <v>2.2405E-4</v>
      </c>
      <c r="AH143" s="304">
        <v>0</v>
      </c>
      <c r="AI143" s="304">
        <v>51.23</v>
      </c>
      <c r="AJ143" s="302"/>
      <c r="AK143" s="302"/>
      <c r="AL143" s="301"/>
      <c r="AM143" s="302"/>
      <c r="AN143" s="302"/>
      <c r="AO143" s="301"/>
      <c r="AP143" s="301"/>
      <c r="AQ143" s="302" t="s">
        <v>796</v>
      </c>
      <c r="AR143" s="302"/>
      <c r="AS143" s="303"/>
      <c r="AT143" s="302"/>
      <c r="AU143" s="302"/>
      <c r="AV143" s="304"/>
      <c r="AW143" s="302"/>
      <c r="AX143" s="302"/>
      <c r="AY143" s="304"/>
      <c r="AZ143" s="302"/>
      <c r="BA143" s="302"/>
      <c r="BB143" s="302"/>
      <c r="BC143" s="302"/>
      <c r="BD143" s="302"/>
      <c r="BE143" s="303"/>
      <c r="BF143" s="302"/>
      <c r="BG143" s="304"/>
      <c r="BH143" s="302"/>
      <c r="BI143" s="302"/>
      <c r="BJ143" s="302"/>
      <c r="BK143" s="302"/>
      <c r="BL143" s="302"/>
      <c r="BM143" s="302"/>
      <c r="BN143" s="302"/>
      <c r="BO143" s="302"/>
      <c r="BP143" s="302"/>
      <c r="BQ143" s="302"/>
      <c r="BR143" s="302"/>
    </row>
    <row r="144" spans="1:70" s="414" customFormat="1" hidden="1" x14ac:dyDescent="0.35">
      <c r="A144" s="410" t="s">
        <v>477</v>
      </c>
      <c r="B144" s="411" t="s">
        <v>478</v>
      </c>
      <c r="C144" s="411" t="s">
        <v>479</v>
      </c>
      <c r="D144" s="412" t="s">
        <v>480</v>
      </c>
      <c r="E144" s="412" t="s">
        <v>481</v>
      </c>
      <c r="F144" s="411" t="s">
        <v>482</v>
      </c>
      <c r="G144" s="411" t="s">
        <v>483</v>
      </c>
      <c r="H144" s="411" t="s">
        <v>484</v>
      </c>
      <c r="I144" s="411" t="s">
        <v>485</v>
      </c>
      <c r="J144" s="411" t="s">
        <v>486</v>
      </c>
      <c r="K144" s="411" t="s">
        <v>487</v>
      </c>
      <c r="L144" s="410" t="s">
        <v>488</v>
      </c>
      <c r="M144" s="411" t="s">
        <v>489</v>
      </c>
      <c r="N144" s="411" t="s">
        <v>490</v>
      </c>
      <c r="O144" s="411" t="s">
        <v>487</v>
      </c>
      <c r="P144" s="411" t="s">
        <v>484</v>
      </c>
      <c r="Q144" s="410" t="s">
        <v>491</v>
      </c>
      <c r="R144" s="411" t="s">
        <v>492</v>
      </c>
      <c r="S144" s="411" t="s">
        <v>493</v>
      </c>
      <c r="T144" s="411">
        <v>50793629</v>
      </c>
      <c r="U144" s="411"/>
      <c r="V144" s="411"/>
      <c r="W144" s="412" t="s">
        <v>981</v>
      </c>
      <c r="X144" s="411" t="s">
        <v>982</v>
      </c>
      <c r="Y144" s="411" t="s">
        <v>496</v>
      </c>
      <c r="Z144" s="411" t="s">
        <v>497</v>
      </c>
      <c r="AA144" s="411" t="s">
        <v>498</v>
      </c>
      <c r="AB144" s="411" t="s">
        <v>499</v>
      </c>
      <c r="AC144" s="411" t="s">
        <v>500</v>
      </c>
      <c r="AD144" s="413">
        <v>2401.0100000000002</v>
      </c>
      <c r="AE144" s="413">
        <v>2401.0100000000002</v>
      </c>
      <c r="AF144" s="411" t="s">
        <v>741</v>
      </c>
      <c r="AG144" s="411">
        <v>1</v>
      </c>
      <c r="AH144" s="413">
        <v>2401.0100000000002</v>
      </c>
      <c r="AI144" s="413">
        <v>2401.0100000000002</v>
      </c>
      <c r="AJ144" s="411" t="s">
        <v>501</v>
      </c>
      <c r="AK144" s="411" t="s">
        <v>502</v>
      </c>
      <c r="AL144" s="410" t="s">
        <v>503</v>
      </c>
      <c r="AM144" s="411">
        <v>34810</v>
      </c>
      <c r="AN144" s="411">
        <v>74325</v>
      </c>
      <c r="AO144" s="410" t="s">
        <v>477</v>
      </c>
      <c r="AP144" s="410" t="s">
        <v>504</v>
      </c>
      <c r="AQ144" s="411" t="s">
        <v>983</v>
      </c>
      <c r="AR144" s="411" t="s">
        <v>540</v>
      </c>
      <c r="AS144" s="412" t="s">
        <v>981</v>
      </c>
      <c r="AT144" s="411" t="s">
        <v>482</v>
      </c>
      <c r="AU144" s="411" t="s">
        <v>984</v>
      </c>
      <c r="AV144" s="413" t="s">
        <v>606</v>
      </c>
      <c r="AW144" s="411"/>
      <c r="AX144" s="411" t="s">
        <v>509</v>
      </c>
      <c r="AY144" s="413" t="s">
        <v>985</v>
      </c>
      <c r="AZ144" s="411" t="s">
        <v>986</v>
      </c>
      <c r="BA144" s="411" t="s">
        <v>986</v>
      </c>
      <c r="BB144" s="411" t="s">
        <v>987</v>
      </c>
      <c r="BC144" s="411" t="s">
        <v>988</v>
      </c>
      <c r="BD144" s="411" t="s">
        <v>989</v>
      </c>
      <c r="BE144" s="412" t="s">
        <v>990</v>
      </c>
      <c r="BF144" s="411" t="s">
        <v>741</v>
      </c>
      <c r="BG144" s="413" t="s">
        <v>606</v>
      </c>
      <c r="BH144" s="411"/>
      <c r="BI144" s="411"/>
      <c r="BJ144" s="411"/>
      <c r="BK144" s="411"/>
      <c r="BL144" s="411"/>
      <c r="BM144" s="411"/>
      <c r="BN144" s="411"/>
      <c r="BO144" s="411"/>
      <c r="BP144" s="411"/>
      <c r="BQ144" s="411"/>
      <c r="BR144" s="411"/>
    </row>
    <row r="145" spans="1:70" s="414" customFormat="1" hidden="1" x14ac:dyDescent="0.35">
      <c r="A145" s="410" t="s">
        <v>477</v>
      </c>
      <c r="B145" s="411" t="s">
        <v>478</v>
      </c>
      <c r="C145" s="411" t="s">
        <v>479</v>
      </c>
      <c r="D145" s="412" t="s">
        <v>480</v>
      </c>
      <c r="E145" s="412" t="s">
        <v>481</v>
      </c>
      <c r="F145" s="411" t="s">
        <v>482</v>
      </c>
      <c r="G145" s="411" t="s">
        <v>483</v>
      </c>
      <c r="H145" s="411" t="s">
        <v>484</v>
      </c>
      <c r="I145" s="411" t="s">
        <v>485</v>
      </c>
      <c r="J145" s="411" t="s">
        <v>486</v>
      </c>
      <c r="K145" s="411" t="s">
        <v>487</v>
      </c>
      <c r="L145" s="410" t="s">
        <v>488</v>
      </c>
      <c r="M145" s="411" t="s">
        <v>489</v>
      </c>
      <c r="N145" s="411" t="s">
        <v>490</v>
      </c>
      <c r="O145" s="411" t="s">
        <v>487</v>
      </c>
      <c r="P145" s="411" t="s">
        <v>484</v>
      </c>
      <c r="Q145" s="410" t="s">
        <v>491</v>
      </c>
      <c r="R145" s="411" t="s">
        <v>492</v>
      </c>
      <c r="S145" s="411" t="s">
        <v>493</v>
      </c>
      <c r="T145" s="411">
        <v>50793630</v>
      </c>
      <c r="U145" s="411"/>
      <c r="V145" s="411"/>
      <c r="W145" s="412" t="s">
        <v>981</v>
      </c>
      <c r="X145" s="411" t="s">
        <v>982</v>
      </c>
      <c r="Y145" s="411" t="s">
        <v>496</v>
      </c>
      <c r="Z145" s="411" t="s">
        <v>497</v>
      </c>
      <c r="AA145" s="411" t="s">
        <v>498</v>
      </c>
      <c r="AB145" s="411" t="s">
        <v>499</v>
      </c>
      <c r="AC145" s="411" t="s">
        <v>500</v>
      </c>
      <c r="AD145" s="413">
        <v>1150.99</v>
      </c>
      <c r="AE145" s="413">
        <v>1150.99</v>
      </c>
      <c r="AF145" s="411" t="s">
        <v>741</v>
      </c>
      <c r="AG145" s="411">
        <v>1</v>
      </c>
      <c r="AH145" s="413">
        <v>1150.99</v>
      </c>
      <c r="AI145" s="413">
        <v>1150.99</v>
      </c>
      <c r="AJ145" s="411" t="s">
        <v>501</v>
      </c>
      <c r="AK145" s="411" t="s">
        <v>502</v>
      </c>
      <c r="AL145" s="410" t="s">
        <v>503</v>
      </c>
      <c r="AM145" s="411">
        <v>34810</v>
      </c>
      <c r="AN145" s="411">
        <v>74325</v>
      </c>
      <c r="AO145" s="410" t="s">
        <v>477</v>
      </c>
      <c r="AP145" s="410" t="s">
        <v>504</v>
      </c>
      <c r="AQ145" s="411" t="s">
        <v>983</v>
      </c>
      <c r="AR145" s="411" t="s">
        <v>540</v>
      </c>
      <c r="AS145" s="412" t="s">
        <v>981</v>
      </c>
      <c r="AT145" s="411" t="s">
        <v>482</v>
      </c>
      <c r="AU145" s="411" t="s">
        <v>984</v>
      </c>
      <c r="AV145" s="413" t="s">
        <v>606</v>
      </c>
      <c r="AW145" s="411"/>
      <c r="AX145" s="411" t="s">
        <v>603</v>
      </c>
      <c r="AY145" s="413" t="s">
        <v>991</v>
      </c>
      <c r="AZ145" s="411" t="s">
        <v>986</v>
      </c>
      <c r="BA145" s="411" t="s">
        <v>986</v>
      </c>
      <c r="BB145" s="411" t="s">
        <v>987</v>
      </c>
      <c r="BC145" s="411" t="s">
        <v>988</v>
      </c>
      <c r="BD145" s="411" t="s">
        <v>989</v>
      </c>
      <c r="BE145" s="412" t="s">
        <v>990</v>
      </c>
      <c r="BF145" s="411" t="s">
        <v>741</v>
      </c>
      <c r="BG145" s="413" t="s">
        <v>606</v>
      </c>
      <c r="BH145" s="411"/>
      <c r="BI145" s="411"/>
      <c r="BJ145" s="411"/>
      <c r="BK145" s="411"/>
      <c r="BL145" s="411"/>
      <c r="BM145" s="411"/>
      <c r="BN145" s="411"/>
      <c r="BO145" s="411"/>
      <c r="BP145" s="411"/>
      <c r="BQ145" s="411"/>
      <c r="BR145" s="411"/>
    </row>
    <row r="146" spans="1:70" s="414" customFormat="1" hidden="1" x14ac:dyDescent="0.35">
      <c r="A146" s="410" t="s">
        <v>477</v>
      </c>
      <c r="B146" s="411" t="s">
        <v>478</v>
      </c>
      <c r="C146" s="411" t="s">
        <v>479</v>
      </c>
      <c r="D146" s="412" t="s">
        <v>480</v>
      </c>
      <c r="E146" s="412" t="s">
        <v>481</v>
      </c>
      <c r="F146" s="411" t="s">
        <v>482</v>
      </c>
      <c r="G146" s="411" t="s">
        <v>483</v>
      </c>
      <c r="H146" s="411" t="s">
        <v>484</v>
      </c>
      <c r="I146" s="411" t="s">
        <v>485</v>
      </c>
      <c r="J146" s="411" t="s">
        <v>486</v>
      </c>
      <c r="K146" s="411" t="s">
        <v>487</v>
      </c>
      <c r="L146" s="410" t="s">
        <v>488</v>
      </c>
      <c r="M146" s="411" t="s">
        <v>489</v>
      </c>
      <c r="N146" s="411" t="s">
        <v>490</v>
      </c>
      <c r="O146" s="411" t="s">
        <v>487</v>
      </c>
      <c r="P146" s="411" t="s">
        <v>484</v>
      </c>
      <c r="Q146" s="410" t="s">
        <v>491</v>
      </c>
      <c r="R146" s="411" t="s">
        <v>492</v>
      </c>
      <c r="S146" s="411" t="s">
        <v>493</v>
      </c>
      <c r="T146" s="411">
        <v>50793631</v>
      </c>
      <c r="U146" s="411"/>
      <c r="V146" s="411"/>
      <c r="W146" s="412" t="s">
        <v>981</v>
      </c>
      <c r="X146" s="411" t="s">
        <v>982</v>
      </c>
      <c r="Y146" s="411" t="s">
        <v>496</v>
      </c>
      <c r="Z146" s="411" t="s">
        <v>497</v>
      </c>
      <c r="AA146" s="411" t="s">
        <v>498</v>
      </c>
      <c r="AB146" s="411" t="s">
        <v>499</v>
      </c>
      <c r="AC146" s="411" t="s">
        <v>500</v>
      </c>
      <c r="AD146" s="413">
        <v>3873.92</v>
      </c>
      <c r="AE146" s="413">
        <v>3873.92</v>
      </c>
      <c r="AF146" s="411" t="s">
        <v>741</v>
      </c>
      <c r="AG146" s="411">
        <v>1</v>
      </c>
      <c r="AH146" s="413">
        <v>3873.92</v>
      </c>
      <c r="AI146" s="413">
        <v>3873.92</v>
      </c>
      <c r="AJ146" s="411" t="s">
        <v>501</v>
      </c>
      <c r="AK146" s="411" t="s">
        <v>502</v>
      </c>
      <c r="AL146" s="410" t="s">
        <v>503</v>
      </c>
      <c r="AM146" s="411">
        <v>34810</v>
      </c>
      <c r="AN146" s="411">
        <v>73125</v>
      </c>
      <c r="AO146" s="410" t="s">
        <v>477</v>
      </c>
      <c r="AP146" s="410" t="s">
        <v>504</v>
      </c>
      <c r="AQ146" s="411" t="s">
        <v>992</v>
      </c>
      <c r="AR146" s="411" t="s">
        <v>540</v>
      </c>
      <c r="AS146" s="412" t="s">
        <v>981</v>
      </c>
      <c r="AT146" s="411" t="s">
        <v>482</v>
      </c>
      <c r="AU146" s="411" t="s">
        <v>984</v>
      </c>
      <c r="AV146" s="413" t="s">
        <v>606</v>
      </c>
      <c r="AW146" s="411"/>
      <c r="AX146" s="411" t="s">
        <v>963</v>
      </c>
      <c r="AY146" s="413" t="s">
        <v>993</v>
      </c>
      <c r="AZ146" s="411" t="s">
        <v>986</v>
      </c>
      <c r="BA146" s="411" t="s">
        <v>986</v>
      </c>
      <c r="BB146" s="411" t="s">
        <v>987</v>
      </c>
      <c r="BC146" s="411" t="s">
        <v>988</v>
      </c>
      <c r="BD146" s="411" t="s">
        <v>989</v>
      </c>
      <c r="BE146" s="412" t="s">
        <v>990</v>
      </c>
      <c r="BF146" s="411" t="s">
        <v>741</v>
      </c>
      <c r="BG146" s="413" t="s">
        <v>606</v>
      </c>
      <c r="BH146" s="411"/>
      <c r="BI146" s="411"/>
      <c r="BJ146" s="411"/>
      <c r="BK146" s="411"/>
      <c r="BL146" s="411"/>
      <c r="BM146" s="411"/>
      <c r="BN146" s="411"/>
      <c r="BO146" s="411"/>
      <c r="BP146" s="411"/>
      <c r="BQ146" s="411"/>
      <c r="BR146" s="411"/>
    </row>
    <row r="147" spans="1:70" s="414" customFormat="1" hidden="1" x14ac:dyDescent="0.35">
      <c r="A147" s="410" t="s">
        <v>477</v>
      </c>
      <c r="B147" s="411" t="s">
        <v>478</v>
      </c>
      <c r="C147" s="411" t="s">
        <v>479</v>
      </c>
      <c r="D147" s="412" t="s">
        <v>480</v>
      </c>
      <c r="E147" s="412" t="s">
        <v>481</v>
      </c>
      <c r="F147" s="411" t="s">
        <v>482</v>
      </c>
      <c r="G147" s="411" t="s">
        <v>483</v>
      </c>
      <c r="H147" s="411" t="s">
        <v>484</v>
      </c>
      <c r="I147" s="411" t="s">
        <v>485</v>
      </c>
      <c r="J147" s="411" t="s">
        <v>486</v>
      </c>
      <c r="K147" s="411" t="s">
        <v>487</v>
      </c>
      <c r="L147" s="410" t="s">
        <v>488</v>
      </c>
      <c r="M147" s="411" t="s">
        <v>489</v>
      </c>
      <c r="N147" s="411" t="s">
        <v>490</v>
      </c>
      <c r="O147" s="411" t="s">
        <v>487</v>
      </c>
      <c r="P147" s="411" t="s">
        <v>484</v>
      </c>
      <c r="Q147" s="410" t="s">
        <v>491</v>
      </c>
      <c r="R147" s="411" t="s">
        <v>492</v>
      </c>
      <c r="S147" s="411" t="s">
        <v>493</v>
      </c>
      <c r="T147" s="411">
        <v>50793632</v>
      </c>
      <c r="U147" s="411"/>
      <c r="V147" s="411"/>
      <c r="W147" s="412" t="s">
        <v>981</v>
      </c>
      <c r="X147" s="411" t="s">
        <v>982</v>
      </c>
      <c r="Y147" s="411" t="s">
        <v>496</v>
      </c>
      <c r="Z147" s="411" t="s">
        <v>497</v>
      </c>
      <c r="AA147" s="411" t="s">
        <v>498</v>
      </c>
      <c r="AB147" s="411" t="s">
        <v>499</v>
      </c>
      <c r="AC147" s="411" t="s">
        <v>500</v>
      </c>
      <c r="AD147" s="413">
        <v>16498.87</v>
      </c>
      <c r="AE147" s="413">
        <v>16498.87</v>
      </c>
      <c r="AF147" s="411" t="s">
        <v>741</v>
      </c>
      <c r="AG147" s="411">
        <v>1</v>
      </c>
      <c r="AH147" s="413">
        <v>16498.87</v>
      </c>
      <c r="AI147" s="413">
        <v>16498.87</v>
      </c>
      <c r="AJ147" s="411" t="s">
        <v>501</v>
      </c>
      <c r="AK147" s="411" t="s">
        <v>502</v>
      </c>
      <c r="AL147" s="410" t="s">
        <v>503</v>
      </c>
      <c r="AM147" s="411">
        <v>34810</v>
      </c>
      <c r="AN147" s="411">
        <v>73125</v>
      </c>
      <c r="AO147" s="410" t="s">
        <v>477</v>
      </c>
      <c r="AP147" s="410" t="s">
        <v>504</v>
      </c>
      <c r="AQ147" s="411" t="s">
        <v>992</v>
      </c>
      <c r="AR147" s="411" t="s">
        <v>540</v>
      </c>
      <c r="AS147" s="412" t="s">
        <v>981</v>
      </c>
      <c r="AT147" s="411" t="s">
        <v>482</v>
      </c>
      <c r="AU147" s="411" t="s">
        <v>984</v>
      </c>
      <c r="AV147" s="413" t="s">
        <v>606</v>
      </c>
      <c r="AW147" s="411"/>
      <c r="AX147" s="411" t="s">
        <v>951</v>
      </c>
      <c r="AY147" s="413" t="s">
        <v>994</v>
      </c>
      <c r="AZ147" s="411" t="s">
        <v>986</v>
      </c>
      <c r="BA147" s="411" t="s">
        <v>986</v>
      </c>
      <c r="BB147" s="411" t="s">
        <v>987</v>
      </c>
      <c r="BC147" s="411" t="s">
        <v>988</v>
      </c>
      <c r="BD147" s="411" t="s">
        <v>989</v>
      </c>
      <c r="BE147" s="412" t="s">
        <v>990</v>
      </c>
      <c r="BF147" s="411" t="s">
        <v>741</v>
      </c>
      <c r="BG147" s="413" t="s">
        <v>606</v>
      </c>
      <c r="BH147" s="411"/>
      <c r="BI147" s="411"/>
      <c r="BJ147" s="411"/>
      <c r="BK147" s="411"/>
      <c r="BL147" s="411"/>
      <c r="BM147" s="411"/>
      <c r="BN147" s="411"/>
      <c r="BO147" s="411"/>
      <c r="BP147" s="411"/>
      <c r="BQ147" s="411"/>
      <c r="BR147" s="411"/>
    </row>
    <row r="148" spans="1:70" s="414" customFormat="1" hidden="1" x14ac:dyDescent="0.35">
      <c r="A148" s="410" t="s">
        <v>477</v>
      </c>
      <c r="B148" s="411" t="s">
        <v>478</v>
      </c>
      <c r="C148" s="411" t="s">
        <v>479</v>
      </c>
      <c r="D148" s="412" t="s">
        <v>480</v>
      </c>
      <c r="E148" s="412" t="s">
        <v>481</v>
      </c>
      <c r="F148" s="411" t="s">
        <v>482</v>
      </c>
      <c r="G148" s="411" t="s">
        <v>483</v>
      </c>
      <c r="H148" s="411" t="s">
        <v>484</v>
      </c>
      <c r="I148" s="411" t="s">
        <v>485</v>
      </c>
      <c r="J148" s="411" t="s">
        <v>486</v>
      </c>
      <c r="K148" s="411" t="s">
        <v>487</v>
      </c>
      <c r="L148" s="410" t="s">
        <v>488</v>
      </c>
      <c r="M148" s="411" t="s">
        <v>489</v>
      </c>
      <c r="N148" s="411" t="s">
        <v>490</v>
      </c>
      <c r="O148" s="411" t="s">
        <v>487</v>
      </c>
      <c r="P148" s="411" t="s">
        <v>484</v>
      </c>
      <c r="Q148" s="410" t="s">
        <v>491</v>
      </c>
      <c r="R148" s="411" t="s">
        <v>492</v>
      </c>
      <c r="S148" s="411" t="s">
        <v>493</v>
      </c>
      <c r="T148" s="411">
        <v>50793633</v>
      </c>
      <c r="U148" s="411"/>
      <c r="V148" s="411"/>
      <c r="W148" s="412" t="s">
        <v>981</v>
      </c>
      <c r="X148" s="411" t="s">
        <v>982</v>
      </c>
      <c r="Y148" s="411" t="s">
        <v>496</v>
      </c>
      <c r="Z148" s="411" t="s">
        <v>497</v>
      </c>
      <c r="AA148" s="411" t="s">
        <v>498</v>
      </c>
      <c r="AB148" s="411" t="s">
        <v>499</v>
      </c>
      <c r="AC148" s="411" t="s">
        <v>500</v>
      </c>
      <c r="AD148" s="413">
        <v>4552.33</v>
      </c>
      <c r="AE148" s="413">
        <v>4552.33</v>
      </c>
      <c r="AF148" s="411" t="s">
        <v>741</v>
      </c>
      <c r="AG148" s="411">
        <v>1</v>
      </c>
      <c r="AH148" s="413">
        <v>4552.33</v>
      </c>
      <c r="AI148" s="413">
        <v>4552.33</v>
      </c>
      <c r="AJ148" s="411" t="s">
        <v>501</v>
      </c>
      <c r="AK148" s="411" t="s">
        <v>502</v>
      </c>
      <c r="AL148" s="410" t="s">
        <v>503</v>
      </c>
      <c r="AM148" s="411">
        <v>34810</v>
      </c>
      <c r="AN148" s="411">
        <v>74325</v>
      </c>
      <c r="AO148" s="410" t="s">
        <v>477</v>
      </c>
      <c r="AP148" s="410" t="s">
        <v>504</v>
      </c>
      <c r="AQ148" s="411" t="s">
        <v>983</v>
      </c>
      <c r="AR148" s="411" t="s">
        <v>540</v>
      </c>
      <c r="AS148" s="412" t="s">
        <v>981</v>
      </c>
      <c r="AT148" s="411" t="s">
        <v>482</v>
      </c>
      <c r="AU148" s="411" t="s">
        <v>984</v>
      </c>
      <c r="AV148" s="413" t="s">
        <v>606</v>
      </c>
      <c r="AW148" s="411"/>
      <c r="AX148" s="411" t="s">
        <v>957</v>
      </c>
      <c r="AY148" s="413" t="s">
        <v>995</v>
      </c>
      <c r="AZ148" s="411" t="s">
        <v>986</v>
      </c>
      <c r="BA148" s="411" t="s">
        <v>986</v>
      </c>
      <c r="BB148" s="411" t="s">
        <v>987</v>
      </c>
      <c r="BC148" s="411" t="s">
        <v>988</v>
      </c>
      <c r="BD148" s="411" t="s">
        <v>989</v>
      </c>
      <c r="BE148" s="412" t="s">
        <v>990</v>
      </c>
      <c r="BF148" s="411" t="s">
        <v>741</v>
      </c>
      <c r="BG148" s="413" t="s">
        <v>606</v>
      </c>
      <c r="BH148" s="411"/>
      <c r="BI148" s="411"/>
      <c r="BJ148" s="411"/>
      <c r="BK148" s="411"/>
      <c r="BL148" s="411"/>
      <c r="BM148" s="411"/>
      <c r="BN148" s="411"/>
      <c r="BO148" s="411"/>
      <c r="BP148" s="411"/>
      <c r="BQ148" s="411"/>
      <c r="BR148" s="411"/>
    </row>
    <row r="149" spans="1:70" s="414" customFormat="1" hidden="1" x14ac:dyDescent="0.35">
      <c r="A149" s="410" t="s">
        <v>477</v>
      </c>
      <c r="B149" s="411" t="s">
        <v>478</v>
      </c>
      <c r="C149" s="411" t="s">
        <v>479</v>
      </c>
      <c r="D149" s="412" t="s">
        <v>480</v>
      </c>
      <c r="E149" s="412" t="s">
        <v>481</v>
      </c>
      <c r="F149" s="411" t="s">
        <v>482</v>
      </c>
      <c r="G149" s="411" t="s">
        <v>483</v>
      </c>
      <c r="H149" s="411" t="s">
        <v>484</v>
      </c>
      <c r="I149" s="411" t="s">
        <v>485</v>
      </c>
      <c r="J149" s="411" t="s">
        <v>486</v>
      </c>
      <c r="K149" s="411" t="s">
        <v>487</v>
      </c>
      <c r="L149" s="410" t="s">
        <v>488</v>
      </c>
      <c r="M149" s="411" t="s">
        <v>489</v>
      </c>
      <c r="N149" s="411" t="s">
        <v>490</v>
      </c>
      <c r="O149" s="411" t="s">
        <v>487</v>
      </c>
      <c r="P149" s="411" t="s">
        <v>484</v>
      </c>
      <c r="Q149" s="410" t="s">
        <v>491</v>
      </c>
      <c r="R149" s="411" t="s">
        <v>492</v>
      </c>
      <c r="S149" s="411" t="s">
        <v>493</v>
      </c>
      <c r="T149" s="411">
        <v>50793634</v>
      </c>
      <c r="U149" s="411"/>
      <c r="V149" s="411"/>
      <c r="W149" s="412" t="s">
        <v>981</v>
      </c>
      <c r="X149" s="411" t="s">
        <v>982</v>
      </c>
      <c r="Y149" s="411" t="s">
        <v>496</v>
      </c>
      <c r="Z149" s="411" t="s">
        <v>497</v>
      </c>
      <c r="AA149" s="411" t="s">
        <v>498</v>
      </c>
      <c r="AB149" s="411" t="s">
        <v>499</v>
      </c>
      <c r="AC149" s="411" t="s">
        <v>500</v>
      </c>
      <c r="AD149" s="413">
        <v>-28477.119999999999</v>
      </c>
      <c r="AE149" s="413">
        <v>-28477.119999999999</v>
      </c>
      <c r="AF149" s="411" t="s">
        <v>741</v>
      </c>
      <c r="AG149" s="411">
        <v>1</v>
      </c>
      <c r="AH149" s="413">
        <v>-28477.119999999999</v>
      </c>
      <c r="AI149" s="413">
        <v>-28477.119999999999</v>
      </c>
      <c r="AJ149" s="411" t="s">
        <v>501</v>
      </c>
      <c r="AK149" s="411" t="s">
        <v>502</v>
      </c>
      <c r="AL149" s="410" t="s">
        <v>503</v>
      </c>
      <c r="AM149" s="411">
        <v>34810</v>
      </c>
      <c r="AN149" s="411">
        <v>72445</v>
      </c>
      <c r="AO149" s="410" t="s">
        <v>477</v>
      </c>
      <c r="AP149" s="410" t="s">
        <v>504</v>
      </c>
      <c r="AQ149" s="411" t="s">
        <v>996</v>
      </c>
      <c r="AR149" s="411" t="s">
        <v>540</v>
      </c>
      <c r="AS149" s="412" t="s">
        <v>981</v>
      </c>
      <c r="AT149" s="411" t="s">
        <v>482</v>
      </c>
      <c r="AU149" s="411" t="s">
        <v>984</v>
      </c>
      <c r="AV149" s="413" t="s">
        <v>606</v>
      </c>
      <c r="AW149" s="411"/>
      <c r="AX149" s="411" t="s">
        <v>958</v>
      </c>
      <c r="AY149" s="413" t="s">
        <v>997</v>
      </c>
      <c r="AZ149" s="411" t="s">
        <v>986</v>
      </c>
      <c r="BA149" s="411" t="s">
        <v>986</v>
      </c>
      <c r="BB149" s="411" t="s">
        <v>987</v>
      </c>
      <c r="BC149" s="411" t="s">
        <v>988</v>
      </c>
      <c r="BD149" s="411" t="s">
        <v>989</v>
      </c>
      <c r="BE149" s="412" t="s">
        <v>990</v>
      </c>
      <c r="BF149" s="411" t="s">
        <v>741</v>
      </c>
      <c r="BG149" s="413" t="s">
        <v>606</v>
      </c>
      <c r="BH149" s="411"/>
      <c r="BI149" s="411"/>
      <c r="BJ149" s="411"/>
      <c r="BK149" s="411"/>
      <c r="BL149" s="411"/>
      <c r="BM149" s="411"/>
      <c r="BN149" s="411"/>
      <c r="BO149" s="411"/>
      <c r="BP149" s="411"/>
      <c r="BQ149" s="411"/>
      <c r="BR149" s="411"/>
    </row>
    <row r="150" spans="1:70" hidden="1" x14ac:dyDescent="0.35">
      <c r="A150" s="301" t="s">
        <v>477</v>
      </c>
      <c r="B150" s="302" t="s">
        <v>478</v>
      </c>
      <c r="C150" s="302" t="s">
        <v>479</v>
      </c>
      <c r="D150" s="303" t="s">
        <v>480</v>
      </c>
      <c r="E150" s="303" t="s">
        <v>481</v>
      </c>
      <c r="F150" s="302" t="s">
        <v>482</v>
      </c>
      <c r="G150" s="302" t="s">
        <v>483</v>
      </c>
      <c r="H150" s="302" t="s">
        <v>484</v>
      </c>
      <c r="I150" s="302" t="s">
        <v>485</v>
      </c>
      <c r="J150" s="302" t="s">
        <v>486</v>
      </c>
      <c r="K150" s="302" t="s">
        <v>487</v>
      </c>
      <c r="L150" s="301" t="s">
        <v>488</v>
      </c>
      <c r="M150" s="302" t="s">
        <v>489</v>
      </c>
      <c r="N150" s="302" t="s">
        <v>490</v>
      </c>
      <c r="O150" s="302" t="s">
        <v>487</v>
      </c>
      <c r="P150" s="302" t="s">
        <v>484</v>
      </c>
      <c r="Q150" s="301" t="s">
        <v>491</v>
      </c>
      <c r="R150" s="302" t="s">
        <v>492</v>
      </c>
      <c r="S150" s="302" t="s">
        <v>493</v>
      </c>
      <c r="T150" s="302">
        <v>50829323</v>
      </c>
      <c r="U150" s="302"/>
      <c r="V150" s="302"/>
      <c r="W150" s="303" t="s">
        <v>981</v>
      </c>
      <c r="X150" s="302" t="s">
        <v>792</v>
      </c>
      <c r="Y150" s="302" t="s">
        <v>496</v>
      </c>
      <c r="Z150" s="302" t="s">
        <v>793</v>
      </c>
      <c r="AA150" s="302"/>
      <c r="AB150" s="302" t="s">
        <v>794</v>
      </c>
      <c r="AC150" s="302" t="s">
        <v>795</v>
      </c>
      <c r="AD150" s="304">
        <v>0</v>
      </c>
      <c r="AE150" s="304">
        <v>-0.01</v>
      </c>
      <c r="AF150" s="302" t="s">
        <v>741</v>
      </c>
      <c r="AG150" s="302">
        <v>1</v>
      </c>
      <c r="AH150" s="304">
        <v>0</v>
      </c>
      <c r="AI150" s="304">
        <v>-0.01</v>
      </c>
      <c r="AJ150" s="302"/>
      <c r="AK150" s="302"/>
      <c r="AL150" s="301"/>
      <c r="AM150" s="302"/>
      <c r="AN150" s="302"/>
      <c r="AO150" s="301"/>
      <c r="AP150" s="301"/>
      <c r="AQ150" s="302" t="s">
        <v>796</v>
      </c>
      <c r="AR150" s="302"/>
      <c r="AS150" s="303"/>
      <c r="AT150" s="302"/>
      <c r="AU150" s="302"/>
      <c r="AV150" s="304"/>
      <c r="AW150" s="302"/>
      <c r="AX150" s="302"/>
      <c r="AY150" s="304"/>
      <c r="AZ150" s="302"/>
      <c r="BA150" s="302"/>
      <c r="BB150" s="302"/>
      <c r="BC150" s="302"/>
      <c r="BD150" s="302"/>
      <c r="BE150" s="303"/>
      <c r="BF150" s="302"/>
      <c r="BG150" s="304"/>
      <c r="BH150" s="302"/>
      <c r="BI150" s="302"/>
      <c r="BJ150" s="302"/>
      <c r="BK150" s="302"/>
      <c r="BL150" s="302"/>
      <c r="BM150" s="302"/>
      <c r="BN150" s="302"/>
      <c r="BO150" s="302"/>
      <c r="BP150" s="302"/>
      <c r="BQ150" s="302"/>
      <c r="BR150" s="302"/>
    </row>
    <row r="151" spans="1:70" s="414" customFormat="1" hidden="1" x14ac:dyDescent="0.35">
      <c r="A151" s="410" t="s">
        <v>477</v>
      </c>
      <c r="B151" s="411" t="s">
        <v>478</v>
      </c>
      <c r="C151" s="411" t="s">
        <v>479</v>
      </c>
      <c r="D151" s="412" t="s">
        <v>480</v>
      </c>
      <c r="E151" s="412" t="s">
        <v>481</v>
      </c>
      <c r="F151" s="411" t="s">
        <v>482</v>
      </c>
      <c r="G151" s="411" t="s">
        <v>483</v>
      </c>
      <c r="H151" s="411" t="s">
        <v>484</v>
      </c>
      <c r="I151" s="411" t="s">
        <v>485</v>
      </c>
      <c r="J151" s="411" t="s">
        <v>486</v>
      </c>
      <c r="K151" s="411" t="s">
        <v>487</v>
      </c>
      <c r="L151" s="410" t="s">
        <v>488</v>
      </c>
      <c r="M151" s="411" t="s">
        <v>489</v>
      </c>
      <c r="N151" s="411" t="s">
        <v>490</v>
      </c>
      <c r="O151" s="411" t="s">
        <v>487</v>
      </c>
      <c r="P151" s="411" t="s">
        <v>484</v>
      </c>
      <c r="Q151" s="410" t="s">
        <v>491</v>
      </c>
      <c r="R151" s="411" t="s">
        <v>492</v>
      </c>
      <c r="S151" s="411" t="s">
        <v>493</v>
      </c>
      <c r="T151" s="411">
        <v>50901816</v>
      </c>
      <c r="U151" s="411"/>
      <c r="V151" s="411"/>
      <c r="W151" s="412" t="s">
        <v>998</v>
      </c>
      <c r="X151" s="411" t="s">
        <v>808</v>
      </c>
      <c r="Y151" s="411" t="s">
        <v>590</v>
      </c>
      <c r="Z151" s="411" t="s">
        <v>497</v>
      </c>
      <c r="AA151" s="411" t="s">
        <v>498</v>
      </c>
      <c r="AB151" s="411" t="s">
        <v>499</v>
      </c>
      <c r="AC151" s="411" t="s">
        <v>619</v>
      </c>
      <c r="AD151" s="413">
        <v>-0.95</v>
      </c>
      <c r="AE151" s="413">
        <v>-0.95</v>
      </c>
      <c r="AF151" s="411" t="s">
        <v>273</v>
      </c>
      <c r="AG151" s="411">
        <v>2.2405E-4</v>
      </c>
      <c r="AH151" s="413">
        <v>0</v>
      </c>
      <c r="AI151" s="413">
        <v>0</v>
      </c>
      <c r="AJ151" s="411" t="s">
        <v>501</v>
      </c>
      <c r="AK151" s="411" t="s">
        <v>502</v>
      </c>
      <c r="AL151" s="410" t="s">
        <v>503</v>
      </c>
      <c r="AM151" s="411">
        <v>34801</v>
      </c>
      <c r="AN151" s="411">
        <v>73410</v>
      </c>
      <c r="AO151" s="410" t="s">
        <v>477</v>
      </c>
      <c r="AP151" s="410" t="s">
        <v>504</v>
      </c>
      <c r="AQ151" s="411" t="s">
        <v>809</v>
      </c>
      <c r="AR151" s="411" t="s">
        <v>548</v>
      </c>
      <c r="AS151" s="412" t="s">
        <v>998</v>
      </c>
      <c r="AT151" s="411" t="s">
        <v>482</v>
      </c>
      <c r="AU151" s="411" t="s">
        <v>999</v>
      </c>
      <c r="AV151" s="413" t="s">
        <v>1000</v>
      </c>
      <c r="AW151" s="411" t="s">
        <v>812</v>
      </c>
      <c r="AX151" s="411" t="s">
        <v>509</v>
      </c>
      <c r="AY151" s="413" t="s">
        <v>1001</v>
      </c>
      <c r="AZ151" s="411">
        <v>1153466</v>
      </c>
      <c r="BA151" s="411" t="s">
        <v>1002</v>
      </c>
      <c r="BB151" s="411" t="s">
        <v>1003</v>
      </c>
      <c r="BC151" s="411" t="s">
        <v>512</v>
      </c>
      <c r="BD151" s="411" t="s">
        <v>1004</v>
      </c>
      <c r="BE151" s="412" t="s">
        <v>1005</v>
      </c>
      <c r="BF151" s="411" t="s">
        <v>273</v>
      </c>
      <c r="BG151" s="413" t="s">
        <v>1000</v>
      </c>
      <c r="BH151" s="411">
        <v>10220240</v>
      </c>
      <c r="BI151" s="411">
        <v>1</v>
      </c>
      <c r="BJ151" s="411" t="s">
        <v>812</v>
      </c>
      <c r="BK151" s="411" t="s">
        <v>600</v>
      </c>
      <c r="BL151" s="411" t="s">
        <v>601</v>
      </c>
      <c r="BM151" s="411"/>
      <c r="BN151" s="411"/>
      <c r="BO151" s="411"/>
      <c r="BP151" s="411"/>
      <c r="BQ151" s="411"/>
      <c r="BR151" s="411"/>
    </row>
    <row r="152" spans="1:70" s="414" customFormat="1" hidden="1" x14ac:dyDescent="0.35">
      <c r="A152" s="410" t="s">
        <v>477</v>
      </c>
      <c r="B152" s="411" t="s">
        <v>478</v>
      </c>
      <c r="C152" s="411" t="s">
        <v>479</v>
      </c>
      <c r="D152" s="412" t="s">
        <v>480</v>
      </c>
      <c r="E152" s="412" t="s">
        <v>481</v>
      </c>
      <c r="F152" s="411" t="s">
        <v>482</v>
      </c>
      <c r="G152" s="411" t="s">
        <v>483</v>
      </c>
      <c r="H152" s="411" t="s">
        <v>484</v>
      </c>
      <c r="I152" s="411" t="s">
        <v>485</v>
      </c>
      <c r="J152" s="411" t="s">
        <v>486</v>
      </c>
      <c r="K152" s="411" t="s">
        <v>487</v>
      </c>
      <c r="L152" s="410" t="s">
        <v>488</v>
      </c>
      <c r="M152" s="411" t="s">
        <v>489</v>
      </c>
      <c r="N152" s="411" t="s">
        <v>490</v>
      </c>
      <c r="O152" s="411" t="s">
        <v>487</v>
      </c>
      <c r="P152" s="411" t="s">
        <v>484</v>
      </c>
      <c r="Q152" s="410" t="s">
        <v>491</v>
      </c>
      <c r="R152" s="411" t="s">
        <v>492</v>
      </c>
      <c r="S152" s="411" t="s">
        <v>493</v>
      </c>
      <c r="T152" s="411">
        <v>50901821</v>
      </c>
      <c r="U152" s="411"/>
      <c r="V152" s="411"/>
      <c r="W152" s="412" t="s">
        <v>998</v>
      </c>
      <c r="X152" s="411" t="s">
        <v>808</v>
      </c>
      <c r="Y152" s="411" t="s">
        <v>590</v>
      </c>
      <c r="Z152" s="411" t="s">
        <v>497</v>
      </c>
      <c r="AA152" s="411" t="s">
        <v>498</v>
      </c>
      <c r="AB152" s="411" t="s">
        <v>499</v>
      </c>
      <c r="AC152" s="411" t="s">
        <v>605</v>
      </c>
      <c r="AD152" s="413">
        <v>0</v>
      </c>
      <c r="AE152" s="413">
        <v>0</v>
      </c>
      <c r="AF152" s="411" t="s">
        <v>273</v>
      </c>
      <c r="AG152" s="411">
        <v>2.2405E-4</v>
      </c>
      <c r="AH152" s="413">
        <v>-3.4</v>
      </c>
      <c r="AI152" s="413">
        <v>-3.4</v>
      </c>
      <c r="AJ152" s="411" t="s">
        <v>501</v>
      </c>
      <c r="AK152" s="411" t="s">
        <v>502</v>
      </c>
      <c r="AL152" s="410" t="s">
        <v>503</v>
      </c>
      <c r="AM152" s="411">
        <v>34801</v>
      </c>
      <c r="AN152" s="411">
        <v>73410</v>
      </c>
      <c r="AO152" s="410" t="s">
        <v>477</v>
      </c>
      <c r="AP152" s="410" t="s">
        <v>504</v>
      </c>
      <c r="AQ152" s="411" t="s">
        <v>809</v>
      </c>
      <c r="AR152" s="411" t="s">
        <v>548</v>
      </c>
      <c r="AS152" s="412" t="s">
        <v>998</v>
      </c>
      <c r="AT152" s="411" t="s">
        <v>482</v>
      </c>
      <c r="AU152" s="411" t="s">
        <v>999</v>
      </c>
      <c r="AV152" s="413" t="s">
        <v>1000</v>
      </c>
      <c r="AW152" s="411" t="s">
        <v>812</v>
      </c>
      <c r="AX152" s="411" t="s">
        <v>509</v>
      </c>
      <c r="AY152" s="413" t="s">
        <v>606</v>
      </c>
      <c r="AZ152" s="411">
        <v>1153466</v>
      </c>
      <c r="BA152" s="411" t="s">
        <v>1002</v>
      </c>
      <c r="BB152" s="411" t="s">
        <v>1003</v>
      </c>
      <c r="BC152" s="411" t="s">
        <v>512</v>
      </c>
      <c r="BD152" s="411" t="s">
        <v>1004</v>
      </c>
      <c r="BE152" s="412" t="s">
        <v>1005</v>
      </c>
      <c r="BF152" s="411" t="s">
        <v>273</v>
      </c>
      <c r="BG152" s="413" t="s">
        <v>1000</v>
      </c>
      <c r="BH152" s="411">
        <v>10220240</v>
      </c>
      <c r="BI152" s="411">
        <v>1</v>
      </c>
      <c r="BJ152" s="411" t="s">
        <v>812</v>
      </c>
      <c r="BK152" s="411" t="s">
        <v>600</v>
      </c>
      <c r="BL152" s="411" t="s">
        <v>601</v>
      </c>
      <c r="BM152" s="411"/>
      <c r="BN152" s="411"/>
      <c r="BO152" s="411"/>
      <c r="BP152" s="411"/>
      <c r="BQ152" s="411"/>
      <c r="BR152" s="411"/>
    </row>
    <row r="153" spans="1:70" s="414" customFormat="1" hidden="1" x14ac:dyDescent="0.35">
      <c r="A153" s="410" t="s">
        <v>477</v>
      </c>
      <c r="B153" s="411" t="s">
        <v>478</v>
      </c>
      <c r="C153" s="411" t="s">
        <v>479</v>
      </c>
      <c r="D153" s="412" t="s">
        <v>480</v>
      </c>
      <c r="E153" s="412" t="s">
        <v>481</v>
      </c>
      <c r="F153" s="411" t="s">
        <v>482</v>
      </c>
      <c r="G153" s="411" t="s">
        <v>483</v>
      </c>
      <c r="H153" s="411" t="s">
        <v>484</v>
      </c>
      <c r="I153" s="411" t="s">
        <v>485</v>
      </c>
      <c r="J153" s="411" t="s">
        <v>486</v>
      </c>
      <c r="K153" s="411" t="s">
        <v>487</v>
      </c>
      <c r="L153" s="410" t="s">
        <v>488</v>
      </c>
      <c r="M153" s="411" t="s">
        <v>489</v>
      </c>
      <c r="N153" s="411" t="s">
        <v>490</v>
      </c>
      <c r="O153" s="411" t="s">
        <v>487</v>
      </c>
      <c r="P153" s="411" t="s">
        <v>484</v>
      </c>
      <c r="Q153" s="410" t="s">
        <v>491</v>
      </c>
      <c r="R153" s="411" t="s">
        <v>492</v>
      </c>
      <c r="S153" s="411" t="s">
        <v>493</v>
      </c>
      <c r="T153" s="411">
        <v>50901825</v>
      </c>
      <c r="U153" s="411"/>
      <c r="V153" s="411"/>
      <c r="W153" s="412" t="s">
        <v>998</v>
      </c>
      <c r="X153" s="411" t="s">
        <v>808</v>
      </c>
      <c r="Y153" s="411" t="s">
        <v>590</v>
      </c>
      <c r="Z153" s="411" t="s">
        <v>497</v>
      </c>
      <c r="AA153" s="411" t="s">
        <v>498</v>
      </c>
      <c r="AB153" s="411" t="s">
        <v>499</v>
      </c>
      <c r="AC153" s="411" t="s">
        <v>500</v>
      </c>
      <c r="AD153" s="413">
        <v>1465699.59</v>
      </c>
      <c r="AE153" s="413">
        <v>1465699.59</v>
      </c>
      <c r="AF153" s="411" t="s">
        <v>273</v>
      </c>
      <c r="AG153" s="411">
        <v>2.2405E-4</v>
      </c>
      <c r="AH153" s="413">
        <v>331.79</v>
      </c>
      <c r="AI153" s="413">
        <v>331.79</v>
      </c>
      <c r="AJ153" s="411" t="s">
        <v>501</v>
      </c>
      <c r="AK153" s="411" t="s">
        <v>502</v>
      </c>
      <c r="AL153" s="410" t="s">
        <v>503</v>
      </c>
      <c r="AM153" s="411">
        <v>34801</v>
      </c>
      <c r="AN153" s="411">
        <v>73410</v>
      </c>
      <c r="AO153" s="410" t="s">
        <v>477</v>
      </c>
      <c r="AP153" s="410" t="s">
        <v>504</v>
      </c>
      <c r="AQ153" s="411" t="s">
        <v>809</v>
      </c>
      <c r="AR153" s="411" t="s">
        <v>548</v>
      </c>
      <c r="AS153" s="412" t="s">
        <v>998</v>
      </c>
      <c r="AT153" s="411" t="s">
        <v>482</v>
      </c>
      <c r="AU153" s="411" t="s">
        <v>999</v>
      </c>
      <c r="AV153" s="413" t="s">
        <v>1000</v>
      </c>
      <c r="AW153" s="411" t="s">
        <v>812</v>
      </c>
      <c r="AX153" s="411" t="s">
        <v>509</v>
      </c>
      <c r="AY153" s="413" t="s">
        <v>1006</v>
      </c>
      <c r="AZ153" s="411">
        <v>1153466</v>
      </c>
      <c r="BA153" s="411" t="s">
        <v>1002</v>
      </c>
      <c r="BB153" s="411" t="s">
        <v>1003</v>
      </c>
      <c r="BC153" s="411" t="s">
        <v>512</v>
      </c>
      <c r="BD153" s="411" t="s">
        <v>1004</v>
      </c>
      <c r="BE153" s="412" t="s">
        <v>1005</v>
      </c>
      <c r="BF153" s="411" t="s">
        <v>273</v>
      </c>
      <c r="BG153" s="413" t="s">
        <v>1000</v>
      </c>
      <c r="BH153" s="411">
        <v>10220240</v>
      </c>
      <c r="BI153" s="411">
        <v>1</v>
      </c>
      <c r="BJ153" s="411" t="s">
        <v>812</v>
      </c>
      <c r="BK153" s="411" t="s">
        <v>600</v>
      </c>
      <c r="BL153" s="411" t="s">
        <v>601</v>
      </c>
      <c r="BM153" s="411"/>
      <c r="BN153" s="411"/>
      <c r="BO153" s="411"/>
      <c r="BP153" s="411"/>
      <c r="BQ153" s="411"/>
      <c r="BR153" s="411"/>
    </row>
    <row r="154" spans="1:70" hidden="1" x14ac:dyDescent="0.35">
      <c r="A154" s="301" t="s">
        <v>477</v>
      </c>
      <c r="B154" s="302" t="s">
        <v>478</v>
      </c>
      <c r="C154" s="302" t="s">
        <v>479</v>
      </c>
      <c r="D154" s="303" t="s">
        <v>480</v>
      </c>
      <c r="E154" s="303" t="s">
        <v>481</v>
      </c>
      <c r="F154" s="302" t="s">
        <v>482</v>
      </c>
      <c r="G154" s="302" t="s">
        <v>483</v>
      </c>
      <c r="H154" s="302" t="s">
        <v>484</v>
      </c>
      <c r="I154" s="302" t="s">
        <v>485</v>
      </c>
      <c r="J154" s="302" t="s">
        <v>486</v>
      </c>
      <c r="K154" s="302" t="s">
        <v>487</v>
      </c>
      <c r="L154" s="301" t="s">
        <v>488</v>
      </c>
      <c r="M154" s="302" t="s">
        <v>489</v>
      </c>
      <c r="N154" s="302" t="s">
        <v>490</v>
      </c>
      <c r="O154" s="302" t="s">
        <v>487</v>
      </c>
      <c r="P154" s="302" t="s">
        <v>484</v>
      </c>
      <c r="Q154" s="301" t="s">
        <v>491</v>
      </c>
      <c r="R154" s="302" t="s">
        <v>492</v>
      </c>
      <c r="S154" s="302" t="s">
        <v>493</v>
      </c>
      <c r="T154" s="302">
        <v>50956302</v>
      </c>
      <c r="U154" s="302"/>
      <c r="V154" s="302"/>
      <c r="W154" s="303" t="s">
        <v>998</v>
      </c>
      <c r="X154" s="302" t="s">
        <v>792</v>
      </c>
      <c r="Y154" s="302" t="s">
        <v>590</v>
      </c>
      <c r="Z154" s="302" t="s">
        <v>793</v>
      </c>
      <c r="AA154" s="302"/>
      <c r="AB154" s="302" t="s">
        <v>794</v>
      </c>
      <c r="AC154" s="302" t="s">
        <v>795</v>
      </c>
      <c r="AD154" s="304">
        <v>0</v>
      </c>
      <c r="AE154" s="304">
        <v>102598.97</v>
      </c>
      <c r="AF154" s="302" t="s">
        <v>273</v>
      </c>
      <c r="AG154" s="302">
        <v>2.2405E-4</v>
      </c>
      <c r="AH154" s="304">
        <v>0</v>
      </c>
      <c r="AI154" s="304">
        <v>22.99</v>
      </c>
      <c r="AJ154" s="302"/>
      <c r="AK154" s="302"/>
      <c r="AL154" s="301"/>
      <c r="AM154" s="302"/>
      <c r="AN154" s="302"/>
      <c r="AO154" s="301"/>
      <c r="AP154" s="301"/>
      <c r="AQ154" s="302" t="s">
        <v>796</v>
      </c>
      <c r="AR154" s="302"/>
      <c r="AS154" s="303"/>
      <c r="AT154" s="302"/>
      <c r="AU154" s="302"/>
      <c r="AV154" s="304"/>
      <c r="AW154" s="302"/>
      <c r="AX154" s="302"/>
      <c r="AY154" s="304"/>
      <c r="AZ154" s="302"/>
      <c r="BA154" s="302"/>
      <c r="BB154" s="302"/>
      <c r="BC154" s="302"/>
      <c r="BD154" s="302"/>
      <c r="BE154" s="303"/>
      <c r="BF154" s="302"/>
      <c r="BG154" s="304"/>
      <c r="BH154" s="302"/>
      <c r="BI154" s="302"/>
      <c r="BJ154" s="302"/>
      <c r="BK154" s="302"/>
      <c r="BL154" s="302"/>
      <c r="BM154" s="302"/>
      <c r="BN154" s="302"/>
      <c r="BO154" s="302"/>
      <c r="BP154" s="302"/>
      <c r="BQ154" s="302"/>
      <c r="BR154" s="302"/>
    </row>
    <row r="155" spans="1:70" hidden="1" x14ac:dyDescent="0.35">
      <c r="A155" s="301" t="s">
        <v>477</v>
      </c>
      <c r="B155" s="302" t="s">
        <v>478</v>
      </c>
      <c r="C155" s="302" t="s">
        <v>479</v>
      </c>
      <c r="D155" s="303" t="s">
        <v>480</v>
      </c>
      <c r="E155" s="303" t="s">
        <v>481</v>
      </c>
      <c r="F155" s="302" t="s">
        <v>482</v>
      </c>
      <c r="G155" s="302" t="s">
        <v>483</v>
      </c>
      <c r="H155" s="302" t="s">
        <v>484</v>
      </c>
      <c r="I155" s="302" t="s">
        <v>485</v>
      </c>
      <c r="J155" s="302" t="s">
        <v>486</v>
      </c>
      <c r="K155" s="302" t="s">
        <v>487</v>
      </c>
      <c r="L155" s="301" t="s">
        <v>488</v>
      </c>
      <c r="M155" s="302" t="s">
        <v>489</v>
      </c>
      <c r="N155" s="302" t="s">
        <v>490</v>
      </c>
      <c r="O155" s="302" t="s">
        <v>487</v>
      </c>
      <c r="P155" s="302" t="s">
        <v>484</v>
      </c>
      <c r="Q155" s="301" t="s">
        <v>491</v>
      </c>
      <c r="R155" s="302" t="s">
        <v>492</v>
      </c>
      <c r="S155" s="302" t="s">
        <v>493</v>
      </c>
      <c r="T155" s="302">
        <v>51004207</v>
      </c>
      <c r="U155" s="302"/>
      <c r="V155" s="302"/>
      <c r="W155" s="303" t="s">
        <v>552</v>
      </c>
      <c r="X155" s="302" t="s">
        <v>879</v>
      </c>
      <c r="Y155" s="302" t="s">
        <v>590</v>
      </c>
      <c r="Z155" s="302" t="s">
        <v>880</v>
      </c>
      <c r="AA155" s="302"/>
      <c r="AB155" s="302" t="s">
        <v>880</v>
      </c>
      <c r="AC155" s="302" t="s">
        <v>880</v>
      </c>
      <c r="AD155" s="304">
        <v>-0.48</v>
      </c>
      <c r="AE155" s="304">
        <v>-0.48</v>
      </c>
      <c r="AF155" s="302" t="s">
        <v>741</v>
      </c>
      <c r="AG155" s="302">
        <v>1</v>
      </c>
      <c r="AH155" s="304">
        <v>-0.48</v>
      </c>
      <c r="AI155" s="304">
        <v>-0.48</v>
      </c>
      <c r="AJ155" s="302" t="s">
        <v>501</v>
      </c>
      <c r="AK155" s="302" t="s">
        <v>502</v>
      </c>
      <c r="AL155" s="301" t="s">
        <v>503</v>
      </c>
      <c r="AM155" s="302">
        <v>34801</v>
      </c>
      <c r="AN155" s="302">
        <v>76135</v>
      </c>
      <c r="AO155" s="301" t="s">
        <v>477</v>
      </c>
      <c r="AP155" s="301" t="s">
        <v>504</v>
      </c>
      <c r="AQ155" s="302" t="s">
        <v>885</v>
      </c>
      <c r="AR155" s="302"/>
      <c r="AS155" s="303"/>
      <c r="AT155" s="302"/>
      <c r="AU155" s="302"/>
      <c r="AV155" s="304"/>
      <c r="AW155" s="302"/>
      <c r="AX155" s="302"/>
      <c r="AY155" s="304"/>
      <c r="AZ155" s="302"/>
      <c r="BA155" s="302"/>
      <c r="BB155" s="302"/>
      <c r="BC155" s="302"/>
      <c r="BD155" s="302"/>
      <c r="BE155" s="303"/>
      <c r="BF155" s="302"/>
      <c r="BG155" s="304"/>
      <c r="BH155" s="302"/>
      <c r="BI155" s="302"/>
      <c r="BJ155" s="302"/>
      <c r="BK155" s="302"/>
      <c r="BL155" s="302"/>
      <c r="BM155" s="302"/>
      <c r="BN155" s="302"/>
      <c r="BO155" s="302"/>
      <c r="BP155" s="302"/>
      <c r="BQ155" s="302"/>
      <c r="BR155" s="302"/>
    </row>
    <row r="156" spans="1:70" hidden="1" x14ac:dyDescent="0.35">
      <c r="A156" s="301" t="s">
        <v>477</v>
      </c>
      <c r="B156" s="302" t="s">
        <v>478</v>
      </c>
      <c r="C156" s="302" t="s">
        <v>479</v>
      </c>
      <c r="D156" s="303" t="s">
        <v>480</v>
      </c>
      <c r="E156" s="303" t="s">
        <v>481</v>
      </c>
      <c r="F156" s="302" t="s">
        <v>482</v>
      </c>
      <c r="G156" s="302" t="s">
        <v>483</v>
      </c>
      <c r="H156" s="302" t="s">
        <v>484</v>
      </c>
      <c r="I156" s="302" t="s">
        <v>485</v>
      </c>
      <c r="J156" s="302" t="s">
        <v>486</v>
      </c>
      <c r="K156" s="302" t="s">
        <v>487</v>
      </c>
      <c r="L156" s="301" t="s">
        <v>488</v>
      </c>
      <c r="M156" s="302" t="s">
        <v>489</v>
      </c>
      <c r="N156" s="302" t="s">
        <v>490</v>
      </c>
      <c r="O156" s="302" t="s">
        <v>487</v>
      </c>
      <c r="P156" s="302" t="s">
        <v>484</v>
      </c>
      <c r="Q156" s="301" t="s">
        <v>491</v>
      </c>
      <c r="R156" s="302" t="s">
        <v>492</v>
      </c>
      <c r="S156" s="302" t="s">
        <v>493</v>
      </c>
      <c r="T156" s="302">
        <v>51123118</v>
      </c>
      <c r="U156" s="302"/>
      <c r="V156" s="302"/>
      <c r="W156" s="303" t="s">
        <v>539</v>
      </c>
      <c r="X156" s="302" t="s">
        <v>495</v>
      </c>
      <c r="Y156" s="302" t="s">
        <v>496</v>
      </c>
      <c r="Z156" s="302" t="s">
        <v>497</v>
      </c>
      <c r="AA156" s="302" t="s">
        <v>498</v>
      </c>
      <c r="AB156" s="302" t="s">
        <v>499</v>
      </c>
      <c r="AC156" s="302" t="s">
        <v>500</v>
      </c>
      <c r="AD156" s="304">
        <v>510720</v>
      </c>
      <c r="AE156" s="304">
        <v>510720</v>
      </c>
      <c r="AF156" s="302" t="s">
        <v>273</v>
      </c>
      <c r="AG156" s="302">
        <v>2.2633000000000001E-4</v>
      </c>
      <c r="AH156" s="304">
        <v>115.59</v>
      </c>
      <c r="AI156" s="304">
        <v>115.59</v>
      </c>
      <c r="AJ156" s="302" t="s">
        <v>501</v>
      </c>
      <c r="AK156" s="302" t="s">
        <v>502</v>
      </c>
      <c r="AL156" s="301" t="s">
        <v>503</v>
      </c>
      <c r="AM156" s="302">
        <v>34810</v>
      </c>
      <c r="AN156" s="302">
        <v>72130</v>
      </c>
      <c r="AO156" s="301" t="s">
        <v>477</v>
      </c>
      <c r="AP156" s="301" t="s">
        <v>504</v>
      </c>
      <c r="AQ156" s="302" t="s">
        <v>505</v>
      </c>
      <c r="AR156" s="302" t="s">
        <v>540</v>
      </c>
      <c r="AS156" s="303" t="s">
        <v>539</v>
      </c>
      <c r="AT156" s="302" t="s">
        <v>482</v>
      </c>
      <c r="AU156" s="302" t="s">
        <v>541</v>
      </c>
      <c r="AV156" s="304" t="s">
        <v>542</v>
      </c>
      <c r="AW156" s="302"/>
      <c r="AX156" s="302" t="s">
        <v>509</v>
      </c>
      <c r="AY156" s="304" t="s">
        <v>542</v>
      </c>
      <c r="AZ156" s="302">
        <v>1082362</v>
      </c>
      <c r="BA156" s="302" t="s">
        <v>543</v>
      </c>
      <c r="BB156" s="302" t="s">
        <v>544</v>
      </c>
      <c r="BC156" s="302" t="s">
        <v>512</v>
      </c>
      <c r="BD156" s="302" t="s">
        <v>545</v>
      </c>
      <c r="BE156" s="303" t="s">
        <v>546</v>
      </c>
      <c r="BF156" s="302" t="s">
        <v>273</v>
      </c>
      <c r="BG156" s="304" t="s">
        <v>542</v>
      </c>
      <c r="BH156" s="302"/>
      <c r="BI156" s="302"/>
      <c r="BJ156" s="302"/>
      <c r="BK156" s="302"/>
      <c r="BL156" s="302"/>
      <c r="BM156" s="302"/>
      <c r="BN156" s="302"/>
      <c r="BO156" s="302"/>
      <c r="BP156" s="302"/>
      <c r="BQ156" s="302"/>
      <c r="BR156" s="302"/>
    </row>
    <row r="157" spans="1:70" hidden="1" x14ac:dyDescent="0.35">
      <c r="A157" s="301" t="s">
        <v>477</v>
      </c>
      <c r="B157" s="302" t="s">
        <v>478</v>
      </c>
      <c r="C157" s="302" t="s">
        <v>479</v>
      </c>
      <c r="D157" s="303" t="s">
        <v>480</v>
      </c>
      <c r="E157" s="303" t="s">
        <v>481</v>
      </c>
      <c r="F157" s="302" t="s">
        <v>482</v>
      </c>
      <c r="G157" s="302" t="s">
        <v>483</v>
      </c>
      <c r="H157" s="302" t="s">
        <v>484</v>
      </c>
      <c r="I157" s="302" t="s">
        <v>485</v>
      </c>
      <c r="J157" s="302" t="s">
        <v>486</v>
      </c>
      <c r="K157" s="302" t="s">
        <v>487</v>
      </c>
      <c r="L157" s="301" t="s">
        <v>488</v>
      </c>
      <c r="M157" s="302" t="s">
        <v>489</v>
      </c>
      <c r="N157" s="302" t="s">
        <v>490</v>
      </c>
      <c r="O157" s="302" t="s">
        <v>487</v>
      </c>
      <c r="P157" s="302" t="s">
        <v>484</v>
      </c>
      <c r="Q157" s="301" t="s">
        <v>491</v>
      </c>
      <c r="R157" s="302" t="s">
        <v>492</v>
      </c>
      <c r="S157" s="302" t="s">
        <v>493</v>
      </c>
      <c r="T157" s="302">
        <v>51136348</v>
      </c>
      <c r="U157" s="302"/>
      <c r="V157" s="302"/>
      <c r="W157" s="303" t="s">
        <v>539</v>
      </c>
      <c r="X157" s="302" t="s">
        <v>792</v>
      </c>
      <c r="Y157" s="302" t="s">
        <v>496</v>
      </c>
      <c r="Z157" s="302" t="s">
        <v>793</v>
      </c>
      <c r="AA157" s="302"/>
      <c r="AB157" s="302" t="s">
        <v>794</v>
      </c>
      <c r="AC157" s="302" t="s">
        <v>795</v>
      </c>
      <c r="AD157" s="304">
        <v>0</v>
      </c>
      <c r="AE157" s="304">
        <v>35750.400000000001</v>
      </c>
      <c r="AF157" s="302" t="s">
        <v>273</v>
      </c>
      <c r="AG157" s="302">
        <v>2.2633000000000001E-4</v>
      </c>
      <c r="AH157" s="304">
        <v>0</v>
      </c>
      <c r="AI157" s="304">
        <v>8.09</v>
      </c>
      <c r="AJ157" s="302"/>
      <c r="AK157" s="302"/>
      <c r="AL157" s="301"/>
      <c r="AM157" s="302"/>
      <c r="AN157" s="302"/>
      <c r="AO157" s="301"/>
      <c r="AP157" s="301"/>
      <c r="AQ157" s="302" t="s">
        <v>796</v>
      </c>
      <c r="AR157" s="302"/>
      <c r="AS157" s="303"/>
      <c r="AT157" s="302"/>
      <c r="AU157" s="302"/>
      <c r="AV157" s="304"/>
      <c r="AW157" s="302"/>
      <c r="AX157" s="302"/>
      <c r="AY157" s="304"/>
      <c r="AZ157" s="302"/>
      <c r="BA157" s="302"/>
      <c r="BB157" s="302"/>
      <c r="BC157" s="302"/>
      <c r="BD157" s="302"/>
      <c r="BE157" s="303"/>
      <c r="BF157" s="302"/>
      <c r="BG157" s="304"/>
      <c r="BH157" s="302"/>
      <c r="BI157" s="302"/>
      <c r="BJ157" s="302"/>
      <c r="BK157" s="302"/>
      <c r="BL157" s="302"/>
      <c r="BM157" s="302"/>
      <c r="BN157" s="302"/>
      <c r="BO157" s="302"/>
      <c r="BP157" s="302"/>
      <c r="BQ157" s="302"/>
      <c r="BR157" s="302"/>
    </row>
    <row r="158" spans="1:70" hidden="1" x14ac:dyDescent="0.35">
      <c r="A158" s="301" t="s">
        <v>477</v>
      </c>
      <c r="B158" s="302" t="s">
        <v>478</v>
      </c>
      <c r="C158" s="302" t="s">
        <v>479</v>
      </c>
      <c r="D158" s="303" t="s">
        <v>480</v>
      </c>
      <c r="E158" s="303" t="s">
        <v>481</v>
      </c>
      <c r="F158" s="302" t="s">
        <v>482</v>
      </c>
      <c r="G158" s="302" t="s">
        <v>483</v>
      </c>
      <c r="H158" s="302" t="s">
        <v>484</v>
      </c>
      <c r="I158" s="302" t="s">
        <v>485</v>
      </c>
      <c r="J158" s="302" t="s">
        <v>486</v>
      </c>
      <c r="K158" s="302" t="s">
        <v>487</v>
      </c>
      <c r="L158" s="301" t="s">
        <v>488</v>
      </c>
      <c r="M158" s="302" t="s">
        <v>489</v>
      </c>
      <c r="N158" s="302" t="s">
        <v>490</v>
      </c>
      <c r="O158" s="302" t="s">
        <v>487</v>
      </c>
      <c r="P158" s="302" t="s">
        <v>484</v>
      </c>
      <c r="Q158" s="301" t="s">
        <v>491</v>
      </c>
      <c r="R158" s="302" t="s">
        <v>492</v>
      </c>
      <c r="S158" s="302" t="s">
        <v>493</v>
      </c>
      <c r="T158" s="302">
        <v>51138359</v>
      </c>
      <c r="U158" s="302"/>
      <c r="V158" s="302"/>
      <c r="W158" s="303" t="s">
        <v>552</v>
      </c>
      <c r="X158" s="302" t="s">
        <v>879</v>
      </c>
      <c r="Y158" s="302" t="s">
        <v>496</v>
      </c>
      <c r="Z158" s="302" t="s">
        <v>880</v>
      </c>
      <c r="AA158" s="302"/>
      <c r="AB158" s="302" t="s">
        <v>880</v>
      </c>
      <c r="AC158" s="302" t="s">
        <v>880</v>
      </c>
      <c r="AD158" s="304">
        <v>-1.33</v>
      </c>
      <c r="AE158" s="304">
        <v>-1.33</v>
      </c>
      <c r="AF158" s="302" t="s">
        <v>741</v>
      </c>
      <c r="AG158" s="302">
        <v>1</v>
      </c>
      <c r="AH158" s="304">
        <v>-1.33</v>
      </c>
      <c r="AI158" s="304">
        <v>-1.33</v>
      </c>
      <c r="AJ158" s="302" t="s">
        <v>501</v>
      </c>
      <c r="AK158" s="302" t="s">
        <v>502</v>
      </c>
      <c r="AL158" s="301" t="s">
        <v>503</v>
      </c>
      <c r="AM158" s="302">
        <v>34810</v>
      </c>
      <c r="AN158" s="302">
        <v>76135</v>
      </c>
      <c r="AO158" s="301" t="s">
        <v>477</v>
      </c>
      <c r="AP158" s="301" t="s">
        <v>504</v>
      </c>
      <c r="AQ158" s="302" t="s">
        <v>881</v>
      </c>
      <c r="AR158" s="302"/>
      <c r="AS158" s="303"/>
      <c r="AT158" s="302"/>
      <c r="AU158" s="302"/>
      <c r="AV158" s="304"/>
      <c r="AW158" s="302"/>
      <c r="AX158" s="302"/>
      <c r="AY158" s="304"/>
      <c r="AZ158" s="302"/>
      <c r="BA158" s="302"/>
      <c r="BB158" s="302"/>
      <c r="BC158" s="302"/>
      <c r="BD158" s="302"/>
      <c r="BE158" s="303"/>
      <c r="BF158" s="302"/>
      <c r="BG158" s="304"/>
      <c r="BH158" s="302"/>
      <c r="BI158" s="302"/>
      <c r="BJ158" s="302"/>
      <c r="BK158" s="302"/>
      <c r="BL158" s="302"/>
      <c r="BM158" s="302"/>
      <c r="BN158" s="302"/>
      <c r="BO158" s="302"/>
      <c r="BP158" s="302"/>
      <c r="BQ158" s="302"/>
      <c r="BR158" s="302"/>
    </row>
    <row r="159" spans="1:70" s="414" customFormat="1" hidden="1" x14ac:dyDescent="0.35">
      <c r="A159" s="410" t="s">
        <v>477</v>
      </c>
      <c r="B159" s="411" t="s">
        <v>478</v>
      </c>
      <c r="C159" s="411" t="s">
        <v>479</v>
      </c>
      <c r="D159" s="412" t="s">
        <v>480</v>
      </c>
      <c r="E159" s="412" t="s">
        <v>481</v>
      </c>
      <c r="F159" s="411" t="s">
        <v>482</v>
      </c>
      <c r="G159" s="411" t="s">
        <v>483</v>
      </c>
      <c r="H159" s="411" t="s">
        <v>484</v>
      </c>
      <c r="I159" s="411" t="s">
        <v>485</v>
      </c>
      <c r="J159" s="411" t="s">
        <v>486</v>
      </c>
      <c r="K159" s="411" t="s">
        <v>487</v>
      </c>
      <c r="L159" s="410" t="s">
        <v>488</v>
      </c>
      <c r="M159" s="411" t="s">
        <v>489</v>
      </c>
      <c r="N159" s="411" t="s">
        <v>490</v>
      </c>
      <c r="O159" s="411" t="s">
        <v>487</v>
      </c>
      <c r="P159" s="411" t="s">
        <v>484</v>
      </c>
      <c r="Q159" s="410" t="s">
        <v>491</v>
      </c>
      <c r="R159" s="411" t="s">
        <v>492</v>
      </c>
      <c r="S159" s="411" t="s">
        <v>493</v>
      </c>
      <c r="T159" s="411">
        <v>51424071</v>
      </c>
      <c r="U159" s="411"/>
      <c r="V159" s="411"/>
      <c r="W159" s="412" t="s">
        <v>1007</v>
      </c>
      <c r="X159" s="411" t="s">
        <v>808</v>
      </c>
      <c r="Y159" s="411" t="s">
        <v>590</v>
      </c>
      <c r="Z159" s="411" t="s">
        <v>497</v>
      </c>
      <c r="AA159" s="411" t="s">
        <v>498</v>
      </c>
      <c r="AB159" s="411" t="s">
        <v>499</v>
      </c>
      <c r="AC159" s="411" t="s">
        <v>500</v>
      </c>
      <c r="AD159" s="413">
        <v>3144240</v>
      </c>
      <c r="AE159" s="413">
        <v>3144240</v>
      </c>
      <c r="AF159" s="411" t="s">
        <v>273</v>
      </c>
      <c r="AG159" s="411">
        <v>2.2372000000000001E-4</v>
      </c>
      <c r="AH159" s="413">
        <v>703.43</v>
      </c>
      <c r="AI159" s="413">
        <v>703.43</v>
      </c>
      <c r="AJ159" s="411" t="s">
        <v>501</v>
      </c>
      <c r="AK159" s="411" t="s">
        <v>502</v>
      </c>
      <c r="AL159" s="410" t="s">
        <v>503</v>
      </c>
      <c r="AM159" s="411">
        <v>34801</v>
      </c>
      <c r="AN159" s="411">
        <v>73410</v>
      </c>
      <c r="AO159" s="410" t="s">
        <v>477</v>
      </c>
      <c r="AP159" s="410" t="s">
        <v>504</v>
      </c>
      <c r="AQ159" s="411" t="s">
        <v>809</v>
      </c>
      <c r="AR159" s="411" t="s">
        <v>548</v>
      </c>
      <c r="AS159" s="412" t="s">
        <v>1007</v>
      </c>
      <c r="AT159" s="411" t="s">
        <v>482</v>
      </c>
      <c r="AU159" s="411" t="s">
        <v>1008</v>
      </c>
      <c r="AV159" s="413" t="s">
        <v>1009</v>
      </c>
      <c r="AW159" s="411" t="s">
        <v>812</v>
      </c>
      <c r="AX159" s="411" t="s">
        <v>509</v>
      </c>
      <c r="AY159" s="413" t="s">
        <v>1009</v>
      </c>
      <c r="AZ159" s="411">
        <v>2059319</v>
      </c>
      <c r="BA159" s="411" t="s">
        <v>1010</v>
      </c>
      <c r="BB159" s="411" t="s">
        <v>1011</v>
      </c>
      <c r="BC159" s="411" t="s">
        <v>512</v>
      </c>
      <c r="BD159" s="411" t="s">
        <v>1012</v>
      </c>
      <c r="BE159" s="412" t="s">
        <v>1013</v>
      </c>
      <c r="BF159" s="411" t="s">
        <v>273</v>
      </c>
      <c r="BG159" s="413" t="s">
        <v>1009</v>
      </c>
      <c r="BH159" s="411">
        <v>10252127</v>
      </c>
      <c r="BI159" s="411">
        <v>1</v>
      </c>
      <c r="BJ159" s="411" t="s">
        <v>812</v>
      </c>
      <c r="BK159" s="411" t="s">
        <v>600</v>
      </c>
      <c r="BL159" s="411" t="s">
        <v>601</v>
      </c>
      <c r="BM159" s="411"/>
      <c r="BN159" s="411"/>
      <c r="BO159" s="411"/>
      <c r="BP159" s="411"/>
      <c r="BQ159" s="411"/>
      <c r="BR159" s="411"/>
    </row>
    <row r="160" spans="1:70" s="414" customFormat="1" hidden="1" x14ac:dyDescent="0.35">
      <c r="A160" s="410" t="s">
        <v>477</v>
      </c>
      <c r="B160" s="411" t="s">
        <v>478</v>
      </c>
      <c r="C160" s="411" t="s">
        <v>479</v>
      </c>
      <c r="D160" s="412" t="s">
        <v>480</v>
      </c>
      <c r="E160" s="412" t="s">
        <v>481</v>
      </c>
      <c r="F160" s="411" t="s">
        <v>482</v>
      </c>
      <c r="G160" s="411" t="s">
        <v>483</v>
      </c>
      <c r="H160" s="411" t="s">
        <v>484</v>
      </c>
      <c r="I160" s="411" t="s">
        <v>485</v>
      </c>
      <c r="J160" s="411" t="s">
        <v>486</v>
      </c>
      <c r="K160" s="411" t="s">
        <v>487</v>
      </c>
      <c r="L160" s="410" t="s">
        <v>488</v>
      </c>
      <c r="M160" s="411" t="s">
        <v>489</v>
      </c>
      <c r="N160" s="411" t="s">
        <v>490</v>
      </c>
      <c r="O160" s="411" t="s">
        <v>487</v>
      </c>
      <c r="P160" s="411" t="s">
        <v>484</v>
      </c>
      <c r="Q160" s="410" t="s">
        <v>491</v>
      </c>
      <c r="R160" s="411" t="s">
        <v>492</v>
      </c>
      <c r="S160" s="411" t="s">
        <v>493</v>
      </c>
      <c r="T160" s="411">
        <v>51424072</v>
      </c>
      <c r="U160" s="411"/>
      <c r="V160" s="411"/>
      <c r="W160" s="412" t="s">
        <v>547</v>
      </c>
      <c r="X160" s="411" t="s">
        <v>740</v>
      </c>
      <c r="Y160" s="411" t="s">
        <v>590</v>
      </c>
      <c r="Z160" s="411" t="s">
        <v>497</v>
      </c>
      <c r="AA160" s="411" t="s">
        <v>498</v>
      </c>
      <c r="AB160" s="411" t="s">
        <v>499</v>
      </c>
      <c r="AC160" s="411" t="s">
        <v>500</v>
      </c>
      <c r="AD160" s="413">
        <v>563.1</v>
      </c>
      <c r="AE160" s="413">
        <v>563.1</v>
      </c>
      <c r="AF160" s="411" t="s">
        <v>741</v>
      </c>
      <c r="AG160" s="411">
        <v>1</v>
      </c>
      <c r="AH160" s="413">
        <v>563.1</v>
      </c>
      <c r="AI160" s="413">
        <v>563.1</v>
      </c>
      <c r="AJ160" s="411" t="s">
        <v>501</v>
      </c>
      <c r="AK160" s="411" t="s">
        <v>502</v>
      </c>
      <c r="AL160" s="410" t="s">
        <v>503</v>
      </c>
      <c r="AM160" s="411">
        <v>34801</v>
      </c>
      <c r="AN160" s="411">
        <v>72425</v>
      </c>
      <c r="AO160" s="410" t="s">
        <v>477</v>
      </c>
      <c r="AP160" s="410" t="s">
        <v>504</v>
      </c>
      <c r="AQ160" s="411" t="s">
        <v>742</v>
      </c>
      <c r="AR160" s="411" t="s">
        <v>548</v>
      </c>
      <c r="AS160" s="412" t="s">
        <v>547</v>
      </c>
      <c r="AT160" s="411" t="s">
        <v>482</v>
      </c>
      <c r="AU160" s="411" t="s">
        <v>1014</v>
      </c>
      <c r="AV160" s="413" t="s">
        <v>1015</v>
      </c>
      <c r="AW160" s="411" t="s">
        <v>744</v>
      </c>
      <c r="AX160" s="411" t="s">
        <v>509</v>
      </c>
      <c r="AY160" s="413" t="s">
        <v>1015</v>
      </c>
      <c r="AZ160" s="411">
        <v>1000133</v>
      </c>
      <c r="BA160" s="411" t="s">
        <v>743</v>
      </c>
      <c r="BB160" s="411"/>
      <c r="BC160" s="411"/>
      <c r="BD160" s="411" t="s">
        <v>1016</v>
      </c>
      <c r="BE160" s="412" t="s">
        <v>1017</v>
      </c>
      <c r="BF160" s="411" t="s">
        <v>741</v>
      </c>
      <c r="BG160" s="413" t="s">
        <v>1015</v>
      </c>
      <c r="BH160" s="411">
        <v>10255603</v>
      </c>
      <c r="BI160" s="411">
        <v>1</v>
      </c>
      <c r="BJ160" s="411" t="s">
        <v>744</v>
      </c>
      <c r="BK160" s="411" t="s">
        <v>731</v>
      </c>
      <c r="BL160" s="411" t="s">
        <v>745</v>
      </c>
      <c r="BM160" s="411"/>
      <c r="BN160" s="411"/>
      <c r="BO160" s="411"/>
      <c r="BP160" s="411"/>
      <c r="BQ160" s="411"/>
      <c r="BR160" s="411"/>
    </row>
    <row r="161" spans="1:70" hidden="1" x14ac:dyDescent="0.35">
      <c r="A161" s="301" t="s">
        <v>477</v>
      </c>
      <c r="B161" s="302" t="s">
        <v>478</v>
      </c>
      <c r="C161" s="302" t="s">
        <v>479</v>
      </c>
      <c r="D161" s="303" t="s">
        <v>480</v>
      </c>
      <c r="E161" s="303" t="s">
        <v>481</v>
      </c>
      <c r="F161" s="302" t="s">
        <v>482</v>
      </c>
      <c r="G161" s="302" t="s">
        <v>483</v>
      </c>
      <c r="H161" s="302" t="s">
        <v>484</v>
      </c>
      <c r="I161" s="302" t="s">
        <v>485</v>
      </c>
      <c r="J161" s="302" t="s">
        <v>486</v>
      </c>
      <c r="K161" s="302" t="s">
        <v>487</v>
      </c>
      <c r="L161" s="301" t="s">
        <v>488</v>
      </c>
      <c r="M161" s="302" t="s">
        <v>489</v>
      </c>
      <c r="N161" s="302" t="s">
        <v>490</v>
      </c>
      <c r="O161" s="302" t="s">
        <v>487</v>
      </c>
      <c r="P161" s="302" t="s">
        <v>484</v>
      </c>
      <c r="Q161" s="301" t="s">
        <v>491</v>
      </c>
      <c r="R161" s="302" t="s">
        <v>492</v>
      </c>
      <c r="S161" s="302" t="s">
        <v>493</v>
      </c>
      <c r="T161" s="302">
        <v>51433678</v>
      </c>
      <c r="U161" s="302"/>
      <c r="V161" s="302"/>
      <c r="W161" s="303" t="s">
        <v>1007</v>
      </c>
      <c r="X161" s="302" t="s">
        <v>792</v>
      </c>
      <c r="Y161" s="302" t="s">
        <v>590</v>
      </c>
      <c r="Z161" s="302" t="s">
        <v>793</v>
      </c>
      <c r="AA161" s="302"/>
      <c r="AB161" s="302" t="s">
        <v>794</v>
      </c>
      <c r="AC161" s="302" t="s">
        <v>795</v>
      </c>
      <c r="AD161" s="304">
        <v>0</v>
      </c>
      <c r="AE161" s="304">
        <v>220096.8</v>
      </c>
      <c r="AF161" s="302" t="s">
        <v>273</v>
      </c>
      <c r="AG161" s="302">
        <v>2.2372000000000001E-4</v>
      </c>
      <c r="AH161" s="304">
        <v>0</v>
      </c>
      <c r="AI161" s="304">
        <v>49.24</v>
      </c>
      <c r="AJ161" s="302"/>
      <c r="AK161" s="302"/>
      <c r="AL161" s="301"/>
      <c r="AM161" s="302"/>
      <c r="AN161" s="302"/>
      <c r="AO161" s="301"/>
      <c r="AP161" s="301"/>
      <c r="AQ161" s="302" t="s">
        <v>796</v>
      </c>
      <c r="AR161" s="302"/>
      <c r="AS161" s="303"/>
      <c r="AT161" s="302"/>
      <c r="AU161" s="302"/>
      <c r="AV161" s="304"/>
      <c r="AW161" s="302"/>
      <c r="AX161" s="302"/>
      <c r="AY161" s="304"/>
      <c r="AZ161" s="302"/>
      <c r="BA161" s="302"/>
      <c r="BB161" s="302"/>
      <c r="BC161" s="302"/>
      <c r="BD161" s="302"/>
      <c r="BE161" s="303"/>
      <c r="BF161" s="302"/>
      <c r="BG161" s="304"/>
      <c r="BH161" s="302"/>
      <c r="BI161" s="302"/>
      <c r="BJ161" s="302"/>
      <c r="BK161" s="302"/>
      <c r="BL161" s="302"/>
      <c r="BM161" s="302"/>
      <c r="BN161" s="302"/>
      <c r="BO161" s="302"/>
      <c r="BP161" s="302"/>
      <c r="BQ161" s="302"/>
      <c r="BR161" s="302"/>
    </row>
    <row r="162" spans="1:70" hidden="1" x14ac:dyDescent="0.35">
      <c r="A162" s="301" t="s">
        <v>477</v>
      </c>
      <c r="B162" s="302" t="s">
        <v>478</v>
      </c>
      <c r="C162" s="302" t="s">
        <v>479</v>
      </c>
      <c r="D162" s="303" t="s">
        <v>480</v>
      </c>
      <c r="E162" s="303" t="s">
        <v>481</v>
      </c>
      <c r="F162" s="302" t="s">
        <v>482</v>
      </c>
      <c r="G162" s="302" t="s">
        <v>483</v>
      </c>
      <c r="H162" s="302" t="s">
        <v>484</v>
      </c>
      <c r="I162" s="302" t="s">
        <v>485</v>
      </c>
      <c r="J162" s="302" t="s">
        <v>486</v>
      </c>
      <c r="K162" s="302" t="s">
        <v>487</v>
      </c>
      <c r="L162" s="301" t="s">
        <v>488</v>
      </c>
      <c r="M162" s="302" t="s">
        <v>489</v>
      </c>
      <c r="N162" s="302" t="s">
        <v>490</v>
      </c>
      <c r="O162" s="302" t="s">
        <v>487</v>
      </c>
      <c r="P162" s="302" t="s">
        <v>484</v>
      </c>
      <c r="Q162" s="301" t="s">
        <v>491</v>
      </c>
      <c r="R162" s="302" t="s">
        <v>492</v>
      </c>
      <c r="S162" s="302" t="s">
        <v>493</v>
      </c>
      <c r="T162" s="302">
        <v>51433679</v>
      </c>
      <c r="U162" s="302"/>
      <c r="V162" s="302"/>
      <c r="W162" s="303" t="s">
        <v>547</v>
      </c>
      <c r="X162" s="302" t="s">
        <v>792</v>
      </c>
      <c r="Y162" s="302" t="s">
        <v>590</v>
      </c>
      <c r="Z162" s="302" t="s">
        <v>793</v>
      </c>
      <c r="AA162" s="302"/>
      <c r="AB162" s="302" t="s">
        <v>794</v>
      </c>
      <c r="AC162" s="302" t="s">
        <v>795</v>
      </c>
      <c r="AD162" s="304">
        <v>0</v>
      </c>
      <c r="AE162" s="304">
        <v>39.42</v>
      </c>
      <c r="AF162" s="302" t="s">
        <v>741</v>
      </c>
      <c r="AG162" s="302">
        <v>1</v>
      </c>
      <c r="AH162" s="304">
        <v>0</v>
      </c>
      <c r="AI162" s="304">
        <v>39.42</v>
      </c>
      <c r="AJ162" s="302"/>
      <c r="AK162" s="302"/>
      <c r="AL162" s="301"/>
      <c r="AM162" s="302"/>
      <c r="AN162" s="302"/>
      <c r="AO162" s="301"/>
      <c r="AP162" s="301"/>
      <c r="AQ162" s="302" t="s">
        <v>796</v>
      </c>
      <c r="AR162" s="302"/>
      <c r="AS162" s="303"/>
      <c r="AT162" s="302"/>
      <c r="AU162" s="302"/>
      <c r="AV162" s="304"/>
      <c r="AW162" s="302"/>
      <c r="AX162" s="302"/>
      <c r="AY162" s="304"/>
      <c r="AZ162" s="302"/>
      <c r="BA162" s="302"/>
      <c r="BB162" s="302"/>
      <c r="BC162" s="302"/>
      <c r="BD162" s="302"/>
      <c r="BE162" s="303"/>
      <c r="BF162" s="302"/>
      <c r="BG162" s="304"/>
      <c r="BH162" s="302"/>
      <c r="BI162" s="302"/>
      <c r="BJ162" s="302"/>
      <c r="BK162" s="302"/>
      <c r="BL162" s="302"/>
      <c r="BM162" s="302"/>
      <c r="BN162" s="302"/>
      <c r="BO162" s="302"/>
      <c r="BP162" s="302"/>
      <c r="BQ162" s="302"/>
      <c r="BR162" s="302"/>
    </row>
    <row r="163" spans="1:70" hidden="1" x14ac:dyDescent="0.35">
      <c r="A163" s="301" t="s">
        <v>477</v>
      </c>
      <c r="B163" s="302" t="s">
        <v>478</v>
      </c>
      <c r="C163" s="302" t="s">
        <v>479</v>
      </c>
      <c r="D163" s="303" t="s">
        <v>480</v>
      </c>
      <c r="E163" s="303" t="s">
        <v>481</v>
      </c>
      <c r="F163" s="302" t="s">
        <v>482</v>
      </c>
      <c r="G163" s="302" t="s">
        <v>483</v>
      </c>
      <c r="H163" s="302" t="s">
        <v>484</v>
      </c>
      <c r="I163" s="302" t="s">
        <v>485</v>
      </c>
      <c r="J163" s="302" t="s">
        <v>486</v>
      </c>
      <c r="K163" s="302" t="s">
        <v>487</v>
      </c>
      <c r="L163" s="301" t="s">
        <v>488</v>
      </c>
      <c r="M163" s="302" t="s">
        <v>489</v>
      </c>
      <c r="N163" s="302" t="s">
        <v>490</v>
      </c>
      <c r="O163" s="302" t="s">
        <v>487</v>
      </c>
      <c r="P163" s="302" t="s">
        <v>484</v>
      </c>
      <c r="Q163" s="301" t="s">
        <v>491</v>
      </c>
      <c r="R163" s="302" t="s">
        <v>492</v>
      </c>
      <c r="S163" s="302" t="s">
        <v>493</v>
      </c>
      <c r="T163" s="302">
        <v>51443752</v>
      </c>
      <c r="U163" s="302"/>
      <c r="V163" s="302"/>
      <c r="W163" s="303" t="s">
        <v>547</v>
      </c>
      <c r="X163" s="302" t="s">
        <v>495</v>
      </c>
      <c r="Y163" s="302" t="s">
        <v>496</v>
      </c>
      <c r="Z163" s="302" t="s">
        <v>497</v>
      </c>
      <c r="AA163" s="302" t="s">
        <v>498</v>
      </c>
      <c r="AB163" s="302" t="s">
        <v>499</v>
      </c>
      <c r="AC163" s="302" t="s">
        <v>500</v>
      </c>
      <c r="AD163" s="304">
        <v>435600</v>
      </c>
      <c r="AE163" s="304">
        <v>435600</v>
      </c>
      <c r="AF163" s="302" t="s">
        <v>273</v>
      </c>
      <c r="AG163" s="302">
        <v>2.2405E-4</v>
      </c>
      <c r="AH163" s="304">
        <v>97.6</v>
      </c>
      <c r="AI163" s="304">
        <v>97.6</v>
      </c>
      <c r="AJ163" s="302" t="s">
        <v>501</v>
      </c>
      <c r="AK163" s="302" t="s">
        <v>502</v>
      </c>
      <c r="AL163" s="301" t="s">
        <v>503</v>
      </c>
      <c r="AM163" s="302">
        <v>34810</v>
      </c>
      <c r="AN163" s="302">
        <v>72130</v>
      </c>
      <c r="AO163" s="301" t="s">
        <v>477</v>
      </c>
      <c r="AP163" s="301" t="s">
        <v>504</v>
      </c>
      <c r="AQ163" s="302" t="s">
        <v>505</v>
      </c>
      <c r="AR163" s="302" t="s">
        <v>548</v>
      </c>
      <c r="AS163" s="303" t="s">
        <v>547</v>
      </c>
      <c r="AT163" s="302" t="s">
        <v>482</v>
      </c>
      <c r="AU163" s="302" t="s">
        <v>549</v>
      </c>
      <c r="AV163" s="304" t="s">
        <v>550</v>
      </c>
      <c r="AW163" s="302"/>
      <c r="AX163" s="302" t="s">
        <v>509</v>
      </c>
      <c r="AY163" s="304" t="s">
        <v>550</v>
      </c>
      <c r="AZ163" s="302">
        <v>1040785</v>
      </c>
      <c r="BA163" s="302" t="s">
        <v>510</v>
      </c>
      <c r="BB163" s="302" t="s">
        <v>511</v>
      </c>
      <c r="BC163" s="302" t="s">
        <v>512</v>
      </c>
      <c r="BD163" s="302" t="s">
        <v>551</v>
      </c>
      <c r="BE163" s="303" t="s">
        <v>552</v>
      </c>
      <c r="BF163" s="302" t="s">
        <v>273</v>
      </c>
      <c r="BG163" s="304" t="s">
        <v>550</v>
      </c>
      <c r="BH163" s="302"/>
      <c r="BI163" s="302"/>
      <c r="BJ163" s="302"/>
      <c r="BK163" s="302"/>
      <c r="BL163" s="302"/>
      <c r="BM163" s="302"/>
      <c r="BN163" s="302"/>
      <c r="BO163" s="302"/>
      <c r="BP163" s="302"/>
      <c r="BQ163" s="302"/>
      <c r="BR163" s="302"/>
    </row>
    <row r="164" spans="1:70" hidden="1" x14ac:dyDescent="0.35">
      <c r="A164" s="301" t="s">
        <v>477</v>
      </c>
      <c r="B164" s="302" t="s">
        <v>478</v>
      </c>
      <c r="C164" s="302" t="s">
        <v>479</v>
      </c>
      <c r="D164" s="303" t="s">
        <v>480</v>
      </c>
      <c r="E164" s="303" t="s">
        <v>481</v>
      </c>
      <c r="F164" s="302" t="s">
        <v>482</v>
      </c>
      <c r="G164" s="302" t="s">
        <v>483</v>
      </c>
      <c r="H164" s="302" t="s">
        <v>484</v>
      </c>
      <c r="I164" s="302" t="s">
        <v>485</v>
      </c>
      <c r="J164" s="302" t="s">
        <v>486</v>
      </c>
      <c r="K164" s="302" t="s">
        <v>487</v>
      </c>
      <c r="L164" s="301" t="s">
        <v>488</v>
      </c>
      <c r="M164" s="302" t="s">
        <v>489</v>
      </c>
      <c r="N164" s="302" t="s">
        <v>490</v>
      </c>
      <c r="O164" s="302" t="s">
        <v>487</v>
      </c>
      <c r="P164" s="302" t="s">
        <v>484</v>
      </c>
      <c r="Q164" s="301" t="s">
        <v>491</v>
      </c>
      <c r="R164" s="302" t="s">
        <v>492</v>
      </c>
      <c r="S164" s="302" t="s">
        <v>493</v>
      </c>
      <c r="T164" s="302">
        <v>51459510</v>
      </c>
      <c r="U164" s="302"/>
      <c r="V164" s="302"/>
      <c r="W164" s="303" t="s">
        <v>547</v>
      </c>
      <c r="X164" s="302" t="s">
        <v>792</v>
      </c>
      <c r="Y164" s="302" t="s">
        <v>496</v>
      </c>
      <c r="Z164" s="302" t="s">
        <v>793</v>
      </c>
      <c r="AA164" s="302"/>
      <c r="AB164" s="302" t="s">
        <v>794</v>
      </c>
      <c r="AC164" s="302" t="s">
        <v>795</v>
      </c>
      <c r="AD164" s="304">
        <v>0</v>
      </c>
      <c r="AE164" s="304">
        <v>30492</v>
      </c>
      <c r="AF164" s="302" t="s">
        <v>273</v>
      </c>
      <c r="AG164" s="302">
        <v>2.2405E-4</v>
      </c>
      <c r="AH164" s="304">
        <v>0</v>
      </c>
      <c r="AI164" s="304">
        <v>6.83</v>
      </c>
      <c r="AJ164" s="302"/>
      <c r="AK164" s="302"/>
      <c r="AL164" s="301"/>
      <c r="AM164" s="302"/>
      <c r="AN164" s="302"/>
      <c r="AO164" s="301"/>
      <c r="AP164" s="301"/>
      <c r="AQ164" s="302" t="s">
        <v>796</v>
      </c>
      <c r="AR164" s="302"/>
      <c r="AS164" s="303"/>
      <c r="AT164" s="302"/>
      <c r="AU164" s="302"/>
      <c r="AV164" s="304"/>
      <c r="AW164" s="302"/>
      <c r="AX164" s="302"/>
      <c r="AY164" s="304"/>
      <c r="AZ164" s="302"/>
      <c r="BA164" s="302"/>
      <c r="BB164" s="302"/>
      <c r="BC164" s="302"/>
      <c r="BD164" s="302"/>
      <c r="BE164" s="303"/>
      <c r="BF164" s="302"/>
      <c r="BG164" s="304"/>
      <c r="BH164" s="302"/>
      <c r="BI164" s="302"/>
      <c r="BJ164" s="302"/>
      <c r="BK164" s="302"/>
      <c r="BL164" s="302"/>
      <c r="BM164" s="302"/>
      <c r="BN164" s="302"/>
      <c r="BO164" s="302"/>
      <c r="BP164" s="302"/>
      <c r="BQ164" s="302"/>
      <c r="BR164" s="302"/>
    </row>
    <row r="165" spans="1:70" hidden="1" x14ac:dyDescent="0.35">
      <c r="A165" s="301" t="s">
        <v>477</v>
      </c>
      <c r="B165" s="302" t="s">
        <v>478</v>
      </c>
      <c r="C165" s="302" t="s">
        <v>479</v>
      </c>
      <c r="D165" s="303" t="s">
        <v>480</v>
      </c>
      <c r="E165" s="303" t="s">
        <v>481</v>
      </c>
      <c r="F165" s="302" t="s">
        <v>482</v>
      </c>
      <c r="G165" s="302" t="s">
        <v>483</v>
      </c>
      <c r="H165" s="302" t="s">
        <v>484</v>
      </c>
      <c r="I165" s="302" t="s">
        <v>485</v>
      </c>
      <c r="J165" s="302" t="s">
        <v>486</v>
      </c>
      <c r="K165" s="302" t="s">
        <v>487</v>
      </c>
      <c r="L165" s="301" t="s">
        <v>488</v>
      </c>
      <c r="M165" s="302" t="s">
        <v>489</v>
      </c>
      <c r="N165" s="302" t="s">
        <v>490</v>
      </c>
      <c r="O165" s="302" t="s">
        <v>487</v>
      </c>
      <c r="P165" s="302" t="s">
        <v>484</v>
      </c>
      <c r="Q165" s="301" t="s">
        <v>491</v>
      </c>
      <c r="R165" s="302" t="s">
        <v>492</v>
      </c>
      <c r="S165" s="302" t="s">
        <v>493</v>
      </c>
      <c r="T165" s="302">
        <v>51461450</v>
      </c>
      <c r="U165" s="302"/>
      <c r="V165" s="302"/>
      <c r="W165" s="303" t="s">
        <v>552</v>
      </c>
      <c r="X165" s="302" t="s">
        <v>879</v>
      </c>
      <c r="Y165" s="302" t="s">
        <v>496</v>
      </c>
      <c r="Z165" s="302" t="s">
        <v>880</v>
      </c>
      <c r="AA165" s="302"/>
      <c r="AB165" s="302" t="s">
        <v>880</v>
      </c>
      <c r="AC165" s="302" t="s">
        <v>880</v>
      </c>
      <c r="AD165" s="304">
        <v>-0.15</v>
      </c>
      <c r="AE165" s="304">
        <v>-0.15</v>
      </c>
      <c r="AF165" s="302" t="s">
        <v>741</v>
      </c>
      <c r="AG165" s="302">
        <v>1</v>
      </c>
      <c r="AH165" s="304">
        <v>-0.15</v>
      </c>
      <c r="AI165" s="304">
        <v>-0.15</v>
      </c>
      <c r="AJ165" s="302" t="s">
        <v>501</v>
      </c>
      <c r="AK165" s="302" t="s">
        <v>502</v>
      </c>
      <c r="AL165" s="301" t="s">
        <v>503</v>
      </c>
      <c r="AM165" s="302">
        <v>34810</v>
      </c>
      <c r="AN165" s="302">
        <v>76135</v>
      </c>
      <c r="AO165" s="301" t="s">
        <v>477</v>
      </c>
      <c r="AP165" s="301" t="s">
        <v>504</v>
      </c>
      <c r="AQ165" s="302" t="s">
        <v>881</v>
      </c>
      <c r="AR165" s="302"/>
      <c r="AS165" s="303"/>
      <c r="AT165" s="302"/>
      <c r="AU165" s="302"/>
      <c r="AV165" s="304"/>
      <c r="AW165" s="302"/>
      <c r="AX165" s="302"/>
      <c r="AY165" s="304"/>
      <c r="AZ165" s="302"/>
      <c r="BA165" s="302"/>
      <c r="BB165" s="302"/>
      <c r="BC165" s="302"/>
      <c r="BD165" s="302"/>
      <c r="BE165" s="303"/>
      <c r="BF165" s="302"/>
      <c r="BG165" s="304"/>
      <c r="BH165" s="302"/>
      <c r="BI165" s="302"/>
      <c r="BJ165" s="302"/>
      <c r="BK165" s="302"/>
      <c r="BL165" s="302"/>
      <c r="BM165" s="302"/>
      <c r="BN165" s="302"/>
      <c r="BO165" s="302"/>
      <c r="BP165" s="302"/>
      <c r="BQ165" s="302"/>
      <c r="BR165" s="302"/>
    </row>
    <row r="166" spans="1:70" x14ac:dyDescent="0.35">
      <c r="A166" s="301" t="s">
        <v>477</v>
      </c>
      <c r="B166" s="302" t="s">
        <v>478</v>
      </c>
      <c r="C166" s="302" t="s">
        <v>479</v>
      </c>
      <c r="D166" s="303" t="s">
        <v>480</v>
      </c>
      <c r="E166" s="303" t="s">
        <v>481</v>
      </c>
      <c r="F166" s="302" t="s">
        <v>482</v>
      </c>
      <c r="G166" s="302" t="s">
        <v>483</v>
      </c>
      <c r="H166" s="302" t="s">
        <v>484</v>
      </c>
      <c r="I166" s="302" t="s">
        <v>485</v>
      </c>
      <c r="J166" s="302" t="s">
        <v>486</v>
      </c>
      <c r="K166" s="302" t="s">
        <v>487</v>
      </c>
      <c r="L166" s="301" t="s">
        <v>488</v>
      </c>
      <c r="M166" s="302" t="s">
        <v>489</v>
      </c>
      <c r="N166" s="302" t="s">
        <v>490</v>
      </c>
      <c r="O166" s="302" t="s">
        <v>487</v>
      </c>
      <c r="P166" s="302" t="s">
        <v>484</v>
      </c>
      <c r="Q166" s="301" t="s">
        <v>491</v>
      </c>
      <c r="R166" s="302" t="s">
        <v>492</v>
      </c>
      <c r="S166" s="302" t="s">
        <v>493</v>
      </c>
      <c r="T166" s="302">
        <v>51673561</v>
      </c>
      <c r="U166" s="302"/>
      <c r="V166" s="302"/>
      <c r="W166" s="303" t="s">
        <v>547</v>
      </c>
      <c r="X166" s="302" t="s">
        <v>936</v>
      </c>
      <c r="Y166" s="302" t="s">
        <v>496</v>
      </c>
      <c r="Z166" s="302" t="s">
        <v>793</v>
      </c>
      <c r="AA166" s="302"/>
      <c r="AB166" s="302" t="s">
        <v>850</v>
      </c>
      <c r="AC166" s="302" t="s">
        <v>851</v>
      </c>
      <c r="AD166" s="304">
        <v>313.16000000000003</v>
      </c>
      <c r="AE166" s="304">
        <v>313.16000000000003</v>
      </c>
      <c r="AF166" s="302" t="s">
        <v>741</v>
      </c>
      <c r="AG166" s="302">
        <v>1</v>
      </c>
      <c r="AH166" s="304">
        <v>313.16000000000003</v>
      </c>
      <c r="AI166" s="304">
        <v>313.16000000000003</v>
      </c>
      <c r="AJ166" s="302" t="s">
        <v>501</v>
      </c>
      <c r="AK166" s="302" t="s">
        <v>502</v>
      </c>
      <c r="AL166" s="301" t="s">
        <v>503</v>
      </c>
      <c r="AM166" s="302">
        <v>34810</v>
      </c>
      <c r="AN166" s="302">
        <v>71475</v>
      </c>
      <c r="AO166" s="301" t="s">
        <v>477</v>
      </c>
      <c r="AP166" s="301" t="s">
        <v>504</v>
      </c>
      <c r="AQ166" s="302" t="s">
        <v>937</v>
      </c>
      <c r="AR166" s="302"/>
      <c r="AS166" s="303"/>
      <c r="AT166" s="302"/>
      <c r="AU166" s="302"/>
      <c r="AV166" s="304"/>
      <c r="AW166" s="302"/>
      <c r="AX166" s="302"/>
      <c r="AY166" s="304"/>
      <c r="AZ166" s="302"/>
      <c r="BA166" s="302"/>
      <c r="BB166" s="302"/>
      <c r="BC166" s="302"/>
      <c r="BD166" s="302"/>
      <c r="BE166" s="303"/>
      <c r="BF166" s="302"/>
      <c r="BG166" s="304"/>
      <c r="BH166" s="302"/>
      <c r="BI166" s="302"/>
      <c r="BJ166" s="302"/>
      <c r="BK166" s="302"/>
      <c r="BL166" s="302"/>
      <c r="BM166" s="302" t="s">
        <v>938</v>
      </c>
      <c r="BN166" s="302" t="s">
        <v>939</v>
      </c>
      <c r="BO166" s="302" t="s">
        <v>940</v>
      </c>
      <c r="BP166" s="302" t="s">
        <v>590</v>
      </c>
      <c r="BQ166" s="302" t="s">
        <v>856</v>
      </c>
      <c r="BR166" s="302" t="s">
        <v>941</v>
      </c>
    </row>
    <row r="167" spans="1:70" x14ac:dyDescent="0.35">
      <c r="A167" s="301" t="s">
        <v>477</v>
      </c>
      <c r="B167" s="302" t="s">
        <v>478</v>
      </c>
      <c r="C167" s="302" t="s">
        <v>479</v>
      </c>
      <c r="D167" s="303" t="s">
        <v>480</v>
      </c>
      <c r="E167" s="303" t="s">
        <v>481</v>
      </c>
      <c r="F167" s="302" t="s">
        <v>482</v>
      </c>
      <c r="G167" s="302" t="s">
        <v>483</v>
      </c>
      <c r="H167" s="302" t="s">
        <v>484</v>
      </c>
      <c r="I167" s="302" t="s">
        <v>485</v>
      </c>
      <c r="J167" s="302" t="s">
        <v>486</v>
      </c>
      <c r="K167" s="302" t="s">
        <v>487</v>
      </c>
      <c r="L167" s="301" t="s">
        <v>488</v>
      </c>
      <c r="M167" s="302" t="s">
        <v>489</v>
      </c>
      <c r="N167" s="302" t="s">
        <v>490</v>
      </c>
      <c r="O167" s="302" t="s">
        <v>487</v>
      </c>
      <c r="P167" s="302" t="s">
        <v>484</v>
      </c>
      <c r="Q167" s="301" t="s">
        <v>491</v>
      </c>
      <c r="R167" s="302" t="s">
        <v>492</v>
      </c>
      <c r="S167" s="302" t="s">
        <v>493</v>
      </c>
      <c r="T167" s="302">
        <v>51673563</v>
      </c>
      <c r="U167" s="302"/>
      <c r="V167" s="302"/>
      <c r="W167" s="303" t="s">
        <v>547</v>
      </c>
      <c r="X167" s="302" t="s">
        <v>936</v>
      </c>
      <c r="Y167" s="302" t="s">
        <v>496</v>
      </c>
      <c r="Z167" s="302" t="s">
        <v>793</v>
      </c>
      <c r="AA167" s="302"/>
      <c r="AB167" s="302" t="s">
        <v>850</v>
      </c>
      <c r="AC167" s="302" t="s">
        <v>851</v>
      </c>
      <c r="AD167" s="304">
        <v>778.39</v>
      </c>
      <c r="AE167" s="304">
        <v>778.39</v>
      </c>
      <c r="AF167" s="302" t="s">
        <v>741</v>
      </c>
      <c r="AG167" s="302">
        <v>1</v>
      </c>
      <c r="AH167" s="304">
        <v>778.39</v>
      </c>
      <c r="AI167" s="304">
        <v>778.39</v>
      </c>
      <c r="AJ167" s="302" t="s">
        <v>501</v>
      </c>
      <c r="AK167" s="302" t="s">
        <v>502</v>
      </c>
      <c r="AL167" s="301" t="s">
        <v>503</v>
      </c>
      <c r="AM167" s="302">
        <v>34810</v>
      </c>
      <c r="AN167" s="302">
        <v>71475</v>
      </c>
      <c r="AO167" s="301" t="s">
        <v>477</v>
      </c>
      <c r="AP167" s="301" t="s">
        <v>504</v>
      </c>
      <c r="AQ167" s="302" t="s">
        <v>937</v>
      </c>
      <c r="AR167" s="302"/>
      <c r="AS167" s="303"/>
      <c r="AT167" s="302"/>
      <c r="AU167" s="302"/>
      <c r="AV167" s="304"/>
      <c r="AW167" s="302"/>
      <c r="AX167" s="302"/>
      <c r="AY167" s="304"/>
      <c r="AZ167" s="302"/>
      <c r="BA167" s="302"/>
      <c r="BB167" s="302"/>
      <c r="BC167" s="302"/>
      <c r="BD167" s="302"/>
      <c r="BE167" s="303"/>
      <c r="BF167" s="302"/>
      <c r="BG167" s="304"/>
      <c r="BH167" s="302"/>
      <c r="BI167" s="302"/>
      <c r="BJ167" s="302"/>
      <c r="BK167" s="302"/>
      <c r="BL167" s="302"/>
      <c r="BM167" s="302" t="s">
        <v>944</v>
      </c>
      <c r="BN167" s="302" t="s">
        <v>945</v>
      </c>
      <c r="BO167" s="302" t="s">
        <v>940</v>
      </c>
      <c r="BP167" s="302" t="s">
        <v>496</v>
      </c>
      <c r="BQ167" s="302" t="s">
        <v>856</v>
      </c>
      <c r="BR167" s="302" t="s">
        <v>941</v>
      </c>
    </row>
    <row r="168" spans="1:70" x14ac:dyDescent="0.35">
      <c r="A168" s="301" t="s">
        <v>477</v>
      </c>
      <c r="B168" s="302" t="s">
        <v>478</v>
      </c>
      <c r="C168" s="302" t="s">
        <v>479</v>
      </c>
      <c r="D168" s="303" t="s">
        <v>480</v>
      </c>
      <c r="E168" s="303" t="s">
        <v>481</v>
      </c>
      <c r="F168" s="302" t="s">
        <v>482</v>
      </c>
      <c r="G168" s="302" t="s">
        <v>483</v>
      </c>
      <c r="H168" s="302" t="s">
        <v>484</v>
      </c>
      <c r="I168" s="302" t="s">
        <v>485</v>
      </c>
      <c r="J168" s="302" t="s">
        <v>486</v>
      </c>
      <c r="K168" s="302" t="s">
        <v>487</v>
      </c>
      <c r="L168" s="301" t="s">
        <v>488</v>
      </c>
      <c r="M168" s="302" t="s">
        <v>489</v>
      </c>
      <c r="N168" s="302" t="s">
        <v>490</v>
      </c>
      <c r="O168" s="302" t="s">
        <v>487</v>
      </c>
      <c r="P168" s="302" t="s">
        <v>484</v>
      </c>
      <c r="Q168" s="301" t="s">
        <v>491</v>
      </c>
      <c r="R168" s="302" t="s">
        <v>492</v>
      </c>
      <c r="S168" s="302" t="s">
        <v>493</v>
      </c>
      <c r="T168" s="302">
        <v>51673594</v>
      </c>
      <c r="U168" s="302"/>
      <c r="V168" s="302"/>
      <c r="W168" s="303" t="s">
        <v>547</v>
      </c>
      <c r="X168" s="302" t="s">
        <v>936</v>
      </c>
      <c r="Y168" s="302" t="s">
        <v>496</v>
      </c>
      <c r="Z168" s="302" t="s">
        <v>793</v>
      </c>
      <c r="AA168" s="302"/>
      <c r="AB168" s="302" t="s">
        <v>850</v>
      </c>
      <c r="AC168" s="302" t="s">
        <v>851</v>
      </c>
      <c r="AD168" s="304">
        <v>2083.21</v>
      </c>
      <c r="AE168" s="304">
        <v>2083.21</v>
      </c>
      <c r="AF168" s="302" t="s">
        <v>741</v>
      </c>
      <c r="AG168" s="302">
        <v>1</v>
      </c>
      <c r="AH168" s="304">
        <v>2083.21</v>
      </c>
      <c r="AI168" s="304">
        <v>2083.21</v>
      </c>
      <c r="AJ168" s="302" t="s">
        <v>501</v>
      </c>
      <c r="AK168" s="302" t="s">
        <v>502</v>
      </c>
      <c r="AL168" s="301" t="s">
        <v>503</v>
      </c>
      <c r="AM168" s="302">
        <v>34810</v>
      </c>
      <c r="AN168" s="302">
        <v>71475</v>
      </c>
      <c r="AO168" s="301" t="s">
        <v>477</v>
      </c>
      <c r="AP168" s="301" t="s">
        <v>504</v>
      </c>
      <c r="AQ168" s="302" t="s">
        <v>937</v>
      </c>
      <c r="AR168" s="302"/>
      <c r="AS168" s="303"/>
      <c r="AT168" s="302"/>
      <c r="AU168" s="302"/>
      <c r="AV168" s="304"/>
      <c r="AW168" s="302"/>
      <c r="AX168" s="302"/>
      <c r="AY168" s="304"/>
      <c r="AZ168" s="302"/>
      <c r="BA168" s="302"/>
      <c r="BB168" s="302"/>
      <c r="BC168" s="302"/>
      <c r="BD168" s="302"/>
      <c r="BE168" s="303"/>
      <c r="BF168" s="302"/>
      <c r="BG168" s="304"/>
      <c r="BH168" s="302"/>
      <c r="BI168" s="302"/>
      <c r="BJ168" s="302"/>
      <c r="BK168" s="302"/>
      <c r="BL168" s="302"/>
      <c r="BM168" s="302" t="s">
        <v>942</v>
      </c>
      <c r="BN168" s="302" t="s">
        <v>943</v>
      </c>
      <c r="BO168" s="302" t="s">
        <v>940</v>
      </c>
      <c r="BP168" s="302" t="s">
        <v>496</v>
      </c>
      <c r="BQ168" s="302" t="s">
        <v>856</v>
      </c>
      <c r="BR168" s="302" t="s">
        <v>941</v>
      </c>
    </row>
    <row r="169" spans="1:70" hidden="1" x14ac:dyDescent="0.35">
      <c r="A169" s="301" t="s">
        <v>477</v>
      </c>
      <c r="B169" s="302" t="s">
        <v>478</v>
      </c>
      <c r="C169" s="302" t="s">
        <v>479</v>
      </c>
      <c r="D169" s="303" t="s">
        <v>480</v>
      </c>
      <c r="E169" s="303" t="s">
        <v>481</v>
      </c>
      <c r="F169" s="302" t="s">
        <v>482</v>
      </c>
      <c r="G169" s="302" t="s">
        <v>483</v>
      </c>
      <c r="H169" s="302" t="s">
        <v>484</v>
      </c>
      <c r="I169" s="302" t="s">
        <v>485</v>
      </c>
      <c r="J169" s="302" t="s">
        <v>486</v>
      </c>
      <c r="K169" s="302" t="s">
        <v>487</v>
      </c>
      <c r="L169" s="301" t="s">
        <v>488</v>
      </c>
      <c r="M169" s="302" t="s">
        <v>489</v>
      </c>
      <c r="N169" s="302" t="s">
        <v>490</v>
      </c>
      <c r="O169" s="302" t="s">
        <v>487</v>
      </c>
      <c r="P169" s="302" t="s">
        <v>484</v>
      </c>
      <c r="Q169" s="301" t="s">
        <v>491</v>
      </c>
      <c r="R169" s="302" t="s">
        <v>492</v>
      </c>
      <c r="S169" s="302" t="s">
        <v>493</v>
      </c>
      <c r="T169" s="302">
        <v>51673602</v>
      </c>
      <c r="U169" s="302"/>
      <c r="V169" s="302"/>
      <c r="W169" s="303" t="s">
        <v>547</v>
      </c>
      <c r="X169" s="302" t="s">
        <v>926</v>
      </c>
      <c r="Y169" s="302" t="s">
        <v>496</v>
      </c>
      <c r="Z169" s="302" t="s">
        <v>793</v>
      </c>
      <c r="AA169" s="302"/>
      <c r="AB169" s="302" t="s">
        <v>850</v>
      </c>
      <c r="AC169" s="302" t="s">
        <v>851</v>
      </c>
      <c r="AD169" s="304">
        <v>7363.28</v>
      </c>
      <c r="AE169" s="304">
        <v>7363.28</v>
      </c>
      <c r="AF169" s="302" t="s">
        <v>741</v>
      </c>
      <c r="AG169" s="302">
        <v>1</v>
      </c>
      <c r="AH169" s="304">
        <v>7363.28</v>
      </c>
      <c r="AI169" s="304">
        <v>7363.28</v>
      </c>
      <c r="AJ169" s="302" t="s">
        <v>501</v>
      </c>
      <c r="AK169" s="302" t="s">
        <v>502</v>
      </c>
      <c r="AL169" s="301" t="s">
        <v>503</v>
      </c>
      <c r="AM169" s="302">
        <v>34810</v>
      </c>
      <c r="AN169" s="302">
        <v>67405</v>
      </c>
      <c r="AO169" s="301" t="s">
        <v>477</v>
      </c>
      <c r="AP169" s="301" t="s">
        <v>504</v>
      </c>
      <c r="AQ169" s="302" t="s">
        <v>927</v>
      </c>
      <c r="AR169" s="302"/>
      <c r="AS169" s="303"/>
      <c r="AT169" s="302"/>
      <c r="AU169" s="302"/>
      <c r="AV169" s="304"/>
      <c r="AW169" s="302"/>
      <c r="AX169" s="302"/>
      <c r="AY169" s="304"/>
      <c r="AZ169" s="302"/>
      <c r="BA169" s="302"/>
      <c r="BB169" s="302"/>
      <c r="BC169" s="302"/>
      <c r="BD169" s="302"/>
      <c r="BE169" s="303"/>
      <c r="BF169" s="302"/>
      <c r="BG169" s="304"/>
      <c r="BH169" s="302"/>
      <c r="BI169" s="302"/>
      <c r="BJ169" s="302"/>
      <c r="BK169" s="302"/>
      <c r="BL169" s="302"/>
      <c r="BM169" s="302" t="s">
        <v>928</v>
      </c>
      <c r="BN169" s="302" t="s">
        <v>929</v>
      </c>
      <c r="BO169" s="302" t="s">
        <v>930</v>
      </c>
      <c r="BP169" s="302" t="s">
        <v>496</v>
      </c>
      <c r="BQ169" s="302" t="s">
        <v>856</v>
      </c>
      <c r="BR169" s="302" t="s">
        <v>931</v>
      </c>
    </row>
    <row r="170" spans="1:70" x14ac:dyDescent="0.35">
      <c r="A170" s="301" t="s">
        <v>477</v>
      </c>
      <c r="B170" s="302" t="s">
        <v>478</v>
      </c>
      <c r="C170" s="302" t="s">
        <v>479</v>
      </c>
      <c r="D170" s="303" t="s">
        <v>480</v>
      </c>
      <c r="E170" s="303" t="s">
        <v>481</v>
      </c>
      <c r="F170" s="302" t="s">
        <v>482</v>
      </c>
      <c r="G170" s="302" t="s">
        <v>483</v>
      </c>
      <c r="H170" s="302" t="s">
        <v>484</v>
      </c>
      <c r="I170" s="302" t="s">
        <v>485</v>
      </c>
      <c r="J170" s="302" t="s">
        <v>486</v>
      </c>
      <c r="K170" s="302" t="s">
        <v>487</v>
      </c>
      <c r="L170" s="301" t="s">
        <v>488</v>
      </c>
      <c r="M170" s="302" t="s">
        <v>489</v>
      </c>
      <c r="N170" s="302" t="s">
        <v>490</v>
      </c>
      <c r="O170" s="302" t="s">
        <v>487</v>
      </c>
      <c r="P170" s="302" t="s">
        <v>484</v>
      </c>
      <c r="Q170" s="301" t="s">
        <v>491</v>
      </c>
      <c r="R170" s="302" t="s">
        <v>492</v>
      </c>
      <c r="S170" s="302" t="s">
        <v>493</v>
      </c>
      <c r="T170" s="302">
        <v>51673753</v>
      </c>
      <c r="U170" s="302"/>
      <c r="V170" s="302"/>
      <c r="W170" s="303" t="s">
        <v>547</v>
      </c>
      <c r="X170" s="302" t="s">
        <v>849</v>
      </c>
      <c r="Y170" s="302" t="s">
        <v>496</v>
      </c>
      <c r="Z170" s="302" t="s">
        <v>793</v>
      </c>
      <c r="AA170" s="302"/>
      <c r="AB170" s="302" t="s">
        <v>850</v>
      </c>
      <c r="AC170" s="302" t="s">
        <v>851</v>
      </c>
      <c r="AD170" s="304">
        <v>890.02</v>
      </c>
      <c r="AE170" s="304">
        <v>890.02</v>
      </c>
      <c r="AF170" s="302" t="s">
        <v>741</v>
      </c>
      <c r="AG170" s="302">
        <v>1</v>
      </c>
      <c r="AH170" s="304">
        <v>890.02</v>
      </c>
      <c r="AI170" s="304">
        <v>890.02</v>
      </c>
      <c r="AJ170" s="302" t="s">
        <v>501</v>
      </c>
      <c r="AK170" s="302" t="s">
        <v>502</v>
      </c>
      <c r="AL170" s="301" t="s">
        <v>503</v>
      </c>
      <c r="AM170" s="302">
        <v>34810</v>
      </c>
      <c r="AN170" s="302">
        <v>71501</v>
      </c>
      <c r="AO170" s="301" t="s">
        <v>477</v>
      </c>
      <c r="AP170" s="301" t="s">
        <v>504</v>
      </c>
      <c r="AQ170" s="302" t="s">
        <v>852</v>
      </c>
      <c r="AR170" s="302"/>
      <c r="AS170" s="303"/>
      <c r="AT170" s="302"/>
      <c r="AU170" s="302"/>
      <c r="AV170" s="304"/>
      <c r="AW170" s="302"/>
      <c r="AX170" s="302"/>
      <c r="AY170" s="304"/>
      <c r="AZ170" s="302"/>
      <c r="BA170" s="302"/>
      <c r="BB170" s="302"/>
      <c r="BC170" s="302"/>
      <c r="BD170" s="302"/>
      <c r="BE170" s="303"/>
      <c r="BF170" s="302"/>
      <c r="BG170" s="304"/>
      <c r="BH170" s="302"/>
      <c r="BI170" s="302"/>
      <c r="BJ170" s="302"/>
      <c r="BK170" s="302"/>
      <c r="BL170" s="302"/>
      <c r="BM170" s="302" t="s">
        <v>853</v>
      </c>
      <c r="BN170" s="302" t="s">
        <v>854</v>
      </c>
      <c r="BO170" s="302" t="s">
        <v>855</v>
      </c>
      <c r="BP170" s="302" t="s">
        <v>590</v>
      </c>
      <c r="BQ170" s="302" t="s">
        <v>856</v>
      </c>
      <c r="BR170" s="302" t="s">
        <v>857</v>
      </c>
    </row>
    <row r="171" spans="1:70" hidden="1" x14ac:dyDescent="0.35">
      <c r="A171" s="301" t="s">
        <v>477</v>
      </c>
      <c r="B171" s="302" t="s">
        <v>478</v>
      </c>
      <c r="C171" s="302" t="s">
        <v>479</v>
      </c>
      <c r="D171" s="303" t="s">
        <v>480</v>
      </c>
      <c r="E171" s="303" t="s">
        <v>481</v>
      </c>
      <c r="F171" s="302" t="s">
        <v>482</v>
      </c>
      <c r="G171" s="302" t="s">
        <v>483</v>
      </c>
      <c r="H171" s="302" t="s">
        <v>484</v>
      </c>
      <c r="I171" s="302" t="s">
        <v>485</v>
      </c>
      <c r="J171" s="302" t="s">
        <v>486</v>
      </c>
      <c r="K171" s="302" t="s">
        <v>487</v>
      </c>
      <c r="L171" s="301" t="s">
        <v>488</v>
      </c>
      <c r="M171" s="302" t="s">
        <v>489</v>
      </c>
      <c r="N171" s="302" t="s">
        <v>490</v>
      </c>
      <c r="O171" s="302" t="s">
        <v>487</v>
      </c>
      <c r="P171" s="302" t="s">
        <v>484</v>
      </c>
      <c r="Q171" s="301" t="s">
        <v>491</v>
      </c>
      <c r="R171" s="302" t="s">
        <v>492</v>
      </c>
      <c r="S171" s="302" t="s">
        <v>493</v>
      </c>
      <c r="T171" s="302">
        <v>51734088</v>
      </c>
      <c r="U171" s="302"/>
      <c r="V171" s="302"/>
      <c r="W171" s="303" t="s">
        <v>547</v>
      </c>
      <c r="X171" s="302" t="s">
        <v>792</v>
      </c>
      <c r="Y171" s="302" t="s">
        <v>496</v>
      </c>
      <c r="Z171" s="302" t="s">
        <v>793</v>
      </c>
      <c r="AA171" s="302"/>
      <c r="AB171" s="302" t="s">
        <v>794</v>
      </c>
      <c r="AC171" s="302" t="s">
        <v>795</v>
      </c>
      <c r="AD171" s="304">
        <v>0</v>
      </c>
      <c r="AE171" s="304">
        <v>799.96</v>
      </c>
      <c r="AF171" s="302" t="s">
        <v>741</v>
      </c>
      <c r="AG171" s="302">
        <v>1</v>
      </c>
      <c r="AH171" s="304">
        <v>0</v>
      </c>
      <c r="AI171" s="304">
        <v>799.96</v>
      </c>
      <c r="AJ171" s="302"/>
      <c r="AK171" s="302"/>
      <c r="AL171" s="301"/>
      <c r="AM171" s="302"/>
      <c r="AN171" s="302"/>
      <c r="AO171" s="301"/>
      <c r="AP171" s="301"/>
      <c r="AQ171" s="302" t="s">
        <v>796</v>
      </c>
      <c r="AR171" s="302"/>
      <c r="AS171" s="303"/>
      <c r="AT171" s="302"/>
      <c r="AU171" s="302"/>
      <c r="AV171" s="304"/>
      <c r="AW171" s="302"/>
      <c r="AX171" s="302"/>
      <c r="AY171" s="304"/>
      <c r="AZ171" s="302"/>
      <c r="BA171" s="302"/>
      <c r="BB171" s="302"/>
      <c r="BC171" s="302"/>
      <c r="BD171" s="302"/>
      <c r="BE171" s="303"/>
      <c r="BF171" s="302"/>
      <c r="BG171" s="304"/>
      <c r="BH171" s="302"/>
      <c r="BI171" s="302"/>
      <c r="BJ171" s="302"/>
      <c r="BK171" s="302"/>
      <c r="BL171" s="302"/>
      <c r="BM171" s="302"/>
      <c r="BN171" s="302"/>
      <c r="BO171" s="302"/>
      <c r="BP171" s="302"/>
      <c r="BQ171" s="302"/>
      <c r="BR171" s="302"/>
    </row>
    <row r="172" spans="1:70" hidden="1" x14ac:dyDescent="0.35">
      <c r="A172" s="301" t="s">
        <v>477</v>
      </c>
      <c r="B172" s="302" t="s">
        <v>478</v>
      </c>
      <c r="C172" s="302" t="s">
        <v>479</v>
      </c>
      <c r="D172" s="303" t="s">
        <v>480</v>
      </c>
      <c r="E172" s="303" t="s">
        <v>481</v>
      </c>
      <c r="F172" s="302" t="s">
        <v>482</v>
      </c>
      <c r="G172" s="302" t="s">
        <v>483</v>
      </c>
      <c r="H172" s="302" t="s">
        <v>484</v>
      </c>
      <c r="I172" s="302" t="s">
        <v>485</v>
      </c>
      <c r="J172" s="302" t="s">
        <v>486</v>
      </c>
      <c r="K172" s="302" t="s">
        <v>487</v>
      </c>
      <c r="L172" s="301" t="s">
        <v>488</v>
      </c>
      <c r="M172" s="302" t="s">
        <v>489</v>
      </c>
      <c r="N172" s="302" t="s">
        <v>490</v>
      </c>
      <c r="O172" s="302" t="s">
        <v>487</v>
      </c>
      <c r="P172" s="302" t="s">
        <v>484</v>
      </c>
      <c r="Q172" s="301" t="s">
        <v>491</v>
      </c>
      <c r="R172" s="302" t="s">
        <v>492</v>
      </c>
      <c r="S172" s="302" t="s">
        <v>493</v>
      </c>
      <c r="T172" s="302">
        <v>52028520</v>
      </c>
      <c r="U172" s="302"/>
      <c r="V172" s="302"/>
      <c r="W172" s="303" t="s">
        <v>553</v>
      </c>
      <c r="X172" s="302" t="s">
        <v>495</v>
      </c>
      <c r="Y172" s="302" t="s">
        <v>496</v>
      </c>
      <c r="Z172" s="302" t="s">
        <v>497</v>
      </c>
      <c r="AA172" s="302" t="s">
        <v>498</v>
      </c>
      <c r="AB172" s="302" t="s">
        <v>499</v>
      </c>
      <c r="AC172" s="302" t="s">
        <v>500</v>
      </c>
      <c r="AD172" s="304">
        <v>64800</v>
      </c>
      <c r="AE172" s="304">
        <v>64800</v>
      </c>
      <c r="AF172" s="302" t="s">
        <v>273</v>
      </c>
      <c r="AG172" s="302">
        <v>2.2405E-4</v>
      </c>
      <c r="AH172" s="304">
        <v>14.52</v>
      </c>
      <c r="AI172" s="304">
        <v>14.52</v>
      </c>
      <c r="AJ172" s="302" t="s">
        <v>501</v>
      </c>
      <c r="AK172" s="302" t="s">
        <v>502</v>
      </c>
      <c r="AL172" s="301" t="s">
        <v>503</v>
      </c>
      <c r="AM172" s="302">
        <v>34810</v>
      </c>
      <c r="AN172" s="302">
        <v>72130</v>
      </c>
      <c r="AO172" s="301" t="s">
        <v>477</v>
      </c>
      <c r="AP172" s="301" t="s">
        <v>504</v>
      </c>
      <c r="AQ172" s="302" t="s">
        <v>505</v>
      </c>
      <c r="AR172" s="302" t="s">
        <v>548</v>
      </c>
      <c r="AS172" s="303" t="s">
        <v>553</v>
      </c>
      <c r="AT172" s="302" t="s">
        <v>482</v>
      </c>
      <c r="AU172" s="302" t="s">
        <v>554</v>
      </c>
      <c r="AV172" s="304" t="s">
        <v>555</v>
      </c>
      <c r="AW172" s="302"/>
      <c r="AX172" s="302" t="s">
        <v>509</v>
      </c>
      <c r="AY172" s="304" t="s">
        <v>555</v>
      </c>
      <c r="AZ172" s="302">
        <v>1040785</v>
      </c>
      <c r="BA172" s="302" t="s">
        <v>510</v>
      </c>
      <c r="BB172" s="302" t="s">
        <v>511</v>
      </c>
      <c r="BC172" s="302" t="s">
        <v>512</v>
      </c>
      <c r="BD172" s="302" t="s">
        <v>556</v>
      </c>
      <c r="BE172" s="303" t="s">
        <v>557</v>
      </c>
      <c r="BF172" s="302" t="s">
        <v>273</v>
      </c>
      <c r="BG172" s="304" t="s">
        <v>555</v>
      </c>
      <c r="BH172" s="302"/>
      <c r="BI172" s="302"/>
      <c r="BJ172" s="302"/>
      <c r="BK172" s="302"/>
      <c r="BL172" s="302"/>
      <c r="BM172" s="302"/>
      <c r="BN172" s="302"/>
      <c r="BO172" s="302"/>
      <c r="BP172" s="302"/>
      <c r="BQ172" s="302"/>
      <c r="BR172" s="302"/>
    </row>
    <row r="173" spans="1:70" s="414" customFormat="1" hidden="1" x14ac:dyDescent="0.35">
      <c r="A173" s="410" t="s">
        <v>477</v>
      </c>
      <c r="B173" s="411" t="s">
        <v>478</v>
      </c>
      <c r="C173" s="411" t="s">
        <v>479</v>
      </c>
      <c r="D173" s="412" t="s">
        <v>480</v>
      </c>
      <c r="E173" s="412" t="s">
        <v>481</v>
      </c>
      <c r="F173" s="411" t="s">
        <v>482</v>
      </c>
      <c r="G173" s="411" t="s">
        <v>483</v>
      </c>
      <c r="H173" s="411" t="s">
        <v>484</v>
      </c>
      <c r="I173" s="411" t="s">
        <v>485</v>
      </c>
      <c r="J173" s="411" t="s">
        <v>486</v>
      </c>
      <c r="K173" s="411" t="s">
        <v>487</v>
      </c>
      <c r="L173" s="410" t="s">
        <v>488</v>
      </c>
      <c r="M173" s="411" t="s">
        <v>489</v>
      </c>
      <c r="N173" s="411" t="s">
        <v>490</v>
      </c>
      <c r="O173" s="411" t="s">
        <v>487</v>
      </c>
      <c r="P173" s="411" t="s">
        <v>484</v>
      </c>
      <c r="Q173" s="410" t="s">
        <v>491</v>
      </c>
      <c r="R173" s="411" t="s">
        <v>492</v>
      </c>
      <c r="S173" s="411" t="s">
        <v>493</v>
      </c>
      <c r="T173" s="411">
        <v>52028522</v>
      </c>
      <c r="U173" s="411"/>
      <c r="V173" s="411"/>
      <c r="W173" s="412" t="s">
        <v>1017</v>
      </c>
      <c r="X173" s="411" t="s">
        <v>740</v>
      </c>
      <c r="Y173" s="411" t="s">
        <v>496</v>
      </c>
      <c r="Z173" s="411" t="s">
        <v>497</v>
      </c>
      <c r="AA173" s="411" t="s">
        <v>498</v>
      </c>
      <c r="AB173" s="411" t="s">
        <v>499</v>
      </c>
      <c r="AC173" s="411" t="s">
        <v>500</v>
      </c>
      <c r="AD173" s="413">
        <v>2156847.15</v>
      </c>
      <c r="AE173" s="413">
        <v>2156847.15</v>
      </c>
      <c r="AF173" s="411" t="s">
        <v>273</v>
      </c>
      <c r="AG173" s="411">
        <v>2.209E-4</v>
      </c>
      <c r="AH173" s="413">
        <v>476.45</v>
      </c>
      <c r="AI173" s="413">
        <v>476.45</v>
      </c>
      <c r="AJ173" s="411" t="s">
        <v>501</v>
      </c>
      <c r="AK173" s="411" t="s">
        <v>502</v>
      </c>
      <c r="AL173" s="410" t="s">
        <v>503</v>
      </c>
      <c r="AM173" s="411">
        <v>34810</v>
      </c>
      <c r="AN173" s="411">
        <v>72130</v>
      </c>
      <c r="AO173" s="410" t="s">
        <v>477</v>
      </c>
      <c r="AP173" s="410" t="s">
        <v>504</v>
      </c>
      <c r="AQ173" s="411" t="s">
        <v>505</v>
      </c>
      <c r="AR173" s="411" t="s">
        <v>1018</v>
      </c>
      <c r="AS173" s="412" t="s">
        <v>1017</v>
      </c>
      <c r="AT173" s="411" t="s">
        <v>482</v>
      </c>
      <c r="AU173" s="411" t="s">
        <v>1019</v>
      </c>
      <c r="AV173" s="413" t="s">
        <v>1020</v>
      </c>
      <c r="AW173" s="411"/>
      <c r="AX173" s="411" t="s">
        <v>509</v>
      </c>
      <c r="AY173" s="413" t="s">
        <v>1020</v>
      </c>
      <c r="AZ173" s="411">
        <v>1040604</v>
      </c>
      <c r="BA173" s="411" t="s">
        <v>788</v>
      </c>
      <c r="BB173" s="411" t="s">
        <v>789</v>
      </c>
      <c r="BC173" s="411" t="s">
        <v>512</v>
      </c>
      <c r="BD173" s="411" t="s">
        <v>1021</v>
      </c>
      <c r="BE173" s="412" t="s">
        <v>557</v>
      </c>
      <c r="BF173" s="411" t="s">
        <v>273</v>
      </c>
      <c r="BG173" s="413" t="s">
        <v>1020</v>
      </c>
      <c r="BH173" s="411"/>
      <c r="BI173" s="411"/>
      <c r="BJ173" s="411"/>
      <c r="BK173" s="411"/>
      <c r="BL173" s="411"/>
      <c r="BM173" s="411"/>
      <c r="BN173" s="411"/>
      <c r="BO173" s="411"/>
      <c r="BP173" s="411"/>
      <c r="BQ173" s="411"/>
      <c r="BR173" s="411"/>
    </row>
    <row r="174" spans="1:70" hidden="1" x14ac:dyDescent="0.35">
      <c r="A174" s="301" t="s">
        <v>477</v>
      </c>
      <c r="B174" s="302" t="s">
        <v>478</v>
      </c>
      <c r="C174" s="302" t="s">
        <v>479</v>
      </c>
      <c r="D174" s="303" t="s">
        <v>480</v>
      </c>
      <c r="E174" s="303" t="s">
        <v>481</v>
      </c>
      <c r="F174" s="302" t="s">
        <v>482</v>
      </c>
      <c r="G174" s="302" t="s">
        <v>483</v>
      </c>
      <c r="H174" s="302" t="s">
        <v>484</v>
      </c>
      <c r="I174" s="302" t="s">
        <v>485</v>
      </c>
      <c r="J174" s="302" t="s">
        <v>486</v>
      </c>
      <c r="K174" s="302" t="s">
        <v>487</v>
      </c>
      <c r="L174" s="301" t="s">
        <v>488</v>
      </c>
      <c r="M174" s="302" t="s">
        <v>489</v>
      </c>
      <c r="N174" s="302" t="s">
        <v>490</v>
      </c>
      <c r="O174" s="302" t="s">
        <v>487</v>
      </c>
      <c r="P174" s="302" t="s">
        <v>484</v>
      </c>
      <c r="Q174" s="301" t="s">
        <v>491</v>
      </c>
      <c r="R174" s="302" t="s">
        <v>492</v>
      </c>
      <c r="S174" s="302" t="s">
        <v>493</v>
      </c>
      <c r="T174" s="302">
        <v>52028523</v>
      </c>
      <c r="U174" s="302"/>
      <c r="V174" s="302"/>
      <c r="W174" s="303" t="s">
        <v>552</v>
      </c>
      <c r="X174" s="302" t="s">
        <v>495</v>
      </c>
      <c r="Y174" s="302" t="s">
        <v>496</v>
      </c>
      <c r="Z174" s="302" t="s">
        <v>497</v>
      </c>
      <c r="AA174" s="302" t="s">
        <v>498</v>
      </c>
      <c r="AB174" s="302" t="s">
        <v>499</v>
      </c>
      <c r="AC174" s="302" t="s">
        <v>500</v>
      </c>
      <c r="AD174" s="304">
        <v>636000</v>
      </c>
      <c r="AE174" s="304">
        <v>636000</v>
      </c>
      <c r="AF174" s="302" t="s">
        <v>273</v>
      </c>
      <c r="AG174" s="302">
        <v>2.2372000000000001E-4</v>
      </c>
      <c r="AH174" s="304">
        <v>142.29</v>
      </c>
      <c r="AI174" s="304">
        <v>142.29</v>
      </c>
      <c r="AJ174" s="302" t="s">
        <v>501</v>
      </c>
      <c r="AK174" s="302" t="s">
        <v>502</v>
      </c>
      <c r="AL174" s="301" t="s">
        <v>503</v>
      </c>
      <c r="AM174" s="302">
        <v>34810</v>
      </c>
      <c r="AN174" s="302">
        <v>72130</v>
      </c>
      <c r="AO174" s="301" t="s">
        <v>477</v>
      </c>
      <c r="AP174" s="301" t="s">
        <v>504</v>
      </c>
      <c r="AQ174" s="302" t="s">
        <v>505</v>
      </c>
      <c r="AR174" s="302" t="s">
        <v>548</v>
      </c>
      <c r="AS174" s="303" t="s">
        <v>552</v>
      </c>
      <c r="AT174" s="302" t="s">
        <v>482</v>
      </c>
      <c r="AU174" s="302" t="s">
        <v>558</v>
      </c>
      <c r="AV174" s="304" t="s">
        <v>559</v>
      </c>
      <c r="AW174" s="302"/>
      <c r="AX174" s="302" t="s">
        <v>509</v>
      </c>
      <c r="AY174" s="304" t="s">
        <v>559</v>
      </c>
      <c r="AZ174" s="302">
        <v>1082362</v>
      </c>
      <c r="BA174" s="302" t="s">
        <v>543</v>
      </c>
      <c r="BB174" s="302" t="s">
        <v>544</v>
      </c>
      <c r="BC174" s="302" t="s">
        <v>512</v>
      </c>
      <c r="BD174" s="302" t="s">
        <v>560</v>
      </c>
      <c r="BE174" s="303" t="s">
        <v>557</v>
      </c>
      <c r="BF174" s="302" t="s">
        <v>273</v>
      </c>
      <c r="BG174" s="304" t="s">
        <v>559</v>
      </c>
      <c r="BH174" s="302"/>
      <c r="BI174" s="302"/>
      <c r="BJ174" s="302"/>
      <c r="BK174" s="302"/>
      <c r="BL174" s="302"/>
      <c r="BM174" s="302"/>
      <c r="BN174" s="302"/>
      <c r="BO174" s="302"/>
      <c r="BP174" s="302"/>
      <c r="BQ174" s="302"/>
      <c r="BR174" s="302"/>
    </row>
    <row r="175" spans="1:70" hidden="1" x14ac:dyDescent="0.35">
      <c r="A175" s="301" t="s">
        <v>477</v>
      </c>
      <c r="B175" s="302" t="s">
        <v>478</v>
      </c>
      <c r="C175" s="302" t="s">
        <v>479</v>
      </c>
      <c r="D175" s="303" t="s">
        <v>480</v>
      </c>
      <c r="E175" s="303" t="s">
        <v>481</v>
      </c>
      <c r="F175" s="302" t="s">
        <v>482</v>
      </c>
      <c r="G175" s="302" t="s">
        <v>483</v>
      </c>
      <c r="H175" s="302" t="s">
        <v>484</v>
      </c>
      <c r="I175" s="302" t="s">
        <v>485</v>
      </c>
      <c r="J175" s="302" t="s">
        <v>486</v>
      </c>
      <c r="K175" s="302" t="s">
        <v>487</v>
      </c>
      <c r="L175" s="301" t="s">
        <v>488</v>
      </c>
      <c r="M175" s="302" t="s">
        <v>489</v>
      </c>
      <c r="N175" s="302" t="s">
        <v>490</v>
      </c>
      <c r="O175" s="302" t="s">
        <v>487</v>
      </c>
      <c r="P175" s="302" t="s">
        <v>484</v>
      </c>
      <c r="Q175" s="301" t="s">
        <v>491</v>
      </c>
      <c r="R175" s="302" t="s">
        <v>492</v>
      </c>
      <c r="S175" s="302" t="s">
        <v>493</v>
      </c>
      <c r="T175" s="302">
        <v>52063448</v>
      </c>
      <c r="U175" s="302"/>
      <c r="V175" s="302"/>
      <c r="W175" s="303" t="s">
        <v>1017</v>
      </c>
      <c r="X175" s="302" t="s">
        <v>792</v>
      </c>
      <c r="Y175" s="302" t="s">
        <v>496</v>
      </c>
      <c r="Z175" s="302" t="s">
        <v>793</v>
      </c>
      <c r="AA175" s="302"/>
      <c r="AB175" s="302" t="s">
        <v>794</v>
      </c>
      <c r="AC175" s="302" t="s">
        <v>795</v>
      </c>
      <c r="AD175" s="304">
        <v>0</v>
      </c>
      <c r="AE175" s="304">
        <v>150979.29999999999</v>
      </c>
      <c r="AF175" s="302" t="s">
        <v>273</v>
      </c>
      <c r="AG175" s="302">
        <v>2.209E-4</v>
      </c>
      <c r="AH175" s="304">
        <v>0</v>
      </c>
      <c r="AI175" s="304">
        <v>33.35</v>
      </c>
      <c r="AJ175" s="302"/>
      <c r="AK175" s="302"/>
      <c r="AL175" s="301"/>
      <c r="AM175" s="302"/>
      <c r="AN175" s="302"/>
      <c r="AO175" s="301"/>
      <c r="AP175" s="301"/>
      <c r="AQ175" s="302" t="s">
        <v>796</v>
      </c>
      <c r="AR175" s="302"/>
      <c r="AS175" s="303"/>
      <c r="AT175" s="302"/>
      <c r="AU175" s="302"/>
      <c r="AV175" s="304"/>
      <c r="AW175" s="302"/>
      <c r="AX175" s="302"/>
      <c r="AY175" s="304"/>
      <c r="AZ175" s="302"/>
      <c r="BA175" s="302"/>
      <c r="BB175" s="302"/>
      <c r="BC175" s="302"/>
      <c r="BD175" s="302"/>
      <c r="BE175" s="303"/>
      <c r="BF175" s="302"/>
      <c r="BG175" s="304"/>
      <c r="BH175" s="302"/>
      <c r="BI175" s="302"/>
      <c r="BJ175" s="302"/>
      <c r="BK175" s="302"/>
      <c r="BL175" s="302"/>
      <c r="BM175" s="302"/>
      <c r="BN175" s="302"/>
      <c r="BO175" s="302"/>
      <c r="BP175" s="302"/>
      <c r="BQ175" s="302"/>
      <c r="BR175" s="302"/>
    </row>
    <row r="176" spans="1:70" hidden="1" x14ac:dyDescent="0.35">
      <c r="A176" s="301" t="s">
        <v>477</v>
      </c>
      <c r="B176" s="302" t="s">
        <v>478</v>
      </c>
      <c r="C176" s="302" t="s">
        <v>479</v>
      </c>
      <c r="D176" s="303" t="s">
        <v>480</v>
      </c>
      <c r="E176" s="303" t="s">
        <v>481</v>
      </c>
      <c r="F176" s="302" t="s">
        <v>482</v>
      </c>
      <c r="G176" s="302" t="s">
        <v>483</v>
      </c>
      <c r="H176" s="302" t="s">
        <v>484</v>
      </c>
      <c r="I176" s="302" t="s">
        <v>485</v>
      </c>
      <c r="J176" s="302" t="s">
        <v>486</v>
      </c>
      <c r="K176" s="302" t="s">
        <v>487</v>
      </c>
      <c r="L176" s="301" t="s">
        <v>488</v>
      </c>
      <c r="M176" s="302" t="s">
        <v>489</v>
      </c>
      <c r="N176" s="302" t="s">
        <v>490</v>
      </c>
      <c r="O176" s="302" t="s">
        <v>487</v>
      </c>
      <c r="P176" s="302" t="s">
        <v>484</v>
      </c>
      <c r="Q176" s="301" t="s">
        <v>491</v>
      </c>
      <c r="R176" s="302" t="s">
        <v>492</v>
      </c>
      <c r="S176" s="302" t="s">
        <v>493</v>
      </c>
      <c r="T176" s="302">
        <v>52063449</v>
      </c>
      <c r="U176" s="302"/>
      <c r="V176" s="302"/>
      <c r="W176" s="303" t="s">
        <v>552</v>
      </c>
      <c r="X176" s="302" t="s">
        <v>792</v>
      </c>
      <c r="Y176" s="302" t="s">
        <v>496</v>
      </c>
      <c r="Z176" s="302" t="s">
        <v>793</v>
      </c>
      <c r="AA176" s="302"/>
      <c r="AB176" s="302" t="s">
        <v>794</v>
      </c>
      <c r="AC176" s="302" t="s">
        <v>795</v>
      </c>
      <c r="AD176" s="304">
        <v>0</v>
      </c>
      <c r="AE176" s="304">
        <v>49056</v>
      </c>
      <c r="AF176" s="302" t="s">
        <v>273</v>
      </c>
      <c r="AG176" s="302">
        <v>2.2372000000000001E-4</v>
      </c>
      <c r="AH176" s="304">
        <v>0</v>
      </c>
      <c r="AI176" s="304">
        <v>10.97</v>
      </c>
      <c r="AJ176" s="302"/>
      <c r="AK176" s="302"/>
      <c r="AL176" s="301"/>
      <c r="AM176" s="302"/>
      <c r="AN176" s="302"/>
      <c r="AO176" s="301"/>
      <c r="AP176" s="301"/>
      <c r="AQ176" s="302" t="s">
        <v>796</v>
      </c>
      <c r="AR176" s="302"/>
      <c r="AS176" s="303"/>
      <c r="AT176" s="302"/>
      <c r="AU176" s="302"/>
      <c r="AV176" s="304"/>
      <c r="AW176" s="302"/>
      <c r="AX176" s="302"/>
      <c r="AY176" s="304"/>
      <c r="AZ176" s="302"/>
      <c r="BA176" s="302"/>
      <c r="BB176" s="302"/>
      <c r="BC176" s="302"/>
      <c r="BD176" s="302"/>
      <c r="BE176" s="303"/>
      <c r="BF176" s="302"/>
      <c r="BG176" s="304"/>
      <c r="BH176" s="302"/>
      <c r="BI176" s="302"/>
      <c r="BJ176" s="302"/>
      <c r="BK176" s="302"/>
      <c r="BL176" s="302"/>
      <c r="BM176" s="302"/>
      <c r="BN176" s="302"/>
      <c r="BO176" s="302"/>
      <c r="BP176" s="302"/>
      <c r="BQ176" s="302"/>
      <c r="BR176" s="302"/>
    </row>
    <row r="177" spans="1:70" hidden="1" x14ac:dyDescent="0.35">
      <c r="A177" s="301" t="s">
        <v>477</v>
      </c>
      <c r="B177" s="302" t="s">
        <v>478</v>
      </c>
      <c r="C177" s="302" t="s">
        <v>479</v>
      </c>
      <c r="D177" s="303" t="s">
        <v>480</v>
      </c>
      <c r="E177" s="303" t="s">
        <v>481</v>
      </c>
      <c r="F177" s="302" t="s">
        <v>482</v>
      </c>
      <c r="G177" s="302" t="s">
        <v>483</v>
      </c>
      <c r="H177" s="302" t="s">
        <v>484</v>
      </c>
      <c r="I177" s="302" t="s">
        <v>485</v>
      </c>
      <c r="J177" s="302" t="s">
        <v>486</v>
      </c>
      <c r="K177" s="302" t="s">
        <v>487</v>
      </c>
      <c r="L177" s="301" t="s">
        <v>488</v>
      </c>
      <c r="M177" s="302" t="s">
        <v>489</v>
      </c>
      <c r="N177" s="302" t="s">
        <v>490</v>
      </c>
      <c r="O177" s="302" t="s">
        <v>487</v>
      </c>
      <c r="P177" s="302" t="s">
        <v>484</v>
      </c>
      <c r="Q177" s="301" t="s">
        <v>491</v>
      </c>
      <c r="R177" s="302" t="s">
        <v>492</v>
      </c>
      <c r="S177" s="302" t="s">
        <v>493</v>
      </c>
      <c r="T177" s="302">
        <v>52069236</v>
      </c>
      <c r="U177" s="302"/>
      <c r="V177" s="302"/>
      <c r="W177" s="303" t="s">
        <v>1022</v>
      </c>
      <c r="X177" s="302" t="s">
        <v>879</v>
      </c>
      <c r="Y177" s="302" t="s">
        <v>496</v>
      </c>
      <c r="Z177" s="302" t="s">
        <v>880</v>
      </c>
      <c r="AA177" s="302"/>
      <c r="AB177" s="302" t="s">
        <v>880</v>
      </c>
      <c r="AC177" s="302" t="s">
        <v>880</v>
      </c>
      <c r="AD177" s="304">
        <v>-2.84</v>
      </c>
      <c r="AE177" s="304">
        <v>-2.84</v>
      </c>
      <c r="AF177" s="302" t="s">
        <v>741</v>
      </c>
      <c r="AG177" s="302">
        <v>1</v>
      </c>
      <c r="AH177" s="304">
        <v>-2.84</v>
      </c>
      <c r="AI177" s="304">
        <v>-2.84</v>
      </c>
      <c r="AJ177" s="302" t="s">
        <v>501</v>
      </c>
      <c r="AK177" s="302" t="s">
        <v>502</v>
      </c>
      <c r="AL177" s="301" t="s">
        <v>503</v>
      </c>
      <c r="AM177" s="302">
        <v>34810</v>
      </c>
      <c r="AN177" s="302">
        <v>76135</v>
      </c>
      <c r="AO177" s="301" t="s">
        <v>477</v>
      </c>
      <c r="AP177" s="301" t="s">
        <v>504</v>
      </c>
      <c r="AQ177" s="302" t="s">
        <v>881</v>
      </c>
      <c r="AR177" s="302"/>
      <c r="AS177" s="303"/>
      <c r="AT177" s="302"/>
      <c r="AU177" s="302"/>
      <c r="AV177" s="304"/>
      <c r="AW177" s="302"/>
      <c r="AX177" s="302"/>
      <c r="AY177" s="304"/>
      <c r="AZ177" s="302"/>
      <c r="BA177" s="302"/>
      <c r="BB177" s="302"/>
      <c r="BC177" s="302"/>
      <c r="BD177" s="302"/>
      <c r="BE177" s="303"/>
      <c r="BF177" s="302"/>
      <c r="BG177" s="304"/>
      <c r="BH177" s="302"/>
      <c r="BI177" s="302"/>
      <c r="BJ177" s="302"/>
      <c r="BK177" s="302"/>
      <c r="BL177" s="302"/>
      <c r="BM177" s="302"/>
      <c r="BN177" s="302"/>
      <c r="BO177" s="302"/>
      <c r="BP177" s="302"/>
      <c r="BQ177" s="302"/>
      <c r="BR177" s="302"/>
    </row>
    <row r="178" spans="1:70" hidden="1" x14ac:dyDescent="0.35">
      <c r="A178" s="301" t="s">
        <v>477</v>
      </c>
      <c r="B178" s="302" t="s">
        <v>478</v>
      </c>
      <c r="C178" s="302" t="s">
        <v>479</v>
      </c>
      <c r="D178" s="303" t="s">
        <v>480</v>
      </c>
      <c r="E178" s="303" t="s">
        <v>481</v>
      </c>
      <c r="F178" s="302" t="s">
        <v>482</v>
      </c>
      <c r="G178" s="302" t="s">
        <v>483</v>
      </c>
      <c r="H178" s="302" t="s">
        <v>484</v>
      </c>
      <c r="I178" s="302" t="s">
        <v>485</v>
      </c>
      <c r="J178" s="302" t="s">
        <v>486</v>
      </c>
      <c r="K178" s="302" t="s">
        <v>487</v>
      </c>
      <c r="L178" s="301" t="s">
        <v>488</v>
      </c>
      <c r="M178" s="302" t="s">
        <v>489</v>
      </c>
      <c r="N178" s="302" t="s">
        <v>490</v>
      </c>
      <c r="O178" s="302" t="s">
        <v>487</v>
      </c>
      <c r="P178" s="302" t="s">
        <v>484</v>
      </c>
      <c r="Q178" s="301" t="s">
        <v>491</v>
      </c>
      <c r="R178" s="302" t="s">
        <v>492</v>
      </c>
      <c r="S178" s="302" t="s">
        <v>493</v>
      </c>
      <c r="T178" s="302">
        <v>52069249</v>
      </c>
      <c r="U178" s="302"/>
      <c r="V178" s="302"/>
      <c r="W178" s="303" t="s">
        <v>1022</v>
      </c>
      <c r="X178" s="302" t="s">
        <v>879</v>
      </c>
      <c r="Y178" s="302" t="s">
        <v>496</v>
      </c>
      <c r="Z178" s="302" t="s">
        <v>880</v>
      </c>
      <c r="AA178" s="302"/>
      <c r="AB178" s="302" t="s">
        <v>880</v>
      </c>
      <c r="AC178" s="302" t="s">
        <v>880</v>
      </c>
      <c r="AD178" s="304">
        <v>-3.54</v>
      </c>
      <c r="AE178" s="304">
        <v>-3.54</v>
      </c>
      <c r="AF178" s="302" t="s">
        <v>741</v>
      </c>
      <c r="AG178" s="302">
        <v>1</v>
      </c>
      <c r="AH178" s="304">
        <v>-3.54</v>
      </c>
      <c r="AI178" s="304">
        <v>-3.54</v>
      </c>
      <c r="AJ178" s="302" t="s">
        <v>501</v>
      </c>
      <c r="AK178" s="302" t="s">
        <v>502</v>
      </c>
      <c r="AL178" s="301" t="s">
        <v>503</v>
      </c>
      <c r="AM178" s="302">
        <v>34810</v>
      </c>
      <c r="AN178" s="302">
        <v>76135</v>
      </c>
      <c r="AO178" s="301" t="s">
        <v>477</v>
      </c>
      <c r="AP178" s="301" t="s">
        <v>504</v>
      </c>
      <c r="AQ178" s="302" t="s">
        <v>881</v>
      </c>
      <c r="AR178" s="302"/>
      <c r="AS178" s="303"/>
      <c r="AT178" s="302"/>
      <c r="AU178" s="302"/>
      <c r="AV178" s="304"/>
      <c r="AW178" s="302"/>
      <c r="AX178" s="302"/>
      <c r="AY178" s="304"/>
      <c r="AZ178" s="302"/>
      <c r="BA178" s="302"/>
      <c r="BB178" s="302"/>
      <c r="BC178" s="302"/>
      <c r="BD178" s="302"/>
      <c r="BE178" s="303"/>
      <c r="BF178" s="302"/>
      <c r="BG178" s="304"/>
      <c r="BH178" s="302"/>
      <c r="BI178" s="302"/>
      <c r="BJ178" s="302"/>
      <c r="BK178" s="302"/>
      <c r="BL178" s="302"/>
      <c r="BM178" s="302"/>
      <c r="BN178" s="302"/>
      <c r="BO178" s="302"/>
      <c r="BP178" s="302"/>
      <c r="BQ178" s="302"/>
      <c r="BR178" s="302"/>
    </row>
    <row r="179" spans="1:70" hidden="1" x14ac:dyDescent="0.35">
      <c r="A179" s="301" t="s">
        <v>477</v>
      </c>
      <c r="B179" s="302" t="s">
        <v>478</v>
      </c>
      <c r="C179" s="302" t="s">
        <v>479</v>
      </c>
      <c r="D179" s="303" t="s">
        <v>480</v>
      </c>
      <c r="E179" s="303" t="s">
        <v>481</v>
      </c>
      <c r="F179" s="302" t="s">
        <v>482</v>
      </c>
      <c r="G179" s="302" t="s">
        <v>483</v>
      </c>
      <c r="H179" s="302" t="s">
        <v>484</v>
      </c>
      <c r="I179" s="302" t="s">
        <v>485</v>
      </c>
      <c r="J179" s="302" t="s">
        <v>486</v>
      </c>
      <c r="K179" s="302" t="s">
        <v>487</v>
      </c>
      <c r="L179" s="301" t="s">
        <v>488</v>
      </c>
      <c r="M179" s="302" t="s">
        <v>489</v>
      </c>
      <c r="N179" s="302" t="s">
        <v>490</v>
      </c>
      <c r="O179" s="302" t="s">
        <v>487</v>
      </c>
      <c r="P179" s="302" t="s">
        <v>484</v>
      </c>
      <c r="Q179" s="301" t="s">
        <v>491</v>
      </c>
      <c r="R179" s="302" t="s">
        <v>492</v>
      </c>
      <c r="S179" s="302" t="s">
        <v>493</v>
      </c>
      <c r="T179" s="302">
        <v>52069254</v>
      </c>
      <c r="U179" s="302"/>
      <c r="V179" s="302"/>
      <c r="W179" s="303" t="s">
        <v>1022</v>
      </c>
      <c r="X179" s="302" t="s">
        <v>879</v>
      </c>
      <c r="Y179" s="302" t="s">
        <v>496</v>
      </c>
      <c r="Z179" s="302" t="s">
        <v>880</v>
      </c>
      <c r="AA179" s="302"/>
      <c r="AB179" s="302" t="s">
        <v>880</v>
      </c>
      <c r="AC179" s="302" t="s">
        <v>880</v>
      </c>
      <c r="AD179" s="304">
        <v>-0.31</v>
      </c>
      <c r="AE179" s="304">
        <v>-0.31</v>
      </c>
      <c r="AF179" s="302" t="s">
        <v>741</v>
      </c>
      <c r="AG179" s="302">
        <v>1</v>
      </c>
      <c r="AH179" s="304">
        <v>-0.31</v>
      </c>
      <c r="AI179" s="304">
        <v>-0.31</v>
      </c>
      <c r="AJ179" s="302" t="s">
        <v>501</v>
      </c>
      <c r="AK179" s="302" t="s">
        <v>502</v>
      </c>
      <c r="AL179" s="301" t="s">
        <v>503</v>
      </c>
      <c r="AM179" s="302">
        <v>34810</v>
      </c>
      <c r="AN179" s="302">
        <v>76135</v>
      </c>
      <c r="AO179" s="301" t="s">
        <v>477</v>
      </c>
      <c r="AP179" s="301" t="s">
        <v>504</v>
      </c>
      <c r="AQ179" s="302" t="s">
        <v>881</v>
      </c>
      <c r="AR179" s="302"/>
      <c r="AS179" s="303"/>
      <c r="AT179" s="302"/>
      <c r="AU179" s="302"/>
      <c r="AV179" s="304"/>
      <c r="AW179" s="302"/>
      <c r="AX179" s="302"/>
      <c r="AY179" s="304"/>
      <c r="AZ179" s="302"/>
      <c r="BA179" s="302"/>
      <c r="BB179" s="302"/>
      <c r="BC179" s="302"/>
      <c r="BD179" s="302"/>
      <c r="BE179" s="303"/>
      <c r="BF179" s="302"/>
      <c r="BG179" s="304"/>
      <c r="BH179" s="302"/>
      <c r="BI179" s="302"/>
      <c r="BJ179" s="302"/>
      <c r="BK179" s="302"/>
      <c r="BL179" s="302"/>
      <c r="BM179" s="302"/>
      <c r="BN179" s="302"/>
      <c r="BO179" s="302"/>
      <c r="BP179" s="302"/>
      <c r="BQ179" s="302"/>
      <c r="BR179" s="302"/>
    </row>
    <row r="180" spans="1:70" hidden="1" x14ac:dyDescent="0.35">
      <c r="A180" s="301" t="s">
        <v>477</v>
      </c>
      <c r="B180" s="302" t="s">
        <v>478</v>
      </c>
      <c r="C180" s="302" t="s">
        <v>479</v>
      </c>
      <c r="D180" s="303" t="s">
        <v>480</v>
      </c>
      <c r="E180" s="303" t="s">
        <v>481</v>
      </c>
      <c r="F180" s="302" t="s">
        <v>482</v>
      </c>
      <c r="G180" s="302" t="s">
        <v>483</v>
      </c>
      <c r="H180" s="302" t="s">
        <v>484</v>
      </c>
      <c r="I180" s="302" t="s">
        <v>485</v>
      </c>
      <c r="J180" s="302" t="s">
        <v>486</v>
      </c>
      <c r="K180" s="302" t="s">
        <v>487</v>
      </c>
      <c r="L180" s="301" t="s">
        <v>488</v>
      </c>
      <c r="M180" s="302" t="s">
        <v>489</v>
      </c>
      <c r="N180" s="302" t="s">
        <v>490</v>
      </c>
      <c r="O180" s="302" t="s">
        <v>487</v>
      </c>
      <c r="P180" s="302" t="s">
        <v>484</v>
      </c>
      <c r="Q180" s="301" t="s">
        <v>491</v>
      </c>
      <c r="R180" s="302" t="s">
        <v>492</v>
      </c>
      <c r="S180" s="302" t="s">
        <v>493</v>
      </c>
      <c r="T180" s="302">
        <v>52199914</v>
      </c>
      <c r="U180" s="302"/>
      <c r="V180" s="302"/>
      <c r="W180" s="303" t="s">
        <v>547</v>
      </c>
      <c r="X180" s="302" t="s">
        <v>495</v>
      </c>
      <c r="Y180" s="302" t="s">
        <v>496</v>
      </c>
      <c r="Z180" s="302" t="s">
        <v>497</v>
      </c>
      <c r="AA180" s="302" t="s">
        <v>498</v>
      </c>
      <c r="AB180" s="302" t="s">
        <v>499</v>
      </c>
      <c r="AC180" s="302" t="s">
        <v>500</v>
      </c>
      <c r="AD180" s="304">
        <v>834000</v>
      </c>
      <c r="AE180" s="304">
        <v>834000</v>
      </c>
      <c r="AF180" s="302" t="s">
        <v>273</v>
      </c>
      <c r="AG180" s="302">
        <v>2.2405E-4</v>
      </c>
      <c r="AH180" s="304">
        <v>186.86</v>
      </c>
      <c r="AI180" s="304">
        <v>186.86</v>
      </c>
      <c r="AJ180" s="302" t="s">
        <v>501</v>
      </c>
      <c r="AK180" s="302" t="s">
        <v>502</v>
      </c>
      <c r="AL180" s="301" t="s">
        <v>503</v>
      </c>
      <c r="AM180" s="302">
        <v>34810</v>
      </c>
      <c r="AN180" s="302">
        <v>72130</v>
      </c>
      <c r="AO180" s="301" t="s">
        <v>477</v>
      </c>
      <c r="AP180" s="301" t="s">
        <v>504</v>
      </c>
      <c r="AQ180" s="302" t="s">
        <v>505</v>
      </c>
      <c r="AR180" s="302" t="s">
        <v>548</v>
      </c>
      <c r="AS180" s="303" t="s">
        <v>547</v>
      </c>
      <c r="AT180" s="302" t="s">
        <v>482</v>
      </c>
      <c r="AU180" s="302" t="s">
        <v>561</v>
      </c>
      <c r="AV180" s="304" t="s">
        <v>562</v>
      </c>
      <c r="AW180" s="302"/>
      <c r="AX180" s="302" t="s">
        <v>509</v>
      </c>
      <c r="AY180" s="304" t="s">
        <v>562</v>
      </c>
      <c r="AZ180" s="302">
        <v>1082362</v>
      </c>
      <c r="BA180" s="302" t="s">
        <v>543</v>
      </c>
      <c r="BB180" s="302" t="s">
        <v>544</v>
      </c>
      <c r="BC180" s="302" t="s">
        <v>512</v>
      </c>
      <c r="BD180" s="302" t="s">
        <v>563</v>
      </c>
      <c r="BE180" s="303" t="s">
        <v>564</v>
      </c>
      <c r="BF180" s="302" t="s">
        <v>273</v>
      </c>
      <c r="BG180" s="304" t="s">
        <v>562</v>
      </c>
      <c r="BH180" s="302"/>
      <c r="BI180" s="302"/>
      <c r="BJ180" s="302"/>
      <c r="BK180" s="302"/>
      <c r="BL180" s="302"/>
      <c r="BM180" s="302"/>
      <c r="BN180" s="302"/>
      <c r="BO180" s="302"/>
      <c r="BP180" s="302"/>
      <c r="BQ180" s="302"/>
      <c r="BR180" s="302"/>
    </row>
    <row r="181" spans="1:70" hidden="1" x14ac:dyDescent="0.35">
      <c r="A181" s="301" t="s">
        <v>477</v>
      </c>
      <c r="B181" s="302" t="s">
        <v>478</v>
      </c>
      <c r="C181" s="302" t="s">
        <v>479</v>
      </c>
      <c r="D181" s="303" t="s">
        <v>480</v>
      </c>
      <c r="E181" s="303" t="s">
        <v>481</v>
      </c>
      <c r="F181" s="302" t="s">
        <v>482</v>
      </c>
      <c r="G181" s="302" t="s">
        <v>483</v>
      </c>
      <c r="H181" s="302" t="s">
        <v>484</v>
      </c>
      <c r="I181" s="302" t="s">
        <v>485</v>
      </c>
      <c r="J181" s="302" t="s">
        <v>486</v>
      </c>
      <c r="K181" s="302" t="s">
        <v>487</v>
      </c>
      <c r="L181" s="301" t="s">
        <v>488</v>
      </c>
      <c r="M181" s="302" t="s">
        <v>489</v>
      </c>
      <c r="N181" s="302" t="s">
        <v>490</v>
      </c>
      <c r="O181" s="302" t="s">
        <v>487</v>
      </c>
      <c r="P181" s="302" t="s">
        <v>484</v>
      </c>
      <c r="Q181" s="301" t="s">
        <v>491</v>
      </c>
      <c r="R181" s="302" t="s">
        <v>492</v>
      </c>
      <c r="S181" s="302" t="s">
        <v>493</v>
      </c>
      <c r="T181" s="302">
        <v>52218186</v>
      </c>
      <c r="U181" s="302"/>
      <c r="V181" s="302"/>
      <c r="W181" s="303" t="s">
        <v>547</v>
      </c>
      <c r="X181" s="302" t="s">
        <v>792</v>
      </c>
      <c r="Y181" s="302" t="s">
        <v>496</v>
      </c>
      <c r="Z181" s="302" t="s">
        <v>793</v>
      </c>
      <c r="AA181" s="302"/>
      <c r="AB181" s="302" t="s">
        <v>794</v>
      </c>
      <c r="AC181" s="302" t="s">
        <v>795</v>
      </c>
      <c r="AD181" s="304">
        <v>0</v>
      </c>
      <c r="AE181" s="304">
        <v>58380</v>
      </c>
      <c r="AF181" s="302" t="s">
        <v>273</v>
      </c>
      <c r="AG181" s="302">
        <v>2.2405E-4</v>
      </c>
      <c r="AH181" s="304">
        <v>0</v>
      </c>
      <c r="AI181" s="304">
        <v>13.08</v>
      </c>
      <c r="AJ181" s="302"/>
      <c r="AK181" s="302"/>
      <c r="AL181" s="301"/>
      <c r="AM181" s="302"/>
      <c r="AN181" s="302"/>
      <c r="AO181" s="301"/>
      <c r="AP181" s="301"/>
      <c r="AQ181" s="302" t="s">
        <v>796</v>
      </c>
      <c r="AR181" s="302"/>
      <c r="AS181" s="303"/>
      <c r="AT181" s="302"/>
      <c r="AU181" s="302"/>
      <c r="AV181" s="304"/>
      <c r="AW181" s="302"/>
      <c r="AX181" s="302"/>
      <c r="AY181" s="304"/>
      <c r="AZ181" s="302"/>
      <c r="BA181" s="302"/>
      <c r="BB181" s="302"/>
      <c r="BC181" s="302"/>
      <c r="BD181" s="302"/>
      <c r="BE181" s="303"/>
      <c r="BF181" s="302"/>
      <c r="BG181" s="304"/>
      <c r="BH181" s="302"/>
      <c r="BI181" s="302"/>
      <c r="BJ181" s="302"/>
      <c r="BK181" s="302"/>
      <c r="BL181" s="302"/>
      <c r="BM181" s="302"/>
      <c r="BN181" s="302"/>
      <c r="BO181" s="302"/>
      <c r="BP181" s="302"/>
      <c r="BQ181" s="302"/>
      <c r="BR181" s="302"/>
    </row>
    <row r="182" spans="1:70" hidden="1" x14ac:dyDescent="0.35">
      <c r="A182" s="301" t="s">
        <v>477</v>
      </c>
      <c r="B182" s="302" t="s">
        <v>478</v>
      </c>
      <c r="C182" s="302" t="s">
        <v>479</v>
      </c>
      <c r="D182" s="303" t="s">
        <v>480</v>
      </c>
      <c r="E182" s="303" t="s">
        <v>481</v>
      </c>
      <c r="F182" s="302" t="s">
        <v>482</v>
      </c>
      <c r="G182" s="302" t="s">
        <v>483</v>
      </c>
      <c r="H182" s="302" t="s">
        <v>484</v>
      </c>
      <c r="I182" s="302" t="s">
        <v>485</v>
      </c>
      <c r="J182" s="302" t="s">
        <v>486</v>
      </c>
      <c r="K182" s="302" t="s">
        <v>487</v>
      </c>
      <c r="L182" s="301" t="s">
        <v>488</v>
      </c>
      <c r="M182" s="302" t="s">
        <v>489</v>
      </c>
      <c r="N182" s="302" t="s">
        <v>490</v>
      </c>
      <c r="O182" s="302" t="s">
        <v>487</v>
      </c>
      <c r="P182" s="302" t="s">
        <v>484</v>
      </c>
      <c r="Q182" s="301" t="s">
        <v>491</v>
      </c>
      <c r="R182" s="302" t="s">
        <v>492</v>
      </c>
      <c r="S182" s="302" t="s">
        <v>493</v>
      </c>
      <c r="T182" s="302">
        <v>52220607</v>
      </c>
      <c r="U182" s="302"/>
      <c r="V182" s="302"/>
      <c r="W182" s="303" t="s">
        <v>1022</v>
      </c>
      <c r="X182" s="302" t="s">
        <v>879</v>
      </c>
      <c r="Y182" s="302" t="s">
        <v>496</v>
      </c>
      <c r="Z182" s="302" t="s">
        <v>880</v>
      </c>
      <c r="AA182" s="302"/>
      <c r="AB182" s="302" t="s">
        <v>880</v>
      </c>
      <c r="AC182" s="302" t="s">
        <v>880</v>
      </c>
      <c r="AD182" s="304">
        <v>-4</v>
      </c>
      <c r="AE182" s="304">
        <v>-4</v>
      </c>
      <c r="AF182" s="302" t="s">
        <v>741</v>
      </c>
      <c r="AG182" s="302">
        <v>1</v>
      </c>
      <c r="AH182" s="304">
        <v>-4</v>
      </c>
      <c r="AI182" s="304">
        <v>-4</v>
      </c>
      <c r="AJ182" s="302" t="s">
        <v>501</v>
      </c>
      <c r="AK182" s="302" t="s">
        <v>502</v>
      </c>
      <c r="AL182" s="301" t="s">
        <v>503</v>
      </c>
      <c r="AM182" s="302">
        <v>34810</v>
      </c>
      <c r="AN182" s="302">
        <v>76135</v>
      </c>
      <c r="AO182" s="301" t="s">
        <v>477</v>
      </c>
      <c r="AP182" s="301" t="s">
        <v>504</v>
      </c>
      <c r="AQ182" s="302" t="s">
        <v>881</v>
      </c>
      <c r="AR182" s="302"/>
      <c r="AS182" s="303"/>
      <c r="AT182" s="302"/>
      <c r="AU182" s="302"/>
      <c r="AV182" s="304"/>
      <c r="AW182" s="302"/>
      <c r="AX182" s="302"/>
      <c r="AY182" s="304"/>
      <c r="AZ182" s="302"/>
      <c r="BA182" s="302"/>
      <c r="BB182" s="302"/>
      <c r="BC182" s="302"/>
      <c r="BD182" s="302"/>
      <c r="BE182" s="303"/>
      <c r="BF182" s="302"/>
      <c r="BG182" s="304"/>
      <c r="BH182" s="302"/>
      <c r="BI182" s="302"/>
      <c r="BJ182" s="302"/>
      <c r="BK182" s="302"/>
      <c r="BL182" s="302"/>
      <c r="BM182" s="302"/>
      <c r="BN182" s="302"/>
      <c r="BO182" s="302"/>
      <c r="BP182" s="302"/>
      <c r="BQ182" s="302"/>
      <c r="BR182" s="302"/>
    </row>
    <row r="183" spans="1:70" x14ac:dyDescent="0.35">
      <c r="A183" s="301" t="s">
        <v>477</v>
      </c>
      <c r="B183" s="302" t="s">
        <v>478</v>
      </c>
      <c r="C183" s="302" t="s">
        <v>479</v>
      </c>
      <c r="D183" s="303" t="s">
        <v>480</v>
      </c>
      <c r="E183" s="303" t="s">
        <v>481</v>
      </c>
      <c r="F183" s="302" t="s">
        <v>482</v>
      </c>
      <c r="G183" s="302" t="s">
        <v>483</v>
      </c>
      <c r="H183" s="302" t="s">
        <v>484</v>
      </c>
      <c r="I183" s="302" t="s">
        <v>485</v>
      </c>
      <c r="J183" s="302" t="s">
        <v>486</v>
      </c>
      <c r="K183" s="302" t="s">
        <v>487</v>
      </c>
      <c r="L183" s="301" t="s">
        <v>488</v>
      </c>
      <c r="M183" s="302" t="s">
        <v>489</v>
      </c>
      <c r="N183" s="302" t="s">
        <v>490</v>
      </c>
      <c r="O183" s="302" t="s">
        <v>487</v>
      </c>
      <c r="P183" s="302" t="s">
        <v>484</v>
      </c>
      <c r="Q183" s="301" t="s">
        <v>491</v>
      </c>
      <c r="R183" s="302" t="s">
        <v>492</v>
      </c>
      <c r="S183" s="302" t="s">
        <v>493</v>
      </c>
      <c r="T183" s="302">
        <v>52830940</v>
      </c>
      <c r="U183" s="302"/>
      <c r="V183" s="302"/>
      <c r="W183" s="303" t="s">
        <v>1017</v>
      </c>
      <c r="X183" s="302" t="s">
        <v>936</v>
      </c>
      <c r="Y183" s="302" t="s">
        <v>496</v>
      </c>
      <c r="Z183" s="302" t="s">
        <v>793</v>
      </c>
      <c r="AA183" s="302"/>
      <c r="AB183" s="302" t="s">
        <v>850</v>
      </c>
      <c r="AC183" s="302" t="s">
        <v>851</v>
      </c>
      <c r="AD183" s="304">
        <v>764.79</v>
      </c>
      <c r="AE183" s="304">
        <v>764.79</v>
      </c>
      <c r="AF183" s="302" t="s">
        <v>741</v>
      </c>
      <c r="AG183" s="302">
        <v>1</v>
      </c>
      <c r="AH183" s="304">
        <v>764.79</v>
      </c>
      <c r="AI183" s="304">
        <v>764.79</v>
      </c>
      <c r="AJ183" s="302" t="s">
        <v>501</v>
      </c>
      <c r="AK183" s="302" t="s">
        <v>502</v>
      </c>
      <c r="AL183" s="301" t="s">
        <v>503</v>
      </c>
      <c r="AM183" s="302">
        <v>34810</v>
      </c>
      <c r="AN183" s="302">
        <v>71475</v>
      </c>
      <c r="AO183" s="301" t="s">
        <v>477</v>
      </c>
      <c r="AP183" s="301" t="s">
        <v>504</v>
      </c>
      <c r="AQ183" s="302" t="s">
        <v>937</v>
      </c>
      <c r="AR183" s="302"/>
      <c r="AS183" s="303"/>
      <c r="AT183" s="302"/>
      <c r="AU183" s="302"/>
      <c r="AV183" s="304"/>
      <c r="AW183" s="302"/>
      <c r="AX183" s="302"/>
      <c r="AY183" s="304"/>
      <c r="AZ183" s="302"/>
      <c r="BA183" s="302"/>
      <c r="BB183" s="302"/>
      <c r="BC183" s="302"/>
      <c r="BD183" s="302"/>
      <c r="BE183" s="303"/>
      <c r="BF183" s="302"/>
      <c r="BG183" s="304"/>
      <c r="BH183" s="302"/>
      <c r="BI183" s="302"/>
      <c r="BJ183" s="302"/>
      <c r="BK183" s="302"/>
      <c r="BL183" s="302"/>
      <c r="BM183" s="302" t="s">
        <v>944</v>
      </c>
      <c r="BN183" s="302" t="s">
        <v>945</v>
      </c>
      <c r="BO183" s="302" t="s">
        <v>940</v>
      </c>
      <c r="BP183" s="302" t="s">
        <v>496</v>
      </c>
      <c r="BQ183" s="302" t="s">
        <v>856</v>
      </c>
      <c r="BR183" s="302" t="s">
        <v>941</v>
      </c>
    </row>
    <row r="184" spans="1:70" x14ac:dyDescent="0.35">
      <c r="A184" s="301" t="s">
        <v>477</v>
      </c>
      <c r="B184" s="302" t="s">
        <v>478</v>
      </c>
      <c r="C184" s="302" t="s">
        <v>479</v>
      </c>
      <c r="D184" s="303" t="s">
        <v>480</v>
      </c>
      <c r="E184" s="303" t="s">
        <v>481</v>
      </c>
      <c r="F184" s="302" t="s">
        <v>482</v>
      </c>
      <c r="G184" s="302" t="s">
        <v>483</v>
      </c>
      <c r="H184" s="302" t="s">
        <v>484</v>
      </c>
      <c r="I184" s="302" t="s">
        <v>485</v>
      </c>
      <c r="J184" s="302" t="s">
        <v>486</v>
      </c>
      <c r="K184" s="302" t="s">
        <v>487</v>
      </c>
      <c r="L184" s="301" t="s">
        <v>488</v>
      </c>
      <c r="M184" s="302" t="s">
        <v>489</v>
      </c>
      <c r="N184" s="302" t="s">
        <v>490</v>
      </c>
      <c r="O184" s="302" t="s">
        <v>487</v>
      </c>
      <c r="P184" s="302" t="s">
        <v>484</v>
      </c>
      <c r="Q184" s="301" t="s">
        <v>491</v>
      </c>
      <c r="R184" s="302" t="s">
        <v>492</v>
      </c>
      <c r="S184" s="302" t="s">
        <v>493</v>
      </c>
      <c r="T184" s="302">
        <v>52831038</v>
      </c>
      <c r="U184" s="302"/>
      <c r="V184" s="302"/>
      <c r="W184" s="303" t="s">
        <v>1017</v>
      </c>
      <c r="X184" s="302" t="s">
        <v>936</v>
      </c>
      <c r="Y184" s="302" t="s">
        <v>496</v>
      </c>
      <c r="Z184" s="302" t="s">
        <v>793</v>
      </c>
      <c r="AA184" s="302"/>
      <c r="AB184" s="302" t="s">
        <v>850</v>
      </c>
      <c r="AC184" s="302" t="s">
        <v>851</v>
      </c>
      <c r="AD184" s="304">
        <v>2043.61</v>
      </c>
      <c r="AE184" s="304">
        <v>2043.61</v>
      </c>
      <c r="AF184" s="302" t="s">
        <v>741</v>
      </c>
      <c r="AG184" s="302">
        <v>1</v>
      </c>
      <c r="AH184" s="304">
        <v>2043.61</v>
      </c>
      <c r="AI184" s="304">
        <v>2043.61</v>
      </c>
      <c r="AJ184" s="302" t="s">
        <v>501</v>
      </c>
      <c r="AK184" s="302" t="s">
        <v>502</v>
      </c>
      <c r="AL184" s="301" t="s">
        <v>503</v>
      </c>
      <c r="AM184" s="302">
        <v>34810</v>
      </c>
      <c r="AN184" s="302">
        <v>71475</v>
      </c>
      <c r="AO184" s="301" t="s">
        <v>477</v>
      </c>
      <c r="AP184" s="301" t="s">
        <v>504</v>
      </c>
      <c r="AQ184" s="302" t="s">
        <v>937</v>
      </c>
      <c r="AR184" s="302"/>
      <c r="AS184" s="303"/>
      <c r="AT184" s="302"/>
      <c r="AU184" s="302"/>
      <c r="AV184" s="304"/>
      <c r="AW184" s="302"/>
      <c r="AX184" s="302"/>
      <c r="AY184" s="304"/>
      <c r="AZ184" s="302"/>
      <c r="BA184" s="302"/>
      <c r="BB184" s="302"/>
      <c r="BC184" s="302"/>
      <c r="BD184" s="302"/>
      <c r="BE184" s="303"/>
      <c r="BF184" s="302"/>
      <c r="BG184" s="304"/>
      <c r="BH184" s="302"/>
      <c r="BI184" s="302"/>
      <c r="BJ184" s="302"/>
      <c r="BK184" s="302"/>
      <c r="BL184" s="302"/>
      <c r="BM184" s="302" t="s">
        <v>942</v>
      </c>
      <c r="BN184" s="302" t="s">
        <v>943</v>
      </c>
      <c r="BO184" s="302" t="s">
        <v>940</v>
      </c>
      <c r="BP184" s="302" t="s">
        <v>496</v>
      </c>
      <c r="BQ184" s="302" t="s">
        <v>856</v>
      </c>
      <c r="BR184" s="302" t="s">
        <v>941</v>
      </c>
    </row>
    <row r="185" spans="1:70" x14ac:dyDescent="0.35">
      <c r="A185" s="301" t="s">
        <v>477</v>
      </c>
      <c r="B185" s="302" t="s">
        <v>478</v>
      </c>
      <c r="C185" s="302" t="s">
        <v>479</v>
      </c>
      <c r="D185" s="303" t="s">
        <v>480</v>
      </c>
      <c r="E185" s="303" t="s">
        <v>481</v>
      </c>
      <c r="F185" s="302" t="s">
        <v>482</v>
      </c>
      <c r="G185" s="302" t="s">
        <v>483</v>
      </c>
      <c r="H185" s="302" t="s">
        <v>484</v>
      </c>
      <c r="I185" s="302" t="s">
        <v>485</v>
      </c>
      <c r="J185" s="302" t="s">
        <v>486</v>
      </c>
      <c r="K185" s="302" t="s">
        <v>487</v>
      </c>
      <c r="L185" s="301" t="s">
        <v>488</v>
      </c>
      <c r="M185" s="302" t="s">
        <v>489</v>
      </c>
      <c r="N185" s="302" t="s">
        <v>490</v>
      </c>
      <c r="O185" s="302" t="s">
        <v>487</v>
      </c>
      <c r="P185" s="302" t="s">
        <v>484</v>
      </c>
      <c r="Q185" s="301" t="s">
        <v>491</v>
      </c>
      <c r="R185" s="302" t="s">
        <v>492</v>
      </c>
      <c r="S185" s="302" t="s">
        <v>493</v>
      </c>
      <c r="T185" s="302">
        <v>52831044</v>
      </c>
      <c r="U185" s="302"/>
      <c r="V185" s="302"/>
      <c r="W185" s="303" t="s">
        <v>1017</v>
      </c>
      <c r="X185" s="302" t="s">
        <v>936</v>
      </c>
      <c r="Y185" s="302" t="s">
        <v>496</v>
      </c>
      <c r="Z185" s="302" t="s">
        <v>793</v>
      </c>
      <c r="AA185" s="302"/>
      <c r="AB185" s="302" t="s">
        <v>850</v>
      </c>
      <c r="AC185" s="302" t="s">
        <v>851</v>
      </c>
      <c r="AD185" s="304">
        <v>308.83999999999997</v>
      </c>
      <c r="AE185" s="304">
        <v>308.83999999999997</v>
      </c>
      <c r="AF185" s="302" t="s">
        <v>741</v>
      </c>
      <c r="AG185" s="302">
        <v>1</v>
      </c>
      <c r="AH185" s="304">
        <v>308.83999999999997</v>
      </c>
      <c r="AI185" s="304">
        <v>308.83999999999997</v>
      </c>
      <c r="AJ185" s="302" t="s">
        <v>501</v>
      </c>
      <c r="AK185" s="302" t="s">
        <v>502</v>
      </c>
      <c r="AL185" s="301" t="s">
        <v>503</v>
      </c>
      <c r="AM185" s="302">
        <v>34810</v>
      </c>
      <c r="AN185" s="302">
        <v>71475</v>
      </c>
      <c r="AO185" s="301" t="s">
        <v>477</v>
      </c>
      <c r="AP185" s="301" t="s">
        <v>504</v>
      </c>
      <c r="AQ185" s="302" t="s">
        <v>937</v>
      </c>
      <c r="AR185" s="302"/>
      <c r="AS185" s="303"/>
      <c r="AT185" s="302"/>
      <c r="AU185" s="302"/>
      <c r="AV185" s="304"/>
      <c r="AW185" s="302"/>
      <c r="AX185" s="302"/>
      <c r="AY185" s="304"/>
      <c r="AZ185" s="302"/>
      <c r="BA185" s="302"/>
      <c r="BB185" s="302"/>
      <c r="BC185" s="302"/>
      <c r="BD185" s="302"/>
      <c r="BE185" s="303"/>
      <c r="BF185" s="302"/>
      <c r="BG185" s="304"/>
      <c r="BH185" s="302"/>
      <c r="BI185" s="302"/>
      <c r="BJ185" s="302"/>
      <c r="BK185" s="302"/>
      <c r="BL185" s="302"/>
      <c r="BM185" s="302" t="s">
        <v>938</v>
      </c>
      <c r="BN185" s="302" t="s">
        <v>939</v>
      </c>
      <c r="BO185" s="302" t="s">
        <v>940</v>
      </c>
      <c r="BP185" s="302" t="s">
        <v>590</v>
      </c>
      <c r="BQ185" s="302" t="s">
        <v>856</v>
      </c>
      <c r="BR185" s="302" t="s">
        <v>941</v>
      </c>
    </row>
    <row r="186" spans="1:70" hidden="1" x14ac:dyDescent="0.35">
      <c r="A186" s="301" t="s">
        <v>477</v>
      </c>
      <c r="B186" s="302" t="s">
        <v>478</v>
      </c>
      <c r="C186" s="302" t="s">
        <v>479</v>
      </c>
      <c r="D186" s="303" t="s">
        <v>480</v>
      </c>
      <c r="E186" s="303" t="s">
        <v>481</v>
      </c>
      <c r="F186" s="302" t="s">
        <v>482</v>
      </c>
      <c r="G186" s="302" t="s">
        <v>483</v>
      </c>
      <c r="H186" s="302" t="s">
        <v>484</v>
      </c>
      <c r="I186" s="302" t="s">
        <v>485</v>
      </c>
      <c r="J186" s="302" t="s">
        <v>486</v>
      </c>
      <c r="K186" s="302" t="s">
        <v>487</v>
      </c>
      <c r="L186" s="301" t="s">
        <v>488</v>
      </c>
      <c r="M186" s="302" t="s">
        <v>489</v>
      </c>
      <c r="N186" s="302" t="s">
        <v>490</v>
      </c>
      <c r="O186" s="302" t="s">
        <v>487</v>
      </c>
      <c r="P186" s="302" t="s">
        <v>484</v>
      </c>
      <c r="Q186" s="301" t="s">
        <v>491</v>
      </c>
      <c r="R186" s="302" t="s">
        <v>492</v>
      </c>
      <c r="S186" s="302" t="s">
        <v>493</v>
      </c>
      <c r="T186" s="302">
        <v>52835081</v>
      </c>
      <c r="U186" s="302"/>
      <c r="V186" s="302"/>
      <c r="W186" s="303" t="s">
        <v>1017</v>
      </c>
      <c r="X186" s="302" t="s">
        <v>926</v>
      </c>
      <c r="Y186" s="302" t="s">
        <v>496</v>
      </c>
      <c r="Z186" s="302" t="s">
        <v>793</v>
      </c>
      <c r="AA186" s="302"/>
      <c r="AB186" s="302" t="s">
        <v>850</v>
      </c>
      <c r="AC186" s="302" t="s">
        <v>851</v>
      </c>
      <c r="AD186" s="304">
        <v>15951.37</v>
      </c>
      <c r="AE186" s="304">
        <v>15951.37</v>
      </c>
      <c r="AF186" s="302" t="s">
        <v>741</v>
      </c>
      <c r="AG186" s="302">
        <v>1</v>
      </c>
      <c r="AH186" s="304">
        <v>15951.37</v>
      </c>
      <c r="AI186" s="304">
        <v>15951.37</v>
      </c>
      <c r="AJ186" s="302" t="s">
        <v>501</v>
      </c>
      <c r="AK186" s="302" t="s">
        <v>502</v>
      </c>
      <c r="AL186" s="301" t="s">
        <v>503</v>
      </c>
      <c r="AM186" s="302">
        <v>34810</v>
      </c>
      <c r="AN186" s="302">
        <v>67405</v>
      </c>
      <c r="AO186" s="301" t="s">
        <v>477</v>
      </c>
      <c r="AP186" s="301" t="s">
        <v>504</v>
      </c>
      <c r="AQ186" s="302" t="s">
        <v>927</v>
      </c>
      <c r="AR186" s="302"/>
      <c r="AS186" s="303"/>
      <c r="AT186" s="302"/>
      <c r="AU186" s="302"/>
      <c r="AV186" s="304"/>
      <c r="AW186" s="302"/>
      <c r="AX186" s="302"/>
      <c r="AY186" s="304"/>
      <c r="AZ186" s="302"/>
      <c r="BA186" s="302"/>
      <c r="BB186" s="302"/>
      <c r="BC186" s="302"/>
      <c r="BD186" s="302"/>
      <c r="BE186" s="303"/>
      <c r="BF186" s="302"/>
      <c r="BG186" s="304"/>
      <c r="BH186" s="302"/>
      <c r="BI186" s="302"/>
      <c r="BJ186" s="302"/>
      <c r="BK186" s="302"/>
      <c r="BL186" s="302"/>
      <c r="BM186" s="302" t="s">
        <v>928</v>
      </c>
      <c r="BN186" s="302" t="s">
        <v>929</v>
      </c>
      <c r="BO186" s="302" t="s">
        <v>930</v>
      </c>
      <c r="BP186" s="302" t="s">
        <v>496</v>
      </c>
      <c r="BQ186" s="302" t="s">
        <v>856</v>
      </c>
      <c r="BR186" s="302" t="s">
        <v>931</v>
      </c>
    </row>
    <row r="187" spans="1:70" x14ac:dyDescent="0.35">
      <c r="A187" s="301" t="s">
        <v>477</v>
      </c>
      <c r="B187" s="302" t="s">
        <v>478</v>
      </c>
      <c r="C187" s="302" t="s">
        <v>479</v>
      </c>
      <c r="D187" s="303" t="s">
        <v>480</v>
      </c>
      <c r="E187" s="303" t="s">
        <v>481</v>
      </c>
      <c r="F187" s="302" t="s">
        <v>482</v>
      </c>
      <c r="G187" s="302" t="s">
        <v>483</v>
      </c>
      <c r="H187" s="302" t="s">
        <v>484</v>
      </c>
      <c r="I187" s="302" t="s">
        <v>485</v>
      </c>
      <c r="J187" s="302" t="s">
        <v>486</v>
      </c>
      <c r="K187" s="302" t="s">
        <v>487</v>
      </c>
      <c r="L187" s="301" t="s">
        <v>488</v>
      </c>
      <c r="M187" s="302" t="s">
        <v>489</v>
      </c>
      <c r="N187" s="302" t="s">
        <v>490</v>
      </c>
      <c r="O187" s="302" t="s">
        <v>487</v>
      </c>
      <c r="P187" s="302" t="s">
        <v>484</v>
      </c>
      <c r="Q187" s="301" t="s">
        <v>491</v>
      </c>
      <c r="R187" s="302" t="s">
        <v>492</v>
      </c>
      <c r="S187" s="302" t="s">
        <v>493</v>
      </c>
      <c r="T187" s="302">
        <v>52835095</v>
      </c>
      <c r="U187" s="302"/>
      <c r="V187" s="302"/>
      <c r="W187" s="303" t="s">
        <v>1017</v>
      </c>
      <c r="X187" s="302" t="s">
        <v>849</v>
      </c>
      <c r="Y187" s="302" t="s">
        <v>496</v>
      </c>
      <c r="Z187" s="302" t="s">
        <v>793</v>
      </c>
      <c r="AA187" s="302"/>
      <c r="AB187" s="302" t="s">
        <v>850</v>
      </c>
      <c r="AC187" s="302" t="s">
        <v>851</v>
      </c>
      <c r="AD187" s="304">
        <v>876.05</v>
      </c>
      <c r="AE187" s="304">
        <v>876.05</v>
      </c>
      <c r="AF187" s="302" t="s">
        <v>741</v>
      </c>
      <c r="AG187" s="302">
        <v>1</v>
      </c>
      <c r="AH187" s="304">
        <v>876.05</v>
      </c>
      <c r="AI187" s="304">
        <v>876.05</v>
      </c>
      <c r="AJ187" s="302" t="s">
        <v>501</v>
      </c>
      <c r="AK187" s="302" t="s">
        <v>502</v>
      </c>
      <c r="AL187" s="301" t="s">
        <v>503</v>
      </c>
      <c r="AM187" s="302">
        <v>34810</v>
      </c>
      <c r="AN187" s="302">
        <v>71501</v>
      </c>
      <c r="AO187" s="301" t="s">
        <v>477</v>
      </c>
      <c r="AP187" s="301" t="s">
        <v>504</v>
      </c>
      <c r="AQ187" s="302" t="s">
        <v>852</v>
      </c>
      <c r="AR187" s="302"/>
      <c r="AS187" s="303"/>
      <c r="AT187" s="302"/>
      <c r="AU187" s="302"/>
      <c r="AV187" s="304"/>
      <c r="AW187" s="302"/>
      <c r="AX187" s="302"/>
      <c r="AY187" s="304"/>
      <c r="AZ187" s="302"/>
      <c r="BA187" s="302"/>
      <c r="BB187" s="302"/>
      <c r="BC187" s="302"/>
      <c r="BD187" s="302"/>
      <c r="BE187" s="303"/>
      <c r="BF187" s="302"/>
      <c r="BG187" s="304"/>
      <c r="BH187" s="302"/>
      <c r="BI187" s="302"/>
      <c r="BJ187" s="302"/>
      <c r="BK187" s="302"/>
      <c r="BL187" s="302"/>
      <c r="BM187" s="302" t="s">
        <v>853</v>
      </c>
      <c r="BN187" s="302" t="s">
        <v>854</v>
      </c>
      <c r="BO187" s="302" t="s">
        <v>855</v>
      </c>
      <c r="BP187" s="302" t="s">
        <v>590</v>
      </c>
      <c r="BQ187" s="302" t="s">
        <v>856</v>
      </c>
      <c r="BR187" s="302" t="s">
        <v>857</v>
      </c>
    </row>
    <row r="188" spans="1:70" hidden="1" x14ac:dyDescent="0.35">
      <c r="A188" s="301" t="s">
        <v>477</v>
      </c>
      <c r="B188" s="302" t="s">
        <v>478</v>
      </c>
      <c r="C188" s="302" t="s">
        <v>479</v>
      </c>
      <c r="D188" s="303" t="s">
        <v>480</v>
      </c>
      <c r="E188" s="303" t="s">
        <v>481</v>
      </c>
      <c r="F188" s="302" t="s">
        <v>482</v>
      </c>
      <c r="G188" s="302" t="s">
        <v>483</v>
      </c>
      <c r="H188" s="302" t="s">
        <v>484</v>
      </c>
      <c r="I188" s="302" t="s">
        <v>485</v>
      </c>
      <c r="J188" s="302" t="s">
        <v>486</v>
      </c>
      <c r="K188" s="302" t="s">
        <v>487</v>
      </c>
      <c r="L188" s="301" t="s">
        <v>488</v>
      </c>
      <c r="M188" s="302" t="s">
        <v>489</v>
      </c>
      <c r="N188" s="302" t="s">
        <v>490</v>
      </c>
      <c r="O188" s="302" t="s">
        <v>487</v>
      </c>
      <c r="P188" s="302" t="s">
        <v>484</v>
      </c>
      <c r="Q188" s="301" t="s">
        <v>491</v>
      </c>
      <c r="R188" s="302" t="s">
        <v>492</v>
      </c>
      <c r="S188" s="302" t="s">
        <v>493</v>
      </c>
      <c r="T188" s="302">
        <v>52942079</v>
      </c>
      <c r="U188" s="302"/>
      <c r="V188" s="302"/>
      <c r="W188" s="303" t="s">
        <v>1017</v>
      </c>
      <c r="X188" s="302" t="s">
        <v>792</v>
      </c>
      <c r="Y188" s="302" t="s">
        <v>496</v>
      </c>
      <c r="Z188" s="302" t="s">
        <v>793</v>
      </c>
      <c r="AA188" s="302"/>
      <c r="AB188" s="302" t="s">
        <v>794</v>
      </c>
      <c r="AC188" s="302" t="s">
        <v>795</v>
      </c>
      <c r="AD188" s="304">
        <v>0</v>
      </c>
      <c r="AE188" s="304">
        <v>1396.13</v>
      </c>
      <c r="AF188" s="302" t="s">
        <v>741</v>
      </c>
      <c r="AG188" s="302">
        <v>1</v>
      </c>
      <c r="AH188" s="304">
        <v>0</v>
      </c>
      <c r="AI188" s="304">
        <v>1396.13</v>
      </c>
      <c r="AJ188" s="302"/>
      <c r="AK188" s="302"/>
      <c r="AL188" s="301"/>
      <c r="AM188" s="302"/>
      <c r="AN188" s="302"/>
      <c r="AO188" s="301"/>
      <c r="AP188" s="301"/>
      <c r="AQ188" s="302" t="s">
        <v>796</v>
      </c>
      <c r="AR188" s="302"/>
      <c r="AS188" s="303"/>
      <c r="AT188" s="302"/>
      <c r="AU188" s="302"/>
      <c r="AV188" s="304"/>
      <c r="AW188" s="302"/>
      <c r="AX188" s="302"/>
      <c r="AY188" s="304"/>
      <c r="AZ188" s="302"/>
      <c r="BA188" s="302"/>
      <c r="BB188" s="302"/>
      <c r="BC188" s="302"/>
      <c r="BD188" s="302"/>
      <c r="BE188" s="303"/>
      <c r="BF188" s="302"/>
      <c r="BG188" s="304"/>
      <c r="BH188" s="302"/>
      <c r="BI188" s="302"/>
      <c r="BJ188" s="302"/>
      <c r="BK188" s="302"/>
      <c r="BL188" s="302"/>
      <c r="BM188" s="302"/>
      <c r="BN188" s="302"/>
      <c r="BO188" s="302"/>
      <c r="BP188" s="302"/>
      <c r="BQ188" s="302"/>
      <c r="BR188" s="302"/>
    </row>
    <row r="189" spans="1:70" x14ac:dyDescent="0.35">
      <c r="A189" s="301" t="s">
        <v>477</v>
      </c>
      <c r="B189" s="302" t="s">
        <v>478</v>
      </c>
      <c r="C189" s="302" t="s">
        <v>479</v>
      </c>
      <c r="D189" s="303" t="s">
        <v>480</v>
      </c>
      <c r="E189" s="303" t="s">
        <v>481</v>
      </c>
      <c r="F189" s="302" t="s">
        <v>482</v>
      </c>
      <c r="G189" s="302" t="s">
        <v>483</v>
      </c>
      <c r="H189" s="302" t="s">
        <v>484</v>
      </c>
      <c r="I189" s="302" t="s">
        <v>485</v>
      </c>
      <c r="J189" s="302" t="s">
        <v>486</v>
      </c>
      <c r="K189" s="302" t="s">
        <v>487</v>
      </c>
      <c r="L189" s="301" t="s">
        <v>488</v>
      </c>
      <c r="M189" s="302" t="s">
        <v>489</v>
      </c>
      <c r="N189" s="302" t="s">
        <v>490</v>
      </c>
      <c r="O189" s="302" t="s">
        <v>487</v>
      </c>
      <c r="P189" s="302" t="s">
        <v>484</v>
      </c>
      <c r="Q189" s="301" t="s">
        <v>491</v>
      </c>
      <c r="R189" s="302" t="s">
        <v>492</v>
      </c>
      <c r="S189" s="302" t="s">
        <v>493</v>
      </c>
      <c r="T189" s="302">
        <v>53975238</v>
      </c>
      <c r="U189" s="302"/>
      <c r="V189" s="302"/>
      <c r="W189" s="303" t="s">
        <v>1023</v>
      </c>
      <c r="X189" s="302" t="s">
        <v>936</v>
      </c>
      <c r="Y189" s="302" t="s">
        <v>496</v>
      </c>
      <c r="Z189" s="302" t="s">
        <v>793</v>
      </c>
      <c r="AA189" s="302"/>
      <c r="AB189" s="302" t="s">
        <v>850</v>
      </c>
      <c r="AC189" s="302" t="s">
        <v>851</v>
      </c>
      <c r="AD189" s="304">
        <v>770.1</v>
      </c>
      <c r="AE189" s="304">
        <v>770.1</v>
      </c>
      <c r="AF189" s="302" t="s">
        <v>741</v>
      </c>
      <c r="AG189" s="302">
        <v>1</v>
      </c>
      <c r="AH189" s="304">
        <v>770.1</v>
      </c>
      <c r="AI189" s="304">
        <v>770.1</v>
      </c>
      <c r="AJ189" s="302" t="s">
        <v>501</v>
      </c>
      <c r="AK189" s="302" t="s">
        <v>502</v>
      </c>
      <c r="AL189" s="301" t="s">
        <v>503</v>
      </c>
      <c r="AM189" s="302">
        <v>34810</v>
      </c>
      <c r="AN189" s="302">
        <v>71475</v>
      </c>
      <c r="AO189" s="301" t="s">
        <v>477</v>
      </c>
      <c r="AP189" s="301" t="s">
        <v>504</v>
      </c>
      <c r="AQ189" s="302" t="s">
        <v>937</v>
      </c>
      <c r="AR189" s="302"/>
      <c r="AS189" s="303"/>
      <c r="AT189" s="302"/>
      <c r="AU189" s="302"/>
      <c r="AV189" s="304"/>
      <c r="AW189" s="302"/>
      <c r="AX189" s="302"/>
      <c r="AY189" s="304"/>
      <c r="AZ189" s="302"/>
      <c r="BA189" s="302"/>
      <c r="BB189" s="302"/>
      <c r="BC189" s="302"/>
      <c r="BD189" s="302"/>
      <c r="BE189" s="303"/>
      <c r="BF189" s="302"/>
      <c r="BG189" s="304"/>
      <c r="BH189" s="302"/>
      <c r="BI189" s="302"/>
      <c r="BJ189" s="302"/>
      <c r="BK189" s="302"/>
      <c r="BL189" s="302"/>
      <c r="BM189" s="302" t="s">
        <v>944</v>
      </c>
      <c r="BN189" s="302" t="s">
        <v>945</v>
      </c>
      <c r="BO189" s="302" t="s">
        <v>940</v>
      </c>
      <c r="BP189" s="302" t="s">
        <v>496</v>
      </c>
      <c r="BQ189" s="302" t="s">
        <v>856</v>
      </c>
      <c r="BR189" s="302" t="s">
        <v>941</v>
      </c>
    </row>
    <row r="190" spans="1:70" x14ac:dyDescent="0.35">
      <c r="A190" s="301" t="s">
        <v>477</v>
      </c>
      <c r="B190" s="302" t="s">
        <v>478</v>
      </c>
      <c r="C190" s="302" t="s">
        <v>479</v>
      </c>
      <c r="D190" s="303" t="s">
        <v>480</v>
      </c>
      <c r="E190" s="303" t="s">
        <v>481</v>
      </c>
      <c r="F190" s="302" t="s">
        <v>482</v>
      </c>
      <c r="G190" s="302" t="s">
        <v>483</v>
      </c>
      <c r="H190" s="302" t="s">
        <v>484</v>
      </c>
      <c r="I190" s="302" t="s">
        <v>485</v>
      </c>
      <c r="J190" s="302" t="s">
        <v>486</v>
      </c>
      <c r="K190" s="302" t="s">
        <v>487</v>
      </c>
      <c r="L190" s="301" t="s">
        <v>488</v>
      </c>
      <c r="M190" s="302" t="s">
        <v>489</v>
      </c>
      <c r="N190" s="302" t="s">
        <v>490</v>
      </c>
      <c r="O190" s="302" t="s">
        <v>487</v>
      </c>
      <c r="P190" s="302" t="s">
        <v>484</v>
      </c>
      <c r="Q190" s="301" t="s">
        <v>491</v>
      </c>
      <c r="R190" s="302" t="s">
        <v>492</v>
      </c>
      <c r="S190" s="302" t="s">
        <v>493</v>
      </c>
      <c r="T190" s="302">
        <v>53975338</v>
      </c>
      <c r="U190" s="302"/>
      <c r="V190" s="302"/>
      <c r="W190" s="303" t="s">
        <v>1023</v>
      </c>
      <c r="X190" s="302" t="s">
        <v>936</v>
      </c>
      <c r="Y190" s="302" t="s">
        <v>496</v>
      </c>
      <c r="Z190" s="302" t="s">
        <v>793</v>
      </c>
      <c r="AA190" s="302"/>
      <c r="AB190" s="302" t="s">
        <v>850</v>
      </c>
      <c r="AC190" s="302" t="s">
        <v>851</v>
      </c>
      <c r="AD190" s="304">
        <v>2059.0500000000002</v>
      </c>
      <c r="AE190" s="304">
        <v>2059.0500000000002</v>
      </c>
      <c r="AF190" s="302" t="s">
        <v>741</v>
      </c>
      <c r="AG190" s="302">
        <v>1</v>
      </c>
      <c r="AH190" s="304">
        <v>2059.0500000000002</v>
      </c>
      <c r="AI190" s="304">
        <v>2059.0500000000002</v>
      </c>
      <c r="AJ190" s="302" t="s">
        <v>501</v>
      </c>
      <c r="AK190" s="302" t="s">
        <v>502</v>
      </c>
      <c r="AL190" s="301" t="s">
        <v>503</v>
      </c>
      <c r="AM190" s="302">
        <v>34810</v>
      </c>
      <c r="AN190" s="302">
        <v>71475</v>
      </c>
      <c r="AO190" s="301" t="s">
        <v>477</v>
      </c>
      <c r="AP190" s="301" t="s">
        <v>504</v>
      </c>
      <c r="AQ190" s="302" t="s">
        <v>937</v>
      </c>
      <c r="AR190" s="302"/>
      <c r="AS190" s="303"/>
      <c r="AT190" s="302"/>
      <c r="AU190" s="302"/>
      <c r="AV190" s="304"/>
      <c r="AW190" s="302"/>
      <c r="AX190" s="302"/>
      <c r="AY190" s="304"/>
      <c r="AZ190" s="302"/>
      <c r="BA190" s="302"/>
      <c r="BB190" s="302"/>
      <c r="BC190" s="302"/>
      <c r="BD190" s="302"/>
      <c r="BE190" s="303"/>
      <c r="BF190" s="302"/>
      <c r="BG190" s="304"/>
      <c r="BH190" s="302"/>
      <c r="BI190" s="302"/>
      <c r="BJ190" s="302"/>
      <c r="BK190" s="302"/>
      <c r="BL190" s="302"/>
      <c r="BM190" s="302" t="s">
        <v>942</v>
      </c>
      <c r="BN190" s="302" t="s">
        <v>943</v>
      </c>
      <c r="BO190" s="302" t="s">
        <v>940</v>
      </c>
      <c r="BP190" s="302" t="s">
        <v>496</v>
      </c>
      <c r="BQ190" s="302" t="s">
        <v>856</v>
      </c>
      <c r="BR190" s="302" t="s">
        <v>941</v>
      </c>
    </row>
    <row r="191" spans="1:70" x14ac:dyDescent="0.35">
      <c r="A191" s="301" t="s">
        <v>477</v>
      </c>
      <c r="B191" s="302" t="s">
        <v>478</v>
      </c>
      <c r="C191" s="302" t="s">
        <v>479</v>
      </c>
      <c r="D191" s="303" t="s">
        <v>480</v>
      </c>
      <c r="E191" s="303" t="s">
        <v>481</v>
      </c>
      <c r="F191" s="302" t="s">
        <v>482</v>
      </c>
      <c r="G191" s="302" t="s">
        <v>483</v>
      </c>
      <c r="H191" s="302" t="s">
        <v>484</v>
      </c>
      <c r="I191" s="302" t="s">
        <v>485</v>
      </c>
      <c r="J191" s="302" t="s">
        <v>486</v>
      </c>
      <c r="K191" s="302" t="s">
        <v>487</v>
      </c>
      <c r="L191" s="301" t="s">
        <v>488</v>
      </c>
      <c r="M191" s="302" t="s">
        <v>489</v>
      </c>
      <c r="N191" s="302" t="s">
        <v>490</v>
      </c>
      <c r="O191" s="302" t="s">
        <v>487</v>
      </c>
      <c r="P191" s="302" t="s">
        <v>484</v>
      </c>
      <c r="Q191" s="301" t="s">
        <v>491</v>
      </c>
      <c r="R191" s="302" t="s">
        <v>492</v>
      </c>
      <c r="S191" s="302" t="s">
        <v>493</v>
      </c>
      <c r="T191" s="302">
        <v>53975458</v>
      </c>
      <c r="U191" s="302"/>
      <c r="V191" s="302"/>
      <c r="W191" s="303" t="s">
        <v>1023</v>
      </c>
      <c r="X191" s="302" t="s">
        <v>849</v>
      </c>
      <c r="Y191" s="302" t="s">
        <v>496</v>
      </c>
      <c r="Z191" s="302" t="s">
        <v>793</v>
      </c>
      <c r="AA191" s="302"/>
      <c r="AB191" s="302" t="s">
        <v>850</v>
      </c>
      <c r="AC191" s="302" t="s">
        <v>851</v>
      </c>
      <c r="AD191" s="304">
        <v>881.5</v>
      </c>
      <c r="AE191" s="304">
        <v>881.5</v>
      </c>
      <c r="AF191" s="302" t="s">
        <v>741</v>
      </c>
      <c r="AG191" s="302">
        <v>1</v>
      </c>
      <c r="AH191" s="304">
        <v>881.5</v>
      </c>
      <c r="AI191" s="304">
        <v>881.5</v>
      </c>
      <c r="AJ191" s="302" t="s">
        <v>501</v>
      </c>
      <c r="AK191" s="302" t="s">
        <v>502</v>
      </c>
      <c r="AL191" s="301" t="s">
        <v>503</v>
      </c>
      <c r="AM191" s="302">
        <v>34810</v>
      </c>
      <c r="AN191" s="302">
        <v>71501</v>
      </c>
      <c r="AO191" s="301" t="s">
        <v>477</v>
      </c>
      <c r="AP191" s="301" t="s">
        <v>504</v>
      </c>
      <c r="AQ191" s="302" t="s">
        <v>852</v>
      </c>
      <c r="AR191" s="302"/>
      <c r="AS191" s="303"/>
      <c r="AT191" s="302"/>
      <c r="AU191" s="302"/>
      <c r="AV191" s="304"/>
      <c r="AW191" s="302"/>
      <c r="AX191" s="302"/>
      <c r="AY191" s="304"/>
      <c r="AZ191" s="302"/>
      <c r="BA191" s="302"/>
      <c r="BB191" s="302"/>
      <c r="BC191" s="302"/>
      <c r="BD191" s="302"/>
      <c r="BE191" s="303"/>
      <c r="BF191" s="302"/>
      <c r="BG191" s="304"/>
      <c r="BH191" s="302"/>
      <c r="BI191" s="302"/>
      <c r="BJ191" s="302"/>
      <c r="BK191" s="302"/>
      <c r="BL191" s="302"/>
      <c r="BM191" s="302" t="s">
        <v>853</v>
      </c>
      <c r="BN191" s="302" t="s">
        <v>854</v>
      </c>
      <c r="BO191" s="302" t="s">
        <v>855</v>
      </c>
      <c r="BP191" s="302" t="s">
        <v>590</v>
      </c>
      <c r="BQ191" s="302" t="s">
        <v>856</v>
      </c>
      <c r="BR191" s="302" t="s">
        <v>857</v>
      </c>
    </row>
    <row r="192" spans="1:70" x14ac:dyDescent="0.35">
      <c r="A192" s="301" t="s">
        <v>477</v>
      </c>
      <c r="B192" s="302" t="s">
        <v>478</v>
      </c>
      <c r="C192" s="302" t="s">
        <v>479</v>
      </c>
      <c r="D192" s="303" t="s">
        <v>480</v>
      </c>
      <c r="E192" s="303" t="s">
        <v>481</v>
      </c>
      <c r="F192" s="302" t="s">
        <v>482</v>
      </c>
      <c r="G192" s="302" t="s">
        <v>483</v>
      </c>
      <c r="H192" s="302" t="s">
        <v>484</v>
      </c>
      <c r="I192" s="302" t="s">
        <v>485</v>
      </c>
      <c r="J192" s="302" t="s">
        <v>486</v>
      </c>
      <c r="K192" s="302" t="s">
        <v>487</v>
      </c>
      <c r="L192" s="301" t="s">
        <v>488</v>
      </c>
      <c r="M192" s="302" t="s">
        <v>489</v>
      </c>
      <c r="N192" s="302" t="s">
        <v>490</v>
      </c>
      <c r="O192" s="302" t="s">
        <v>487</v>
      </c>
      <c r="P192" s="302" t="s">
        <v>484</v>
      </c>
      <c r="Q192" s="301" t="s">
        <v>491</v>
      </c>
      <c r="R192" s="302" t="s">
        <v>492</v>
      </c>
      <c r="S192" s="302" t="s">
        <v>493</v>
      </c>
      <c r="T192" s="302">
        <v>53975620</v>
      </c>
      <c r="U192" s="302"/>
      <c r="V192" s="302"/>
      <c r="W192" s="303" t="s">
        <v>1023</v>
      </c>
      <c r="X192" s="302" t="s">
        <v>936</v>
      </c>
      <c r="Y192" s="302" t="s">
        <v>496</v>
      </c>
      <c r="Z192" s="302" t="s">
        <v>793</v>
      </c>
      <c r="AA192" s="302"/>
      <c r="AB192" s="302" t="s">
        <v>850</v>
      </c>
      <c r="AC192" s="302" t="s">
        <v>851</v>
      </c>
      <c r="AD192" s="304">
        <v>310.52</v>
      </c>
      <c r="AE192" s="304">
        <v>310.52</v>
      </c>
      <c r="AF192" s="302" t="s">
        <v>741</v>
      </c>
      <c r="AG192" s="302">
        <v>1</v>
      </c>
      <c r="AH192" s="304">
        <v>310.52</v>
      </c>
      <c r="AI192" s="304">
        <v>310.52</v>
      </c>
      <c r="AJ192" s="302" t="s">
        <v>501</v>
      </c>
      <c r="AK192" s="302" t="s">
        <v>502</v>
      </c>
      <c r="AL192" s="301" t="s">
        <v>503</v>
      </c>
      <c r="AM192" s="302">
        <v>34810</v>
      </c>
      <c r="AN192" s="302">
        <v>71475</v>
      </c>
      <c r="AO192" s="301" t="s">
        <v>477</v>
      </c>
      <c r="AP192" s="301" t="s">
        <v>504</v>
      </c>
      <c r="AQ192" s="302" t="s">
        <v>937</v>
      </c>
      <c r="AR192" s="302"/>
      <c r="AS192" s="303"/>
      <c r="AT192" s="302"/>
      <c r="AU192" s="302"/>
      <c r="AV192" s="304"/>
      <c r="AW192" s="302"/>
      <c r="AX192" s="302"/>
      <c r="AY192" s="304"/>
      <c r="AZ192" s="302"/>
      <c r="BA192" s="302"/>
      <c r="BB192" s="302"/>
      <c r="BC192" s="302"/>
      <c r="BD192" s="302"/>
      <c r="BE192" s="303"/>
      <c r="BF192" s="302"/>
      <c r="BG192" s="304"/>
      <c r="BH192" s="302"/>
      <c r="BI192" s="302"/>
      <c r="BJ192" s="302"/>
      <c r="BK192" s="302"/>
      <c r="BL192" s="302"/>
      <c r="BM192" s="302" t="s">
        <v>938</v>
      </c>
      <c r="BN192" s="302" t="s">
        <v>939</v>
      </c>
      <c r="BO192" s="302" t="s">
        <v>940</v>
      </c>
      <c r="BP192" s="302" t="s">
        <v>590</v>
      </c>
      <c r="BQ192" s="302" t="s">
        <v>856</v>
      </c>
      <c r="BR192" s="302" t="s">
        <v>941</v>
      </c>
    </row>
    <row r="193" spans="1:70" hidden="1" x14ac:dyDescent="0.35">
      <c r="A193" s="301" t="s">
        <v>477</v>
      </c>
      <c r="B193" s="302" t="s">
        <v>478</v>
      </c>
      <c r="C193" s="302" t="s">
        <v>479</v>
      </c>
      <c r="D193" s="303" t="s">
        <v>480</v>
      </c>
      <c r="E193" s="303" t="s">
        <v>481</v>
      </c>
      <c r="F193" s="302" t="s">
        <v>482</v>
      </c>
      <c r="G193" s="302" t="s">
        <v>483</v>
      </c>
      <c r="H193" s="302" t="s">
        <v>484</v>
      </c>
      <c r="I193" s="302" t="s">
        <v>485</v>
      </c>
      <c r="J193" s="302" t="s">
        <v>486</v>
      </c>
      <c r="K193" s="302" t="s">
        <v>487</v>
      </c>
      <c r="L193" s="301" t="s">
        <v>488</v>
      </c>
      <c r="M193" s="302" t="s">
        <v>489</v>
      </c>
      <c r="N193" s="302" t="s">
        <v>490</v>
      </c>
      <c r="O193" s="302" t="s">
        <v>487</v>
      </c>
      <c r="P193" s="302" t="s">
        <v>484</v>
      </c>
      <c r="Q193" s="301" t="s">
        <v>491</v>
      </c>
      <c r="R193" s="302" t="s">
        <v>492</v>
      </c>
      <c r="S193" s="302" t="s">
        <v>493</v>
      </c>
      <c r="T193" s="302">
        <v>53975640</v>
      </c>
      <c r="U193" s="302"/>
      <c r="V193" s="302"/>
      <c r="W193" s="303" t="s">
        <v>1023</v>
      </c>
      <c r="X193" s="302" t="s">
        <v>926</v>
      </c>
      <c r="Y193" s="302" t="s">
        <v>496</v>
      </c>
      <c r="Z193" s="302" t="s">
        <v>793</v>
      </c>
      <c r="AA193" s="302"/>
      <c r="AB193" s="302" t="s">
        <v>850</v>
      </c>
      <c r="AC193" s="302" t="s">
        <v>851</v>
      </c>
      <c r="AD193" s="304">
        <v>18823.650000000001</v>
      </c>
      <c r="AE193" s="304">
        <v>18823.650000000001</v>
      </c>
      <c r="AF193" s="302" t="s">
        <v>741</v>
      </c>
      <c r="AG193" s="302">
        <v>1</v>
      </c>
      <c r="AH193" s="304">
        <v>18823.650000000001</v>
      </c>
      <c r="AI193" s="304">
        <v>18823.650000000001</v>
      </c>
      <c r="AJ193" s="302" t="s">
        <v>501</v>
      </c>
      <c r="AK193" s="302" t="s">
        <v>502</v>
      </c>
      <c r="AL193" s="301" t="s">
        <v>503</v>
      </c>
      <c r="AM193" s="302">
        <v>34810</v>
      </c>
      <c r="AN193" s="302">
        <v>67405</v>
      </c>
      <c r="AO193" s="301" t="s">
        <v>477</v>
      </c>
      <c r="AP193" s="301" t="s">
        <v>504</v>
      </c>
      <c r="AQ193" s="302" t="s">
        <v>927</v>
      </c>
      <c r="AR193" s="302"/>
      <c r="AS193" s="303"/>
      <c r="AT193" s="302"/>
      <c r="AU193" s="302"/>
      <c r="AV193" s="304"/>
      <c r="AW193" s="302"/>
      <c r="AX193" s="302"/>
      <c r="AY193" s="304"/>
      <c r="AZ193" s="302"/>
      <c r="BA193" s="302"/>
      <c r="BB193" s="302"/>
      <c r="BC193" s="302"/>
      <c r="BD193" s="302"/>
      <c r="BE193" s="303"/>
      <c r="BF193" s="302"/>
      <c r="BG193" s="304"/>
      <c r="BH193" s="302"/>
      <c r="BI193" s="302"/>
      <c r="BJ193" s="302"/>
      <c r="BK193" s="302"/>
      <c r="BL193" s="302"/>
      <c r="BM193" s="302" t="s">
        <v>928</v>
      </c>
      <c r="BN193" s="302" t="s">
        <v>929</v>
      </c>
      <c r="BO193" s="302" t="s">
        <v>930</v>
      </c>
      <c r="BP193" s="302" t="s">
        <v>496</v>
      </c>
      <c r="BQ193" s="302" t="s">
        <v>856</v>
      </c>
      <c r="BR193" s="302" t="s">
        <v>931</v>
      </c>
    </row>
    <row r="194" spans="1:70" hidden="1" x14ac:dyDescent="0.35">
      <c r="A194" s="301" t="s">
        <v>477</v>
      </c>
      <c r="B194" s="302" t="s">
        <v>478</v>
      </c>
      <c r="C194" s="302" t="s">
        <v>479</v>
      </c>
      <c r="D194" s="303" t="s">
        <v>480</v>
      </c>
      <c r="E194" s="303" t="s">
        <v>481</v>
      </c>
      <c r="F194" s="302" t="s">
        <v>482</v>
      </c>
      <c r="G194" s="302" t="s">
        <v>483</v>
      </c>
      <c r="H194" s="302" t="s">
        <v>484</v>
      </c>
      <c r="I194" s="302" t="s">
        <v>485</v>
      </c>
      <c r="J194" s="302" t="s">
        <v>486</v>
      </c>
      <c r="K194" s="302" t="s">
        <v>487</v>
      </c>
      <c r="L194" s="301" t="s">
        <v>488</v>
      </c>
      <c r="M194" s="302" t="s">
        <v>489</v>
      </c>
      <c r="N194" s="302" t="s">
        <v>490</v>
      </c>
      <c r="O194" s="302" t="s">
        <v>487</v>
      </c>
      <c r="P194" s="302" t="s">
        <v>484</v>
      </c>
      <c r="Q194" s="301" t="s">
        <v>491</v>
      </c>
      <c r="R194" s="302" t="s">
        <v>492</v>
      </c>
      <c r="S194" s="302" t="s">
        <v>493</v>
      </c>
      <c r="T194" s="302">
        <v>54077729</v>
      </c>
      <c r="U194" s="302"/>
      <c r="V194" s="302"/>
      <c r="W194" s="303" t="s">
        <v>1023</v>
      </c>
      <c r="X194" s="302" t="s">
        <v>792</v>
      </c>
      <c r="Y194" s="302" t="s">
        <v>496</v>
      </c>
      <c r="Z194" s="302" t="s">
        <v>793</v>
      </c>
      <c r="AA194" s="302"/>
      <c r="AB194" s="302" t="s">
        <v>794</v>
      </c>
      <c r="AC194" s="302" t="s">
        <v>795</v>
      </c>
      <c r="AD194" s="304">
        <v>0</v>
      </c>
      <c r="AE194" s="304">
        <v>1599.15</v>
      </c>
      <c r="AF194" s="302" t="s">
        <v>741</v>
      </c>
      <c r="AG194" s="302">
        <v>1</v>
      </c>
      <c r="AH194" s="304">
        <v>0</v>
      </c>
      <c r="AI194" s="304">
        <v>1599.15</v>
      </c>
      <c r="AJ194" s="302"/>
      <c r="AK194" s="302"/>
      <c r="AL194" s="301"/>
      <c r="AM194" s="302"/>
      <c r="AN194" s="302"/>
      <c r="AO194" s="301"/>
      <c r="AP194" s="301"/>
      <c r="AQ194" s="302" t="s">
        <v>796</v>
      </c>
      <c r="AR194" s="302"/>
      <c r="AS194" s="303"/>
      <c r="AT194" s="302"/>
      <c r="AU194" s="302"/>
      <c r="AV194" s="304"/>
      <c r="AW194" s="302"/>
      <c r="AX194" s="302"/>
      <c r="AY194" s="304"/>
      <c r="AZ194" s="302"/>
      <c r="BA194" s="302"/>
      <c r="BB194" s="302"/>
      <c r="BC194" s="302"/>
      <c r="BD194" s="302"/>
      <c r="BE194" s="303"/>
      <c r="BF194" s="302"/>
      <c r="BG194" s="304"/>
      <c r="BH194" s="302"/>
      <c r="BI194" s="302"/>
      <c r="BJ194" s="302"/>
      <c r="BK194" s="302"/>
      <c r="BL194" s="302"/>
      <c r="BM194" s="302"/>
      <c r="BN194" s="302"/>
      <c r="BO194" s="302"/>
      <c r="BP194" s="302"/>
      <c r="BQ194" s="302"/>
      <c r="BR194" s="302"/>
    </row>
    <row r="195" spans="1:70" s="414" customFormat="1" hidden="1" x14ac:dyDescent="0.35">
      <c r="A195" s="410" t="s">
        <v>477</v>
      </c>
      <c r="B195" s="411" t="s">
        <v>478</v>
      </c>
      <c r="C195" s="411" t="s">
        <v>479</v>
      </c>
      <c r="D195" s="412" t="s">
        <v>480</v>
      </c>
      <c r="E195" s="412" t="s">
        <v>481</v>
      </c>
      <c r="F195" s="411" t="s">
        <v>482</v>
      </c>
      <c r="G195" s="411" t="s">
        <v>483</v>
      </c>
      <c r="H195" s="411" t="s">
        <v>484</v>
      </c>
      <c r="I195" s="411" t="s">
        <v>485</v>
      </c>
      <c r="J195" s="411" t="s">
        <v>486</v>
      </c>
      <c r="K195" s="411" t="s">
        <v>487</v>
      </c>
      <c r="L195" s="410" t="s">
        <v>488</v>
      </c>
      <c r="M195" s="411" t="s">
        <v>489</v>
      </c>
      <c r="N195" s="411" t="s">
        <v>490</v>
      </c>
      <c r="O195" s="411" t="s">
        <v>487</v>
      </c>
      <c r="P195" s="411" t="s">
        <v>484</v>
      </c>
      <c r="Q195" s="410" t="s">
        <v>491</v>
      </c>
      <c r="R195" s="411" t="s">
        <v>492</v>
      </c>
      <c r="S195" s="411" t="s">
        <v>493</v>
      </c>
      <c r="T195" s="411">
        <v>54712382</v>
      </c>
      <c r="U195" s="411"/>
      <c r="V195" s="411"/>
      <c r="W195" s="412" t="s">
        <v>1024</v>
      </c>
      <c r="X195" s="411" t="s">
        <v>740</v>
      </c>
      <c r="Y195" s="411" t="s">
        <v>590</v>
      </c>
      <c r="Z195" s="411" t="s">
        <v>497</v>
      </c>
      <c r="AA195" s="411" t="s">
        <v>498</v>
      </c>
      <c r="AB195" s="411" t="s">
        <v>499</v>
      </c>
      <c r="AC195" s="411" t="s">
        <v>500</v>
      </c>
      <c r="AD195" s="413">
        <v>281.55</v>
      </c>
      <c r="AE195" s="413">
        <v>281.55</v>
      </c>
      <c r="AF195" s="411" t="s">
        <v>741</v>
      </c>
      <c r="AG195" s="411">
        <v>1</v>
      </c>
      <c r="AH195" s="413">
        <v>281.55</v>
      </c>
      <c r="AI195" s="413">
        <v>281.55</v>
      </c>
      <c r="AJ195" s="411" t="s">
        <v>501</v>
      </c>
      <c r="AK195" s="411" t="s">
        <v>502</v>
      </c>
      <c r="AL195" s="410" t="s">
        <v>503</v>
      </c>
      <c r="AM195" s="411">
        <v>34801</v>
      </c>
      <c r="AN195" s="411">
        <v>72425</v>
      </c>
      <c r="AO195" s="410" t="s">
        <v>477</v>
      </c>
      <c r="AP195" s="410" t="s">
        <v>504</v>
      </c>
      <c r="AQ195" s="411" t="s">
        <v>742</v>
      </c>
      <c r="AR195" s="411" t="s">
        <v>1025</v>
      </c>
      <c r="AS195" s="412" t="s">
        <v>1024</v>
      </c>
      <c r="AT195" s="411" t="s">
        <v>482</v>
      </c>
      <c r="AU195" s="411" t="s">
        <v>1026</v>
      </c>
      <c r="AV195" s="413" t="s">
        <v>1027</v>
      </c>
      <c r="AW195" s="411" t="s">
        <v>744</v>
      </c>
      <c r="AX195" s="411" t="s">
        <v>509</v>
      </c>
      <c r="AY195" s="413" t="s">
        <v>1027</v>
      </c>
      <c r="AZ195" s="411">
        <v>1000133</v>
      </c>
      <c r="BA195" s="411" t="s">
        <v>743</v>
      </c>
      <c r="BB195" s="411"/>
      <c r="BC195" s="411"/>
      <c r="BD195" s="411" t="s">
        <v>1028</v>
      </c>
      <c r="BE195" s="412" t="s">
        <v>1029</v>
      </c>
      <c r="BF195" s="411" t="s">
        <v>741</v>
      </c>
      <c r="BG195" s="413" t="s">
        <v>1027</v>
      </c>
      <c r="BH195" s="411">
        <v>10255603</v>
      </c>
      <c r="BI195" s="411">
        <v>1</v>
      </c>
      <c r="BJ195" s="411" t="s">
        <v>744</v>
      </c>
      <c r="BK195" s="411" t="s">
        <v>731</v>
      </c>
      <c r="BL195" s="411" t="s">
        <v>745</v>
      </c>
      <c r="BM195" s="411"/>
      <c r="BN195" s="411"/>
      <c r="BO195" s="411"/>
      <c r="BP195" s="411"/>
      <c r="BQ195" s="411"/>
      <c r="BR195" s="411"/>
    </row>
    <row r="196" spans="1:70" hidden="1" x14ac:dyDescent="0.35">
      <c r="A196" s="301" t="s">
        <v>477</v>
      </c>
      <c r="B196" s="302" t="s">
        <v>478</v>
      </c>
      <c r="C196" s="302" t="s">
        <v>479</v>
      </c>
      <c r="D196" s="303" t="s">
        <v>480</v>
      </c>
      <c r="E196" s="303" t="s">
        <v>481</v>
      </c>
      <c r="F196" s="302" t="s">
        <v>482</v>
      </c>
      <c r="G196" s="302" t="s">
        <v>483</v>
      </c>
      <c r="H196" s="302" t="s">
        <v>484</v>
      </c>
      <c r="I196" s="302" t="s">
        <v>485</v>
      </c>
      <c r="J196" s="302" t="s">
        <v>486</v>
      </c>
      <c r="K196" s="302" t="s">
        <v>487</v>
      </c>
      <c r="L196" s="301" t="s">
        <v>488</v>
      </c>
      <c r="M196" s="302" t="s">
        <v>489</v>
      </c>
      <c r="N196" s="302" t="s">
        <v>490</v>
      </c>
      <c r="O196" s="302" t="s">
        <v>487</v>
      </c>
      <c r="P196" s="302" t="s">
        <v>484</v>
      </c>
      <c r="Q196" s="301" t="s">
        <v>491</v>
      </c>
      <c r="R196" s="302" t="s">
        <v>492</v>
      </c>
      <c r="S196" s="302" t="s">
        <v>493</v>
      </c>
      <c r="T196" s="302">
        <v>55471346</v>
      </c>
      <c r="U196" s="302"/>
      <c r="V196" s="302"/>
      <c r="W196" s="303" t="s">
        <v>1024</v>
      </c>
      <c r="X196" s="302" t="s">
        <v>792</v>
      </c>
      <c r="Y196" s="302" t="s">
        <v>590</v>
      </c>
      <c r="Z196" s="302" t="s">
        <v>793</v>
      </c>
      <c r="AA196" s="302"/>
      <c r="AB196" s="302" t="s">
        <v>794</v>
      </c>
      <c r="AC196" s="302" t="s">
        <v>795</v>
      </c>
      <c r="AD196" s="304">
        <v>0</v>
      </c>
      <c r="AE196" s="304">
        <v>19.71</v>
      </c>
      <c r="AF196" s="302" t="s">
        <v>741</v>
      </c>
      <c r="AG196" s="302">
        <v>1</v>
      </c>
      <c r="AH196" s="304">
        <v>0</v>
      </c>
      <c r="AI196" s="304">
        <v>19.71</v>
      </c>
      <c r="AJ196" s="302"/>
      <c r="AK196" s="302"/>
      <c r="AL196" s="301"/>
      <c r="AM196" s="302"/>
      <c r="AN196" s="302"/>
      <c r="AO196" s="301"/>
      <c r="AP196" s="301"/>
      <c r="AQ196" s="302" t="s">
        <v>796</v>
      </c>
      <c r="AR196" s="302"/>
      <c r="AS196" s="303"/>
      <c r="AT196" s="302"/>
      <c r="AU196" s="302"/>
      <c r="AV196" s="304"/>
      <c r="AW196" s="302"/>
      <c r="AX196" s="302"/>
      <c r="AY196" s="304"/>
      <c r="AZ196" s="302"/>
      <c r="BA196" s="302"/>
      <c r="BB196" s="302"/>
      <c r="BC196" s="302"/>
      <c r="BD196" s="302"/>
      <c r="BE196" s="303"/>
      <c r="BF196" s="302"/>
      <c r="BG196" s="304"/>
      <c r="BH196" s="302"/>
      <c r="BI196" s="302"/>
      <c r="BJ196" s="302"/>
      <c r="BK196" s="302"/>
      <c r="BL196" s="302"/>
      <c r="BM196" s="302"/>
      <c r="BN196" s="302"/>
      <c r="BO196" s="302"/>
      <c r="BP196" s="302"/>
      <c r="BQ196" s="302"/>
      <c r="BR196" s="302"/>
    </row>
    <row r="197" spans="1:70" s="437" customFormat="1" hidden="1" x14ac:dyDescent="0.35">
      <c r="A197" s="433" t="s">
        <v>477</v>
      </c>
      <c r="B197" s="434" t="s">
        <v>478</v>
      </c>
      <c r="C197" s="434" t="s">
        <v>479</v>
      </c>
      <c r="D197" s="435" t="s">
        <v>480</v>
      </c>
      <c r="E197" s="435" t="s">
        <v>481</v>
      </c>
      <c r="F197" s="434" t="s">
        <v>482</v>
      </c>
      <c r="G197" s="434" t="s">
        <v>483</v>
      </c>
      <c r="H197" s="434" t="s">
        <v>484</v>
      </c>
      <c r="I197" s="434" t="s">
        <v>485</v>
      </c>
      <c r="J197" s="434" t="s">
        <v>486</v>
      </c>
      <c r="K197" s="434" t="s">
        <v>487</v>
      </c>
      <c r="L197" s="433" t="s">
        <v>488</v>
      </c>
      <c r="M197" s="434" t="s">
        <v>489</v>
      </c>
      <c r="N197" s="434" t="s">
        <v>490</v>
      </c>
      <c r="O197" s="434" t="s">
        <v>487</v>
      </c>
      <c r="P197" s="434" t="s">
        <v>484</v>
      </c>
      <c r="Q197" s="433" t="s">
        <v>491</v>
      </c>
      <c r="R197" s="434" t="s">
        <v>492</v>
      </c>
      <c r="S197" s="434" t="s">
        <v>493</v>
      </c>
      <c r="T197" s="434">
        <v>55963702</v>
      </c>
      <c r="U197" s="434"/>
      <c r="V197" s="434"/>
      <c r="W197" s="435" t="s">
        <v>1030</v>
      </c>
      <c r="X197" s="434" t="s">
        <v>1031</v>
      </c>
      <c r="Y197" s="434" t="s">
        <v>496</v>
      </c>
      <c r="Z197" s="434" t="s">
        <v>497</v>
      </c>
      <c r="AA197" s="434" t="s">
        <v>498</v>
      </c>
      <c r="AB197" s="434" t="s">
        <v>499</v>
      </c>
      <c r="AC197" s="434" t="s">
        <v>500</v>
      </c>
      <c r="AD197" s="436">
        <v>30395.86</v>
      </c>
      <c r="AE197" s="436">
        <v>30395.86</v>
      </c>
      <c r="AF197" s="434" t="s">
        <v>741</v>
      </c>
      <c r="AG197" s="434">
        <v>1</v>
      </c>
      <c r="AH197" s="436">
        <v>30395.86</v>
      </c>
      <c r="AI197" s="436">
        <v>30395.86</v>
      </c>
      <c r="AJ197" s="434" t="s">
        <v>501</v>
      </c>
      <c r="AK197" s="434" t="s">
        <v>502</v>
      </c>
      <c r="AL197" s="433" t="s">
        <v>503</v>
      </c>
      <c r="AM197" s="434">
        <v>34810</v>
      </c>
      <c r="AN197" s="434">
        <v>18099</v>
      </c>
      <c r="AO197" s="433" t="s">
        <v>477</v>
      </c>
      <c r="AP197" s="433" t="s">
        <v>504</v>
      </c>
      <c r="AQ197" s="434" t="s">
        <v>1032</v>
      </c>
      <c r="AR197" s="434" t="s">
        <v>1025</v>
      </c>
      <c r="AS197" s="435" t="s">
        <v>1030</v>
      </c>
      <c r="AT197" s="434" t="s">
        <v>482</v>
      </c>
      <c r="AU197" s="434" t="s">
        <v>1033</v>
      </c>
      <c r="AV197" s="436" t="s">
        <v>606</v>
      </c>
      <c r="AW197" s="434" t="s">
        <v>1034</v>
      </c>
      <c r="AX197" s="434" t="s">
        <v>509</v>
      </c>
      <c r="AY197" s="436" t="s">
        <v>1035</v>
      </c>
      <c r="AZ197" s="434" t="s">
        <v>986</v>
      </c>
      <c r="BA197" s="434" t="s">
        <v>986</v>
      </c>
      <c r="BB197" s="434" t="s">
        <v>987</v>
      </c>
      <c r="BC197" s="434" t="s">
        <v>988</v>
      </c>
      <c r="BD197" s="434" t="s">
        <v>1036</v>
      </c>
      <c r="BE197" s="435" t="s">
        <v>577</v>
      </c>
      <c r="BF197" s="434" t="s">
        <v>741</v>
      </c>
      <c r="BG197" s="436" t="s">
        <v>606</v>
      </c>
      <c r="BH197" s="434"/>
      <c r="BI197" s="434"/>
      <c r="BJ197" s="434"/>
      <c r="BK197" s="434"/>
      <c r="BL197" s="434"/>
      <c r="BM197" s="434"/>
      <c r="BN197" s="434"/>
      <c r="BO197" s="434"/>
      <c r="BP197" s="434"/>
      <c r="BQ197" s="434"/>
      <c r="BR197" s="434"/>
    </row>
    <row r="198" spans="1:70" s="414" customFormat="1" hidden="1" x14ac:dyDescent="0.35">
      <c r="A198" s="410" t="s">
        <v>477</v>
      </c>
      <c r="B198" s="411" t="s">
        <v>478</v>
      </c>
      <c r="C198" s="411" t="s">
        <v>479</v>
      </c>
      <c r="D198" s="412" t="s">
        <v>480</v>
      </c>
      <c r="E198" s="412" t="s">
        <v>481</v>
      </c>
      <c r="F198" s="411" t="s">
        <v>482</v>
      </c>
      <c r="G198" s="411" t="s">
        <v>483</v>
      </c>
      <c r="H198" s="411" t="s">
        <v>484</v>
      </c>
      <c r="I198" s="411" t="s">
        <v>485</v>
      </c>
      <c r="J198" s="411" t="s">
        <v>486</v>
      </c>
      <c r="K198" s="411" t="s">
        <v>487</v>
      </c>
      <c r="L198" s="410" t="s">
        <v>488</v>
      </c>
      <c r="M198" s="411" t="s">
        <v>489</v>
      </c>
      <c r="N198" s="411" t="s">
        <v>490</v>
      </c>
      <c r="O198" s="411" t="s">
        <v>487</v>
      </c>
      <c r="P198" s="411" t="s">
        <v>484</v>
      </c>
      <c r="Q198" s="410" t="s">
        <v>491</v>
      </c>
      <c r="R198" s="411" t="s">
        <v>492</v>
      </c>
      <c r="S198" s="411" t="s">
        <v>493</v>
      </c>
      <c r="T198" s="411">
        <v>56038697</v>
      </c>
      <c r="U198" s="411"/>
      <c r="V198" s="411"/>
      <c r="W198" s="412" t="s">
        <v>981</v>
      </c>
      <c r="X198" s="411" t="s">
        <v>982</v>
      </c>
      <c r="Y198" s="411" t="s">
        <v>496</v>
      </c>
      <c r="Z198" s="411" t="s">
        <v>497</v>
      </c>
      <c r="AA198" s="411" t="s">
        <v>498</v>
      </c>
      <c r="AB198" s="411" t="s">
        <v>499</v>
      </c>
      <c r="AC198" s="411" t="s">
        <v>500</v>
      </c>
      <c r="AD198" s="413">
        <v>28477.119999999999</v>
      </c>
      <c r="AE198" s="413">
        <v>28477.119999999999</v>
      </c>
      <c r="AF198" s="411" t="s">
        <v>741</v>
      </c>
      <c r="AG198" s="411">
        <v>1</v>
      </c>
      <c r="AH198" s="413">
        <v>28477.119999999999</v>
      </c>
      <c r="AI198" s="413">
        <v>28477.119999999999</v>
      </c>
      <c r="AJ198" s="411" t="s">
        <v>501</v>
      </c>
      <c r="AK198" s="411" t="s">
        <v>502</v>
      </c>
      <c r="AL198" s="410" t="s">
        <v>503</v>
      </c>
      <c r="AM198" s="411">
        <v>34810</v>
      </c>
      <c r="AN198" s="411">
        <v>72445</v>
      </c>
      <c r="AO198" s="410" t="s">
        <v>477</v>
      </c>
      <c r="AP198" s="410" t="s">
        <v>504</v>
      </c>
      <c r="AQ198" s="411" t="s">
        <v>996</v>
      </c>
      <c r="AR198" s="411" t="s">
        <v>1025</v>
      </c>
      <c r="AS198" s="412" t="s">
        <v>1030</v>
      </c>
      <c r="AT198" s="411" t="s">
        <v>482</v>
      </c>
      <c r="AU198" s="411" t="s">
        <v>984</v>
      </c>
      <c r="AV198" s="413" t="s">
        <v>606</v>
      </c>
      <c r="AW198" s="411"/>
      <c r="AX198" s="411" t="s">
        <v>960</v>
      </c>
      <c r="AY198" s="413" t="s">
        <v>1037</v>
      </c>
      <c r="AZ198" s="411" t="s">
        <v>986</v>
      </c>
      <c r="BA198" s="411" t="s">
        <v>986</v>
      </c>
      <c r="BB198" s="411" t="s">
        <v>987</v>
      </c>
      <c r="BC198" s="411" t="s">
        <v>988</v>
      </c>
      <c r="BD198" s="411" t="s">
        <v>989</v>
      </c>
      <c r="BE198" s="412" t="s">
        <v>990</v>
      </c>
      <c r="BF198" s="411" t="s">
        <v>741</v>
      </c>
      <c r="BG198" s="413" t="s">
        <v>606</v>
      </c>
      <c r="BH198" s="411"/>
      <c r="BI198" s="411"/>
      <c r="BJ198" s="411"/>
      <c r="BK198" s="411"/>
      <c r="BL198" s="411"/>
      <c r="BM198" s="411"/>
      <c r="BN198" s="411"/>
      <c r="BO198" s="411"/>
      <c r="BP198" s="411"/>
      <c r="BQ198" s="411"/>
      <c r="BR198" s="411"/>
    </row>
    <row r="199" spans="1:70" s="414" customFormat="1" hidden="1" x14ac:dyDescent="0.35">
      <c r="A199" s="410" t="s">
        <v>477</v>
      </c>
      <c r="B199" s="411" t="s">
        <v>478</v>
      </c>
      <c r="C199" s="411" t="s">
        <v>479</v>
      </c>
      <c r="D199" s="412" t="s">
        <v>480</v>
      </c>
      <c r="E199" s="412" t="s">
        <v>481</v>
      </c>
      <c r="F199" s="411" t="s">
        <v>482</v>
      </c>
      <c r="G199" s="411" t="s">
        <v>483</v>
      </c>
      <c r="H199" s="411" t="s">
        <v>484</v>
      </c>
      <c r="I199" s="411" t="s">
        <v>485</v>
      </c>
      <c r="J199" s="411" t="s">
        <v>486</v>
      </c>
      <c r="K199" s="411" t="s">
        <v>487</v>
      </c>
      <c r="L199" s="410" t="s">
        <v>488</v>
      </c>
      <c r="M199" s="411" t="s">
        <v>489</v>
      </c>
      <c r="N199" s="411" t="s">
        <v>490</v>
      </c>
      <c r="O199" s="411" t="s">
        <v>487</v>
      </c>
      <c r="P199" s="411" t="s">
        <v>484</v>
      </c>
      <c r="Q199" s="410" t="s">
        <v>491</v>
      </c>
      <c r="R199" s="411" t="s">
        <v>492</v>
      </c>
      <c r="S199" s="411" t="s">
        <v>493</v>
      </c>
      <c r="T199" s="411">
        <v>56038701</v>
      </c>
      <c r="U199" s="411"/>
      <c r="V199" s="411"/>
      <c r="W199" s="412" t="s">
        <v>981</v>
      </c>
      <c r="X199" s="411" t="s">
        <v>982</v>
      </c>
      <c r="Y199" s="411" t="s">
        <v>496</v>
      </c>
      <c r="Z199" s="411" t="s">
        <v>497</v>
      </c>
      <c r="AA199" s="411" t="s">
        <v>498</v>
      </c>
      <c r="AB199" s="411" t="s">
        <v>499</v>
      </c>
      <c r="AC199" s="411" t="s">
        <v>500</v>
      </c>
      <c r="AD199" s="413">
        <v>-4552.33</v>
      </c>
      <c r="AE199" s="413">
        <v>-4552.33</v>
      </c>
      <c r="AF199" s="411" t="s">
        <v>741</v>
      </c>
      <c r="AG199" s="411">
        <v>1</v>
      </c>
      <c r="AH199" s="413">
        <v>-4552.33</v>
      </c>
      <c r="AI199" s="413">
        <v>-4552.33</v>
      </c>
      <c r="AJ199" s="411" t="s">
        <v>501</v>
      </c>
      <c r="AK199" s="411" t="s">
        <v>502</v>
      </c>
      <c r="AL199" s="410" t="s">
        <v>503</v>
      </c>
      <c r="AM199" s="411">
        <v>34810</v>
      </c>
      <c r="AN199" s="411">
        <v>74325</v>
      </c>
      <c r="AO199" s="410" t="s">
        <v>477</v>
      </c>
      <c r="AP199" s="410" t="s">
        <v>504</v>
      </c>
      <c r="AQ199" s="411" t="s">
        <v>983</v>
      </c>
      <c r="AR199" s="411" t="s">
        <v>1025</v>
      </c>
      <c r="AS199" s="412" t="s">
        <v>1030</v>
      </c>
      <c r="AT199" s="411" t="s">
        <v>482</v>
      </c>
      <c r="AU199" s="411" t="s">
        <v>984</v>
      </c>
      <c r="AV199" s="413" t="s">
        <v>606</v>
      </c>
      <c r="AW199" s="411"/>
      <c r="AX199" s="411" t="s">
        <v>1038</v>
      </c>
      <c r="AY199" s="413" t="s">
        <v>1039</v>
      </c>
      <c r="AZ199" s="411" t="s">
        <v>986</v>
      </c>
      <c r="BA199" s="411" t="s">
        <v>986</v>
      </c>
      <c r="BB199" s="411" t="s">
        <v>987</v>
      </c>
      <c r="BC199" s="411" t="s">
        <v>988</v>
      </c>
      <c r="BD199" s="411" t="s">
        <v>989</v>
      </c>
      <c r="BE199" s="412" t="s">
        <v>990</v>
      </c>
      <c r="BF199" s="411" t="s">
        <v>741</v>
      </c>
      <c r="BG199" s="413" t="s">
        <v>606</v>
      </c>
      <c r="BH199" s="411"/>
      <c r="BI199" s="411"/>
      <c r="BJ199" s="411"/>
      <c r="BK199" s="411"/>
      <c r="BL199" s="411"/>
      <c r="BM199" s="411"/>
      <c r="BN199" s="411"/>
      <c r="BO199" s="411"/>
      <c r="BP199" s="411"/>
      <c r="BQ199" s="411"/>
      <c r="BR199" s="411"/>
    </row>
    <row r="200" spans="1:70" s="414" customFormat="1" hidden="1" x14ac:dyDescent="0.35">
      <c r="A200" s="410" t="s">
        <v>477</v>
      </c>
      <c r="B200" s="411" t="s">
        <v>478</v>
      </c>
      <c r="C200" s="411" t="s">
        <v>479</v>
      </c>
      <c r="D200" s="412" t="s">
        <v>480</v>
      </c>
      <c r="E200" s="412" t="s">
        <v>481</v>
      </c>
      <c r="F200" s="411" t="s">
        <v>482</v>
      </c>
      <c r="G200" s="411" t="s">
        <v>483</v>
      </c>
      <c r="H200" s="411" t="s">
        <v>484</v>
      </c>
      <c r="I200" s="411" t="s">
        <v>485</v>
      </c>
      <c r="J200" s="411" t="s">
        <v>486</v>
      </c>
      <c r="K200" s="411" t="s">
        <v>487</v>
      </c>
      <c r="L200" s="410" t="s">
        <v>488</v>
      </c>
      <c r="M200" s="411" t="s">
        <v>489</v>
      </c>
      <c r="N200" s="411" t="s">
        <v>490</v>
      </c>
      <c r="O200" s="411" t="s">
        <v>487</v>
      </c>
      <c r="P200" s="411" t="s">
        <v>484</v>
      </c>
      <c r="Q200" s="410" t="s">
        <v>491</v>
      </c>
      <c r="R200" s="411" t="s">
        <v>492</v>
      </c>
      <c r="S200" s="411" t="s">
        <v>493</v>
      </c>
      <c r="T200" s="411">
        <v>56038702</v>
      </c>
      <c r="U200" s="411"/>
      <c r="V200" s="411"/>
      <c r="W200" s="412" t="s">
        <v>981</v>
      </c>
      <c r="X200" s="411" t="s">
        <v>982</v>
      </c>
      <c r="Y200" s="411" t="s">
        <v>496</v>
      </c>
      <c r="Z200" s="411" t="s">
        <v>497</v>
      </c>
      <c r="AA200" s="411" t="s">
        <v>498</v>
      </c>
      <c r="AB200" s="411" t="s">
        <v>499</v>
      </c>
      <c r="AC200" s="411" t="s">
        <v>500</v>
      </c>
      <c r="AD200" s="413">
        <v>4552.33</v>
      </c>
      <c r="AE200" s="413">
        <v>4552.33</v>
      </c>
      <c r="AF200" s="411" t="s">
        <v>741</v>
      </c>
      <c r="AG200" s="411">
        <v>1</v>
      </c>
      <c r="AH200" s="413">
        <v>4552.33</v>
      </c>
      <c r="AI200" s="413">
        <v>4552.33</v>
      </c>
      <c r="AJ200" s="411" t="s">
        <v>501</v>
      </c>
      <c r="AK200" s="411" t="s">
        <v>502</v>
      </c>
      <c r="AL200" s="410" t="s">
        <v>503</v>
      </c>
      <c r="AM200" s="411">
        <v>34810</v>
      </c>
      <c r="AN200" s="411">
        <v>74325</v>
      </c>
      <c r="AO200" s="410" t="s">
        <v>477</v>
      </c>
      <c r="AP200" s="410" t="s">
        <v>504</v>
      </c>
      <c r="AQ200" s="411" t="s">
        <v>983</v>
      </c>
      <c r="AR200" s="411" t="s">
        <v>1025</v>
      </c>
      <c r="AS200" s="412" t="s">
        <v>1030</v>
      </c>
      <c r="AT200" s="411" t="s">
        <v>482</v>
      </c>
      <c r="AU200" s="411" t="s">
        <v>984</v>
      </c>
      <c r="AV200" s="413" t="s">
        <v>606</v>
      </c>
      <c r="AW200" s="411"/>
      <c r="AX200" s="411" t="s">
        <v>1040</v>
      </c>
      <c r="AY200" s="413" t="s">
        <v>995</v>
      </c>
      <c r="AZ200" s="411" t="s">
        <v>986</v>
      </c>
      <c r="BA200" s="411" t="s">
        <v>986</v>
      </c>
      <c r="BB200" s="411" t="s">
        <v>987</v>
      </c>
      <c r="BC200" s="411" t="s">
        <v>988</v>
      </c>
      <c r="BD200" s="411" t="s">
        <v>989</v>
      </c>
      <c r="BE200" s="412" t="s">
        <v>990</v>
      </c>
      <c r="BF200" s="411" t="s">
        <v>741</v>
      </c>
      <c r="BG200" s="413" t="s">
        <v>606</v>
      </c>
      <c r="BH200" s="411"/>
      <c r="BI200" s="411"/>
      <c r="BJ200" s="411"/>
      <c r="BK200" s="411"/>
      <c r="BL200" s="411"/>
      <c r="BM200" s="411"/>
      <c r="BN200" s="411"/>
      <c r="BO200" s="411"/>
      <c r="BP200" s="411"/>
      <c r="BQ200" s="411"/>
      <c r="BR200" s="411"/>
    </row>
    <row r="201" spans="1:70" s="414" customFormat="1" hidden="1" x14ac:dyDescent="0.35">
      <c r="A201" s="410" t="s">
        <v>477</v>
      </c>
      <c r="B201" s="411" t="s">
        <v>478</v>
      </c>
      <c r="C201" s="411" t="s">
        <v>479</v>
      </c>
      <c r="D201" s="412" t="s">
        <v>480</v>
      </c>
      <c r="E201" s="412" t="s">
        <v>481</v>
      </c>
      <c r="F201" s="411" t="s">
        <v>482</v>
      </c>
      <c r="G201" s="411" t="s">
        <v>483</v>
      </c>
      <c r="H201" s="411" t="s">
        <v>484</v>
      </c>
      <c r="I201" s="411" t="s">
        <v>485</v>
      </c>
      <c r="J201" s="411" t="s">
        <v>486</v>
      </c>
      <c r="K201" s="411" t="s">
        <v>487</v>
      </c>
      <c r="L201" s="410" t="s">
        <v>488</v>
      </c>
      <c r="M201" s="411" t="s">
        <v>489</v>
      </c>
      <c r="N201" s="411" t="s">
        <v>490</v>
      </c>
      <c r="O201" s="411" t="s">
        <v>487</v>
      </c>
      <c r="P201" s="411" t="s">
        <v>484</v>
      </c>
      <c r="Q201" s="410" t="s">
        <v>491</v>
      </c>
      <c r="R201" s="411" t="s">
        <v>492</v>
      </c>
      <c r="S201" s="411" t="s">
        <v>493</v>
      </c>
      <c r="T201" s="411">
        <v>56038705</v>
      </c>
      <c r="U201" s="411"/>
      <c r="V201" s="411"/>
      <c r="W201" s="412" t="s">
        <v>981</v>
      </c>
      <c r="X201" s="411" t="s">
        <v>982</v>
      </c>
      <c r="Y201" s="411" t="s">
        <v>496</v>
      </c>
      <c r="Z201" s="411" t="s">
        <v>497</v>
      </c>
      <c r="AA201" s="411" t="s">
        <v>498</v>
      </c>
      <c r="AB201" s="411" t="s">
        <v>499</v>
      </c>
      <c r="AC201" s="411" t="s">
        <v>500</v>
      </c>
      <c r="AD201" s="413">
        <v>-2401.0100000000002</v>
      </c>
      <c r="AE201" s="413">
        <v>-2401.0100000000002</v>
      </c>
      <c r="AF201" s="411" t="s">
        <v>741</v>
      </c>
      <c r="AG201" s="411">
        <v>1</v>
      </c>
      <c r="AH201" s="413">
        <v>-2401.0100000000002</v>
      </c>
      <c r="AI201" s="413">
        <v>-2401.0100000000002</v>
      </c>
      <c r="AJ201" s="411" t="s">
        <v>501</v>
      </c>
      <c r="AK201" s="411" t="s">
        <v>502</v>
      </c>
      <c r="AL201" s="410" t="s">
        <v>503</v>
      </c>
      <c r="AM201" s="411">
        <v>34810</v>
      </c>
      <c r="AN201" s="411">
        <v>74325</v>
      </c>
      <c r="AO201" s="410" t="s">
        <v>477</v>
      </c>
      <c r="AP201" s="410" t="s">
        <v>504</v>
      </c>
      <c r="AQ201" s="411" t="s">
        <v>983</v>
      </c>
      <c r="AR201" s="411" t="s">
        <v>1025</v>
      </c>
      <c r="AS201" s="412" t="s">
        <v>1030</v>
      </c>
      <c r="AT201" s="411" t="s">
        <v>482</v>
      </c>
      <c r="AU201" s="411" t="s">
        <v>984</v>
      </c>
      <c r="AV201" s="413" t="s">
        <v>606</v>
      </c>
      <c r="AW201" s="411"/>
      <c r="AX201" s="411" t="s">
        <v>1041</v>
      </c>
      <c r="AY201" s="413" t="s">
        <v>1042</v>
      </c>
      <c r="AZ201" s="411" t="s">
        <v>986</v>
      </c>
      <c r="BA201" s="411" t="s">
        <v>986</v>
      </c>
      <c r="BB201" s="411" t="s">
        <v>987</v>
      </c>
      <c r="BC201" s="411" t="s">
        <v>988</v>
      </c>
      <c r="BD201" s="411" t="s">
        <v>989</v>
      </c>
      <c r="BE201" s="412" t="s">
        <v>990</v>
      </c>
      <c r="BF201" s="411" t="s">
        <v>741</v>
      </c>
      <c r="BG201" s="413" t="s">
        <v>606</v>
      </c>
      <c r="BH201" s="411"/>
      <c r="BI201" s="411"/>
      <c r="BJ201" s="411"/>
      <c r="BK201" s="411"/>
      <c r="BL201" s="411"/>
      <c r="BM201" s="411"/>
      <c r="BN201" s="411"/>
      <c r="BO201" s="411"/>
      <c r="BP201" s="411"/>
      <c r="BQ201" s="411"/>
      <c r="BR201" s="411"/>
    </row>
    <row r="202" spans="1:70" s="414" customFormat="1" hidden="1" x14ac:dyDescent="0.35">
      <c r="A202" s="410" t="s">
        <v>477</v>
      </c>
      <c r="B202" s="411" t="s">
        <v>478</v>
      </c>
      <c r="C202" s="411" t="s">
        <v>479</v>
      </c>
      <c r="D202" s="412" t="s">
        <v>480</v>
      </c>
      <c r="E202" s="412" t="s">
        <v>481</v>
      </c>
      <c r="F202" s="411" t="s">
        <v>482</v>
      </c>
      <c r="G202" s="411" t="s">
        <v>483</v>
      </c>
      <c r="H202" s="411" t="s">
        <v>484</v>
      </c>
      <c r="I202" s="411" t="s">
        <v>485</v>
      </c>
      <c r="J202" s="411" t="s">
        <v>486</v>
      </c>
      <c r="K202" s="411" t="s">
        <v>487</v>
      </c>
      <c r="L202" s="410" t="s">
        <v>488</v>
      </c>
      <c r="M202" s="411" t="s">
        <v>489</v>
      </c>
      <c r="N202" s="411" t="s">
        <v>490</v>
      </c>
      <c r="O202" s="411" t="s">
        <v>487</v>
      </c>
      <c r="P202" s="411" t="s">
        <v>484</v>
      </c>
      <c r="Q202" s="410" t="s">
        <v>491</v>
      </c>
      <c r="R202" s="411" t="s">
        <v>492</v>
      </c>
      <c r="S202" s="411" t="s">
        <v>493</v>
      </c>
      <c r="T202" s="411">
        <v>56038707</v>
      </c>
      <c r="U202" s="411"/>
      <c r="V202" s="411"/>
      <c r="W202" s="412" t="s">
        <v>981</v>
      </c>
      <c r="X202" s="411" t="s">
        <v>982</v>
      </c>
      <c r="Y202" s="411" t="s">
        <v>496</v>
      </c>
      <c r="Z202" s="411" t="s">
        <v>497</v>
      </c>
      <c r="AA202" s="411" t="s">
        <v>498</v>
      </c>
      <c r="AB202" s="411" t="s">
        <v>499</v>
      </c>
      <c r="AC202" s="411" t="s">
        <v>500</v>
      </c>
      <c r="AD202" s="413">
        <v>2401.0100000000002</v>
      </c>
      <c r="AE202" s="413">
        <v>2401.0100000000002</v>
      </c>
      <c r="AF202" s="411" t="s">
        <v>741</v>
      </c>
      <c r="AG202" s="411">
        <v>1</v>
      </c>
      <c r="AH202" s="413">
        <v>2401.0100000000002</v>
      </c>
      <c r="AI202" s="413">
        <v>2401.0100000000002</v>
      </c>
      <c r="AJ202" s="411" t="s">
        <v>501</v>
      </c>
      <c r="AK202" s="411" t="s">
        <v>502</v>
      </c>
      <c r="AL202" s="410" t="s">
        <v>503</v>
      </c>
      <c r="AM202" s="411">
        <v>34810</v>
      </c>
      <c r="AN202" s="411">
        <v>72335</v>
      </c>
      <c r="AO202" s="410" t="s">
        <v>477</v>
      </c>
      <c r="AP202" s="410" t="s">
        <v>504</v>
      </c>
      <c r="AQ202" s="411" t="s">
        <v>1043</v>
      </c>
      <c r="AR202" s="411" t="s">
        <v>1025</v>
      </c>
      <c r="AS202" s="412" t="s">
        <v>1030</v>
      </c>
      <c r="AT202" s="411" t="s">
        <v>482</v>
      </c>
      <c r="AU202" s="411" t="s">
        <v>984</v>
      </c>
      <c r="AV202" s="413" t="s">
        <v>606</v>
      </c>
      <c r="AW202" s="411"/>
      <c r="AX202" s="411" t="s">
        <v>1044</v>
      </c>
      <c r="AY202" s="413" t="s">
        <v>985</v>
      </c>
      <c r="AZ202" s="411" t="s">
        <v>986</v>
      </c>
      <c r="BA202" s="411" t="s">
        <v>986</v>
      </c>
      <c r="BB202" s="411" t="s">
        <v>987</v>
      </c>
      <c r="BC202" s="411" t="s">
        <v>988</v>
      </c>
      <c r="BD202" s="411" t="s">
        <v>989</v>
      </c>
      <c r="BE202" s="412" t="s">
        <v>990</v>
      </c>
      <c r="BF202" s="411" t="s">
        <v>741</v>
      </c>
      <c r="BG202" s="413" t="s">
        <v>606</v>
      </c>
      <c r="BH202" s="411"/>
      <c r="BI202" s="411"/>
      <c r="BJ202" s="411"/>
      <c r="BK202" s="411"/>
      <c r="BL202" s="411"/>
      <c r="BM202" s="411"/>
      <c r="BN202" s="411"/>
      <c r="BO202" s="411"/>
      <c r="BP202" s="411"/>
      <c r="BQ202" s="411"/>
      <c r="BR202" s="411"/>
    </row>
    <row r="203" spans="1:70" s="414" customFormat="1" hidden="1" x14ac:dyDescent="0.35">
      <c r="A203" s="410" t="s">
        <v>477</v>
      </c>
      <c r="B203" s="411" t="s">
        <v>478</v>
      </c>
      <c r="C203" s="411" t="s">
        <v>479</v>
      </c>
      <c r="D203" s="412" t="s">
        <v>480</v>
      </c>
      <c r="E203" s="412" t="s">
        <v>481</v>
      </c>
      <c r="F203" s="411" t="s">
        <v>482</v>
      </c>
      <c r="G203" s="411" t="s">
        <v>483</v>
      </c>
      <c r="H203" s="411" t="s">
        <v>484</v>
      </c>
      <c r="I203" s="411" t="s">
        <v>485</v>
      </c>
      <c r="J203" s="411" t="s">
        <v>486</v>
      </c>
      <c r="K203" s="411" t="s">
        <v>487</v>
      </c>
      <c r="L203" s="410" t="s">
        <v>488</v>
      </c>
      <c r="M203" s="411" t="s">
        <v>489</v>
      </c>
      <c r="N203" s="411" t="s">
        <v>490</v>
      </c>
      <c r="O203" s="411" t="s">
        <v>487</v>
      </c>
      <c r="P203" s="411" t="s">
        <v>484</v>
      </c>
      <c r="Q203" s="410" t="s">
        <v>491</v>
      </c>
      <c r="R203" s="411" t="s">
        <v>492</v>
      </c>
      <c r="S203" s="411" t="s">
        <v>493</v>
      </c>
      <c r="T203" s="411">
        <v>56042983</v>
      </c>
      <c r="U203" s="411"/>
      <c r="V203" s="411"/>
      <c r="W203" s="412" t="s">
        <v>1030</v>
      </c>
      <c r="X203" s="411" t="s">
        <v>819</v>
      </c>
      <c r="Y203" s="411" t="s">
        <v>496</v>
      </c>
      <c r="Z203" s="411" t="s">
        <v>497</v>
      </c>
      <c r="AA203" s="411" t="s">
        <v>498</v>
      </c>
      <c r="AB203" s="411" t="s">
        <v>499</v>
      </c>
      <c r="AC203" s="411" t="s">
        <v>500</v>
      </c>
      <c r="AD203" s="413">
        <v>405000</v>
      </c>
      <c r="AE203" s="413">
        <v>405000</v>
      </c>
      <c r="AF203" s="411" t="s">
        <v>273</v>
      </c>
      <c r="AG203" s="411">
        <v>2.2101E-4</v>
      </c>
      <c r="AH203" s="413">
        <v>89.51</v>
      </c>
      <c r="AI203" s="413">
        <v>89.51</v>
      </c>
      <c r="AJ203" s="411" t="s">
        <v>501</v>
      </c>
      <c r="AK203" s="411" t="s">
        <v>502</v>
      </c>
      <c r="AL203" s="410" t="s">
        <v>503</v>
      </c>
      <c r="AM203" s="411">
        <v>34810</v>
      </c>
      <c r="AN203" s="411">
        <v>73420</v>
      </c>
      <c r="AO203" s="410" t="s">
        <v>477</v>
      </c>
      <c r="AP203" s="410" t="s">
        <v>504</v>
      </c>
      <c r="AQ203" s="411" t="s">
        <v>820</v>
      </c>
      <c r="AR203" s="411" t="s">
        <v>1025</v>
      </c>
      <c r="AS203" s="412" t="s">
        <v>1030</v>
      </c>
      <c r="AT203" s="411" t="s">
        <v>482</v>
      </c>
      <c r="AU203" s="411" t="s">
        <v>1045</v>
      </c>
      <c r="AV203" s="413" t="s">
        <v>1046</v>
      </c>
      <c r="AW203" s="411"/>
      <c r="AX203" s="411" t="s">
        <v>509</v>
      </c>
      <c r="AY203" s="413" t="s">
        <v>1046</v>
      </c>
      <c r="AZ203" s="411">
        <v>1082362</v>
      </c>
      <c r="BA203" s="411" t="s">
        <v>543</v>
      </c>
      <c r="BB203" s="411" t="s">
        <v>544</v>
      </c>
      <c r="BC203" s="411" t="s">
        <v>512</v>
      </c>
      <c r="BD203" s="411" t="s">
        <v>1047</v>
      </c>
      <c r="BE203" s="412" t="s">
        <v>1048</v>
      </c>
      <c r="BF203" s="411" t="s">
        <v>273</v>
      </c>
      <c r="BG203" s="413" t="s">
        <v>1046</v>
      </c>
      <c r="BH203" s="411"/>
      <c r="BI203" s="411"/>
      <c r="BJ203" s="411"/>
      <c r="BK203" s="411"/>
      <c r="BL203" s="411"/>
      <c r="BM203" s="411"/>
      <c r="BN203" s="411"/>
      <c r="BO203" s="411"/>
      <c r="BP203" s="411"/>
      <c r="BQ203" s="411"/>
      <c r="BR203" s="411"/>
    </row>
    <row r="204" spans="1:70" hidden="1" x14ac:dyDescent="0.35">
      <c r="A204" s="301" t="s">
        <v>477</v>
      </c>
      <c r="B204" s="302" t="s">
        <v>478</v>
      </c>
      <c r="C204" s="302" t="s">
        <v>479</v>
      </c>
      <c r="D204" s="303" t="s">
        <v>480</v>
      </c>
      <c r="E204" s="303" t="s">
        <v>481</v>
      </c>
      <c r="F204" s="302" t="s">
        <v>482</v>
      </c>
      <c r="G204" s="302" t="s">
        <v>483</v>
      </c>
      <c r="H204" s="302" t="s">
        <v>484</v>
      </c>
      <c r="I204" s="302" t="s">
        <v>485</v>
      </c>
      <c r="J204" s="302" t="s">
        <v>486</v>
      </c>
      <c r="K204" s="302" t="s">
        <v>487</v>
      </c>
      <c r="L204" s="301" t="s">
        <v>488</v>
      </c>
      <c r="M204" s="302" t="s">
        <v>489</v>
      </c>
      <c r="N204" s="302" t="s">
        <v>490</v>
      </c>
      <c r="O204" s="302" t="s">
        <v>487</v>
      </c>
      <c r="P204" s="302" t="s">
        <v>484</v>
      </c>
      <c r="Q204" s="301" t="s">
        <v>491</v>
      </c>
      <c r="R204" s="302" t="s">
        <v>492</v>
      </c>
      <c r="S204" s="302" t="s">
        <v>493</v>
      </c>
      <c r="T204" s="302">
        <v>56047555</v>
      </c>
      <c r="U204" s="302"/>
      <c r="V204" s="302"/>
      <c r="W204" s="303" t="s">
        <v>1030</v>
      </c>
      <c r="X204" s="302" t="s">
        <v>792</v>
      </c>
      <c r="Y204" s="302" t="s">
        <v>496</v>
      </c>
      <c r="Z204" s="302" t="s">
        <v>793</v>
      </c>
      <c r="AA204" s="302"/>
      <c r="AB204" s="302" t="s">
        <v>794</v>
      </c>
      <c r="AC204" s="302" t="s">
        <v>795</v>
      </c>
      <c r="AD204" s="304">
        <v>0</v>
      </c>
      <c r="AE204" s="304">
        <v>28350</v>
      </c>
      <c r="AF204" s="302" t="s">
        <v>273</v>
      </c>
      <c r="AG204" s="302">
        <v>2.2101E-4</v>
      </c>
      <c r="AH204" s="304">
        <v>0</v>
      </c>
      <c r="AI204" s="304">
        <v>6.27</v>
      </c>
      <c r="AJ204" s="302"/>
      <c r="AK204" s="302"/>
      <c r="AL204" s="301"/>
      <c r="AM204" s="302"/>
      <c r="AN204" s="302"/>
      <c r="AO204" s="301"/>
      <c r="AP204" s="301"/>
      <c r="AQ204" s="302" t="s">
        <v>796</v>
      </c>
      <c r="AR204" s="302"/>
      <c r="AS204" s="303"/>
      <c r="AT204" s="302"/>
      <c r="AU204" s="302"/>
      <c r="AV204" s="304"/>
      <c r="AW204" s="302"/>
      <c r="AX204" s="302"/>
      <c r="AY204" s="304"/>
      <c r="AZ204" s="302"/>
      <c r="BA204" s="302"/>
      <c r="BB204" s="302"/>
      <c r="BC204" s="302"/>
      <c r="BD204" s="302"/>
      <c r="BE204" s="303"/>
      <c r="BF204" s="302"/>
      <c r="BG204" s="304"/>
      <c r="BH204" s="302"/>
      <c r="BI204" s="302"/>
      <c r="BJ204" s="302"/>
      <c r="BK204" s="302"/>
      <c r="BL204" s="302"/>
      <c r="BM204" s="302"/>
      <c r="BN204" s="302"/>
      <c r="BO204" s="302"/>
      <c r="BP204" s="302"/>
      <c r="BQ204" s="302"/>
      <c r="BR204" s="302"/>
    </row>
    <row r="205" spans="1:70" hidden="1" x14ac:dyDescent="0.35">
      <c r="A205" s="301" t="s">
        <v>477</v>
      </c>
      <c r="B205" s="302" t="s">
        <v>478</v>
      </c>
      <c r="C205" s="302" t="s">
        <v>479</v>
      </c>
      <c r="D205" s="303" t="s">
        <v>480</v>
      </c>
      <c r="E205" s="303" t="s">
        <v>481</v>
      </c>
      <c r="F205" s="302" t="s">
        <v>482</v>
      </c>
      <c r="G205" s="302" t="s">
        <v>483</v>
      </c>
      <c r="H205" s="302" t="s">
        <v>484</v>
      </c>
      <c r="I205" s="302" t="s">
        <v>485</v>
      </c>
      <c r="J205" s="302" t="s">
        <v>486</v>
      </c>
      <c r="K205" s="302" t="s">
        <v>487</v>
      </c>
      <c r="L205" s="301" t="s">
        <v>488</v>
      </c>
      <c r="M205" s="302" t="s">
        <v>489</v>
      </c>
      <c r="N205" s="302" t="s">
        <v>490</v>
      </c>
      <c r="O205" s="302" t="s">
        <v>487</v>
      </c>
      <c r="P205" s="302" t="s">
        <v>484</v>
      </c>
      <c r="Q205" s="301" t="s">
        <v>491</v>
      </c>
      <c r="R205" s="302" t="s">
        <v>492</v>
      </c>
      <c r="S205" s="302" t="s">
        <v>493</v>
      </c>
      <c r="T205" s="302">
        <v>56047556</v>
      </c>
      <c r="U205" s="302"/>
      <c r="V205" s="302"/>
      <c r="W205" s="303" t="s">
        <v>981</v>
      </c>
      <c r="X205" s="302" t="s">
        <v>792</v>
      </c>
      <c r="Y205" s="302" t="s">
        <v>496</v>
      </c>
      <c r="Z205" s="302" t="s">
        <v>793</v>
      </c>
      <c r="AA205" s="302"/>
      <c r="AB205" s="302" t="s">
        <v>794</v>
      </c>
      <c r="AC205" s="302" t="s">
        <v>795</v>
      </c>
      <c r="AD205" s="304">
        <v>0</v>
      </c>
      <c r="AE205" s="304">
        <v>1993.4</v>
      </c>
      <c r="AF205" s="302" t="s">
        <v>741</v>
      </c>
      <c r="AG205" s="302">
        <v>1</v>
      </c>
      <c r="AH205" s="304">
        <v>0</v>
      </c>
      <c r="AI205" s="304">
        <v>1993.4</v>
      </c>
      <c r="AJ205" s="302"/>
      <c r="AK205" s="302"/>
      <c r="AL205" s="301"/>
      <c r="AM205" s="302"/>
      <c r="AN205" s="302"/>
      <c r="AO205" s="301"/>
      <c r="AP205" s="301"/>
      <c r="AQ205" s="302" t="s">
        <v>796</v>
      </c>
      <c r="AR205" s="302"/>
      <c r="AS205" s="303"/>
      <c r="AT205" s="302"/>
      <c r="AU205" s="302"/>
      <c r="AV205" s="304"/>
      <c r="AW205" s="302"/>
      <c r="AX205" s="302"/>
      <c r="AY205" s="304"/>
      <c r="AZ205" s="302"/>
      <c r="BA205" s="302"/>
      <c r="BB205" s="302"/>
      <c r="BC205" s="302"/>
      <c r="BD205" s="302"/>
      <c r="BE205" s="303"/>
      <c r="BF205" s="302"/>
      <c r="BG205" s="304"/>
      <c r="BH205" s="302"/>
      <c r="BI205" s="302"/>
      <c r="BJ205" s="302"/>
      <c r="BK205" s="302"/>
      <c r="BL205" s="302"/>
      <c r="BM205" s="302"/>
      <c r="BN205" s="302"/>
      <c r="BO205" s="302"/>
      <c r="BP205" s="302"/>
      <c r="BQ205" s="302"/>
      <c r="BR205" s="302"/>
    </row>
    <row r="206" spans="1:70" s="423" customFormat="1" hidden="1" x14ac:dyDescent="0.35">
      <c r="A206" s="419" t="s">
        <v>477</v>
      </c>
      <c r="B206" s="420" t="s">
        <v>478</v>
      </c>
      <c r="C206" s="420" t="s">
        <v>479</v>
      </c>
      <c r="D206" s="421" t="s">
        <v>480</v>
      </c>
      <c r="E206" s="421" t="s">
        <v>481</v>
      </c>
      <c r="F206" s="420" t="s">
        <v>482</v>
      </c>
      <c r="G206" s="420" t="s">
        <v>483</v>
      </c>
      <c r="H206" s="420" t="s">
        <v>484</v>
      </c>
      <c r="I206" s="420" t="s">
        <v>485</v>
      </c>
      <c r="J206" s="420" t="s">
        <v>486</v>
      </c>
      <c r="K206" s="420" t="s">
        <v>487</v>
      </c>
      <c r="L206" s="419" t="s">
        <v>488</v>
      </c>
      <c r="M206" s="420" t="s">
        <v>489</v>
      </c>
      <c r="N206" s="420" t="s">
        <v>490</v>
      </c>
      <c r="O206" s="420" t="s">
        <v>487</v>
      </c>
      <c r="P206" s="420" t="s">
        <v>484</v>
      </c>
      <c r="Q206" s="419" t="s">
        <v>491</v>
      </c>
      <c r="R206" s="420" t="s">
        <v>492</v>
      </c>
      <c r="S206" s="420" t="s">
        <v>493</v>
      </c>
      <c r="T206" s="420">
        <v>56373614</v>
      </c>
      <c r="U206" s="420"/>
      <c r="V206" s="420"/>
      <c r="W206" s="421" t="s">
        <v>1049</v>
      </c>
      <c r="X206" s="420" t="s">
        <v>771</v>
      </c>
      <c r="Y206" s="420" t="s">
        <v>496</v>
      </c>
      <c r="Z206" s="420" t="s">
        <v>497</v>
      </c>
      <c r="AA206" s="420" t="s">
        <v>498</v>
      </c>
      <c r="AB206" s="420" t="s">
        <v>499</v>
      </c>
      <c r="AC206" s="420" t="s">
        <v>500</v>
      </c>
      <c r="AD206" s="422">
        <v>1206.8399999999999</v>
      </c>
      <c r="AE206" s="422">
        <v>1206.8399999999999</v>
      </c>
      <c r="AF206" s="420" t="s">
        <v>741</v>
      </c>
      <c r="AG206" s="420">
        <v>1</v>
      </c>
      <c r="AH206" s="422">
        <v>1206.8399999999999</v>
      </c>
      <c r="AI206" s="422">
        <v>1206.8399999999999</v>
      </c>
      <c r="AJ206" s="420" t="s">
        <v>501</v>
      </c>
      <c r="AK206" s="420" t="s">
        <v>502</v>
      </c>
      <c r="AL206" s="419" t="s">
        <v>503</v>
      </c>
      <c r="AM206" s="420">
        <v>34810</v>
      </c>
      <c r="AN206" s="420">
        <v>71615</v>
      </c>
      <c r="AO206" s="419" t="s">
        <v>477</v>
      </c>
      <c r="AP206" s="419" t="s">
        <v>504</v>
      </c>
      <c r="AQ206" s="420" t="s">
        <v>772</v>
      </c>
      <c r="AR206" s="420" t="s">
        <v>566</v>
      </c>
      <c r="AS206" s="421" t="s">
        <v>1049</v>
      </c>
      <c r="AT206" s="420" t="s">
        <v>482</v>
      </c>
      <c r="AU206" s="420" t="s">
        <v>1050</v>
      </c>
      <c r="AV206" s="422" t="s">
        <v>1051</v>
      </c>
      <c r="AW206" s="420" t="s">
        <v>777</v>
      </c>
      <c r="AX206" s="420" t="s">
        <v>509</v>
      </c>
      <c r="AY206" s="422" t="s">
        <v>1052</v>
      </c>
      <c r="AZ206" s="420" t="s">
        <v>1053</v>
      </c>
      <c r="BA206" s="420" t="s">
        <v>1054</v>
      </c>
      <c r="BB206" s="420" t="s">
        <v>1055</v>
      </c>
      <c r="BC206" s="420" t="s">
        <v>512</v>
      </c>
      <c r="BD206" s="420" t="s">
        <v>1056</v>
      </c>
      <c r="BE206" s="421" t="s">
        <v>1057</v>
      </c>
      <c r="BF206" s="420" t="s">
        <v>741</v>
      </c>
      <c r="BG206" s="422" t="s">
        <v>1051</v>
      </c>
      <c r="BH206" s="420"/>
      <c r="BI206" s="420"/>
      <c r="BJ206" s="420"/>
      <c r="BK206" s="420"/>
      <c r="BL206" s="420"/>
      <c r="BM206" s="420"/>
      <c r="BN206" s="420"/>
      <c r="BO206" s="420"/>
      <c r="BP206" s="420"/>
      <c r="BQ206" s="420"/>
      <c r="BR206" s="420"/>
    </row>
    <row r="207" spans="1:70" s="423" customFormat="1" hidden="1" x14ac:dyDescent="0.35">
      <c r="A207" s="419" t="s">
        <v>477</v>
      </c>
      <c r="B207" s="420" t="s">
        <v>478</v>
      </c>
      <c r="C207" s="420" t="s">
        <v>479</v>
      </c>
      <c r="D207" s="421" t="s">
        <v>480</v>
      </c>
      <c r="E207" s="421" t="s">
        <v>481</v>
      </c>
      <c r="F207" s="420" t="s">
        <v>482</v>
      </c>
      <c r="G207" s="420" t="s">
        <v>483</v>
      </c>
      <c r="H207" s="420" t="s">
        <v>484</v>
      </c>
      <c r="I207" s="420" t="s">
        <v>485</v>
      </c>
      <c r="J207" s="420" t="s">
        <v>486</v>
      </c>
      <c r="K207" s="420" t="s">
        <v>487</v>
      </c>
      <c r="L207" s="419" t="s">
        <v>488</v>
      </c>
      <c r="M207" s="420" t="s">
        <v>489</v>
      </c>
      <c r="N207" s="420" t="s">
        <v>490</v>
      </c>
      <c r="O207" s="420" t="s">
        <v>487</v>
      </c>
      <c r="P207" s="420" t="s">
        <v>484</v>
      </c>
      <c r="Q207" s="419" t="s">
        <v>491</v>
      </c>
      <c r="R207" s="420" t="s">
        <v>492</v>
      </c>
      <c r="S207" s="420" t="s">
        <v>493</v>
      </c>
      <c r="T207" s="420">
        <v>56373615</v>
      </c>
      <c r="U207" s="420"/>
      <c r="V207" s="420"/>
      <c r="W207" s="421" t="s">
        <v>1049</v>
      </c>
      <c r="X207" s="420" t="s">
        <v>1058</v>
      </c>
      <c r="Y207" s="420" t="s">
        <v>496</v>
      </c>
      <c r="Z207" s="420" t="s">
        <v>497</v>
      </c>
      <c r="AA207" s="420" t="s">
        <v>498</v>
      </c>
      <c r="AB207" s="420" t="s">
        <v>499</v>
      </c>
      <c r="AC207" s="420" t="s">
        <v>500</v>
      </c>
      <c r="AD207" s="422">
        <v>252</v>
      </c>
      <c r="AE207" s="422">
        <v>252</v>
      </c>
      <c r="AF207" s="420" t="s">
        <v>741</v>
      </c>
      <c r="AG207" s="420">
        <v>1</v>
      </c>
      <c r="AH207" s="422">
        <v>252</v>
      </c>
      <c r="AI207" s="422">
        <v>252</v>
      </c>
      <c r="AJ207" s="420" t="s">
        <v>501</v>
      </c>
      <c r="AK207" s="420" t="s">
        <v>502</v>
      </c>
      <c r="AL207" s="419" t="s">
        <v>503</v>
      </c>
      <c r="AM207" s="420">
        <v>34810</v>
      </c>
      <c r="AN207" s="420">
        <v>71635</v>
      </c>
      <c r="AO207" s="419" t="s">
        <v>477</v>
      </c>
      <c r="AP207" s="419" t="s">
        <v>504</v>
      </c>
      <c r="AQ207" s="420" t="s">
        <v>1059</v>
      </c>
      <c r="AR207" s="420" t="s">
        <v>566</v>
      </c>
      <c r="AS207" s="421" t="s">
        <v>1049</v>
      </c>
      <c r="AT207" s="420" t="s">
        <v>482</v>
      </c>
      <c r="AU207" s="420" t="s">
        <v>1050</v>
      </c>
      <c r="AV207" s="422" t="s">
        <v>1051</v>
      </c>
      <c r="AW207" s="420" t="s">
        <v>1060</v>
      </c>
      <c r="AX207" s="420" t="s">
        <v>603</v>
      </c>
      <c r="AY207" s="422" t="s">
        <v>1061</v>
      </c>
      <c r="AZ207" s="420" t="s">
        <v>1053</v>
      </c>
      <c r="BA207" s="420" t="s">
        <v>1054</v>
      </c>
      <c r="BB207" s="420" t="s">
        <v>1055</v>
      </c>
      <c r="BC207" s="420" t="s">
        <v>512</v>
      </c>
      <c r="BD207" s="420" t="s">
        <v>1056</v>
      </c>
      <c r="BE207" s="421" t="s">
        <v>1057</v>
      </c>
      <c r="BF207" s="420" t="s">
        <v>741</v>
      </c>
      <c r="BG207" s="422" t="s">
        <v>1051</v>
      </c>
      <c r="BH207" s="420"/>
      <c r="BI207" s="420"/>
      <c r="BJ207" s="420"/>
      <c r="BK207" s="420"/>
      <c r="BL207" s="420"/>
      <c r="BM207" s="420"/>
      <c r="BN207" s="420"/>
      <c r="BO207" s="420"/>
      <c r="BP207" s="420"/>
      <c r="BQ207" s="420"/>
      <c r="BR207" s="420"/>
    </row>
    <row r="208" spans="1:70" hidden="1" x14ac:dyDescent="0.35">
      <c r="A208" s="301" t="s">
        <v>477</v>
      </c>
      <c r="B208" s="302" t="s">
        <v>478</v>
      </c>
      <c r="C208" s="302" t="s">
        <v>479</v>
      </c>
      <c r="D208" s="303" t="s">
        <v>480</v>
      </c>
      <c r="E208" s="303" t="s">
        <v>481</v>
      </c>
      <c r="F208" s="302" t="s">
        <v>482</v>
      </c>
      <c r="G208" s="302" t="s">
        <v>483</v>
      </c>
      <c r="H208" s="302" t="s">
        <v>484</v>
      </c>
      <c r="I208" s="302" t="s">
        <v>485</v>
      </c>
      <c r="J208" s="302" t="s">
        <v>486</v>
      </c>
      <c r="K208" s="302" t="s">
        <v>487</v>
      </c>
      <c r="L208" s="301" t="s">
        <v>488</v>
      </c>
      <c r="M208" s="302" t="s">
        <v>489</v>
      </c>
      <c r="N208" s="302" t="s">
        <v>490</v>
      </c>
      <c r="O208" s="302" t="s">
        <v>487</v>
      </c>
      <c r="P208" s="302" t="s">
        <v>484</v>
      </c>
      <c r="Q208" s="301" t="s">
        <v>491</v>
      </c>
      <c r="R208" s="302" t="s">
        <v>492</v>
      </c>
      <c r="S208" s="302" t="s">
        <v>493</v>
      </c>
      <c r="T208" s="302">
        <v>56415978</v>
      </c>
      <c r="U208" s="302"/>
      <c r="V208" s="302"/>
      <c r="W208" s="303" t="s">
        <v>1049</v>
      </c>
      <c r="X208" s="302" t="s">
        <v>792</v>
      </c>
      <c r="Y208" s="302" t="s">
        <v>496</v>
      </c>
      <c r="Z208" s="302" t="s">
        <v>793</v>
      </c>
      <c r="AA208" s="302"/>
      <c r="AB208" s="302" t="s">
        <v>794</v>
      </c>
      <c r="AC208" s="302" t="s">
        <v>795</v>
      </c>
      <c r="AD208" s="304">
        <v>0</v>
      </c>
      <c r="AE208" s="304">
        <v>102.12</v>
      </c>
      <c r="AF208" s="302" t="s">
        <v>741</v>
      </c>
      <c r="AG208" s="302">
        <v>1</v>
      </c>
      <c r="AH208" s="304">
        <v>0</v>
      </c>
      <c r="AI208" s="304">
        <v>102.12</v>
      </c>
      <c r="AJ208" s="302"/>
      <c r="AK208" s="302"/>
      <c r="AL208" s="301"/>
      <c r="AM208" s="302"/>
      <c r="AN208" s="302"/>
      <c r="AO208" s="301"/>
      <c r="AP208" s="301"/>
      <c r="AQ208" s="302" t="s">
        <v>796</v>
      </c>
      <c r="AR208" s="302"/>
      <c r="AS208" s="303"/>
      <c r="AT208" s="302"/>
      <c r="AU208" s="302"/>
      <c r="AV208" s="304"/>
      <c r="AW208" s="302"/>
      <c r="AX208" s="302"/>
      <c r="AY208" s="304"/>
      <c r="AZ208" s="302"/>
      <c r="BA208" s="302"/>
      <c r="BB208" s="302"/>
      <c r="BC208" s="302"/>
      <c r="BD208" s="302"/>
      <c r="BE208" s="303"/>
      <c r="BF208" s="302"/>
      <c r="BG208" s="304"/>
      <c r="BH208" s="302"/>
      <c r="BI208" s="302"/>
      <c r="BJ208" s="302"/>
      <c r="BK208" s="302"/>
      <c r="BL208" s="302"/>
      <c r="BM208" s="302"/>
      <c r="BN208" s="302"/>
      <c r="BO208" s="302"/>
      <c r="BP208" s="302"/>
      <c r="BQ208" s="302"/>
      <c r="BR208" s="302"/>
    </row>
    <row r="209" spans="1:70" s="414" customFormat="1" hidden="1" x14ac:dyDescent="0.35">
      <c r="A209" s="410" t="s">
        <v>477</v>
      </c>
      <c r="B209" s="411" t="s">
        <v>478</v>
      </c>
      <c r="C209" s="411" t="s">
        <v>479</v>
      </c>
      <c r="D209" s="412" t="s">
        <v>480</v>
      </c>
      <c r="E209" s="412" t="s">
        <v>481</v>
      </c>
      <c r="F209" s="411" t="s">
        <v>482</v>
      </c>
      <c r="G209" s="411" t="s">
        <v>483</v>
      </c>
      <c r="H209" s="411" t="s">
        <v>484</v>
      </c>
      <c r="I209" s="411" t="s">
        <v>485</v>
      </c>
      <c r="J209" s="411" t="s">
        <v>486</v>
      </c>
      <c r="K209" s="411" t="s">
        <v>487</v>
      </c>
      <c r="L209" s="410" t="s">
        <v>488</v>
      </c>
      <c r="M209" s="411" t="s">
        <v>489</v>
      </c>
      <c r="N209" s="411" t="s">
        <v>490</v>
      </c>
      <c r="O209" s="411" t="s">
        <v>487</v>
      </c>
      <c r="P209" s="411" t="s">
        <v>484</v>
      </c>
      <c r="Q209" s="410" t="s">
        <v>491</v>
      </c>
      <c r="R209" s="411" t="s">
        <v>492</v>
      </c>
      <c r="S209" s="411" t="s">
        <v>493</v>
      </c>
      <c r="T209" s="411">
        <v>56611565</v>
      </c>
      <c r="U209" s="411"/>
      <c r="V209" s="411"/>
      <c r="W209" s="412" t="s">
        <v>1062</v>
      </c>
      <c r="X209" s="411" t="s">
        <v>868</v>
      </c>
      <c r="Y209" s="411" t="s">
        <v>496</v>
      </c>
      <c r="Z209" s="411" t="s">
        <v>497</v>
      </c>
      <c r="AA209" s="411" t="s">
        <v>498</v>
      </c>
      <c r="AB209" s="411" t="s">
        <v>499</v>
      </c>
      <c r="AC209" s="411" t="s">
        <v>500</v>
      </c>
      <c r="AD209" s="413">
        <v>31955</v>
      </c>
      <c r="AE209" s="413">
        <v>31955</v>
      </c>
      <c r="AF209" s="411" t="s">
        <v>273</v>
      </c>
      <c r="AG209" s="411">
        <v>2.2101E-4</v>
      </c>
      <c r="AH209" s="413">
        <v>7.06</v>
      </c>
      <c r="AI209" s="413">
        <v>7.06</v>
      </c>
      <c r="AJ209" s="411" t="s">
        <v>501</v>
      </c>
      <c r="AK209" s="411" t="s">
        <v>502</v>
      </c>
      <c r="AL209" s="410" t="s">
        <v>503</v>
      </c>
      <c r="AM209" s="411">
        <v>34810</v>
      </c>
      <c r="AN209" s="411">
        <v>74515</v>
      </c>
      <c r="AO209" s="410" t="s">
        <v>477</v>
      </c>
      <c r="AP209" s="410" t="s">
        <v>504</v>
      </c>
      <c r="AQ209" s="411" t="s">
        <v>869</v>
      </c>
      <c r="AR209" s="411" t="s">
        <v>1025</v>
      </c>
      <c r="AS209" s="412" t="s">
        <v>1062</v>
      </c>
      <c r="AT209" s="411" t="s">
        <v>482</v>
      </c>
      <c r="AU209" s="411" t="s">
        <v>1063</v>
      </c>
      <c r="AV209" s="413" t="s">
        <v>1064</v>
      </c>
      <c r="AW209" s="411" t="s">
        <v>1065</v>
      </c>
      <c r="AX209" s="411" t="s">
        <v>1066</v>
      </c>
      <c r="AY209" s="413" t="s">
        <v>1067</v>
      </c>
      <c r="AZ209" s="411">
        <v>2090310</v>
      </c>
      <c r="BA209" s="411" t="s">
        <v>875</v>
      </c>
      <c r="BB209" s="411" t="s">
        <v>876</v>
      </c>
      <c r="BC209" s="411" t="s">
        <v>512</v>
      </c>
      <c r="BD209" s="411" t="s">
        <v>1068</v>
      </c>
      <c r="BE209" s="412" t="s">
        <v>570</v>
      </c>
      <c r="BF209" s="411" t="s">
        <v>273</v>
      </c>
      <c r="BG209" s="413" t="s">
        <v>1064</v>
      </c>
      <c r="BH209" s="411">
        <v>10292530</v>
      </c>
      <c r="BI209" s="411">
        <v>25</v>
      </c>
      <c r="BJ209" s="411" t="s">
        <v>1065</v>
      </c>
      <c r="BK209" s="411" t="s">
        <v>618</v>
      </c>
      <c r="BL209" s="411" t="s">
        <v>601</v>
      </c>
      <c r="BM209" s="411"/>
      <c r="BN209" s="411"/>
      <c r="BO209" s="411"/>
      <c r="BP209" s="411"/>
      <c r="BQ209" s="411"/>
      <c r="BR209" s="411"/>
    </row>
    <row r="210" spans="1:70" x14ac:dyDescent="0.35">
      <c r="A210" s="301" t="s">
        <v>477</v>
      </c>
      <c r="B210" s="302" t="s">
        <v>478</v>
      </c>
      <c r="C210" s="302" t="s">
        <v>479</v>
      </c>
      <c r="D210" s="303" t="s">
        <v>480</v>
      </c>
      <c r="E210" s="303" t="s">
        <v>481</v>
      </c>
      <c r="F210" s="302" t="s">
        <v>482</v>
      </c>
      <c r="G210" s="302" t="s">
        <v>483</v>
      </c>
      <c r="H210" s="302" t="s">
        <v>484</v>
      </c>
      <c r="I210" s="302" t="s">
        <v>485</v>
      </c>
      <c r="J210" s="302" t="s">
        <v>486</v>
      </c>
      <c r="K210" s="302" t="s">
        <v>487</v>
      </c>
      <c r="L210" s="301" t="s">
        <v>488</v>
      </c>
      <c r="M210" s="302" t="s">
        <v>489</v>
      </c>
      <c r="N210" s="302" t="s">
        <v>490</v>
      </c>
      <c r="O210" s="302" t="s">
        <v>487</v>
      </c>
      <c r="P210" s="302" t="s">
        <v>484</v>
      </c>
      <c r="Q210" s="301" t="s">
        <v>491</v>
      </c>
      <c r="R210" s="302" t="s">
        <v>492</v>
      </c>
      <c r="S210" s="302" t="s">
        <v>493</v>
      </c>
      <c r="T210" s="302">
        <v>56619720</v>
      </c>
      <c r="U210" s="302"/>
      <c r="V210" s="302"/>
      <c r="W210" s="303" t="s">
        <v>1030</v>
      </c>
      <c r="X210" s="302" t="s">
        <v>936</v>
      </c>
      <c r="Y210" s="302" t="s">
        <v>496</v>
      </c>
      <c r="Z210" s="302" t="s">
        <v>793</v>
      </c>
      <c r="AA210" s="302"/>
      <c r="AB210" s="302" t="s">
        <v>850</v>
      </c>
      <c r="AC210" s="302" t="s">
        <v>851</v>
      </c>
      <c r="AD210" s="304">
        <v>308.91000000000003</v>
      </c>
      <c r="AE210" s="304">
        <v>308.91000000000003</v>
      </c>
      <c r="AF210" s="302" t="s">
        <v>741</v>
      </c>
      <c r="AG210" s="302">
        <v>1</v>
      </c>
      <c r="AH210" s="304">
        <v>308.91000000000003</v>
      </c>
      <c r="AI210" s="304">
        <v>308.91000000000003</v>
      </c>
      <c r="AJ210" s="302" t="s">
        <v>501</v>
      </c>
      <c r="AK210" s="302" t="s">
        <v>502</v>
      </c>
      <c r="AL210" s="301" t="s">
        <v>503</v>
      </c>
      <c r="AM210" s="302">
        <v>34810</v>
      </c>
      <c r="AN210" s="302">
        <v>71475</v>
      </c>
      <c r="AO210" s="301" t="s">
        <v>477</v>
      </c>
      <c r="AP210" s="301" t="s">
        <v>504</v>
      </c>
      <c r="AQ210" s="302" t="s">
        <v>937</v>
      </c>
      <c r="AR210" s="302"/>
      <c r="AS210" s="303"/>
      <c r="AT210" s="302"/>
      <c r="AU210" s="302"/>
      <c r="AV210" s="304"/>
      <c r="AW210" s="302"/>
      <c r="AX210" s="302"/>
      <c r="AY210" s="304"/>
      <c r="AZ210" s="302"/>
      <c r="BA210" s="302"/>
      <c r="BB210" s="302"/>
      <c r="BC210" s="302"/>
      <c r="BD210" s="302"/>
      <c r="BE210" s="303"/>
      <c r="BF210" s="302"/>
      <c r="BG210" s="304"/>
      <c r="BH210" s="302"/>
      <c r="BI210" s="302"/>
      <c r="BJ210" s="302"/>
      <c r="BK210" s="302"/>
      <c r="BL210" s="302"/>
      <c r="BM210" s="302" t="s">
        <v>938</v>
      </c>
      <c r="BN210" s="302" t="s">
        <v>939</v>
      </c>
      <c r="BO210" s="302" t="s">
        <v>940</v>
      </c>
      <c r="BP210" s="302" t="s">
        <v>590</v>
      </c>
      <c r="BQ210" s="302" t="s">
        <v>856</v>
      </c>
      <c r="BR210" s="302" t="s">
        <v>941</v>
      </c>
    </row>
    <row r="211" spans="1:70" hidden="1" x14ac:dyDescent="0.35">
      <c r="A211" s="301" t="s">
        <v>477</v>
      </c>
      <c r="B211" s="302" t="s">
        <v>478</v>
      </c>
      <c r="C211" s="302" t="s">
        <v>479</v>
      </c>
      <c r="D211" s="303" t="s">
        <v>480</v>
      </c>
      <c r="E211" s="303" t="s">
        <v>481</v>
      </c>
      <c r="F211" s="302" t="s">
        <v>482</v>
      </c>
      <c r="G211" s="302" t="s">
        <v>483</v>
      </c>
      <c r="H211" s="302" t="s">
        <v>484</v>
      </c>
      <c r="I211" s="302" t="s">
        <v>485</v>
      </c>
      <c r="J211" s="302" t="s">
        <v>486</v>
      </c>
      <c r="K211" s="302" t="s">
        <v>487</v>
      </c>
      <c r="L211" s="301" t="s">
        <v>488</v>
      </c>
      <c r="M211" s="302" t="s">
        <v>489</v>
      </c>
      <c r="N211" s="302" t="s">
        <v>490</v>
      </c>
      <c r="O211" s="302" t="s">
        <v>487</v>
      </c>
      <c r="P211" s="302" t="s">
        <v>484</v>
      </c>
      <c r="Q211" s="301" t="s">
        <v>491</v>
      </c>
      <c r="R211" s="302" t="s">
        <v>492</v>
      </c>
      <c r="S211" s="302" t="s">
        <v>493</v>
      </c>
      <c r="T211" s="302">
        <v>56619778</v>
      </c>
      <c r="U211" s="302"/>
      <c r="V211" s="302"/>
      <c r="W211" s="303" t="s">
        <v>1030</v>
      </c>
      <c r="X211" s="302" t="s">
        <v>926</v>
      </c>
      <c r="Y211" s="302" t="s">
        <v>496</v>
      </c>
      <c r="Z211" s="302" t="s">
        <v>793</v>
      </c>
      <c r="AA211" s="302"/>
      <c r="AB211" s="302" t="s">
        <v>850</v>
      </c>
      <c r="AC211" s="302" t="s">
        <v>851</v>
      </c>
      <c r="AD211" s="304">
        <v>17581.52</v>
      </c>
      <c r="AE211" s="304">
        <v>17581.52</v>
      </c>
      <c r="AF211" s="302" t="s">
        <v>741</v>
      </c>
      <c r="AG211" s="302">
        <v>1</v>
      </c>
      <c r="AH211" s="304">
        <v>17581.52</v>
      </c>
      <c r="AI211" s="304">
        <v>17581.52</v>
      </c>
      <c r="AJ211" s="302" t="s">
        <v>501</v>
      </c>
      <c r="AK211" s="302" t="s">
        <v>502</v>
      </c>
      <c r="AL211" s="301" t="s">
        <v>503</v>
      </c>
      <c r="AM211" s="302">
        <v>34810</v>
      </c>
      <c r="AN211" s="302">
        <v>67405</v>
      </c>
      <c r="AO211" s="301" t="s">
        <v>477</v>
      </c>
      <c r="AP211" s="301" t="s">
        <v>504</v>
      </c>
      <c r="AQ211" s="302" t="s">
        <v>927</v>
      </c>
      <c r="AR211" s="302"/>
      <c r="AS211" s="303"/>
      <c r="AT211" s="302"/>
      <c r="AU211" s="302"/>
      <c r="AV211" s="304"/>
      <c r="AW211" s="302"/>
      <c r="AX211" s="302"/>
      <c r="AY211" s="304"/>
      <c r="AZ211" s="302"/>
      <c r="BA211" s="302"/>
      <c r="BB211" s="302"/>
      <c r="BC211" s="302"/>
      <c r="BD211" s="302"/>
      <c r="BE211" s="303"/>
      <c r="BF211" s="302"/>
      <c r="BG211" s="304"/>
      <c r="BH211" s="302"/>
      <c r="BI211" s="302"/>
      <c r="BJ211" s="302"/>
      <c r="BK211" s="302"/>
      <c r="BL211" s="302"/>
      <c r="BM211" s="302" t="s">
        <v>928</v>
      </c>
      <c r="BN211" s="302" t="s">
        <v>929</v>
      </c>
      <c r="BO211" s="302" t="s">
        <v>930</v>
      </c>
      <c r="BP211" s="302" t="s">
        <v>496</v>
      </c>
      <c r="BQ211" s="302" t="s">
        <v>856</v>
      </c>
      <c r="BR211" s="302" t="s">
        <v>931</v>
      </c>
    </row>
    <row r="212" spans="1:70" x14ac:dyDescent="0.35">
      <c r="A212" s="301" t="s">
        <v>477</v>
      </c>
      <c r="B212" s="302" t="s">
        <v>478</v>
      </c>
      <c r="C212" s="302" t="s">
        <v>479</v>
      </c>
      <c r="D212" s="303" t="s">
        <v>480</v>
      </c>
      <c r="E212" s="303" t="s">
        <v>481</v>
      </c>
      <c r="F212" s="302" t="s">
        <v>482</v>
      </c>
      <c r="G212" s="302" t="s">
        <v>483</v>
      </c>
      <c r="H212" s="302" t="s">
        <v>484</v>
      </c>
      <c r="I212" s="302" t="s">
        <v>485</v>
      </c>
      <c r="J212" s="302" t="s">
        <v>486</v>
      </c>
      <c r="K212" s="302" t="s">
        <v>487</v>
      </c>
      <c r="L212" s="301" t="s">
        <v>488</v>
      </c>
      <c r="M212" s="302" t="s">
        <v>489</v>
      </c>
      <c r="N212" s="302" t="s">
        <v>490</v>
      </c>
      <c r="O212" s="302" t="s">
        <v>487</v>
      </c>
      <c r="P212" s="302" t="s">
        <v>484</v>
      </c>
      <c r="Q212" s="301" t="s">
        <v>491</v>
      </c>
      <c r="R212" s="302" t="s">
        <v>492</v>
      </c>
      <c r="S212" s="302" t="s">
        <v>493</v>
      </c>
      <c r="T212" s="302">
        <v>56619827</v>
      </c>
      <c r="U212" s="302"/>
      <c r="V212" s="302"/>
      <c r="W212" s="303" t="s">
        <v>1030</v>
      </c>
      <c r="X212" s="302" t="s">
        <v>936</v>
      </c>
      <c r="Y212" s="302" t="s">
        <v>496</v>
      </c>
      <c r="Z212" s="302" t="s">
        <v>793</v>
      </c>
      <c r="AA212" s="302"/>
      <c r="AB212" s="302" t="s">
        <v>850</v>
      </c>
      <c r="AC212" s="302" t="s">
        <v>851</v>
      </c>
      <c r="AD212" s="304">
        <v>765.03</v>
      </c>
      <c r="AE212" s="304">
        <v>765.03</v>
      </c>
      <c r="AF212" s="302" t="s">
        <v>741</v>
      </c>
      <c r="AG212" s="302">
        <v>1</v>
      </c>
      <c r="AH212" s="304">
        <v>765.03</v>
      </c>
      <c r="AI212" s="304">
        <v>765.03</v>
      </c>
      <c r="AJ212" s="302" t="s">
        <v>501</v>
      </c>
      <c r="AK212" s="302" t="s">
        <v>502</v>
      </c>
      <c r="AL212" s="301" t="s">
        <v>503</v>
      </c>
      <c r="AM212" s="302">
        <v>34810</v>
      </c>
      <c r="AN212" s="302">
        <v>71475</v>
      </c>
      <c r="AO212" s="301" t="s">
        <v>477</v>
      </c>
      <c r="AP212" s="301" t="s">
        <v>504</v>
      </c>
      <c r="AQ212" s="302" t="s">
        <v>937</v>
      </c>
      <c r="AR212" s="302"/>
      <c r="AS212" s="303"/>
      <c r="AT212" s="302"/>
      <c r="AU212" s="302"/>
      <c r="AV212" s="304"/>
      <c r="AW212" s="302"/>
      <c r="AX212" s="302"/>
      <c r="AY212" s="304"/>
      <c r="AZ212" s="302"/>
      <c r="BA212" s="302"/>
      <c r="BB212" s="302"/>
      <c r="BC212" s="302"/>
      <c r="BD212" s="302"/>
      <c r="BE212" s="303"/>
      <c r="BF212" s="302"/>
      <c r="BG212" s="304"/>
      <c r="BH212" s="302"/>
      <c r="BI212" s="302"/>
      <c r="BJ212" s="302"/>
      <c r="BK212" s="302"/>
      <c r="BL212" s="302"/>
      <c r="BM212" s="302" t="s">
        <v>944</v>
      </c>
      <c r="BN212" s="302" t="s">
        <v>945</v>
      </c>
      <c r="BO212" s="302" t="s">
        <v>940</v>
      </c>
      <c r="BP212" s="302" t="s">
        <v>496</v>
      </c>
      <c r="BQ212" s="302" t="s">
        <v>856</v>
      </c>
      <c r="BR212" s="302" t="s">
        <v>941</v>
      </c>
    </row>
    <row r="213" spans="1:70" x14ac:dyDescent="0.35">
      <c r="A213" s="301" t="s">
        <v>477</v>
      </c>
      <c r="B213" s="302" t="s">
        <v>478</v>
      </c>
      <c r="C213" s="302" t="s">
        <v>479</v>
      </c>
      <c r="D213" s="303" t="s">
        <v>480</v>
      </c>
      <c r="E213" s="303" t="s">
        <v>481</v>
      </c>
      <c r="F213" s="302" t="s">
        <v>482</v>
      </c>
      <c r="G213" s="302" t="s">
        <v>483</v>
      </c>
      <c r="H213" s="302" t="s">
        <v>484</v>
      </c>
      <c r="I213" s="302" t="s">
        <v>485</v>
      </c>
      <c r="J213" s="302" t="s">
        <v>486</v>
      </c>
      <c r="K213" s="302" t="s">
        <v>487</v>
      </c>
      <c r="L213" s="301" t="s">
        <v>488</v>
      </c>
      <c r="M213" s="302" t="s">
        <v>489</v>
      </c>
      <c r="N213" s="302" t="s">
        <v>490</v>
      </c>
      <c r="O213" s="302" t="s">
        <v>487</v>
      </c>
      <c r="P213" s="302" t="s">
        <v>484</v>
      </c>
      <c r="Q213" s="301" t="s">
        <v>491</v>
      </c>
      <c r="R213" s="302" t="s">
        <v>492</v>
      </c>
      <c r="S213" s="302" t="s">
        <v>493</v>
      </c>
      <c r="T213" s="302">
        <v>56619849</v>
      </c>
      <c r="U213" s="302"/>
      <c r="V213" s="302"/>
      <c r="W213" s="303" t="s">
        <v>1030</v>
      </c>
      <c r="X213" s="302" t="s">
        <v>936</v>
      </c>
      <c r="Y213" s="302" t="s">
        <v>496</v>
      </c>
      <c r="Z213" s="302" t="s">
        <v>793</v>
      </c>
      <c r="AA213" s="302"/>
      <c r="AB213" s="302" t="s">
        <v>850</v>
      </c>
      <c r="AC213" s="302" t="s">
        <v>851</v>
      </c>
      <c r="AD213" s="304">
        <v>2044.31</v>
      </c>
      <c r="AE213" s="304">
        <v>2044.31</v>
      </c>
      <c r="AF213" s="302" t="s">
        <v>741</v>
      </c>
      <c r="AG213" s="302">
        <v>1</v>
      </c>
      <c r="AH213" s="304">
        <v>2044.31</v>
      </c>
      <c r="AI213" s="304">
        <v>2044.31</v>
      </c>
      <c r="AJ213" s="302" t="s">
        <v>501</v>
      </c>
      <c r="AK213" s="302" t="s">
        <v>502</v>
      </c>
      <c r="AL213" s="301" t="s">
        <v>503</v>
      </c>
      <c r="AM213" s="302">
        <v>34810</v>
      </c>
      <c r="AN213" s="302">
        <v>71475</v>
      </c>
      <c r="AO213" s="301" t="s">
        <v>477</v>
      </c>
      <c r="AP213" s="301" t="s">
        <v>504</v>
      </c>
      <c r="AQ213" s="302" t="s">
        <v>937</v>
      </c>
      <c r="AR213" s="302"/>
      <c r="AS213" s="303"/>
      <c r="AT213" s="302"/>
      <c r="AU213" s="302"/>
      <c r="AV213" s="304"/>
      <c r="AW213" s="302"/>
      <c r="AX213" s="302"/>
      <c r="AY213" s="304"/>
      <c r="AZ213" s="302"/>
      <c r="BA213" s="302"/>
      <c r="BB213" s="302"/>
      <c r="BC213" s="302"/>
      <c r="BD213" s="302"/>
      <c r="BE213" s="303"/>
      <c r="BF213" s="302"/>
      <c r="BG213" s="304"/>
      <c r="BH213" s="302"/>
      <c r="BI213" s="302"/>
      <c r="BJ213" s="302"/>
      <c r="BK213" s="302"/>
      <c r="BL213" s="302"/>
      <c r="BM213" s="302" t="s">
        <v>942</v>
      </c>
      <c r="BN213" s="302" t="s">
        <v>943</v>
      </c>
      <c r="BO213" s="302" t="s">
        <v>940</v>
      </c>
      <c r="BP213" s="302" t="s">
        <v>496</v>
      </c>
      <c r="BQ213" s="302" t="s">
        <v>856</v>
      </c>
      <c r="BR213" s="302" t="s">
        <v>941</v>
      </c>
    </row>
    <row r="214" spans="1:70" x14ac:dyDescent="0.35">
      <c r="A214" s="301" t="s">
        <v>477</v>
      </c>
      <c r="B214" s="302" t="s">
        <v>478</v>
      </c>
      <c r="C214" s="302" t="s">
        <v>479</v>
      </c>
      <c r="D214" s="303" t="s">
        <v>480</v>
      </c>
      <c r="E214" s="303" t="s">
        <v>481</v>
      </c>
      <c r="F214" s="302" t="s">
        <v>482</v>
      </c>
      <c r="G214" s="302" t="s">
        <v>483</v>
      </c>
      <c r="H214" s="302" t="s">
        <v>484</v>
      </c>
      <c r="I214" s="302" t="s">
        <v>485</v>
      </c>
      <c r="J214" s="302" t="s">
        <v>486</v>
      </c>
      <c r="K214" s="302" t="s">
        <v>487</v>
      </c>
      <c r="L214" s="301" t="s">
        <v>488</v>
      </c>
      <c r="M214" s="302" t="s">
        <v>489</v>
      </c>
      <c r="N214" s="302" t="s">
        <v>490</v>
      </c>
      <c r="O214" s="302" t="s">
        <v>487</v>
      </c>
      <c r="P214" s="302" t="s">
        <v>484</v>
      </c>
      <c r="Q214" s="301" t="s">
        <v>491</v>
      </c>
      <c r="R214" s="302" t="s">
        <v>492</v>
      </c>
      <c r="S214" s="302" t="s">
        <v>493</v>
      </c>
      <c r="T214" s="302">
        <v>56620038</v>
      </c>
      <c r="U214" s="302"/>
      <c r="V214" s="302"/>
      <c r="W214" s="303" t="s">
        <v>1030</v>
      </c>
      <c r="X214" s="302" t="s">
        <v>849</v>
      </c>
      <c r="Y214" s="302" t="s">
        <v>496</v>
      </c>
      <c r="Z214" s="302" t="s">
        <v>793</v>
      </c>
      <c r="AA214" s="302"/>
      <c r="AB214" s="302" t="s">
        <v>850</v>
      </c>
      <c r="AC214" s="302" t="s">
        <v>851</v>
      </c>
      <c r="AD214" s="304">
        <v>939.82</v>
      </c>
      <c r="AE214" s="304">
        <v>939.82</v>
      </c>
      <c r="AF214" s="302" t="s">
        <v>741</v>
      </c>
      <c r="AG214" s="302">
        <v>1</v>
      </c>
      <c r="AH214" s="304">
        <v>939.82</v>
      </c>
      <c r="AI214" s="304">
        <v>939.82</v>
      </c>
      <c r="AJ214" s="302" t="s">
        <v>501</v>
      </c>
      <c r="AK214" s="302" t="s">
        <v>502</v>
      </c>
      <c r="AL214" s="301" t="s">
        <v>503</v>
      </c>
      <c r="AM214" s="302">
        <v>34810</v>
      </c>
      <c r="AN214" s="302">
        <v>71501</v>
      </c>
      <c r="AO214" s="301" t="s">
        <v>477</v>
      </c>
      <c r="AP214" s="301" t="s">
        <v>504</v>
      </c>
      <c r="AQ214" s="302" t="s">
        <v>852</v>
      </c>
      <c r="AR214" s="302"/>
      <c r="AS214" s="303"/>
      <c r="AT214" s="302"/>
      <c r="AU214" s="302"/>
      <c r="AV214" s="304"/>
      <c r="AW214" s="302"/>
      <c r="AX214" s="302"/>
      <c r="AY214" s="304"/>
      <c r="AZ214" s="302"/>
      <c r="BA214" s="302"/>
      <c r="BB214" s="302"/>
      <c r="BC214" s="302"/>
      <c r="BD214" s="302"/>
      <c r="BE214" s="303"/>
      <c r="BF214" s="302"/>
      <c r="BG214" s="304"/>
      <c r="BH214" s="302"/>
      <c r="BI214" s="302"/>
      <c r="BJ214" s="302"/>
      <c r="BK214" s="302"/>
      <c r="BL214" s="302"/>
      <c r="BM214" s="302" t="s">
        <v>853</v>
      </c>
      <c r="BN214" s="302" t="s">
        <v>854</v>
      </c>
      <c r="BO214" s="302" t="s">
        <v>855</v>
      </c>
      <c r="BP214" s="302" t="s">
        <v>590</v>
      </c>
      <c r="BQ214" s="302" t="s">
        <v>856</v>
      </c>
      <c r="BR214" s="302" t="s">
        <v>857</v>
      </c>
    </row>
    <row r="215" spans="1:70" hidden="1" x14ac:dyDescent="0.35">
      <c r="A215" s="301" t="s">
        <v>477</v>
      </c>
      <c r="B215" s="302" t="s">
        <v>478</v>
      </c>
      <c r="C215" s="302" t="s">
        <v>479</v>
      </c>
      <c r="D215" s="303" t="s">
        <v>480</v>
      </c>
      <c r="E215" s="303" t="s">
        <v>481</v>
      </c>
      <c r="F215" s="302" t="s">
        <v>482</v>
      </c>
      <c r="G215" s="302" t="s">
        <v>483</v>
      </c>
      <c r="H215" s="302" t="s">
        <v>484</v>
      </c>
      <c r="I215" s="302" t="s">
        <v>485</v>
      </c>
      <c r="J215" s="302" t="s">
        <v>486</v>
      </c>
      <c r="K215" s="302" t="s">
        <v>487</v>
      </c>
      <c r="L215" s="301" t="s">
        <v>488</v>
      </c>
      <c r="M215" s="302" t="s">
        <v>489</v>
      </c>
      <c r="N215" s="302" t="s">
        <v>490</v>
      </c>
      <c r="O215" s="302" t="s">
        <v>487</v>
      </c>
      <c r="P215" s="302" t="s">
        <v>484</v>
      </c>
      <c r="Q215" s="301" t="s">
        <v>491</v>
      </c>
      <c r="R215" s="302" t="s">
        <v>492</v>
      </c>
      <c r="S215" s="302" t="s">
        <v>493</v>
      </c>
      <c r="T215" s="302">
        <v>56622721</v>
      </c>
      <c r="U215" s="302"/>
      <c r="V215" s="302"/>
      <c r="W215" s="303" t="s">
        <v>565</v>
      </c>
      <c r="X215" s="302" t="s">
        <v>495</v>
      </c>
      <c r="Y215" s="302" t="s">
        <v>496</v>
      </c>
      <c r="Z215" s="302" t="s">
        <v>497</v>
      </c>
      <c r="AA215" s="302" t="s">
        <v>498</v>
      </c>
      <c r="AB215" s="302" t="s">
        <v>499</v>
      </c>
      <c r="AC215" s="302" t="s">
        <v>500</v>
      </c>
      <c r="AD215" s="304">
        <v>370800</v>
      </c>
      <c r="AE215" s="304">
        <v>370800</v>
      </c>
      <c r="AF215" s="302" t="s">
        <v>273</v>
      </c>
      <c r="AG215" s="302">
        <v>2.1753000000000001E-4</v>
      </c>
      <c r="AH215" s="304">
        <v>80.66</v>
      </c>
      <c r="AI215" s="304">
        <v>80.66</v>
      </c>
      <c r="AJ215" s="302" t="s">
        <v>501</v>
      </c>
      <c r="AK215" s="302" t="s">
        <v>502</v>
      </c>
      <c r="AL215" s="301" t="s">
        <v>503</v>
      </c>
      <c r="AM215" s="302">
        <v>34810</v>
      </c>
      <c r="AN215" s="302">
        <v>72130</v>
      </c>
      <c r="AO215" s="301" t="s">
        <v>477</v>
      </c>
      <c r="AP215" s="301" t="s">
        <v>504</v>
      </c>
      <c r="AQ215" s="302" t="s">
        <v>505</v>
      </c>
      <c r="AR215" s="302" t="s">
        <v>566</v>
      </c>
      <c r="AS215" s="303" t="s">
        <v>565</v>
      </c>
      <c r="AT215" s="302" t="s">
        <v>482</v>
      </c>
      <c r="AU215" s="302" t="s">
        <v>567</v>
      </c>
      <c r="AV215" s="304" t="s">
        <v>568</v>
      </c>
      <c r="AW215" s="302"/>
      <c r="AX215" s="302" t="s">
        <v>509</v>
      </c>
      <c r="AY215" s="304" t="s">
        <v>568</v>
      </c>
      <c r="AZ215" s="302">
        <v>1040785</v>
      </c>
      <c r="BA215" s="302" t="s">
        <v>510</v>
      </c>
      <c r="BB215" s="302" t="s">
        <v>511</v>
      </c>
      <c r="BC215" s="302" t="s">
        <v>512</v>
      </c>
      <c r="BD215" s="302" t="s">
        <v>569</v>
      </c>
      <c r="BE215" s="303" t="s">
        <v>570</v>
      </c>
      <c r="BF215" s="302" t="s">
        <v>273</v>
      </c>
      <c r="BG215" s="304" t="s">
        <v>568</v>
      </c>
      <c r="BH215" s="302"/>
      <c r="BI215" s="302"/>
      <c r="BJ215" s="302"/>
      <c r="BK215" s="302"/>
      <c r="BL215" s="302"/>
      <c r="BM215" s="302"/>
      <c r="BN215" s="302"/>
      <c r="BO215" s="302"/>
      <c r="BP215" s="302"/>
      <c r="BQ215" s="302"/>
      <c r="BR215" s="302"/>
    </row>
    <row r="216" spans="1:70" hidden="1" x14ac:dyDescent="0.35">
      <c r="A216" s="301" t="s">
        <v>477</v>
      </c>
      <c r="B216" s="302" t="s">
        <v>478</v>
      </c>
      <c r="C216" s="302" t="s">
        <v>479</v>
      </c>
      <c r="D216" s="303" t="s">
        <v>480</v>
      </c>
      <c r="E216" s="303" t="s">
        <v>481</v>
      </c>
      <c r="F216" s="302" t="s">
        <v>482</v>
      </c>
      <c r="G216" s="302" t="s">
        <v>483</v>
      </c>
      <c r="H216" s="302" t="s">
        <v>484</v>
      </c>
      <c r="I216" s="302" t="s">
        <v>485</v>
      </c>
      <c r="J216" s="302" t="s">
        <v>486</v>
      </c>
      <c r="K216" s="302" t="s">
        <v>487</v>
      </c>
      <c r="L216" s="301" t="s">
        <v>488</v>
      </c>
      <c r="M216" s="302" t="s">
        <v>489</v>
      </c>
      <c r="N216" s="302" t="s">
        <v>490</v>
      </c>
      <c r="O216" s="302" t="s">
        <v>487</v>
      </c>
      <c r="P216" s="302" t="s">
        <v>484</v>
      </c>
      <c r="Q216" s="301" t="s">
        <v>491</v>
      </c>
      <c r="R216" s="302" t="s">
        <v>492</v>
      </c>
      <c r="S216" s="302" t="s">
        <v>493</v>
      </c>
      <c r="T216" s="302">
        <v>56659201</v>
      </c>
      <c r="U216" s="302"/>
      <c r="V216" s="302"/>
      <c r="W216" s="303" t="s">
        <v>1062</v>
      </c>
      <c r="X216" s="302" t="s">
        <v>792</v>
      </c>
      <c r="Y216" s="302" t="s">
        <v>496</v>
      </c>
      <c r="Z216" s="302" t="s">
        <v>793</v>
      </c>
      <c r="AA216" s="302"/>
      <c r="AB216" s="302" t="s">
        <v>794</v>
      </c>
      <c r="AC216" s="302" t="s">
        <v>795</v>
      </c>
      <c r="AD216" s="304">
        <v>0</v>
      </c>
      <c r="AE216" s="304">
        <v>2236.85</v>
      </c>
      <c r="AF216" s="302" t="s">
        <v>273</v>
      </c>
      <c r="AG216" s="302">
        <v>2.2101E-4</v>
      </c>
      <c r="AH216" s="304">
        <v>0</v>
      </c>
      <c r="AI216" s="304">
        <v>0.49</v>
      </c>
      <c r="AJ216" s="302"/>
      <c r="AK216" s="302"/>
      <c r="AL216" s="301"/>
      <c r="AM216" s="302"/>
      <c r="AN216" s="302"/>
      <c r="AO216" s="301"/>
      <c r="AP216" s="301"/>
      <c r="AQ216" s="302" t="s">
        <v>796</v>
      </c>
      <c r="AR216" s="302"/>
      <c r="AS216" s="303"/>
      <c r="AT216" s="302"/>
      <c r="AU216" s="302"/>
      <c r="AV216" s="304"/>
      <c r="AW216" s="302"/>
      <c r="AX216" s="302"/>
      <c r="AY216" s="304"/>
      <c r="AZ216" s="302"/>
      <c r="BA216" s="302"/>
      <c r="BB216" s="302"/>
      <c r="BC216" s="302"/>
      <c r="BD216" s="302"/>
      <c r="BE216" s="303"/>
      <c r="BF216" s="302"/>
      <c r="BG216" s="304"/>
      <c r="BH216" s="302"/>
      <c r="BI216" s="302"/>
      <c r="BJ216" s="302"/>
      <c r="BK216" s="302"/>
      <c r="BL216" s="302"/>
      <c r="BM216" s="302"/>
      <c r="BN216" s="302"/>
      <c r="BO216" s="302"/>
      <c r="BP216" s="302"/>
      <c r="BQ216" s="302"/>
      <c r="BR216" s="302"/>
    </row>
    <row r="217" spans="1:70" hidden="1" x14ac:dyDescent="0.35">
      <c r="A217" s="301" t="s">
        <v>477</v>
      </c>
      <c r="B217" s="302" t="s">
        <v>478</v>
      </c>
      <c r="C217" s="302" t="s">
        <v>479</v>
      </c>
      <c r="D217" s="303" t="s">
        <v>480</v>
      </c>
      <c r="E217" s="303" t="s">
        <v>481</v>
      </c>
      <c r="F217" s="302" t="s">
        <v>482</v>
      </c>
      <c r="G217" s="302" t="s">
        <v>483</v>
      </c>
      <c r="H217" s="302" t="s">
        <v>484</v>
      </c>
      <c r="I217" s="302" t="s">
        <v>485</v>
      </c>
      <c r="J217" s="302" t="s">
        <v>486</v>
      </c>
      <c r="K217" s="302" t="s">
        <v>487</v>
      </c>
      <c r="L217" s="301" t="s">
        <v>488</v>
      </c>
      <c r="M217" s="302" t="s">
        <v>489</v>
      </c>
      <c r="N217" s="302" t="s">
        <v>490</v>
      </c>
      <c r="O217" s="302" t="s">
        <v>487</v>
      </c>
      <c r="P217" s="302" t="s">
        <v>484</v>
      </c>
      <c r="Q217" s="301" t="s">
        <v>491</v>
      </c>
      <c r="R217" s="302" t="s">
        <v>492</v>
      </c>
      <c r="S217" s="302" t="s">
        <v>493</v>
      </c>
      <c r="T217" s="302">
        <v>56659202</v>
      </c>
      <c r="U217" s="302"/>
      <c r="V217" s="302"/>
      <c r="W217" s="303" t="s">
        <v>1030</v>
      </c>
      <c r="X217" s="302" t="s">
        <v>792</v>
      </c>
      <c r="Y217" s="302" t="s">
        <v>496</v>
      </c>
      <c r="Z217" s="302" t="s">
        <v>793</v>
      </c>
      <c r="AA217" s="302"/>
      <c r="AB217" s="302" t="s">
        <v>794</v>
      </c>
      <c r="AC217" s="302" t="s">
        <v>795</v>
      </c>
      <c r="AD217" s="304">
        <v>0</v>
      </c>
      <c r="AE217" s="304">
        <v>1514.77</v>
      </c>
      <c r="AF217" s="302" t="s">
        <v>741</v>
      </c>
      <c r="AG217" s="302">
        <v>1</v>
      </c>
      <c r="AH217" s="304">
        <v>0</v>
      </c>
      <c r="AI217" s="304">
        <v>1514.77</v>
      </c>
      <c r="AJ217" s="302"/>
      <c r="AK217" s="302"/>
      <c r="AL217" s="301"/>
      <c r="AM217" s="302"/>
      <c r="AN217" s="302"/>
      <c r="AO217" s="301"/>
      <c r="AP217" s="301"/>
      <c r="AQ217" s="302" t="s">
        <v>796</v>
      </c>
      <c r="AR217" s="302"/>
      <c r="AS217" s="303"/>
      <c r="AT217" s="302"/>
      <c r="AU217" s="302"/>
      <c r="AV217" s="304"/>
      <c r="AW217" s="302"/>
      <c r="AX217" s="302"/>
      <c r="AY217" s="304"/>
      <c r="AZ217" s="302"/>
      <c r="BA217" s="302"/>
      <c r="BB217" s="302"/>
      <c r="BC217" s="302"/>
      <c r="BD217" s="302"/>
      <c r="BE217" s="303"/>
      <c r="BF217" s="302"/>
      <c r="BG217" s="304"/>
      <c r="BH217" s="302"/>
      <c r="BI217" s="302"/>
      <c r="BJ217" s="302"/>
      <c r="BK217" s="302"/>
      <c r="BL217" s="302"/>
      <c r="BM217" s="302"/>
      <c r="BN217" s="302"/>
      <c r="BO217" s="302"/>
      <c r="BP217" s="302"/>
      <c r="BQ217" s="302"/>
      <c r="BR217" s="302"/>
    </row>
    <row r="218" spans="1:70" hidden="1" x14ac:dyDescent="0.35">
      <c r="A218" s="301" t="s">
        <v>477</v>
      </c>
      <c r="B218" s="302" t="s">
        <v>478</v>
      </c>
      <c r="C218" s="302" t="s">
        <v>479</v>
      </c>
      <c r="D218" s="303" t="s">
        <v>480</v>
      </c>
      <c r="E218" s="303" t="s">
        <v>481</v>
      </c>
      <c r="F218" s="302" t="s">
        <v>482</v>
      </c>
      <c r="G218" s="302" t="s">
        <v>483</v>
      </c>
      <c r="H218" s="302" t="s">
        <v>484</v>
      </c>
      <c r="I218" s="302" t="s">
        <v>485</v>
      </c>
      <c r="J218" s="302" t="s">
        <v>486</v>
      </c>
      <c r="K218" s="302" t="s">
        <v>487</v>
      </c>
      <c r="L218" s="301" t="s">
        <v>488</v>
      </c>
      <c r="M218" s="302" t="s">
        <v>489</v>
      </c>
      <c r="N218" s="302" t="s">
        <v>490</v>
      </c>
      <c r="O218" s="302" t="s">
        <v>487</v>
      </c>
      <c r="P218" s="302" t="s">
        <v>484</v>
      </c>
      <c r="Q218" s="301" t="s">
        <v>491</v>
      </c>
      <c r="R218" s="302" t="s">
        <v>492</v>
      </c>
      <c r="S218" s="302" t="s">
        <v>493</v>
      </c>
      <c r="T218" s="302">
        <v>56659228</v>
      </c>
      <c r="U218" s="302"/>
      <c r="V218" s="302"/>
      <c r="W218" s="303" t="s">
        <v>565</v>
      </c>
      <c r="X218" s="302" t="s">
        <v>792</v>
      </c>
      <c r="Y218" s="302" t="s">
        <v>496</v>
      </c>
      <c r="Z218" s="302" t="s">
        <v>793</v>
      </c>
      <c r="AA218" s="302"/>
      <c r="AB218" s="302" t="s">
        <v>794</v>
      </c>
      <c r="AC218" s="302" t="s">
        <v>795</v>
      </c>
      <c r="AD218" s="304">
        <v>0</v>
      </c>
      <c r="AE218" s="304">
        <v>25956</v>
      </c>
      <c r="AF218" s="302" t="s">
        <v>273</v>
      </c>
      <c r="AG218" s="302">
        <v>2.1753000000000001E-4</v>
      </c>
      <c r="AH218" s="304">
        <v>0</v>
      </c>
      <c r="AI218" s="304">
        <v>5.65</v>
      </c>
      <c r="AJ218" s="302"/>
      <c r="AK218" s="302"/>
      <c r="AL218" s="301"/>
      <c r="AM218" s="302"/>
      <c r="AN218" s="302"/>
      <c r="AO218" s="301"/>
      <c r="AP218" s="301"/>
      <c r="AQ218" s="302" t="s">
        <v>796</v>
      </c>
      <c r="AR218" s="302"/>
      <c r="AS218" s="303"/>
      <c r="AT218" s="302"/>
      <c r="AU218" s="302"/>
      <c r="AV218" s="304"/>
      <c r="AW218" s="302"/>
      <c r="AX218" s="302"/>
      <c r="AY218" s="304"/>
      <c r="AZ218" s="302"/>
      <c r="BA218" s="302"/>
      <c r="BB218" s="302"/>
      <c r="BC218" s="302"/>
      <c r="BD218" s="302"/>
      <c r="BE218" s="303"/>
      <c r="BF218" s="302"/>
      <c r="BG218" s="304"/>
      <c r="BH218" s="302"/>
      <c r="BI218" s="302"/>
      <c r="BJ218" s="302"/>
      <c r="BK218" s="302"/>
      <c r="BL218" s="302"/>
      <c r="BM218" s="302"/>
      <c r="BN218" s="302"/>
      <c r="BO218" s="302"/>
      <c r="BP218" s="302"/>
      <c r="BQ218" s="302"/>
      <c r="BR218" s="302"/>
    </row>
    <row r="219" spans="1:70" hidden="1" x14ac:dyDescent="0.35">
      <c r="A219" s="301" t="s">
        <v>477</v>
      </c>
      <c r="B219" s="302" t="s">
        <v>478</v>
      </c>
      <c r="C219" s="302" t="s">
        <v>479</v>
      </c>
      <c r="D219" s="303" t="s">
        <v>480</v>
      </c>
      <c r="E219" s="303" t="s">
        <v>481</v>
      </c>
      <c r="F219" s="302" t="s">
        <v>482</v>
      </c>
      <c r="G219" s="302" t="s">
        <v>483</v>
      </c>
      <c r="H219" s="302" t="s">
        <v>484</v>
      </c>
      <c r="I219" s="302" t="s">
        <v>485</v>
      </c>
      <c r="J219" s="302" t="s">
        <v>486</v>
      </c>
      <c r="K219" s="302" t="s">
        <v>487</v>
      </c>
      <c r="L219" s="301" t="s">
        <v>488</v>
      </c>
      <c r="M219" s="302" t="s">
        <v>489</v>
      </c>
      <c r="N219" s="302" t="s">
        <v>490</v>
      </c>
      <c r="O219" s="302" t="s">
        <v>487</v>
      </c>
      <c r="P219" s="302" t="s">
        <v>484</v>
      </c>
      <c r="Q219" s="301" t="s">
        <v>491</v>
      </c>
      <c r="R219" s="302" t="s">
        <v>492</v>
      </c>
      <c r="S219" s="302" t="s">
        <v>493</v>
      </c>
      <c r="T219" s="302">
        <v>57324837</v>
      </c>
      <c r="U219" s="302"/>
      <c r="V219" s="302"/>
      <c r="W219" s="303" t="s">
        <v>1069</v>
      </c>
      <c r="X219" s="302" t="s">
        <v>792</v>
      </c>
      <c r="Y219" s="302" t="s">
        <v>496</v>
      </c>
      <c r="Z219" s="302" t="s">
        <v>972</v>
      </c>
      <c r="AA219" s="302"/>
      <c r="AB219" s="302" t="s">
        <v>972</v>
      </c>
      <c r="AC219" s="302" t="s">
        <v>973</v>
      </c>
      <c r="AD219" s="304">
        <v>0</v>
      </c>
      <c r="AE219" s="304">
        <v>25.330200000000001</v>
      </c>
      <c r="AF219" s="302" t="s">
        <v>741</v>
      </c>
      <c r="AG219" s="302">
        <v>1</v>
      </c>
      <c r="AH219" s="304">
        <v>0</v>
      </c>
      <c r="AI219" s="304">
        <v>25.330200000000001</v>
      </c>
      <c r="AJ219" s="302" t="s">
        <v>501</v>
      </c>
      <c r="AK219" s="302" t="s">
        <v>502</v>
      </c>
      <c r="AL219" s="301" t="s">
        <v>503</v>
      </c>
      <c r="AM219" s="302">
        <v>34810</v>
      </c>
      <c r="AN219" s="302">
        <v>75105</v>
      </c>
      <c r="AO219" s="301" t="s">
        <v>477</v>
      </c>
      <c r="AP219" s="301" t="s">
        <v>504</v>
      </c>
      <c r="AQ219" s="302" t="s">
        <v>1070</v>
      </c>
      <c r="AR219" s="302"/>
      <c r="AS219" s="303"/>
      <c r="AT219" s="302"/>
      <c r="AU219" s="302"/>
      <c r="AV219" s="304"/>
      <c r="AW219" s="302"/>
      <c r="AX219" s="302"/>
      <c r="AY219" s="304"/>
      <c r="AZ219" s="302"/>
      <c r="BA219" s="302"/>
      <c r="BB219" s="302"/>
      <c r="BC219" s="302"/>
      <c r="BD219" s="302"/>
      <c r="BE219" s="303"/>
      <c r="BF219" s="302"/>
      <c r="BG219" s="304"/>
      <c r="BH219" s="302"/>
      <c r="BI219" s="302"/>
      <c r="BJ219" s="302"/>
      <c r="BK219" s="302"/>
      <c r="BL219" s="302"/>
      <c r="BM219" s="302"/>
      <c r="BN219" s="302"/>
      <c r="BO219" s="302"/>
      <c r="BP219" s="302"/>
      <c r="BQ219" s="302"/>
      <c r="BR219" s="302"/>
    </row>
    <row r="220" spans="1:70" hidden="1" x14ac:dyDescent="0.35">
      <c r="A220" s="301" t="s">
        <v>477</v>
      </c>
      <c r="B220" s="302" t="s">
        <v>478</v>
      </c>
      <c r="C220" s="302" t="s">
        <v>479</v>
      </c>
      <c r="D220" s="303" t="s">
        <v>480</v>
      </c>
      <c r="E220" s="303" t="s">
        <v>481</v>
      </c>
      <c r="F220" s="302" t="s">
        <v>482</v>
      </c>
      <c r="G220" s="302" t="s">
        <v>483</v>
      </c>
      <c r="H220" s="302" t="s">
        <v>484</v>
      </c>
      <c r="I220" s="302" t="s">
        <v>485</v>
      </c>
      <c r="J220" s="302" t="s">
        <v>486</v>
      </c>
      <c r="K220" s="302" t="s">
        <v>487</v>
      </c>
      <c r="L220" s="301" t="s">
        <v>488</v>
      </c>
      <c r="M220" s="302" t="s">
        <v>489</v>
      </c>
      <c r="N220" s="302" t="s">
        <v>490</v>
      </c>
      <c r="O220" s="302" t="s">
        <v>487</v>
      </c>
      <c r="P220" s="302" t="s">
        <v>484</v>
      </c>
      <c r="Q220" s="301" t="s">
        <v>491</v>
      </c>
      <c r="R220" s="302" t="s">
        <v>492</v>
      </c>
      <c r="S220" s="302" t="s">
        <v>493</v>
      </c>
      <c r="T220" s="302">
        <v>57845154</v>
      </c>
      <c r="U220" s="302"/>
      <c r="V220" s="302"/>
      <c r="W220" s="303" t="s">
        <v>1069</v>
      </c>
      <c r="X220" s="302" t="s">
        <v>879</v>
      </c>
      <c r="Y220" s="302" t="s">
        <v>496</v>
      </c>
      <c r="Z220" s="302" t="s">
        <v>880</v>
      </c>
      <c r="AA220" s="302"/>
      <c r="AB220" s="302" t="s">
        <v>880</v>
      </c>
      <c r="AC220" s="302" t="s">
        <v>880</v>
      </c>
      <c r="AD220" s="304">
        <v>-0.15</v>
      </c>
      <c r="AE220" s="304">
        <v>-0.15</v>
      </c>
      <c r="AF220" s="302" t="s">
        <v>741</v>
      </c>
      <c r="AG220" s="302">
        <v>1</v>
      </c>
      <c r="AH220" s="304">
        <v>-0.15</v>
      </c>
      <c r="AI220" s="304">
        <v>-0.15</v>
      </c>
      <c r="AJ220" s="302" t="s">
        <v>501</v>
      </c>
      <c r="AK220" s="302" t="s">
        <v>502</v>
      </c>
      <c r="AL220" s="301" t="s">
        <v>503</v>
      </c>
      <c r="AM220" s="302">
        <v>34810</v>
      </c>
      <c r="AN220" s="302">
        <v>76135</v>
      </c>
      <c r="AO220" s="301" t="s">
        <v>477</v>
      </c>
      <c r="AP220" s="301" t="s">
        <v>504</v>
      </c>
      <c r="AQ220" s="302" t="s">
        <v>881</v>
      </c>
      <c r="AR220" s="302"/>
      <c r="AS220" s="303"/>
      <c r="AT220" s="302"/>
      <c r="AU220" s="302"/>
      <c r="AV220" s="304"/>
      <c r="AW220" s="302"/>
      <c r="AX220" s="302"/>
      <c r="AY220" s="304"/>
      <c r="AZ220" s="302"/>
      <c r="BA220" s="302"/>
      <c r="BB220" s="302"/>
      <c r="BC220" s="302"/>
      <c r="BD220" s="302"/>
      <c r="BE220" s="303"/>
      <c r="BF220" s="302"/>
      <c r="BG220" s="304"/>
      <c r="BH220" s="302"/>
      <c r="BI220" s="302"/>
      <c r="BJ220" s="302"/>
      <c r="BK220" s="302"/>
      <c r="BL220" s="302"/>
      <c r="BM220" s="302"/>
      <c r="BN220" s="302"/>
      <c r="BO220" s="302"/>
      <c r="BP220" s="302"/>
      <c r="BQ220" s="302"/>
      <c r="BR220" s="302"/>
    </row>
    <row r="221" spans="1:70" hidden="1" x14ac:dyDescent="0.35">
      <c r="A221" s="301" t="s">
        <v>477</v>
      </c>
      <c r="B221" s="302" t="s">
        <v>478</v>
      </c>
      <c r="C221" s="302" t="s">
        <v>479</v>
      </c>
      <c r="D221" s="303" t="s">
        <v>480</v>
      </c>
      <c r="E221" s="303" t="s">
        <v>481</v>
      </c>
      <c r="F221" s="302" t="s">
        <v>482</v>
      </c>
      <c r="G221" s="302" t="s">
        <v>483</v>
      </c>
      <c r="H221" s="302" t="s">
        <v>484</v>
      </c>
      <c r="I221" s="302" t="s">
        <v>485</v>
      </c>
      <c r="J221" s="302" t="s">
        <v>486</v>
      </c>
      <c r="K221" s="302" t="s">
        <v>487</v>
      </c>
      <c r="L221" s="301" t="s">
        <v>488</v>
      </c>
      <c r="M221" s="302" t="s">
        <v>489</v>
      </c>
      <c r="N221" s="302" t="s">
        <v>490</v>
      </c>
      <c r="O221" s="302" t="s">
        <v>487</v>
      </c>
      <c r="P221" s="302" t="s">
        <v>484</v>
      </c>
      <c r="Q221" s="301" t="s">
        <v>491</v>
      </c>
      <c r="R221" s="302" t="s">
        <v>492</v>
      </c>
      <c r="S221" s="302" t="s">
        <v>493</v>
      </c>
      <c r="T221" s="302">
        <v>57848927</v>
      </c>
      <c r="U221" s="302"/>
      <c r="V221" s="302"/>
      <c r="W221" s="303" t="s">
        <v>1069</v>
      </c>
      <c r="X221" s="302" t="s">
        <v>879</v>
      </c>
      <c r="Y221" s="302" t="s">
        <v>496</v>
      </c>
      <c r="Z221" s="302" t="s">
        <v>880</v>
      </c>
      <c r="AA221" s="302"/>
      <c r="AB221" s="302" t="s">
        <v>880</v>
      </c>
      <c r="AC221" s="302" t="s">
        <v>880</v>
      </c>
      <c r="AD221" s="304">
        <v>-1.41</v>
      </c>
      <c r="AE221" s="304">
        <v>-1.41</v>
      </c>
      <c r="AF221" s="302" t="s">
        <v>741</v>
      </c>
      <c r="AG221" s="302">
        <v>1</v>
      </c>
      <c r="AH221" s="304">
        <v>-1.41</v>
      </c>
      <c r="AI221" s="304">
        <v>-1.41</v>
      </c>
      <c r="AJ221" s="302" t="s">
        <v>501</v>
      </c>
      <c r="AK221" s="302" t="s">
        <v>502</v>
      </c>
      <c r="AL221" s="301" t="s">
        <v>503</v>
      </c>
      <c r="AM221" s="302">
        <v>34810</v>
      </c>
      <c r="AN221" s="302">
        <v>76135</v>
      </c>
      <c r="AO221" s="301" t="s">
        <v>477</v>
      </c>
      <c r="AP221" s="301" t="s">
        <v>504</v>
      </c>
      <c r="AQ221" s="302" t="s">
        <v>881</v>
      </c>
      <c r="AR221" s="302"/>
      <c r="AS221" s="303"/>
      <c r="AT221" s="302"/>
      <c r="AU221" s="302"/>
      <c r="AV221" s="304"/>
      <c r="AW221" s="302"/>
      <c r="AX221" s="302"/>
      <c r="AY221" s="304"/>
      <c r="AZ221" s="302"/>
      <c r="BA221" s="302"/>
      <c r="BB221" s="302"/>
      <c r="BC221" s="302"/>
      <c r="BD221" s="302"/>
      <c r="BE221" s="303"/>
      <c r="BF221" s="302"/>
      <c r="BG221" s="304"/>
      <c r="BH221" s="302"/>
      <c r="BI221" s="302"/>
      <c r="BJ221" s="302"/>
      <c r="BK221" s="302"/>
      <c r="BL221" s="302"/>
      <c r="BM221" s="302"/>
      <c r="BN221" s="302"/>
      <c r="BO221" s="302"/>
      <c r="BP221" s="302"/>
      <c r="BQ221" s="302"/>
      <c r="BR221" s="302"/>
    </row>
    <row r="222" spans="1:70" hidden="1" x14ac:dyDescent="0.35">
      <c r="A222" s="301" t="s">
        <v>477</v>
      </c>
      <c r="B222" s="302" t="s">
        <v>478</v>
      </c>
      <c r="C222" s="302" t="s">
        <v>479</v>
      </c>
      <c r="D222" s="303" t="s">
        <v>480</v>
      </c>
      <c r="E222" s="303" t="s">
        <v>481</v>
      </c>
      <c r="F222" s="302" t="s">
        <v>482</v>
      </c>
      <c r="G222" s="302" t="s">
        <v>483</v>
      </c>
      <c r="H222" s="302" t="s">
        <v>484</v>
      </c>
      <c r="I222" s="302" t="s">
        <v>485</v>
      </c>
      <c r="J222" s="302" t="s">
        <v>486</v>
      </c>
      <c r="K222" s="302" t="s">
        <v>487</v>
      </c>
      <c r="L222" s="301" t="s">
        <v>488</v>
      </c>
      <c r="M222" s="302" t="s">
        <v>489</v>
      </c>
      <c r="N222" s="302" t="s">
        <v>490</v>
      </c>
      <c r="O222" s="302" t="s">
        <v>487</v>
      </c>
      <c r="P222" s="302" t="s">
        <v>484</v>
      </c>
      <c r="Q222" s="301" t="s">
        <v>491</v>
      </c>
      <c r="R222" s="302" t="s">
        <v>492</v>
      </c>
      <c r="S222" s="302" t="s">
        <v>493</v>
      </c>
      <c r="T222" s="302">
        <v>57860089</v>
      </c>
      <c r="U222" s="302"/>
      <c r="V222" s="302"/>
      <c r="W222" s="303" t="s">
        <v>1069</v>
      </c>
      <c r="X222" s="302" t="s">
        <v>879</v>
      </c>
      <c r="Y222" s="302" t="s">
        <v>496</v>
      </c>
      <c r="Z222" s="302" t="s">
        <v>880</v>
      </c>
      <c r="AA222" s="302"/>
      <c r="AB222" s="302" t="s">
        <v>880</v>
      </c>
      <c r="AC222" s="302" t="s">
        <v>880</v>
      </c>
      <c r="AD222" s="304">
        <v>-0.48</v>
      </c>
      <c r="AE222" s="304">
        <v>-0.48</v>
      </c>
      <c r="AF222" s="302" t="s">
        <v>741</v>
      </c>
      <c r="AG222" s="302">
        <v>1</v>
      </c>
      <c r="AH222" s="304">
        <v>-0.48</v>
      </c>
      <c r="AI222" s="304">
        <v>-0.48</v>
      </c>
      <c r="AJ222" s="302" t="s">
        <v>501</v>
      </c>
      <c r="AK222" s="302" t="s">
        <v>502</v>
      </c>
      <c r="AL222" s="301" t="s">
        <v>503</v>
      </c>
      <c r="AM222" s="302">
        <v>34810</v>
      </c>
      <c r="AN222" s="302">
        <v>76135</v>
      </c>
      <c r="AO222" s="301" t="s">
        <v>477</v>
      </c>
      <c r="AP222" s="301" t="s">
        <v>504</v>
      </c>
      <c r="AQ222" s="302" t="s">
        <v>881</v>
      </c>
      <c r="AR222" s="302"/>
      <c r="AS222" s="303"/>
      <c r="AT222" s="302"/>
      <c r="AU222" s="302"/>
      <c r="AV222" s="304"/>
      <c r="AW222" s="302"/>
      <c r="AX222" s="302"/>
      <c r="AY222" s="304"/>
      <c r="AZ222" s="302"/>
      <c r="BA222" s="302"/>
      <c r="BB222" s="302"/>
      <c r="BC222" s="302"/>
      <c r="BD222" s="302"/>
      <c r="BE222" s="303"/>
      <c r="BF222" s="302"/>
      <c r="BG222" s="304"/>
      <c r="BH222" s="302"/>
      <c r="BI222" s="302"/>
      <c r="BJ222" s="302"/>
      <c r="BK222" s="302"/>
      <c r="BL222" s="302"/>
      <c r="BM222" s="302"/>
      <c r="BN222" s="302"/>
      <c r="BO222" s="302"/>
      <c r="BP222" s="302"/>
      <c r="BQ222" s="302"/>
      <c r="BR222" s="302"/>
    </row>
    <row r="223" spans="1:70" s="414" customFormat="1" hidden="1" x14ac:dyDescent="0.35">
      <c r="A223" s="410" t="s">
        <v>477</v>
      </c>
      <c r="B223" s="411" t="s">
        <v>478</v>
      </c>
      <c r="C223" s="411" t="s">
        <v>479</v>
      </c>
      <c r="D223" s="412" t="s">
        <v>480</v>
      </c>
      <c r="E223" s="412" t="s">
        <v>481</v>
      </c>
      <c r="F223" s="411" t="s">
        <v>482</v>
      </c>
      <c r="G223" s="411" t="s">
        <v>483</v>
      </c>
      <c r="H223" s="411" t="s">
        <v>484</v>
      </c>
      <c r="I223" s="411" t="s">
        <v>485</v>
      </c>
      <c r="J223" s="411" t="s">
        <v>486</v>
      </c>
      <c r="K223" s="411" t="s">
        <v>487</v>
      </c>
      <c r="L223" s="410" t="s">
        <v>488</v>
      </c>
      <c r="M223" s="411" t="s">
        <v>489</v>
      </c>
      <c r="N223" s="411" t="s">
        <v>490</v>
      </c>
      <c r="O223" s="411" t="s">
        <v>487</v>
      </c>
      <c r="P223" s="411" t="s">
        <v>484</v>
      </c>
      <c r="Q223" s="410" t="s">
        <v>491</v>
      </c>
      <c r="R223" s="411" t="s">
        <v>492</v>
      </c>
      <c r="S223" s="411" t="s">
        <v>493</v>
      </c>
      <c r="T223" s="411">
        <v>58148906</v>
      </c>
      <c r="U223" s="411"/>
      <c r="V223" s="411"/>
      <c r="W223" s="412" t="s">
        <v>577</v>
      </c>
      <c r="X223" s="411" t="s">
        <v>740</v>
      </c>
      <c r="Y223" s="411" t="s">
        <v>496</v>
      </c>
      <c r="Z223" s="411" t="s">
        <v>497</v>
      </c>
      <c r="AA223" s="411" t="s">
        <v>498</v>
      </c>
      <c r="AB223" s="411" t="s">
        <v>499</v>
      </c>
      <c r="AC223" s="411" t="s">
        <v>500</v>
      </c>
      <c r="AD223" s="413">
        <v>2123401.94</v>
      </c>
      <c r="AE223" s="413">
        <v>2123401.94</v>
      </c>
      <c r="AF223" s="411" t="s">
        <v>273</v>
      </c>
      <c r="AG223" s="411">
        <v>2.1753000000000001E-4</v>
      </c>
      <c r="AH223" s="413">
        <v>461.9</v>
      </c>
      <c r="AI223" s="413">
        <v>461.9</v>
      </c>
      <c r="AJ223" s="411" t="s">
        <v>501</v>
      </c>
      <c r="AK223" s="411" t="s">
        <v>502</v>
      </c>
      <c r="AL223" s="410" t="s">
        <v>503</v>
      </c>
      <c r="AM223" s="411">
        <v>34810</v>
      </c>
      <c r="AN223" s="411">
        <v>72425</v>
      </c>
      <c r="AO223" s="410" t="s">
        <v>477</v>
      </c>
      <c r="AP223" s="410" t="s">
        <v>504</v>
      </c>
      <c r="AQ223" s="411" t="s">
        <v>785</v>
      </c>
      <c r="AR223" s="411" t="s">
        <v>566</v>
      </c>
      <c r="AS223" s="412" t="s">
        <v>577</v>
      </c>
      <c r="AT223" s="411" t="s">
        <v>482</v>
      </c>
      <c r="AU223" s="411" t="s">
        <v>1071</v>
      </c>
      <c r="AV223" s="413" t="s">
        <v>1072</v>
      </c>
      <c r="AW223" s="411"/>
      <c r="AX223" s="411" t="s">
        <v>509</v>
      </c>
      <c r="AY223" s="413" t="s">
        <v>1072</v>
      </c>
      <c r="AZ223" s="411">
        <v>1040604</v>
      </c>
      <c r="BA223" s="411" t="s">
        <v>788</v>
      </c>
      <c r="BB223" s="411" t="s">
        <v>789</v>
      </c>
      <c r="BC223" s="411" t="s">
        <v>512</v>
      </c>
      <c r="BD223" s="411" t="s">
        <v>1073</v>
      </c>
      <c r="BE223" s="412" t="s">
        <v>1057</v>
      </c>
      <c r="BF223" s="411" t="s">
        <v>273</v>
      </c>
      <c r="BG223" s="413" t="s">
        <v>1072</v>
      </c>
      <c r="BH223" s="411"/>
      <c r="BI223" s="411"/>
      <c r="BJ223" s="411"/>
      <c r="BK223" s="411"/>
      <c r="BL223" s="411"/>
      <c r="BM223" s="411"/>
      <c r="BN223" s="411"/>
      <c r="BO223" s="411"/>
      <c r="BP223" s="411"/>
      <c r="BQ223" s="411"/>
      <c r="BR223" s="411"/>
    </row>
    <row r="224" spans="1:70" hidden="1" x14ac:dyDescent="0.35">
      <c r="A224" s="301" t="s">
        <v>477</v>
      </c>
      <c r="B224" s="302" t="s">
        <v>478</v>
      </c>
      <c r="C224" s="302" t="s">
        <v>479</v>
      </c>
      <c r="D224" s="303" t="s">
        <v>480</v>
      </c>
      <c r="E224" s="303" t="s">
        <v>481</v>
      </c>
      <c r="F224" s="302" t="s">
        <v>482</v>
      </c>
      <c r="G224" s="302" t="s">
        <v>483</v>
      </c>
      <c r="H224" s="302" t="s">
        <v>484</v>
      </c>
      <c r="I224" s="302" t="s">
        <v>485</v>
      </c>
      <c r="J224" s="302" t="s">
        <v>486</v>
      </c>
      <c r="K224" s="302" t="s">
        <v>487</v>
      </c>
      <c r="L224" s="301" t="s">
        <v>488</v>
      </c>
      <c r="M224" s="302" t="s">
        <v>489</v>
      </c>
      <c r="N224" s="302" t="s">
        <v>490</v>
      </c>
      <c r="O224" s="302" t="s">
        <v>487</v>
      </c>
      <c r="P224" s="302" t="s">
        <v>484</v>
      </c>
      <c r="Q224" s="301" t="s">
        <v>491</v>
      </c>
      <c r="R224" s="302" t="s">
        <v>492</v>
      </c>
      <c r="S224" s="302" t="s">
        <v>493</v>
      </c>
      <c r="T224" s="302">
        <v>58178291</v>
      </c>
      <c r="U224" s="302"/>
      <c r="V224" s="302"/>
      <c r="W224" s="303" t="s">
        <v>577</v>
      </c>
      <c r="X224" s="302" t="s">
        <v>792</v>
      </c>
      <c r="Y224" s="302" t="s">
        <v>496</v>
      </c>
      <c r="Z224" s="302" t="s">
        <v>793</v>
      </c>
      <c r="AA224" s="302"/>
      <c r="AB224" s="302" t="s">
        <v>794</v>
      </c>
      <c r="AC224" s="302" t="s">
        <v>795</v>
      </c>
      <c r="AD224" s="304">
        <v>0</v>
      </c>
      <c r="AE224" s="304">
        <v>148638.14000000001</v>
      </c>
      <c r="AF224" s="302" t="s">
        <v>273</v>
      </c>
      <c r="AG224" s="302">
        <v>2.1753000000000001E-4</v>
      </c>
      <c r="AH224" s="304">
        <v>0</v>
      </c>
      <c r="AI224" s="304">
        <v>32.33</v>
      </c>
      <c r="AJ224" s="302"/>
      <c r="AK224" s="302"/>
      <c r="AL224" s="301"/>
      <c r="AM224" s="302"/>
      <c r="AN224" s="302"/>
      <c r="AO224" s="301"/>
      <c r="AP224" s="301"/>
      <c r="AQ224" s="302" t="s">
        <v>796</v>
      </c>
      <c r="AR224" s="302"/>
      <c r="AS224" s="303"/>
      <c r="AT224" s="302"/>
      <c r="AU224" s="302"/>
      <c r="AV224" s="304"/>
      <c r="AW224" s="302"/>
      <c r="AX224" s="302"/>
      <c r="AY224" s="304"/>
      <c r="AZ224" s="302"/>
      <c r="BA224" s="302"/>
      <c r="BB224" s="302"/>
      <c r="BC224" s="302"/>
      <c r="BD224" s="302"/>
      <c r="BE224" s="303"/>
      <c r="BF224" s="302"/>
      <c r="BG224" s="304"/>
      <c r="BH224" s="302"/>
      <c r="BI224" s="302"/>
      <c r="BJ224" s="302"/>
      <c r="BK224" s="302"/>
      <c r="BL224" s="302"/>
      <c r="BM224" s="302"/>
      <c r="BN224" s="302"/>
      <c r="BO224" s="302"/>
      <c r="BP224" s="302"/>
      <c r="BQ224" s="302"/>
      <c r="BR224" s="302"/>
    </row>
    <row r="225" spans="1:70" hidden="1" x14ac:dyDescent="0.35">
      <c r="A225" s="301" t="s">
        <v>477</v>
      </c>
      <c r="B225" s="302" t="s">
        <v>478</v>
      </c>
      <c r="C225" s="302" t="s">
        <v>479</v>
      </c>
      <c r="D225" s="303" t="s">
        <v>480</v>
      </c>
      <c r="E225" s="303" t="s">
        <v>481</v>
      </c>
      <c r="F225" s="302" t="s">
        <v>482</v>
      </c>
      <c r="G225" s="302" t="s">
        <v>483</v>
      </c>
      <c r="H225" s="302" t="s">
        <v>484</v>
      </c>
      <c r="I225" s="302" t="s">
        <v>485</v>
      </c>
      <c r="J225" s="302" t="s">
        <v>486</v>
      </c>
      <c r="K225" s="302" t="s">
        <v>487</v>
      </c>
      <c r="L225" s="301" t="s">
        <v>488</v>
      </c>
      <c r="M225" s="302" t="s">
        <v>489</v>
      </c>
      <c r="N225" s="302" t="s">
        <v>490</v>
      </c>
      <c r="O225" s="302" t="s">
        <v>487</v>
      </c>
      <c r="P225" s="302" t="s">
        <v>484</v>
      </c>
      <c r="Q225" s="301" t="s">
        <v>491</v>
      </c>
      <c r="R225" s="302" t="s">
        <v>492</v>
      </c>
      <c r="S225" s="302" t="s">
        <v>493</v>
      </c>
      <c r="T225" s="302">
        <v>58226825</v>
      </c>
      <c r="U225" s="302"/>
      <c r="V225" s="302"/>
      <c r="W225" s="303" t="s">
        <v>1074</v>
      </c>
      <c r="X225" s="302" t="s">
        <v>879</v>
      </c>
      <c r="Y225" s="302" t="s">
        <v>496</v>
      </c>
      <c r="Z225" s="302" t="s">
        <v>880</v>
      </c>
      <c r="AA225" s="302"/>
      <c r="AB225" s="302" t="s">
        <v>880</v>
      </c>
      <c r="AC225" s="302" t="s">
        <v>880</v>
      </c>
      <c r="AD225" s="304">
        <v>-6.98</v>
      </c>
      <c r="AE225" s="304">
        <v>-6.98</v>
      </c>
      <c r="AF225" s="302" t="s">
        <v>741</v>
      </c>
      <c r="AG225" s="302">
        <v>1</v>
      </c>
      <c r="AH225" s="304">
        <v>-6.98</v>
      </c>
      <c r="AI225" s="304">
        <v>-6.98</v>
      </c>
      <c r="AJ225" s="302" t="s">
        <v>501</v>
      </c>
      <c r="AK225" s="302" t="s">
        <v>502</v>
      </c>
      <c r="AL225" s="301" t="s">
        <v>503</v>
      </c>
      <c r="AM225" s="302">
        <v>34810</v>
      </c>
      <c r="AN225" s="302">
        <v>76135</v>
      </c>
      <c r="AO225" s="301" t="s">
        <v>477</v>
      </c>
      <c r="AP225" s="301" t="s">
        <v>504</v>
      </c>
      <c r="AQ225" s="302" t="s">
        <v>881</v>
      </c>
      <c r="AR225" s="302"/>
      <c r="AS225" s="303"/>
      <c r="AT225" s="302"/>
      <c r="AU225" s="302"/>
      <c r="AV225" s="304"/>
      <c r="AW225" s="302"/>
      <c r="AX225" s="302"/>
      <c r="AY225" s="304"/>
      <c r="AZ225" s="302"/>
      <c r="BA225" s="302"/>
      <c r="BB225" s="302"/>
      <c r="BC225" s="302"/>
      <c r="BD225" s="302"/>
      <c r="BE225" s="303"/>
      <c r="BF225" s="302"/>
      <c r="BG225" s="304"/>
      <c r="BH225" s="302"/>
      <c r="BI225" s="302"/>
      <c r="BJ225" s="302"/>
      <c r="BK225" s="302"/>
      <c r="BL225" s="302"/>
      <c r="BM225" s="302"/>
      <c r="BN225" s="302"/>
      <c r="BO225" s="302"/>
      <c r="BP225" s="302"/>
      <c r="BQ225" s="302"/>
      <c r="BR225" s="302"/>
    </row>
    <row r="226" spans="1:70" s="437" customFormat="1" hidden="1" x14ac:dyDescent="0.35">
      <c r="A226" s="433" t="s">
        <v>477</v>
      </c>
      <c r="B226" s="434" t="s">
        <v>478</v>
      </c>
      <c r="C226" s="434" t="s">
        <v>479</v>
      </c>
      <c r="D226" s="435" t="s">
        <v>480</v>
      </c>
      <c r="E226" s="435" t="s">
        <v>481</v>
      </c>
      <c r="F226" s="434" t="s">
        <v>482</v>
      </c>
      <c r="G226" s="434" t="s">
        <v>483</v>
      </c>
      <c r="H226" s="434" t="s">
        <v>484</v>
      </c>
      <c r="I226" s="434" t="s">
        <v>485</v>
      </c>
      <c r="J226" s="434" t="s">
        <v>486</v>
      </c>
      <c r="K226" s="434" t="s">
        <v>487</v>
      </c>
      <c r="L226" s="433" t="s">
        <v>488</v>
      </c>
      <c r="M226" s="434" t="s">
        <v>489</v>
      </c>
      <c r="N226" s="434" t="s">
        <v>490</v>
      </c>
      <c r="O226" s="434" t="s">
        <v>487</v>
      </c>
      <c r="P226" s="434" t="s">
        <v>484</v>
      </c>
      <c r="Q226" s="433" t="s">
        <v>491</v>
      </c>
      <c r="R226" s="434" t="s">
        <v>492</v>
      </c>
      <c r="S226" s="434" t="s">
        <v>493</v>
      </c>
      <c r="T226" s="434">
        <v>58552277</v>
      </c>
      <c r="U226" s="434"/>
      <c r="V226" s="434"/>
      <c r="W226" s="435" t="s">
        <v>1075</v>
      </c>
      <c r="X226" s="434" t="s">
        <v>1031</v>
      </c>
      <c r="Y226" s="434" t="s">
        <v>590</v>
      </c>
      <c r="Z226" s="434" t="s">
        <v>497</v>
      </c>
      <c r="AA226" s="434" t="s">
        <v>498</v>
      </c>
      <c r="AB226" s="434" t="s">
        <v>499</v>
      </c>
      <c r="AC226" s="434" t="s">
        <v>605</v>
      </c>
      <c r="AD226" s="436">
        <v>0</v>
      </c>
      <c r="AE226" s="436">
        <v>0</v>
      </c>
      <c r="AF226" s="434" t="s">
        <v>273</v>
      </c>
      <c r="AG226" s="434">
        <v>2.1753000000000001E-4</v>
      </c>
      <c r="AH226" s="436">
        <v>0.01</v>
      </c>
      <c r="AI226" s="436">
        <v>0.01</v>
      </c>
      <c r="AJ226" s="434" t="s">
        <v>501</v>
      </c>
      <c r="AK226" s="434" t="s">
        <v>502</v>
      </c>
      <c r="AL226" s="433" t="s">
        <v>503</v>
      </c>
      <c r="AM226" s="434">
        <v>34801</v>
      </c>
      <c r="AN226" s="434">
        <v>72215</v>
      </c>
      <c r="AO226" s="433" t="s">
        <v>477</v>
      </c>
      <c r="AP226" s="433" t="s">
        <v>504</v>
      </c>
      <c r="AQ226" s="434" t="s">
        <v>1076</v>
      </c>
      <c r="AR226" s="434" t="s">
        <v>566</v>
      </c>
      <c r="AS226" s="435" t="s">
        <v>1075</v>
      </c>
      <c r="AT226" s="434" t="s">
        <v>482</v>
      </c>
      <c r="AU226" s="434" t="s">
        <v>1077</v>
      </c>
      <c r="AV226" s="436" t="s">
        <v>1078</v>
      </c>
      <c r="AW226" s="434" t="s">
        <v>1079</v>
      </c>
      <c r="AX226" s="434" t="s">
        <v>509</v>
      </c>
      <c r="AY226" s="436" t="s">
        <v>606</v>
      </c>
      <c r="AZ226" s="434">
        <v>1040760</v>
      </c>
      <c r="BA226" s="434" t="s">
        <v>1080</v>
      </c>
      <c r="BB226" s="434" t="s">
        <v>1081</v>
      </c>
      <c r="BC226" s="434" t="s">
        <v>1082</v>
      </c>
      <c r="BD226" s="434" t="s">
        <v>1083</v>
      </c>
      <c r="BE226" s="435" t="s">
        <v>571</v>
      </c>
      <c r="BF226" s="434" t="s">
        <v>273</v>
      </c>
      <c r="BG226" s="436" t="s">
        <v>1078</v>
      </c>
      <c r="BH226" s="434">
        <v>10306427</v>
      </c>
      <c r="BI226" s="434">
        <v>1</v>
      </c>
      <c r="BJ226" s="434" t="s">
        <v>1079</v>
      </c>
      <c r="BK226" s="434" t="s">
        <v>600</v>
      </c>
      <c r="BL226" s="434" t="s">
        <v>601</v>
      </c>
      <c r="BM226" s="434"/>
      <c r="BN226" s="434"/>
      <c r="BO226" s="434"/>
      <c r="BP226" s="434"/>
      <c r="BQ226" s="434"/>
      <c r="BR226" s="434"/>
    </row>
    <row r="227" spans="1:70" s="437" customFormat="1" hidden="1" x14ac:dyDescent="0.35">
      <c r="A227" s="433" t="s">
        <v>477</v>
      </c>
      <c r="B227" s="434" t="s">
        <v>478</v>
      </c>
      <c r="C227" s="434" t="s">
        <v>479</v>
      </c>
      <c r="D227" s="435" t="s">
        <v>480</v>
      </c>
      <c r="E227" s="435" t="s">
        <v>481</v>
      </c>
      <c r="F227" s="434" t="s">
        <v>482</v>
      </c>
      <c r="G227" s="434" t="s">
        <v>483</v>
      </c>
      <c r="H227" s="434" t="s">
        <v>484</v>
      </c>
      <c r="I227" s="434" t="s">
        <v>485</v>
      </c>
      <c r="J227" s="434" t="s">
        <v>486</v>
      </c>
      <c r="K227" s="434" t="s">
        <v>487</v>
      </c>
      <c r="L227" s="433" t="s">
        <v>488</v>
      </c>
      <c r="M227" s="434" t="s">
        <v>489</v>
      </c>
      <c r="N227" s="434" t="s">
        <v>490</v>
      </c>
      <c r="O227" s="434" t="s">
        <v>487</v>
      </c>
      <c r="P227" s="434" t="s">
        <v>484</v>
      </c>
      <c r="Q227" s="433" t="s">
        <v>491</v>
      </c>
      <c r="R227" s="434" t="s">
        <v>492</v>
      </c>
      <c r="S227" s="434" t="s">
        <v>493</v>
      </c>
      <c r="T227" s="434">
        <v>58552308</v>
      </c>
      <c r="U227" s="434"/>
      <c r="V227" s="434"/>
      <c r="W227" s="435" t="s">
        <v>753</v>
      </c>
      <c r="X227" s="434" t="s">
        <v>734</v>
      </c>
      <c r="Y227" s="434" t="s">
        <v>590</v>
      </c>
      <c r="Z227" s="434" t="s">
        <v>497</v>
      </c>
      <c r="AA227" s="434" t="s">
        <v>498</v>
      </c>
      <c r="AB227" s="434" t="s">
        <v>499</v>
      </c>
      <c r="AC227" s="434" t="s">
        <v>500</v>
      </c>
      <c r="AD227" s="436">
        <v>1490050</v>
      </c>
      <c r="AE227" s="436">
        <v>1490050</v>
      </c>
      <c r="AF227" s="434" t="s">
        <v>273</v>
      </c>
      <c r="AG227" s="434">
        <v>2.1623000000000001E-4</v>
      </c>
      <c r="AH227" s="436">
        <v>322.19</v>
      </c>
      <c r="AI227" s="436">
        <v>322.19</v>
      </c>
      <c r="AJ227" s="434" t="s">
        <v>501</v>
      </c>
      <c r="AK227" s="434" t="s">
        <v>502</v>
      </c>
      <c r="AL227" s="433" t="s">
        <v>503</v>
      </c>
      <c r="AM227" s="434">
        <v>34801</v>
      </c>
      <c r="AN227" s="434">
        <v>72220</v>
      </c>
      <c r="AO227" s="433" t="s">
        <v>477</v>
      </c>
      <c r="AP227" s="433" t="s">
        <v>504</v>
      </c>
      <c r="AQ227" s="434" t="s">
        <v>735</v>
      </c>
      <c r="AR227" s="434" t="s">
        <v>566</v>
      </c>
      <c r="AS227" s="435" t="s">
        <v>753</v>
      </c>
      <c r="AT227" s="434" t="s">
        <v>482</v>
      </c>
      <c r="AU227" s="434" t="s">
        <v>1084</v>
      </c>
      <c r="AV227" s="436" t="s">
        <v>1085</v>
      </c>
      <c r="AW227" s="434" t="s">
        <v>1086</v>
      </c>
      <c r="AX227" s="434" t="s">
        <v>509</v>
      </c>
      <c r="AY227" s="436" t="s">
        <v>1085</v>
      </c>
      <c r="AZ227" s="434">
        <v>1040591</v>
      </c>
      <c r="BA227" s="434" t="s">
        <v>1087</v>
      </c>
      <c r="BB227" s="434" t="s">
        <v>502</v>
      </c>
      <c r="BC227" s="434" t="s">
        <v>512</v>
      </c>
      <c r="BD227" s="434" t="s">
        <v>1088</v>
      </c>
      <c r="BE227" s="435" t="s">
        <v>571</v>
      </c>
      <c r="BF227" s="434" t="s">
        <v>273</v>
      </c>
      <c r="BG227" s="436" t="s">
        <v>1085</v>
      </c>
      <c r="BH227" s="434">
        <v>10322469</v>
      </c>
      <c r="BI227" s="434">
        <v>1</v>
      </c>
      <c r="BJ227" s="434" t="s">
        <v>1086</v>
      </c>
      <c r="BK227" s="434" t="s">
        <v>600</v>
      </c>
      <c r="BL227" s="434" t="s">
        <v>601</v>
      </c>
      <c r="BM227" s="434"/>
      <c r="BN227" s="434"/>
      <c r="BO227" s="434"/>
      <c r="BP227" s="434"/>
      <c r="BQ227" s="434"/>
      <c r="BR227" s="434"/>
    </row>
    <row r="228" spans="1:70" s="437" customFormat="1" hidden="1" x14ac:dyDescent="0.35">
      <c r="A228" s="433" t="s">
        <v>477</v>
      </c>
      <c r="B228" s="434" t="s">
        <v>478</v>
      </c>
      <c r="C228" s="434" t="s">
        <v>479</v>
      </c>
      <c r="D228" s="435" t="s">
        <v>480</v>
      </c>
      <c r="E228" s="435" t="s">
        <v>481</v>
      </c>
      <c r="F228" s="434" t="s">
        <v>482</v>
      </c>
      <c r="G228" s="434" t="s">
        <v>483</v>
      </c>
      <c r="H228" s="434" t="s">
        <v>484</v>
      </c>
      <c r="I228" s="434" t="s">
        <v>485</v>
      </c>
      <c r="J228" s="434" t="s">
        <v>486</v>
      </c>
      <c r="K228" s="434" t="s">
        <v>487</v>
      </c>
      <c r="L228" s="433" t="s">
        <v>488</v>
      </c>
      <c r="M228" s="434" t="s">
        <v>489</v>
      </c>
      <c r="N228" s="434" t="s">
        <v>490</v>
      </c>
      <c r="O228" s="434" t="s">
        <v>487</v>
      </c>
      <c r="P228" s="434" t="s">
        <v>484</v>
      </c>
      <c r="Q228" s="433" t="s">
        <v>491</v>
      </c>
      <c r="R228" s="434" t="s">
        <v>492</v>
      </c>
      <c r="S228" s="434" t="s">
        <v>493</v>
      </c>
      <c r="T228" s="434">
        <v>58552316</v>
      </c>
      <c r="U228" s="434"/>
      <c r="V228" s="434"/>
      <c r="W228" s="435" t="s">
        <v>1075</v>
      </c>
      <c r="X228" s="434" t="s">
        <v>1031</v>
      </c>
      <c r="Y228" s="434" t="s">
        <v>590</v>
      </c>
      <c r="Z228" s="434" t="s">
        <v>497</v>
      </c>
      <c r="AA228" s="434" t="s">
        <v>498</v>
      </c>
      <c r="AB228" s="434" t="s">
        <v>499</v>
      </c>
      <c r="AC228" s="434" t="s">
        <v>500</v>
      </c>
      <c r="AD228" s="436">
        <v>5780425</v>
      </c>
      <c r="AE228" s="436">
        <v>5780425</v>
      </c>
      <c r="AF228" s="434" t="s">
        <v>273</v>
      </c>
      <c r="AG228" s="434">
        <v>2.1753000000000001E-4</v>
      </c>
      <c r="AH228" s="436">
        <v>1257.4100000000001</v>
      </c>
      <c r="AI228" s="436">
        <v>1257.4100000000001</v>
      </c>
      <c r="AJ228" s="434" t="s">
        <v>501</v>
      </c>
      <c r="AK228" s="434" t="s">
        <v>502</v>
      </c>
      <c r="AL228" s="433" t="s">
        <v>503</v>
      </c>
      <c r="AM228" s="434">
        <v>34801</v>
      </c>
      <c r="AN228" s="434">
        <v>72215</v>
      </c>
      <c r="AO228" s="433" t="s">
        <v>477</v>
      </c>
      <c r="AP228" s="433" t="s">
        <v>504</v>
      </c>
      <c r="AQ228" s="434" t="s">
        <v>1076</v>
      </c>
      <c r="AR228" s="434" t="s">
        <v>566</v>
      </c>
      <c r="AS228" s="435" t="s">
        <v>1075</v>
      </c>
      <c r="AT228" s="434" t="s">
        <v>482</v>
      </c>
      <c r="AU228" s="434" t="s">
        <v>1077</v>
      </c>
      <c r="AV228" s="436" t="s">
        <v>1078</v>
      </c>
      <c r="AW228" s="434" t="s">
        <v>1079</v>
      </c>
      <c r="AX228" s="434" t="s">
        <v>509</v>
      </c>
      <c r="AY228" s="436" t="s">
        <v>1078</v>
      </c>
      <c r="AZ228" s="434">
        <v>1040760</v>
      </c>
      <c r="BA228" s="434" t="s">
        <v>1080</v>
      </c>
      <c r="BB228" s="434" t="s">
        <v>1081</v>
      </c>
      <c r="BC228" s="434" t="s">
        <v>1082</v>
      </c>
      <c r="BD228" s="434" t="s">
        <v>1083</v>
      </c>
      <c r="BE228" s="435" t="s">
        <v>571</v>
      </c>
      <c r="BF228" s="434" t="s">
        <v>273</v>
      </c>
      <c r="BG228" s="436" t="s">
        <v>1078</v>
      </c>
      <c r="BH228" s="434">
        <v>10306427</v>
      </c>
      <c r="BI228" s="434">
        <v>1</v>
      </c>
      <c r="BJ228" s="434" t="s">
        <v>1079</v>
      </c>
      <c r="BK228" s="434" t="s">
        <v>600</v>
      </c>
      <c r="BL228" s="434" t="s">
        <v>601</v>
      </c>
      <c r="BM228" s="434"/>
      <c r="BN228" s="434"/>
      <c r="BO228" s="434"/>
      <c r="BP228" s="434"/>
      <c r="BQ228" s="434"/>
      <c r="BR228" s="434"/>
    </row>
    <row r="229" spans="1:70" hidden="1" x14ac:dyDescent="0.35">
      <c r="A229" s="301" t="s">
        <v>477</v>
      </c>
      <c r="B229" s="302" t="s">
        <v>478</v>
      </c>
      <c r="C229" s="302" t="s">
        <v>479</v>
      </c>
      <c r="D229" s="303" t="s">
        <v>480</v>
      </c>
      <c r="E229" s="303" t="s">
        <v>481</v>
      </c>
      <c r="F229" s="302" t="s">
        <v>482</v>
      </c>
      <c r="G229" s="302" t="s">
        <v>483</v>
      </c>
      <c r="H229" s="302" t="s">
        <v>484</v>
      </c>
      <c r="I229" s="302" t="s">
        <v>485</v>
      </c>
      <c r="J229" s="302" t="s">
        <v>486</v>
      </c>
      <c r="K229" s="302" t="s">
        <v>487</v>
      </c>
      <c r="L229" s="301" t="s">
        <v>488</v>
      </c>
      <c r="M229" s="302" t="s">
        <v>489</v>
      </c>
      <c r="N229" s="302" t="s">
        <v>490</v>
      </c>
      <c r="O229" s="302" t="s">
        <v>487</v>
      </c>
      <c r="P229" s="302" t="s">
        <v>484</v>
      </c>
      <c r="Q229" s="301" t="s">
        <v>491</v>
      </c>
      <c r="R229" s="302" t="s">
        <v>492</v>
      </c>
      <c r="S229" s="302" t="s">
        <v>493</v>
      </c>
      <c r="T229" s="302">
        <v>58556167</v>
      </c>
      <c r="U229" s="302"/>
      <c r="V229" s="302"/>
      <c r="W229" s="303" t="s">
        <v>1069</v>
      </c>
      <c r="X229" s="302" t="s">
        <v>792</v>
      </c>
      <c r="Y229" s="302" t="s">
        <v>590</v>
      </c>
      <c r="Z229" s="302" t="s">
        <v>972</v>
      </c>
      <c r="AA229" s="302"/>
      <c r="AB229" s="302" t="s">
        <v>972</v>
      </c>
      <c r="AC229" s="302" t="s">
        <v>973</v>
      </c>
      <c r="AD229" s="304">
        <v>0</v>
      </c>
      <c r="AE229" s="304">
        <v>22.5533</v>
      </c>
      <c r="AF229" s="302" t="s">
        <v>741</v>
      </c>
      <c r="AG229" s="302">
        <v>1</v>
      </c>
      <c r="AH229" s="304">
        <v>0</v>
      </c>
      <c r="AI229" s="304">
        <v>22.5533</v>
      </c>
      <c r="AJ229" s="302" t="s">
        <v>501</v>
      </c>
      <c r="AK229" s="302" t="s">
        <v>502</v>
      </c>
      <c r="AL229" s="301" t="s">
        <v>503</v>
      </c>
      <c r="AM229" s="302">
        <v>34801</v>
      </c>
      <c r="AN229" s="302">
        <v>75105</v>
      </c>
      <c r="AO229" s="301" t="s">
        <v>477</v>
      </c>
      <c r="AP229" s="301" t="s">
        <v>504</v>
      </c>
      <c r="AQ229" s="302" t="s">
        <v>974</v>
      </c>
      <c r="AR229" s="302"/>
      <c r="AS229" s="303"/>
      <c r="AT229" s="302"/>
      <c r="AU229" s="302"/>
      <c r="AV229" s="304"/>
      <c r="AW229" s="302"/>
      <c r="AX229" s="302"/>
      <c r="AY229" s="304"/>
      <c r="AZ229" s="302"/>
      <c r="BA229" s="302"/>
      <c r="BB229" s="302"/>
      <c r="BC229" s="302"/>
      <c r="BD229" s="302"/>
      <c r="BE229" s="303"/>
      <c r="BF229" s="302"/>
      <c r="BG229" s="304"/>
      <c r="BH229" s="302"/>
      <c r="BI229" s="302"/>
      <c r="BJ229" s="302"/>
      <c r="BK229" s="302"/>
      <c r="BL229" s="302"/>
      <c r="BM229" s="302"/>
      <c r="BN229" s="302"/>
      <c r="BO229" s="302"/>
      <c r="BP229" s="302"/>
      <c r="BQ229" s="302"/>
      <c r="BR229" s="302"/>
    </row>
    <row r="230" spans="1:70" hidden="1" x14ac:dyDescent="0.35">
      <c r="A230" s="301" t="s">
        <v>477</v>
      </c>
      <c r="B230" s="302" t="s">
        <v>478</v>
      </c>
      <c r="C230" s="302" t="s">
        <v>479</v>
      </c>
      <c r="D230" s="303" t="s">
        <v>480</v>
      </c>
      <c r="E230" s="303" t="s">
        <v>481</v>
      </c>
      <c r="F230" s="302" t="s">
        <v>482</v>
      </c>
      <c r="G230" s="302" t="s">
        <v>483</v>
      </c>
      <c r="H230" s="302" t="s">
        <v>484</v>
      </c>
      <c r="I230" s="302" t="s">
        <v>485</v>
      </c>
      <c r="J230" s="302" t="s">
        <v>486</v>
      </c>
      <c r="K230" s="302" t="s">
        <v>487</v>
      </c>
      <c r="L230" s="301" t="s">
        <v>488</v>
      </c>
      <c r="M230" s="302" t="s">
        <v>489</v>
      </c>
      <c r="N230" s="302" t="s">
        <v>490</v>
      </c>
      <c r="O230" s="302" t="s">
        <v>487</v>
      </c>
      <c r="P230" s="302" t="s">
        <v>484</v>
      </c>
      <c r="Q230" s="301" t="s">
        <v>491</v>
      </c>
      <c r="R230" s="302" t="s">
        <v>492</v>
      </c>
      <c r="S230" s="302" t="s">
        <v>493</v>
      </c>
      <c r="T230" s="302">
        <v>58556169</v>
      </c>
      <c r="U230" s="302"/>
      <c r="V230" s="302"/>
      <c r="W230" s="303" t="s">
        <v>1069</v>
      </c>
      <c r="X230" s="302" t="s">
        <v>792</v>
      </c>
      <c r="Y230" s="302" t="s">
        <v>590</v>
      </c>
      <c r="Z230" s="302" t="s">
        <v>972</v>
      </c>
      <c r="AA230" s="302"/>
      <c r="AB230" s="302" t="s">
        <v>972</v>
      </c>
      <c r="AC230" s="302" t="s">
        <v>973</v>
      </c>
      <c r="AD230" s="304">
        <v>0</v>
      </c>
      <c r="AE230" s="304">
        <v>88.018699999999995</v>
      </c>
      <c r="AF230" s="302" t="s">
        <v>741</v>
      </c>
      <c r="AG230" s="302">
        <v>1</v>
      </c>
      <c r="AH230" s="304">
        <v>0</v>
      </c>
      <c r="AI230" s="304">
        <v>88.018699999999995</v>
      </c>
      <c r="AJ230" s="302" t="s">
        <v>501</v>
      </c>
      <c r="AK230" s="302" t="s">
        <v>502</v>
      </c>
      <c r="AL230" s="301" t="s">
        <v>503</v>
      </c>
      <c r="AM230" s="302">
        <v>34801</v>
      </c>
      <c r="AN230" s="302">
        <v>75105</v>
      </c>
      <c r="AO230" s="301" t="s">
        <v>477</v>
      </c>
      <c r="AP230" s="301" t="s">
        <v>504</v>
      </c>
      <c r="AQ230" s="302" t="s">
        <v>974</v>
      </c>
      <c r="AR230" s="302"/>
      <c r="AS230" s="303"/>
      <c r="AT230" s="302"/>
      <c r="AU230" s="302"/>
      <c r="AV230" s="304"/>
      <c r="AW230" s="302"/>
      <c r="AX230" s="302"/>
      <c r="AY230" s="304"/>
      <c r="AZ230" s="302"/>
      <c r="BA230" s="302"/>
      <c r="BB230" s="302"/>
      <c r="BC230" s="302"/>
      <c r="BD230" s="302"/>
      <c r="BE230" s="303"/>
      <c r="BF230" s="302"/>
      <c r="BG230" s="304"/>
      <c r="BH230" s="302"/>
      <c r="BI230" s="302"/>
      <c r="BJ230" s="302"/>
      <c r="BK230" s="302"/>
      <c r="BL230" s="302"/>
      <c r="BM230" s="302"/>
      <c r="BN230" s="302"/>
      <c r="BO230" s="302"/>
      <c r="BP230" s="302"/>
      <c r="BQ230" s="302"/>
      <c r="BR230" s="302"/>
    </row>
    <row r="231" spans="1:70" x14ac:dyDescent="0.35">
      <c r="A231" s="301" t="s">
        <v>477</v>
      </c>
      <c r="B231" s="302" t="s">
        <v>478</v>
      </c>
      <c r="C231" s="302" t="s">
        <v>479</v>
      </c>
      <c r="D231" s="303" t="s">
        <v>480</v>
      </c>
      <c r="E231" s="303" t="s">
        <v>481</v>
      </c>
      <c r="F231" s="302" t="s">
        <v>482</v>
      </c>
      <c r="G231" s="302" t="s">
        <v>483</v>
      </c>
      <c r="H231" s="302" t="s">
        <v>484</v>
      </c>
      <c r="I231" s="302" t="s">
        <v>485</v>
      </c>
      <c r="J231" s="302" t="s">
        <v>486</v>
      </c>
      <c r="K231" s="302" t="s">
        <v>487</v>
      </c>
      <c r="L231" s="301" t="s">
        <v>488</v>
      </c>
      <c r="M231" s="302" t="s">
        <v>489</v>
      </c>
      <c r="N231" s="302" t="s">
        <v>490</v>
      </c>
      <c r="O231" s="302" t="s">
        <v>487</v>
      </c>
      <c r="P231" s="302" t="s">
        <v>484</v>
      </c>
      <c r="Q231" s="301" t="s">
        <v>491</v>
      </c>
      <c r="R231" s="302" t="s">
        <v>492</v>
      </c>
      <c r="S231" s="302" t="s">
        <v>493</v>
      </c>
      <c r="T231" s="302">
        <v>58620094</v>
      </c>
      <c r="U231" s="302"/>
      <c r="V231" s="302"/>
      <c r="W231" s="303" t="s">
        <v>577</v>
      </c>
      <c r="X231" s="302" t="s">
        <v>936</v>
      </c>
      <c r="Y231" s="302" t="s">
        <v>496</v>
      </c>
      <c r="Z231" s="302" t="s">
        <v>793</v>
      </c>
      <c r="AA231" s="302"/>
      <c r="AB231" s="302" t="s">
        <v>850</v>
      </c>
      <c r="AC231" s="302" t="s">
        <v>851</v>
      </c>
      <c r="AD231" s="304">
        <v>2016.7</v>
      </c>
      <c r="AE231" s="304">
        <v>2016.7</v>
      </c>
      <c r="AF231" s="302" t="s">
        <v>741</v>
      </c>
      <c r="AG231" s="302">
        <v>1</v>
      </c>
      <c r="AH231" s="304">
        <v>2016.7</v>
      </c>
      <c r="AI231" s="304">
        <v>2016.7</v>
      </c>
      <c r="AJ231" s="302" t="s">
        <v>501</v>
      </c>
      <c r="AK231" s="302" t="s">
        <v>502</v>
      </c>
      <c r="AL231" s="301" t="s">
        <v>503</v>
      </c>
      <c r="AM231" s="302">
        <v>34810</v>
      </c>
      <c r="AN231" s="302">
        <v>71475</v>
      </c>
      <c r="AO231" s="301" t="s">
        <v>477</v>
      </c>
      <c r="AP231" s="301" t="s">
        <v>504</v>
      </c>
      <c r="AQ231" s="302" t="s">
        <v>937</v>
      </c>
      <c r="AR231" s="302"/>
      <c r="AS231" s="303"/>
      <c r="AT231" s="302"/>
      <c r="AU231" s="302"/>
      <c r="AV231" s="304"/>
      <c r="AW231" s="302"/>
      <c r="AX231" s="302"/>
      <c r="AY231" s="304"/>
      <c r="AZ231" s="302"/>
      <c r="BA231" s="302"/>
      <c r="BB231" s="302"/>
      <c r="BC231" s="302"/>
      <c r="BD231" s="302"/>
      <c r="BE231" s="303"/>
      <c r="BF231" s="302"/>
      <c r="BG231" s="304"/>
      <c r="BH231" s="302"/>
      <c r="BI231" s="302"/>
      <c r="BJ231" s="302"/>
      <c r="BK231" s="302"/>
      <c r="BL231" s="302"/>
      <c r="BM231" s="302" t="s">
        <v>942</v>
      </c>
      <c r="BN231" s="302" t="s">
        <v>943</v>
      </c>
      <c r="BO231" s="302" t="s">
        <v>940</v>
      </c>
      <c r="BP231" s="302" t="s">
        <v>496</v>
      </c>
      <c r="BQ231" s="302" t="s">
        <v>856</v>
      </c>
      <c r="BR231" s="302" t="s">
        <v>941</v>
      </c>
    </row>
    <row r="232" spans="1:70" x14ac:dyDescent="0.35">
      <c r="A232" s="301" t="s">
        <v>477</v>
      </c>
      <c r="B232" s="302" t="s">
        <v>478</v>
      </c>
      <c r="C232" s="302" t="s">
        <v>479</v>
      </c>
      <c r="D232" s="303" t="s">
        <v>480</v>
      </c>
      <c r="E232" s="303" t="s">
        <v>481</v>
      </c>
      <c r="F232" s="302" t="s">
        <v>482</v>
      </c>
      <c r="G232" s="302" t="s">
        <v>483</v>
      </c>
      <c r="H232" s="302" t="s">
        <v>484</v>
      </c>
      <c r="I232" s="302" t="s">
        <v>485</v>
      </c>
      <c r="J232" s="302" t="s">
        <v>486</v>
      </c>
      <c r="K232" s="302" t="s">
        <v>487</v>
      </c>
      <c r="L232" s="301" t="s">
        <v>488</v>
      </c>
      <c r="M232" s="302" t="s">
        <v>489</v>
      </c>
      <c r="N232" s="302" t="s">
        <v>490</v>
      </c>
      <c r="O232" s="302" t="s">
        <v>487</v>
      </c>
      <c r="P232" s="302" t="s">
        <v>484</v>
      </c>
      <c r="Q232" s="301" t="s">
        <v>491</v>
      </c>
      <c r="R232" s="302" t="s">
        <v>492</v>
      </c>
      <c r="S232" s="302" t="s">
        <v>493</v>
      </c>
      <c r="T232" s="302">
        <v>58620126</v>
      </c>
      <c r="U232" s="302"/>
      <c r="V232" s="302"/>
      <c r="W232" s="303" t="s">
        <v>577</v>
      </c>
      <c r="X232" s="302" t="s">
        <v>849</v>
      </c>
      <c r="Y232" s="302" t="s">
        <v>496</v>
      </c>
      <c r="Z232" s="302" t="s">
        <v>793</v>
      </c>
      <c r="AA232" s="302"/>
      <c r="AB232" s="302" t="s">
        <v>850</v>
      </c>
      <c r="AC232" s="302" t="s">
        <v>851</v>
      </c>
      <c r="AD232" s="304">
        <v>930.06</v>
      </c>
      <c r="AE232" s="304">
        <v>930.06</v>
      </c>
      <c r="AF232" s="302" t="s">
        <v>741</v>
      </c>
      <c r="AG232" s="302">
        <v>1</v>
      </c>
      <c r="AH232" s="304">
        <v>930.06</v>
      </c>
      <c r="AI232" s="304">
        <v>930.06</v>
      </c>
      <c r="AJ232" s="302" t="s">
        <v>501</v>
      </c>
      <c r="AK232" s="302" t="s">
        <v>502</v>
      </c>
      <c r="AL232" s="301" t="s">
        <v>503</v>
      </c>
      <c r="AM232" s="302">
        <v>34810</v>
      </c>
      <c r="AN232" s="302">
        <v>71501</v>
      </c>
      <c r="AO232" s="301" t="s">
        <v>477</v>
      </c>
      <c r="AP232" s="301" t="s">
        <v>504</v>
      </c>
      <c r="AQ232" s="302" t="s">
        <v>852</v>
      </c>
      <c r="AR232" s="302"/>
      <c r="AS232" s="303"/>
      <c r="AT232" s="302"/>
      <c r="AU232" s="302"/>
      <c r="AV232" s="304"/>
      <c r="AW232" s="302"/>
      <c r="AX232" s="302"/>
      <c r="AY232" s="304"/>
      <c r="AZ232" s="302"/>
      <c r="BA232" s="302"/>
      <c r="BB232" s="302"/>
      <c r="BC232" s="302"/>
      <c r="BD232" s="302"/>
      <c r="BE232" s="303"/>
      <c r="BF232" s="302"/>
      <c r="BG232" s="304"/>
      <c r="BH232" s="302"/>
      <c r="BI232" s="302"/>
      <c r="BJ232" s="302"/>
      <c r="BK232" s="302"/>
      <c r="BL232" s="302"/>
      <c r="BM232" s="302" t="s">
        <v>853</v>
      </c>
      <c r="BN232" s="302" t="s">
        <v>854</v>
      </c>
      <c r="BO232" s="302" t="s">
        <v>855</v>
      </c>
      <c r="BP232" s="302" t="s">
        <v>590</v>
      </c>
      <c r="BQ232" s="302" t="s">
        <v>856</v>
      </c>
      <c r="BR232" s="302" t="s">
        <v>857</v>
      </c>
    </row>
    <row r="233" spans="1:70" x14ac:dyDescent="0.35">
      <c r="A233" s="301" t="s">
        <v>477</v>
      </c>
      <c r="B233" s="302" t="s">
        <v>478</v>
      </c>
      <c r="C233" s="302" t="s">
        <v>479</v>
      </c>
      <c r="D233" s="303" t="s">
        <v>480</v>
      </c>
      <c r="E233" s="303" t="s">
        <v>481</v>
      </c>
      <c r="F233" s="302" t="s">
        <v>482</v>
      </c>
      <c r="G233" s="302" t="s">
        <v>483</v>
      </c>
      <c r="H233" s="302" t="s">
        <v>484</v>
      </c>
      <c r="I233" s="302" t="s">
        <v>485</v>
      </c>
      <c r="J233" s="302" t="s">
        <v>486</v>
      </c>
      <c r="K233" s="302" t="s">
        <v>487</v>
      </c>
      <c r="L233" s="301" t="s">
        <v>488</v>
      </c>
      <c r="M233" s="302" t="s">
        <v>489</v>
      </c>
      <c r="N233" s="302" t="s">
        <v>490</v>
      </c>
      <c r="O233" s="302" t="s">
        <v>487</v>
      </c>
      <c r="P233" s="302" t="s">
        <v>484</v>
      </c>
      <c r="Q233" s="301" t="s">
        <v>491</v>
      </c>
      <c r="R233" s="302" t="s">
        <v>492</v>
      </c>
      <c r="S233" s="302" t="s">
        <v>493</v>
      </c>
      <c r="T233" s="302">
        <v>58620204</v>
      </c>
      <c r="U233" s="302"/>
      <c r="V233" s="302"/>
      <c r="W233" s="303" t="s">
        <v>577</v>
      </c>
      <c r="X233" s="302" t="s">
        <v>936</v>
      </c>
      <c r="Y233" s="302" t="s">
        <v>496</v>
      </c>
      <c r="Z233" s="302" t="s">
        <v>793</v>
      </c>
      <c r="AA233" s="302"/>
      <c r="AB233" s="302" t="s">
        <v>850</v>
      </c>
      <c r="AC233" s="302" t="s">
        <v>851</v>
      </c>
      <c r="AD233" s="304">
        <v>755.56</v>
      </c>
      <c r="AE233" s="304">
        <v>755.56</v>
      </c>
      <c r="AF233" s="302" t="s">
        <v>741</v>
      </c>
      <c r="AG233" s="302">
        <v>1</v>
      </c>
      <c r="AH233" s="304">
        <v>755.56</v>
      </c>
      <c r="AI233" s="304">
        <v>755.56</v>
      </c>
      <c r="AJ233" s="302" t="s">
        <v>501</v>
      </c>
      <c r="AK233" s="302" t="s">
        <v>502</v>
      </c>
      <c r="AL233" s="301" t="s">
        <v>503</v>
      </c>
      <c r="AM233" s="302">
        <v>34810</v>
      </c>
      <c r="AN233" s="302">
        <v>71475</v>
      </c>
      <c r="AO233" s="301" t="s">
        <v>477</v>
      </c>
      <c r="AP233" s="301" t="s">
        <v>504</v>
      </c>
      <c r="AQ233" s="302" t="s">
        <v>937</v>
      </c>
      <c r="AR233" s="302"/>
      <c r="AS233" s="303"/>
      <c r="AT233" s="302"/>
      <c r="AU233" s="302"/>
      <c r="AV233" s="304"/>
      <c r="AW233" s="302"/>
      <c r="AX233" s="302"/>
      <c r="AY233" s="304"/>
      <c r="AZ233" s="302"/>
      <c r="BA233" s="302"/>
      <c r="BB233" s="302"/>
      <c r="BC233" s="302"/>
      <c r="BD233" s="302"/>
      <c r="BE233" s="303"/>
      <c r="BF233" s="302"/>
      <c r="BG233" s="304"/>
      <c r="BH233" s="302"/>
      <c r="BI233" s="302"/>
      <c r="BJ233" s="302"/>
      <c r="BK233" s="302"/>
      <c r="BL233" s="302"/>
      <c r="BM233" s="302" t="s">
        <v>944</v>
      </c>
      <c r="BN233" s="302" t="s">
        <v>945</v>
      </c>
      <c r="BO233" s="302" t="s">
        <v>940</v>
      </c>
      <c r="BP233" s="302" t="s">
        <v>496</v>
      </c>
      <c r="BQ233" s="302" t="s">
        <v>856</v>
      </c>
      <c r="BR233" s="302" t="s">
        <v>941</v>
      </c>
    </row>
    <row r="234" spans="1:70" x14ac:dyDescent="0.35">
      <c r="A234" s="301" t="s">
        <v>477</v>
      </c>
      <c r="B234" s="302" t="s">
        <v>478</v>
      </c>
      <c r="C234" s="302" t="s">
        <v>479</v>
      </c>
      <c r="D234" s="303" t="s">
        <v>480</v>
      </c>
      <c r="E234" s="303" t="s">
        <v>481</v>
      </c>
      <c r="F234" s="302" t="s">
        <v>482</v>
      </c>
      <c r="G234" s="302" t="s">
        <v>483</v>
      </c>
      <c r="H234" s="302" t="s">
        <v>484</v>
      </c>
      <c r="I234" s="302" t="s">
        <v>485</v>
      </c>
      <c r="J234" s="302" t="s">
        <v>486</v>
      </c>
      <c r="K234" s="302" t="s">
        <v>487</v>
      </c>
      <c r="L234" s="301" t="s">
        <v>488</v>
      </c>
      <c r="M234" s="302" t="s">
        <v>489</v>
      </c>
      <c r="N234" s="302" t="s">
        <v>490</v>
      </c>
      <c r="O234" s="302" t="s">
        <v>487</v>
      </c>
      <c r="P234" s="302" t="s">
        <v>484</v>
      </c>
      <c r="Q234" s="301" t="s">
        <v>491</v>
      </c>
      <c r="R234" s="302" t="s">
        <v>492</v>
      </c>
      <c r="S234" s="302" t="s">
        <v>493</v>
      </c>
      <c r="T234" s="302">
        <v>58622255</v>
      </c>
      <c r="U234" s="302"/>
      <c r="V234" s="302"/>
      <c r="W234" s="303" t="s">
        <v>577</v>
      </c>
      <c r="X234" s="302" t="s">
        <v>936</v>
      </c>
      <c r="Y234" s="302" t="s">
        <v>496</v>
      </c>
      <c r="Z234" s="302" t="s">
        <v>793</v>
      </c>
      <c r="AA234" s="302"/>
      <c r="AB234" s="302" t="s">
        <v>850</v>
      </c>
      <c r="AC234" s="302" t="s">
        <v>851</v>
      </c>
      <c r="AD234" s="304">
        <v>305.92</v>
      </c>
      <c r="AE234" s="304">
        <v>305.92</v>
      </c>
      <c r="AF234" s="302" t="s">
        <v>741</v>
      </c>
      <c r="AG234" s="302">
        <v>1</v>
      </c>
      <c r="AH234" s="304">
        <v>305.92</v>
      </c>
      <c r="AI234" s="304">
        <v>305.92</v>
      </c>
      <c r="AJ234" s="302" t="s">
        <v>501</v>
      </c>
      <c r="AK234" s="302" t="s">
        <v>502</v>
      </c>
      <c r="AL234" s="301" t="s">
        <v>503</v>
      </c>
      <c r="AM234" s="302">
        <v>34810</v>
      </c>
      <c r="AN234" s="302">
        <v>71475</v>
      </c>
      <c r="AO234" s="301" t="s">
        <v>477</v>
      </c>
      <c r="AP234" s="301" t="s">
        <v>504</v>
      </c>
      <c r="AQ234" s="302" t="s">
        <v>937</v>
      </c>
      <c r="AR234" s="302"/>
      <c r="AS234" s="303"/>
      <c r="AT234" s="302"/>
      <c r="AU234" s="302"/>
      <c r="AV234" s="304"/>
      <c r="AW234" s="302"/>
      <c r="AX234" s="302"/>
      <c r="AY234" s="304"/>
      <c r="AZ234" s="302"/>
      <c r="BA234" s="302"/>
      <c r="BB234" s="302"/>
      <c r="BC234" s="302"/>
      <c r="BD234" s="302"/>
      <c r="BE234" s="303"/>
      <c r="BF234" s="302"/>
      <c r="BG234" s="304"/>
      <c r="BH234" s="302"/>
      <c r="BI234" s="302"/>
      <c r="BJ234" s="302"/>
      <c r="BK234" s="302"/>
      <c r="BL234" s="302"/>
      <c r="BM234" s="302" t="s">
        <v>938</v>
      </c>
      <c r="BN234" s="302" t="s">
        <v>939</v>
      </c>
      <c r="BO234" s="302" t="s">
        <v>940</v>
      </c>
      <c r="BP234" s="302" t="s">
        <v>590</v>
      </c>
      <c r="BQ234" s="302" t="s">
        <v>856</v>
      </c>
      <c r="BR234" s="302" t="s">
        <v>941</v>
      </c>
    </row>
    <row r="235" spans="1:70" hidden="1" x14ac:dyDescent="0.35">
      <c r="A235" s="301" t="s">
        <v>477</v>
      </c>
      <c r="B235" s="302" t="s">
        <v>478</v>
      </c>
      <c r="C235" s="302" t="s">
        <v>479</v>
      </c>
      <c r="D235" s="303" t="s">
        <v>480</v>
      </c>
      <c r="E235" s="303" t="s">
        <v>481</v>
      </c>
      <c r="F235" s="302" t="s">
        <v>482</v>
      </c>
      <c r="G235" s="302" t="s">
        <v>483</v>
      </c>
      <c r="H235" s="302" t="s">
        <v>484</v>
      </c>
      <c r="I235" s="302" t="s">
        <v>485</v>
      </c>
      <c r="J235" s="302" t="s">
        <v>486</v>
      </c>
      <c r="K235" s="302" t="s">
        <v>487</v>
      </c>
      <c r="L235" s="301" t="s">
        <v>488</v>
      </c>
      <c r="M235" s="302" t="s">
        <v>489</v>
      </c>
      <c r="N235" s="302" t="s">
        <v>490</v>
      </c>
      <c r="O235" s="302" t="s">
        <v>487</v>
      </c>
      <c r="P235" s="302" t="s">
        <v>484</v>
      </c>
      <c r="Q235" s="301" t="s">
        <v>491</v>
      </c>
      <c r="R235" s="302" t="s">
        <v>492</v>
      </c>
      <c r="S235" s="302" t="s">
        <v>493</v>
      </c>
      <c r="T235" s="302">
        <v>58622400</v>
      </c>
      <c r="U235" s="302"/>
      <c r="V235" s="302"/>
      <c r="W235" s="303" t="s">
        <v>577</v>
      </c>
      <c r="X235" s="302" t="s">
        <v>926</v>
      </c>
      <c r="Y235" s="302" t="s">
        <v>496</v>
      </c>
      <c r="Z235" s="302" t="s">
        <v>793</v>
      </c>
      <c r="AA235" s="302"/>
      <c r="AB235" s="302" t="s">
        <v>850</v>
      </c>
      <c r="AC235" s="302" t="s">
        <v>851</v>
      </c>
      <c r="AD235" s="304">
        <v>19165.150000000001</v>
      </c>
      <c r="AE235" s="304">
        <v>19165.150000000001</v>
      </c>
      <c r="AF235" s="302" t="s">
        <v>741</v>
      </c>
      <c r="AG235" s="302">
        <v>1</v>
      </c>
      <c r="AH235" s="304">
        <v>19165.150000000001</v>
      </c>
      <c r="AI235" s="304">
        <v>19165.150000000001</v>
      </c>
      <c r="AJ235" s="302" t="s">
        <v>501</v>
      </c>
      <c r="AK235" s="302" t="s">
        <v>502</v>
      </c>
      <c r="AL235" s="301" t="s">
        <v>503</v>
      </c>
      <c r="AM235" s="302">
        <v>34810</v>
      </c>
      <c r="AN235" s="302">
        <v>67405</v>
      </c>
      <c r="AO235" s="301" t="s">
        <v>477</v>
      </c>
      <c r="AP235" s="301" t="s">
        <v>504</v>
      </c>
      <c r="AQ235" s="302" t="s">
        <v>927</v>
      </c>
      <c r="AR235" s="302"/>
      <c r="AS235" s="303"/>
      <c r="AT235" s="302"/>
      <c r="AU235" s="302"/>
      <c r="AV235" s="304"/>
      <c r="AW235" s="302"/>
      <c r="AX235" s="302"/>
      <c r="AY235" s="304"/>
      <c r="AZ235" s="302"/>
      <c r="BA235" s="302"/>
      <c r="BB235" s="302"/>
      <c r="BC235" s="302"/>
      <c r="BD235" s="302"/>
      <c r="BE235" s="303"/>
      <c r="BF235" s="302"/>
      <c r="BG235" s="304"/>
      <c r="BH235" s="302"/>
      <c r="BI235" s="302"/>
      <c r="BJ235" s="302"/>
      <c r="BK235" s="302"/>
      <c r="BL235" s="302"/>
      <c r="BM235" s="302" t="s">
        <v>928</v>
      </c>
      <c r="BN235" s="302" t="s">
        <v>929</v>
      </c>
      <c r="BO235" s="302" t="s">
        <v>930</v>
      </c>
      <c r="BP235" s="302" t="s">
        <v>496</v>
      </c>
      <c r="BQ235" s="302" t="s">
        <v>856</v>
      </c>
      <c r="BR235" s="302" t="s">
        <v>931</v>
      </c>
    </row>
    <row r="236" spans="1:70" s="414" customFormat="1" hidden="1" x14ac:dyDescent="0.35">
      <c r="A236" s="410" t="s">
        <v>477</v>
      </c>
      <c r="B236" s="411" t="s">
        <v>478</v>
      </c>
      <c r="C236" s="411" t="s">
        <v>479</v>
      </c>
      <c r="D236" s="412" t="s">
        <v>480</v>
      </c>
      <c r="E236" s="412" t="s">
        <v>481</v>
      </c>
      <c r="F236" s="411" t="s">
        <v>482</v>
      </c>
      <c r="G236" s="411" t="s">
        <v>483</v>
      </c>
      <c r="H236" s="411" t="s">
        <v>484</v>
      </c>
      <c r="I236" s="411" t="s">
        <v>485</v>
      </c>
      <c r="J236" s="411" t="s">
        <v>486</v>
      </c>
      <c r="K236" s="411" t="s">
        <v>487</v>
      </c>
      <c r="L236" s="410" t="s">
        <v>488</v>
      </c>
      <c r="M236" s="411" t="s">
        <v>489</v>
      </c>
      <c r="N236" s="411" t="s">
        <v>490</v>
      </c>
      <c r="O236" s="411" t="s">
        <v>487</v>
      </c>
      <c r="P236" s="411" t="s">
        <v>484</v>
      </c>
      <c r="Q236" s="410" t="s">
        <v>491</v>
      </c>
      <c r="R236" s="411" t="s">
        <v>492</v>
      </c>
      <c r="S236" s="411" t="s">
        <v>493</v>
      </c>
      <c r="T236" s="411">
        <v>58629946</v>
      </c>
      <c r="U236" s="411"/>
      <c r="V236" s="411"/>
      <c r="W236" s="412" t="s">
        <v>1089</v>
      </c>
      <c r="X236" s="411" t="s">
        <v>808</v>
      </c>
      <c r="Y236" s="411" t="s">
        <v>590</v>
      </c>
      <c r="Z236" s="411" t="s">
        <v>497</v>
      </c>
      <c r="AA236" s="411" t="s">
        <v>498</v>
      </c>
      <c r="AB236" s="411" t="s">
        <v>499</v>
      </c>
      <c r="AC236" s="411" t="s">
        <v>500</v>
      </c>
      <c r="AD236" s="413">
        <v>5401080</v>
      </c>
      <c r="AE236" s="413">
        <v>5401080</v>
      </c>
      <c r="AF236" s="411" t="s">
        <v>273</v>
      </c>
      <c r="AG236" s="411">
        <v>2.1623000000000001E-4</v>
      </c>
      <c r="AH236" s="413">
        <v>1167.8800000000001</v>
      </c>
      <c r="AI236" s="413">
        <v>1167.8800000000001</v>
      </c>
      <c r="AJ236" s="411" t="s">
        <v>501</v>
      </c>
      <c r="AK236" s="411" t="s">
        <v>502</v>
      </c>
      <c r="AL236" s="410" t="s">
        <v>503</v>
      </c>
      <c r="AM236" s="411">
        <v>34801</v>
      </c>
      <c r="AN236" s="411">
        <v>73410</v>
      </c>
      <c r="AO236" s="410" t="s">
        <v>477</v>
      </c>
      <c r="AP236" s="410" t="s">
        <v>504</v>
      </c>
      <c r="AQ236" s="411" t="s">
        <v>809</v>
      </c>
      <c r="AR236" s="411" t="s">
        <v>566</v>
      </c>
      <c r="AS236" s="412" t="s">
        <v>1089</v>
      </c>
      <c r="AT236" s="411" t="s">
        <v>482</v>
      </c>
      <c r="AU236" s="411" t="s">
        <v>1090</v>
      </c>
      <c r="AV236" s="413" t="s">
        <v>1091</v>
      </c>
      <c r="AW236" s="411" t="s">
        <v>1092</v>
      </c>
      <c r="AX236" s="411" t="s">
        <v>509</v>
      </c>
      <c r="AY236" s="413" t="s">
        <v>1091</v>
      </c>
      <c r="AZ236" s="411">
        <v>2059319</v>
      </c>
      <c r="BA236" s="411" t="s">
        <v>1010</v>
      </c>
      <c r="BB236" s="411" t="s">
        <v>1011</v>
      </c>
      <c r="BC236" s="411" t="s">
        <v>512</v>
      </c>
      <c r="BD236" s="411" t="s">
        <v>1093</v>
      </c>
      <c r="BE236" s="412" t="s">
        <v>576</v>
      </c>
      <c r="BF236" s="411" t="s">
        <v>273</v>
      </c>
      <c r="BG236" s="413" t="s">
        <v>1091</v>
      </c>
      <c r="BH236" s="411">
        <v>10314478</v>
      </c>
      <c r="BI236" s="411">
        <v>1</v>
      </c>
      <c r="BJ236" s="411" t="s">
        <v>1092</v>
      </c>
      <c r="BK236" s="411" t="s">
        <v>600</v>
      </c>
      <c r="BL236" s="411" t="s">
        <v>601</v>
      </c>
      <c r="BM236" s="411"/>
      <c r="BN236" s="411"/>
      <c r="BO236" s="411"/>
      <c r="BP236" s="411"/>
      <c r="BQ236" s="411"/>
      <c r="BR236" s="411"/>
    </row>
    <row r="237" spans="1:70" s="414" customFormat="1" hidden="1" x14ac:dyDescent="0.35">
      <c r="A237" s="410" t="s">
        <v>477</v>
      </c>
      <c r="B237" s="411" t="s">
        <v>478</v>
      </c>
      <c r="C237" s="411" t="s">
        <v>479</v>
      </c>
      <c r="D237" s="412" t="s">
        <v>480</v>
      </c>
      <c r="E237" s="412" t="s">
        <v>481</v>
      </c>
      <c r="F237" s="411" t="s">
        <v>482</v>
      </c>
      <c r="G237" s="411" t="s">
        <v>483</v>
      </c>
      <c r="H237" s="411" t="s">
        <v>484</v>
      </c>
      <c r="I237" s="411" t="s">
        <v>485</v>
      </c>
      <c r="J237" s="411" t="s">
        <v>486</v>
      </c>
      <c r="K237" s="411" t="s">
        <v>487</v>
      </c>
      <c r="L237" s="410" t="s">
        <v>488</v>
      </c>
      <c r="M237" s="411" t="s">
        <v>489</v>
      </c>
      <c r="N237" s="411" t="s">
        <v>490</v>
      </c>
      <c r="O237" s="411" t="s">
        <v>487</v>
      </c>
      <c r="P237" s="411" t="s">
        <v>484</v>
      </c>
      <c r="Q237" s="410" t="s">
        <v>491</v>
      </c>
      <c r="R237" s="411" t="s">
        <v>492</v>
      </c>
      <c r="S237" s="411" t="s">
        <v>493</v>
      </c>
      <c r="T237" s="411">
        <v>58629947</v>
      </c>
      <c r="U237" s="411"/>
      <c r="V237" s="411"/>
      <c r="W237" s="412" t="s">
        <v>1094</v>
      </c>
      <c r="X237" s="411" t="s">
        <v>740</v>
      </c>
      <c r="Y237" s="411" t="s">
        <v>590</v>
      </c>
      <c r="Z237" s="411" t="s">
        <v>497</v>
      </c>
      <c r="AA237" s="411" t="s">
        <v>498</v>
      </c>
      <c r="AB237" s="411" t="s">
        <v>499</v>
      </c>
      <c r="AC237" s="411" t="s">
        <v>500</v>
      </c>
      <c r="AD237" s="413">
        <v>187.7</v>
      </c>
      <c r="AE237" s="413">
        <v>187.7</v>
      </c>
      <c r="AF237" s="411" t="s">
        <v>741</v>
      </c>
      <c r="AG237" s="411">
        <v>1</v>
      </c>
      <c r="AH237" s="413">
        <v>187.7</v>
      </c>
      <c r="AI237" s="413">
        <v>187.7</v>
      </c>
      <c r="AJ237" s="411" t="s">
        <v>501</v>
      </c>
      <c r="AK237" s="411" t="s">
        <v>502</v>
      </c>
      <c r="AL237" s="410" t="s">
        <v>503</v>
      </c>
      <c r="AM237" s="411">
        <v>34801</v>
      </c>
      <c r="AN237" s="411">
        <v>72425</v>
      </c>
      <c r="AO237" s="410" t="s">
        <v>477</v>
      </c>
      <c r="AP237" s="410" t="s">
        <v>504</v>
      </c>
      <c r="AQ237" s="411" t="s">
        <v>742</v>
      </c>
      <c r="AR237" s="411" t="s">
        <v>572</v>
      </c>
      <c r="AS237" s="412" t="s">
        <v>1094</v>
      </c>
      <c r="AT237" s="411" t="s">
        <v>482</v>
      </c>
      <c r="AU237" s="411" t="s">
        <v>1095</v>
      </c>
      <c r="AV237" s="413" t="s">
        <v>1096</v>
      </c>
      <c r="AW237" s="411" t="s">
        <v>744</v>
      </c>
      <c r="AX237" s="411" t="s">
        <v>509</v>
      </c>
      <c r="AY237" s="413" t="s">
        <v>1096</v>
      </c>
      <c r="AZ237" s="411">
        <v>1000133</v>
      </c>
      <c r="BA237" s="411" t="s">
        <v>743</v>
      </c>
      <c r="BB237" s="411"/>
      <c r="BC237" s="411"/>
      <c r="BD237" s="411" t="s">
        <v>1097</v>
      </c>
      <c r="BE237" s="412" t="s">
        <v>576</v>
      </c>
      <c r="BF237" s="411" t="s">
        <v>741</v>
      </c>
      <c r="BG237" s="413" t="s">
        <v>1096</v>
      </c>
      <c r="BH237" s="411">
        <v>10255603</v>
      </c>
      <c r="BI237" s="411">
        <v>1</v>
      </c>
      <c r="BJ237" s="411" t="s">
        <v>744</v>
      </c>
      <c r="BK237" s="411" t="s">
        <v>731</v>
      </c>
      <c r="BL237" s="411" t="s">
        <v>745</v>
      </c>
      <c r="BM237" s="411"/>
      <c r="BN237" s="411"/>
      <c r="BO237" s="411"/>
      <c r="BP237" s="411"/>
      <c r="BQ237" s="411"/>
      <c r="BR237" s="411"/>
    </row>
    <row r="238" spans="1:70" hidden="1" x14ac:dyDescent="0.35">
      <c r="A238" s="301" t="s">
        <v>477</v>
      </c>
      <c r="B238" s="302" t="s">
        <v>478</v>
      </c>
      <c r="C238" s="302" t="s">
        <v>479</v>
      </c>
      <c r="D238" s="303" t="s">
        <v>480</v>
      </c>
      <c r="E238" s="303" t="s">
        <v>481</v>
      </c>
      <c r="F238" s="302" t="s">
        <v>482</v>
      </c>
      <c r="G238" s="302" t="s">
        <v>483</v>
      </c>
      <c r="H238" s="302" t="s">
        <v>484</v>
      </c>
      <c r="I238" s="302" t="s">
        <v>485</v>
      </c>
      <c r="J238" s="302" t="s">
        <v>486</v>
      </c>
      <c r="K238" s="302" t="s">
        <v>487</v>
      </c>
      <c r="L238" s="301" t="s">
        <v>488</v>
      </c>
      <c r="M238" s="302" t="s">
        <v>489</v>
      </c>
      <c r="N238" s="302" t="s">
        <v>490</v>
      </c>
      <c r="O238" s="302" t="s">
        <v>487</v>
      </c>
      <c r="P238" s="302" t="s">
        <v>484</v>
      </c>
      <c r="Q238" s="301" t="s">
        <v>491</v>
      </c>
      <c r="R238" s="302" t="s">
        <v>492</v>
      </c>
      <c r="S238" s="302" t="s">
        <v>493</v>
      </c>
      <c r="T238" s="302">
        <v>58642488</v>
      </c>
      <c r="U238" s="302"/>
      <c r="V238" s="302"/>
      <c r="W238" s="303" t="s">
        <v>1074</v>
      </c>
      <c r="X238" s="302" t="s">
        <v>879</v>
      </c>
      <c r="Y238" s="302" t="s">
        <v>590</v>
      </c>
      <c r="Z238" s="302" t="s">
        <v>880</v>
      </c>
      <c r="AA238" s="302"/>
      <c r="AB238" s="302" t="s">
        <v>880</v>
      </c>
      <c r="AC238" s="302" t="s">
        <v>880</v>
      </c>
      <c r="AD238" s="304">
        <v>-3.56</v>
      </c>
      <c r="AE238" s="304">
        <v>-3.56</v>
      </c>
      <c r="AF238" s="302" t="s">
        <v>741</v>
      </c>
      <c r="AG238" s="302">
        <v>1</v>
      </c>
      <c r="AH238" s="304">
        <v>-3.56</v>
      </c>
      <c r="AI238" s="304">
        <v>-3.56</v>
      </c>
      <c r="AJ238" s="302" t="s">
        <v>501</v>
      </c>
      <c r="AK238" s="302" t="s">
        <v>502</v>
      </c>
      <c r="AL238" s="301" t="s">
        <v>503</v>
      </c>
      <c r="AM238" s="302">
        <v>34801</v>
      </c>
      <c r="AN238" s="302">
        <v>76135</v>
      </c>
      <c r="AO238" s="301" t="s">
        <v>477</v>
      </c>
      <c r="AP238" s="301" t="s">
        <v>504</v>
      </c>
      <c r="AQ238" s="302" t="s">
        <v>885</v>
      </c>
      <c r="AR238" s="302"/>
      <c r="AS238" s="303"/>
      <c r="AT238" s="302"/>
      <c r="AU238" s="302"/>
      <c r="AV238" s="304"/>
      <c r="AW238" s="302"/>
      <c r="AX238" s="302"/>
      <c r="AY238" s="304"/>
      <c r="AZ238" s="302"/>
      <c r="BA238" s="302"/>
      <c r="BB238" s="302"/>
      <c r="BC238" s="302"/>
      <c r="BD238" s="302"/>
      <c r="BE238" s="303"/>
      <c r="BF238" s="302"/>
      <c r="BG238" s="304"/>
      <c r="BH238" s="302"/>
      <c r="BI238" s="302"/>
      <c r="BJ238" s="302"/>
      <c r="BK238" s="302"/>
      <c r="BL238" s="302"/>
      <c r="BM238" s="302"/>
      <c r="BN238" s="302"/>
      <c r="BO238" s="302"/>
      <c r="BP238" s="302"/>
      <c r="BQ238" s="302"/>
      <c r="BR238" s="302"/>
    </row>
    <row r="239" spans="1:70" hidden="1" x14ac:dyDescent="0.35">
      <c r="A239" s="301" t="s">
        <v>477</v>
      </c>
      <c r="B239" s="302" t="s">
        <v>478</v>
      </c>
      <c r="C239" s="302" t="s">
        <v>479</v>
      </c>
      <c r="D239" s="303" t="s">
        <v>480</v>
      </c>
      <c r="E239" s="303" t="s">
        <v>481</v>
      </c>
      <c r="F239" s="302" t="s">
        <v>482</v>
      </c>
      <c r="G239" s="302" t="s">
        <v>483</v>
      </c>
      <c r="H239" s="302" t="s">
        <v>484</v>
      </c>
      <c r="I239" s="302" t="s">
        <v>485</v>
      </c>
      <c r="J239" s="302" t="s">
        <v>486</v>
      </c>
      <c r="K239" s="302" t="s">
        <v>487</v>
      </c>
      <c r="L239" s="301" t="s">
        <v>488</v>
      </c>
      <c r="M239" s="302" t="s">
        <v>489</v>
      </c>
      <c r="N239" s="302" t="s">
        <v>490</v>
      </c>
      <c r="O239" s="302" t="s">
        <v>487</v>
      </c>
      <c r="P239" s="302" t="s">
        <v>484</v>
      </c>
      <c r="Q239" s="301" t="s">
        <v>491</v>
      </c>
      <c r="R239" s="302" t="s">
        <v>492</v>
      </c>
      <c r="S239" s="302" t="s">
        <v>493</v>
      </c>
      <c r="T239" s="302">
        <v>58676007</v>
      </c>
      <c r="U239" s="302"/>
      <c r="V239" s="302"/>
      <c r="W239" s="303" t="s">
        <v>1074</v>
      </c>
      <c r="X239" s="302" t="s">
        <v>879</v>
      </c>
      <c r="Y239" s="302" t="s">
        <v>590</v>
      </c>
      <c r="Z239" s="302" t="s">
        <v>880</v>
      </c>
      <c r="AA239" s="302"/>
      <c r="AB239" s="302" t="s">
        <v>880</v>
      </c>
      <c r="AC239" s="302" t="s">
        <v>880</v>
      </c>
      <c r="AD239" s="304">
        <v>-21.33</v>
      </c>
      <c r="AE239" s="304">
        <v>-21.33</v>
      </c>
      <c r="AF239" s="302" t="s">
        <v>741</v>
      </c>
      <c r="AG239" s="302">
        <v>1</v>
      </c>
      <c r="AH239" s="304">
        <v>-21.33</v>
      </c>
      <c r="AI239" s="304">
        <v>-21.33</v>
      </c>
      <c r="AJ239" s="302" t="s">
        <v>501</v>
      </c>
      <c r="AK239" s="302" t="s">
        <v>502</v>
      </c>
      <c r="AL239" s="301" t="s">
        <v>503</v>
      </c>
      <c r="AM239" s="302">
        <v>34801</v>
      </c>
      <c r="AN239" s="302">
        <v>76135</v>
      </c>
      <c r="AO239" s="301" t="s">
        <v>477</v>
      </c>
      <c r="AP239" s="301" t="s">
        <v>504</v>
      </c>
      <c r="AQ239" s="302" t="s">
        <v>885</v>
      </c>
      <c r="AR239" s="302"/>
      <c r="AS239" s="303"/>
      <c r="AT239" s="302"/>
      <c r="AU239" s="302"/>
      <c r="AV239" s="304"/>
      <c r="AW239" s="302"/>
      <c r="AX239" s="302"/>
      <c r="AY239" s="304"/>
      <c r="AZ239" s="302"/>
      <c r="BA239" s="302"/>
      <c r="BB239" s="302"/>
      <c r="BC239" s="302"/>
      <c r="BD239" s="302"/>
      <c r="BE239" s="303"/>
      <c r="BF239" s="302"/>
      <c r="BG239" s="304"/>
      <c r="BH239" s="302"/>
      <c r="BI239" s="302"/>
      <c r="BJ239" s="302"/>
      <c r="BK239" s="302"/>
      <c r="BL239" s="302"/>
      <c r="BM239" s="302"/>
      <c r="BN239" s="302"/>
      <c r="BO239" s="302"/>
      <c r="BP239" s="302"/>
      <c r="BQ239" s="302"/>
      <c r="BR239" s="302"/>
    </row>
    <row r="240" spans="1:70" hidden="1" x14ac:dyDescent="0.35">
      <c r="A240" s="301" t="s">
        <v>477</v>
      </c>
      <c r="B240" s="302" t="s">
        <v>478</v>
      </c>
      <c r="C240" s="302" t="s">
        <v>479</v>
      </c>
      <c r="D240" s="303" t="s">
        <v>480</v>
      </c>
      <c r="E240" s="303" t="s">
        <v>481</v>
      </c>
      <c r="F240" s="302" t="s">
        <v>482</v>
      </c>
      <c r="G240" s="302" t="s">
        <v>483</v>
      </c>
      <c r="H240" s="302" t="s">
        <v>484</v>
      </c>
      <c r="I240" s="302" t="s">
        <v>485</v>
      </c>
      <c r="J240" s="302" t="s">
        <v>486</v>
      </c>
      <c r="K240" s="302" t="s">
        <v>487</v>
      </c>
      <c r="L240" s="301" t="s">
        <v>488</v>
      </c>
      <c r="M240" s="302" t="s">
        <v>489</v>
      </c>
      <c r="N240" s="302" t="s">
        <v>490</v>
      </c>
      <c r="O240" s="302" t="s">
        <v>487</v>
      </c>
      <c r="P240" s="302" t="s">
        <v>484</v>
      </c>
      <c r="Q240" s="301" t="s">
        <v>491</v>
      </c>
      <c r="R240" s="302" t="s">
        <v>492</v>
      </c>
      <c r="S240" s="302" t="s">
        <v>493</v>
      </c>
      <c r="T240" s="302">
        <v>58770022</v>
      </c>
      <c r="U240" s="302"/>
      <c r="V240" s="302"/>
      <c r="W240" s="303" t="s">
        <v>571</v>
      </c>
      <c r="X240" s="302" t="s">
        <v>495</v>
      </c>
      <c r="Y240" s="302" t="s">
        <v>496</v>
      </c>
      <c r="Z240" s="302" t="s">
        <v>497</v>
      </c>
      <c r="AA240" s="302" t="s">
        <v>498</v>
      </c>
      <c r="AB240" s="302" t="s">
        <v>499</v>
      </c>
      <c r="AC240" s="302" t="s">
        <v>500</v>
      </c>
      <c r="AD240" s="304">
        <v>335000</v>
      </c>
      <c r="AE240" s="304">
        <v>335000</v>
      </c>
      <c r="AF240" s="302" t="s">
        <v>273</v>
      </c>
      <c r="AG240" s="302">
        <v>2.1384E-4</v>
      </c>
      <c r="AH240" s="304">
        <v>71.64</v>
      </c>
      <c r="AI240" s="304">
        <v>71.64</v>
      </c>
      <c r="AJ240" s="302" t="s">
        <v>501</v>
      </c>
      <c r="AK240" s="302" t="s">
        <v>502</v>
      </c>
      <c r="AL240" s="301" t="s">
        <v>503</v>
      </c>
      <c r="AM240" s="302">
        <v>34810</v>
      </c>
      <c r="AN240" s="302">
        <v>72130</v>
      </c>
      <c r="AO240" s="301" t="s">
        <v>477</v>
      </c>
      <c r="AP240" s="301" t="s">
        <v>504</v>
      </c>
      <c r="AQ240" s="302" t="s">
        <v>505</v>
      </c>
      <c r="AR240" s="302" t="s">
        <v>572</v>
      </c>
      <c r="AS240" s="303" t="s">
        <v>571</v>
      </c>
      <c r="AT240" s="302" t="s">
        <v>482</v>
      </c>
      <c r="AU240" s="302" t="s">
        <v>573</v>
      </c>
      <c r="AV240" s="304" t="s">
        <v>574</v>
      </c>
      <c r="AW240" s="302"/>
      <c r="AX240" s="302" t="s">
        <v>509</v>
      </c>
      <c r="AY240" s="304" t="s">
        <v>574</v>
      </c>
      <c r="AZ240" s="302">
        <v>1082362</v>
      </c>
      <c r="BA240" s="302" t="s">
        <v>543</v>
      </c>
      <c r="BB240" s="302" t="s">
        <v>544</v>
      </c>
      <c r="BC240" s="302" t="s">
        <v>512</v>
      </c>
      <c r="BD240" s="302" t="s">
        <v>575</v>
      </c>
      <c r="BE240" s="303" t="s">
        <v>576</v>
      </c>
      <c r="BF240" s="302" t="s">
        <v>273</v>
      </c>
      <c r="BG240" s="304" t="s">
        <v>574</v>
      </c>
      <c r="BH240" s="302"/>
      <c r="BI240" s="302"/>
      <c r="BJ240" s="302"/>
      <c r="BK240" s="302"/>
      <c r="BL240" s="302"/>
      <c r="BM240" s="302"/>
      <c r="BN240" s="302"/>
      <c r="BO240" s="302"/>
      <c r="BP240" s="302"/>
      <c r="BQ240" s="302"/>
      <c r="BR240" s="302"/>
    </row>
    <row r="241" spans="1:70" hidden="1" x14ac:dyDescent="0.35">
      <c r="A241" s="301" t="s">
        <v>477</v>
      </c>
      <c r="B241" s="302" t="s">
        <v>478</v>
      </c>
      <c r="C241" s="302" t="s">
        <v>479</v>
      </c>
      <c r="D241" s="303" t="s">
        <v>480</v>
      </c>
      <c r="E241" s="303" t="s">
        <v>481</v>
      </c>
      <c r="F241" s="302" t="s">
        <v>482</v>
      </c>
      <c r="G241" s="302" t="s">
        <v>483</v>
      </c>
      <c r="H241" s="302" t="s">
        <v>484</v>
      </c>
      <c r="I241" s="302" t="s">
        <v>485</v>
      </c>
      <c r="J241" s="302" t="s">
        <v>486</v>
      </c>
      <c r="K241" s="302" t="s">
        <v>487</v>
      </c>
      <c r="L241" s="301" t="s">
        <v>488</v>
      </c>
      <c r="M241" s="302" t="s">
        <v>489</v>
      </c>
      <c r="N241" s="302" t="s">
        <v>490</v>
      </c>
      <c r="O241" s="302" t="s">
        <v>487</v>
      </c>
      <c r="P241" s="302" t="s">
        <v>484</v>
      </c>
      <c r="Q241" s="301" t="s">
        <v>491</v>
      </c>
      <c r="R241" s="302" t="s">
        <v>492</v>
      </c>
      <c r="S241" s="302" t="s">
        <v>493</v>
      </c>
      <c r="T241" s="302">
        <v>58770023</v>
      </c>
      <c r="U241" s="302"/>
      <c r="V241" s="302"/>
      <c r="W241" s="303" t="s">
        <v>577</v>
      </c>
      <c r="X241" s="302" t="s">
        <v>495</v>
      </c>
      <c r="Y241" s="302" t="s">
        <v>496</v>
      </c>
      <c r="Z241" s="302" t="s">
        <v>497</v>
      </c>
      <c r="AA241" s="302" t="s">
        <v>498</v>
      </c>
      <c r="AB241" s="302" t="s">
        <v>499</v>
      </c>
      <c r="AC241" s="302" t="s">
        <v>500</v>
      </c>
      <c r="AD241" s="304">
        <v>122400</v>
      </c>
      <c r="AE241" s="304">
        <v>122400</v>
      </c>
      <c r="AF241" s="302" t="s">
        <v>273</v>
      </c>
      <c r="AG241" s="302">
        <v>2.1753000000000001E-4</v>
      </c>
      <c r="AH241" s="304">
        <v>26.63</v>
      </c>
      <c r="AI241" s="304">
        <v>26.63</v>
      </c>
      <c r="AJ241" s="302" t="s">
        <v>501</v>
      </c>
      <c r="AK241" s="302" t="s">
        <v>502</v>
      </c>
      <c r="AL241" s="301" t="s">
        <v>503</v>
      </c>
      <c r="AM241" s="302">
        <v>34810</v>
      </c>
      <c r="AN241" s="302">
        <v>72130</v>
      </c>
      <c r="AO241" s="301" t="s">
        <v>477</v>
      </c>
      <c r="AP241" s="301" t="s">
        <v>504</v>
      </c>
      <c r="AQ241" s="302" t="s">
        <v>505</v>
      </c>
      <c r="AR241" s="302" t="s">
        <v>566</v>
      </c>
      <c r="AS241" s="303" t="s">
        <v>577</v>
      </c>
      <c r="AT241" s="302" t="s">
        <v>482</v>
      </c>
      <c r="AU241" s="302" t="s">
        <v>578</v>
      </c>
      <c r="AV241" s="304" t="s">
        <v>579</v>
      </c>
      <c r="AW241" s="302"/>
      <c r="AX241" s="302" t="s">
        <v>509</v>
      </c>
      <c r="AY241" s="304" t="s">
        <v>579</v>
      </c>
      <c r="AZ241" s="302">
        <v>1040785</v>
      </c>
      <c r="BA241" s="302" t="s">
        <v>510</v>
      </c>
      <c r="BB241" s="302" t="s">
        <v>511</v>
      </c>
      <c r="BC241" s="302" t="s">
        <v>512</v>
      </c>
      <c r="BD241" s="302" t="s">
        <v>580</v>
      </c>
      <c r="BE241" s="303" t="s">
        <v>576</v>
      </c>
      <c r="BF241" s="302" t="s">
        <v>273</v>
      </c>
      <c r="BG241" s="304" t="s">
        <v>579</v>
      </c>
      <c r="BH241" s="302"/>
      <c r="BI241" s="302"/>
      <c r="BJ241" s="302"/>
      <c r="BK241" s="302"/>
      <c r="BL241" s="302"/>
      <c r="BM241" s="302"/>
      <c r="BN241" s="302"/>
      <c r="BO241" s="302"/>
      <c r="BP241" s="302"/>
      <c r="BQ241" s="302"/>
      <c r="BR241" s="302"/>
    </row>
    <row r="242" spans="1:70" hidden="1" x14ac:dyDescent="0.35">
      <c r="A242" s="301" t="s">
        <v>477</v>
      </c>
      <c r="B242" s="302" t="s">
        <v>478</v>
      </c>
      <c r="C242" s="302" t="s">
        <v>479</v>
      </c>
      <c r="D242" s="303" t="s">
        <v>480</v>
      </c>
      <c r="E242" s="303" t="s">
        <v>481</v>
      </c>
      <c r="F242" s="302" t="s">
        <v>482</v>
      </c>
      <c r="G242" s="302" t="s">
        <v>483</v>
      </c>
      <c r="H242" s="302" t="s">
        <v>484</v>
      </c>
      <c r="I242" s="302" t="s">
        <v>485</v>
      </c>
      <c r="J242" s="302" t="s">
        <v>486</v>
      </c>
      <c r="K242" s="302" t="s">
        <v>487</v>
      </c>
      <c r="L242" s="301" t="s">
        <v>488</v>
      </c>
      <c r="M242" s="302" t="s">
        <v>489</v>
      </c>
      <c r="N242" s="302" t="s">
        <v>490</v>
      </c>
      <c r="O242" s="302" t="s">
        <v>487</v>
      </c>
      <c r="P242" s="302" t="s">
        <v>484</v>
      </c>
      <c r="Q242" s="301" t="s">
        <v>491</v>
      </c>
      <c r="R242" s="302" t="s">
        <v>492</v>
      </c>
      <c r="S242" s="302" t="s">
        <v>493</v>
      </c>
      <c r="T242" s="302">
        <v>58833720</v>
      </c>
      <c r="U242" s="302"/>
      <c r="V242" s="302"/>
      <c r="W242" s="303" t="s">
        <v>1094</v>
      </c>
      <c r="X242" s="302" t="s">
        <v>792</v>
      </c>
      <c r="Y242" s="302" t="s">
        <v>590</v>
      </c>
      <c r="Z242" s="302" t="s">
        <v>793</v>
      </c>
      <c r="AA242" s="302"/>
      <c r="AB242" s="302" t="s">
        <v>794</v>
      </c>
      <c r="AC242" s="302" t="s">
        <v>795</v>
      </c>
      <c r="AD242" s="304">
        <v>0</v>
      </c>
      <c r="AE242" s="304">
        <v>13.14</v>
      </c>
      <c r="AF242" s="302" t="s">
        <v>741</v>
      </c>
      <c r="AG242" s="302">
        <v>1</v>
      </c>
      <c r="AH242" s="304">
        <v>0</v>
      </c>
      <c r="AI242" s="304">
        <v>13.14</v>
      </c>
      <c r="AJ242" s="302"/>
      <c r="AK242" s="302"/>
      <c r="AL242" s="301"/>
      <c r="AM242" s="302"/>
      <c r="AN242" s="302"/>
      <c r="AO242" s="301"/>
      <c r="AP242" s="301"/>
      <c r="AQ242" s="302" t="s">
        <v>796</v>
      </c>
      <c r="AR242" s="302"/>
      <c r="AS242" s="303"/>
      <c r="AT242" s="302"/>
      <c r="AU242" s="302"/>
      <c r="AV242" s="304"/>
      <c r="AW242" s="302"/>
      <c r="AX242" s="302"/>
      <c r="AY242" s="304"/>
      <c r="AZ242" s="302"/>
      <c r="BA242" s="302"/>
      <c r="BB242" s="302"/>
      <c r="BC242" s="302"/>
      <c r="BD242" s="302"/>
      <c r="BE242" s="303"/>
      <c r="BF242" s="302"/>
      <c r="BG242" s="304"/>
      <c r="BH242" s="302"/>
      <c r="BI242" s="302"/>
      <c r="BJ242" s="302"/>
      <c r="BK242" s="302"/>
      <c r="BL242" s="302"/>
      <c r="BM242" s="302"/>
      <c r="BN242" s="302"/>
      <c r="BO242" s="302"/>
      <c r="BP242" s="302"/>
      <c r="BQ242" s="302"/>
      <c r="BR242" s="302"/>
    </row>
    <row r="243" spans="1:70" hidden="1" x14ac:dyDescent="0.35">
      <c r="A243" s="301" t="s">
        <v>477</v>
      </c>
      <c r="B243" s="302" t="s">
        <v>478</v>
      </c>
      <c r="C243" s="302" t="s">
        <v>479</v>
      </c>
      <c r="D243" s="303" t="s">
        <v>480</v>
      </c>
      <c r="E243" s="303" t="s">
        <v>481</v>
      </c>
      <c r="F243" s="302" t="s">
        <v>482</v>
      </c>
      <c r="G243" s="302" t="s">
        <v>483</v>
      </c>
      <c r="H243" s="302" t="s">
        <v>484</v>
      </c>
      <c r="I243" s="302" t="s">
        <v>485</v>
      </c>
      <c r="J243" s="302" t="s">
        <v>486</v>
      </c>
      <c r="K243" s="302" t="s">
        <v>487</v>
      </c>
      <c r="L243" s="301" t="s">
        <v>488</v>
      </c>
      <c r="M243" s="302" t="s">
        <v>489</v>
      </c>
      <c r="N243" s="302" t="s">
        <v>490</v>
      </c>
      <c r="O243" s="302" t="s">
        <v>487</v>
      </c>
      <c r="P243" s="302" t="s">
        <v>484</v>
      </c>
      <c r="Q243" s="301" t="s">
        <v>491</v>
      </c>
      <c r="R243" s="302" t="s">
        <v>492</v>
      </c>
      <c r="S243" s="302" t="s">
        <v>493</v>
      </c>
      <c r="T243" s="302">
        <v>58833722</v>
      </c>
      <c r="U243" s="302"/>
      <c r="V243" s="302"/>
      <c r="W243" s="303" t="s">
        <v>1089</v>
      </c>
      <c r="X243" s="302" t="s">
        <v>792</v>
      </c>
      <c r="Y243" s="302" t="s">
        <v>590</v>
      </c>
      <c r="Z243" s="302" t="s">
        <v>793</v>
      </c>
      <c r="AA243" s="302"/>
      <c r="AB243" s="302" t="s">
        <v>794</v>
      </c>
      <c r="AC243" s="302" t="s">
        <v>795</v>
      </c>
      <c r="AD243" s="304">
        <v>0</v>
      </c>
      <c r="AE243" s="304">
        <v>378075.6</v>
      </c>
      <c r="AF243" s="302" t="s">
        <v>273</v>
      </c>
      <c r="AG243" s="302">
        <v>2.1623000000000001E-4</v>
      </c>
      <c r="AH243" s="304">
        <v>0</v>
      </c>
      <c r="AI243" s="304">
        <v>81.75</v>
      </c>
      <c r="AJ243" s="302"/>
      <c r="AK243" s="302"/>
      <c r="AL243" s="301"/>
      <c r="AM243" s="302"/>
      <c r="AN243" s="302"/>
      <c r="AO243" s="301"/>
      <c r="AP243" s="301"/>
      <c r="AQ243" s="302" t="s">
        <v>796</v>
      </c>
      <c r="AR243" s="302"/>
      <c r="AS243" s="303"/>
      <c r="AT243" s="302"/>
      <c r="AU243" s="302"/>
      <c r="AV243" s="304"/>
      <c r="AW243" s="302"/>
      <c r="AX243" s="302"/>
      <c r="AY243" s="304"/>
      <c r="AZ243" s="302"/>
      <c r="BA243" s="302"/>
      <c r="BB243" s="302"/>
      <c r="BC243" s="302"/>
      <c r="BD243" s="302"/>
      <c r="BE243" s="303"/>
      <c r="BF243" s="302"/>
      <c r="BG243" s="304"/>
      <c r="BH243" s="302"/>
      <c r="BI243" s="302"/>
      <c r="BJ243" s="302"/>
      <c r="BK243" s="302"/>
      <c r="BL243" s="302"/>
      <c r="BM243" s="302"/>
      <c r="BN243" s="302"/>
      <c r="BO243" s="302"/>
      <c r="BP243" s="302"/>
      <c r="BQ243" s="302"/>
      <c r="BR243" s="302"/>
    </row>
    <row r="244" spans="1:70" hidden="1" x14ac:dyDescent="0.35">
      <c r="A244" s="301" t="s">
        <v>477</v>
      </c>
      <c r="B244" s="302" t="s">
        <v>478</v>
      </c>
      <c r="C244" s="302" t="s">
        <v>479</v>
      </c>
      <c r="D244" s="303" t="s">
        <v>480</v>
      </c>
      <c r="E244" s="303" t="s">
        <v>481</v>
      </c>
      <c r="F244" s="302" t="s">
        <v>482</v>
      </c>
      <c r="G244" s="302" t="s">
        <v>483</v>
      </c>
      <c r="H244" s="302" t="s">
        <v>484</v>
      </c>
      <c r="I244" s="302" t="s">
        <v>485</v>
      </c>
      <c r="J244" s="302" t="s">
        <v>486</v>
      </c>
      <c r="K244" s="302" t="s">
        <v>487</v>
      </c>
      <c r="L244" s="301" t="s">
        <v>488</v>
      </c>
      <c r="M244" s="302" t="s">
        <v>489</v>
      </c>
      <c r="N244" s="302" t="s">
        <v>490</v>
      </c>
      <c r="O244" s="302" t="s">
        <v>487</v>
      </c>
      <c r="P244" s="302" t="s">
        <v>484</v>
      </c>
      <c r="Q244" s="301" t="s">
        <v>491</v>
      </c>
      <c r="R244" s="302" t="s">
        <v>492</v>
      </c>
      <c r="S244" s="302" t="s">
        <v>493</v>
      </c>
      <c r="T244" s="302">
        <v>58833723</v>
      </c>
      <c r="U244" s="302"/>
      <c r="V244" s="302"/>
      <c r="W244" s="303" t="s">
        <v>571</v>
      </c>
      <c r="X244" s="302" t="s">
        <v>792</v>
      </c>
      <c r="Y244" s="302" t="s">
        <v>496</v>
      </c>
      <c r="Z244" s="302" t="s">
        <v>793</v>
      </c>
      <c r="AA244" s="302"/>
      <c r="AB244" s="302" t="s">
        <v>794</v>
      </c>
      <c r="AC244" s="302" t="s">
        <v>795</v>
      </c>
      <c r="AD244" s="304">
        <v>0</v>
      </c>
      <c r="AE244" s="304">
        <v>23450</v>
      </c>
      <c r="AF244" s="302" t="s">
        <v>273</v>
      </c>
      <c r="AG244" s="302">
        <v>2.1384E-4</v>
      </c>
      <c r="AH244" s="304">
        <v>0</v>
      </c>
      <c r="AI244" s="304">
        <v>5.01</v>
      </c>
      <c r="AJ244" s="302"/>
      <c r="AK244" s="302"/>
      <c r="AL244" s="301"/>
      <c r="AM244" s="302"/>
      <c r="AN244" s="302"/>
      <c r="AO244" s="301"/>
      <c r="AP244" s="301"/>
      <c r="AQ244" s="302" t="s">
        <v>796</v>
      </c>
      <c r="AR244" s="302"/>
      <c r="AS244" s="303"/>
      <c r="AT244" s="302"/>
      <c r="AU244" s="302"/>
      <c r="AV244" s="304"/>
      <c r="AW244" s="302"/>
      <c r="AX244" s="302"/>
      <c r="AY244" s="304"/>
      <c r="AZ244" s="302"/>
      <c r="BA244" s="302"/>
      <c r="BB244" s="302"/>
      <c r="BC244" s="302"/>
      <c r="BD244" s="302"/>
      <c r="BE244" s="303"/>
      <c r="BF244" s="302"/>
      <c r="BG244" s="304"/>
      <c r="BH244" s="302"/>
      <c r="BI244" s="302"/>
      <c r="BJ244" s="302"/>
      <c r="BK244" s="302"/>
      <c r="BL244" s="302"/>
      <c r="BM244" s="302"/>
      <c r="BN244" s="302"/>
      <c r="BO244" s="302"/>
      <c r="BP244" s="302"/>
      <c r="BQ244" s="302"/>
      <c r="BR244" s="302"/>
    </row>
    <row r="245" spans="1:70" hidden="1" x14ac:dyDescent="0.35">
      <c r="A245" s="301" t="s">
        <v>477</v>
      </c>
      <c r="B245" s="302" t="s">
        <v>478</v>
      </c>
      <c r="C245" s="302" t="s">
        <v>479</v>
      </c>
      <c r="D245" s="303" t="s">
        <v>480</v>
      </c>
      <c r="E245" s="303" t="s">
        <v>481</v>
      </c>
      <c r="F245" s="302" t="s">
        <v>482</v>
      </c>
      <c r="G245" s="302" t="s">
        <v>483</v>
      </c>
      <c r="H245" s="302" t="s">
        <v>484</v>
      </c>
      <c r="I245" s="302" t="s">
        <v>485</v>
      </c>
      <c r="J245" s="302" t="s">
        <v>486</v>
      </c>
      <c r="K245" s="302" t="s">
        <v>487</v>
      </c>
      <c r="L245" s="301" t="s">
        <v>488</v>
      </c>
      <c r="M245" s="302" t="s">
        <v>489</v>
      </c>
      <c r="N245" s="302" t="s">
        <v>490</v>
      </c>
      <c r="O245" s="302" t="s">
        <v>487</v>
      </c>
      <c r="P245" s="302" t="s">
        <v>484</v>
      </c>
      <c r="Q245" s="301" t="s">
        <v>491</v>
      </c>
      <c r="R245" s="302" t="s">
        <v>492</v>
      </c>
      <c r="S245" s="302" t="s">
        <v>493</v>
      </c>
      <c r="T245" s="302">
        <v>58833725</v>
      </c>
      <c r="U245" s="302"/>
      <c r="V245" s="302"/>
      <c r="W245" s="303" t="s">
        <v>577</v>
      </c>
      <c r="X245" s="302" t="s">
        <v>792</v>
      </c>
      <c r="Y245" s="302" t="s">
        <v>496</v>
      </c>
      <c r="Z245" s="302" t="s">
        <v>793</v>
      </c>
      <c r="AA245" s="302"/>
      <c r="AB245" s="302" t="s">
        <v>794</v>
      </c>
      <c r="AC245" s="302" t="s">
        <v>795</v>
      </c>
      <c r="AD245" s="304">
        <v>0</v>
      </c>
      <c r="AE245" s="304">
        <v>8568</v>
      </c>
      <c r="AF245" s="302" t="s">
        <v>273</v>
      </c>
      <c r="AG245" s="302">
        <v>2.1753000000000001E-4</v>
      </c>
      <c r="AH245" s="304">
        <v>0</v>
      </c>
      <c r="AI245" s="304">
        <v>1.86</v>
      </c>
      <c r="AJ245" s="302"/>
      <c r="AK245" s="302"/>
      <c r="AL245" s="301"/>
      <c r="AM245" s="302"/>
      <c r="AN245" s="302"/>
      <c r="AO245" s="301"/>
      <c r="AP245" s="301"/>
      <c r="AQ245" s="302" t="s">
        <v>796</v>
      </c>
      <c r="AR245" s="302"/>
      <c r="AS245" s="303"/>
      <c r="AT245" s="302"/>
      <c r="AU245" s="302"/>
      <c r="AV245" s="304"/>
      <c r="AW245" s="302"/>
      <c r="AX245" s="302"/>
      <c r="AY245" s="304"/>
      <c r="AZ245" s="302"/>
      <c r="BA245" s="302"/>
      <c r="BB245" s="302"/>
      <c r="BC245" s="302"/>
      <c r="BD245" s="302"/>
      <c r="BE245" s="303"/>
      <c r="BF245" s="302"/>
      <c r="BG245" s="304"/>
      <c r="BH245" s="302"/>
      <c r="BI245" s="302"/>
      <c r="BJ245" s="302"/>
      <c r="BK245" s="302"/>
      <c r="BL245" s="302"/>
      <c r="BM245" s="302"/>
      <c r="BN245" s="302"/>
      <c r="BO245" s="302"/>
      <c r="BP245" s="302"/>
      <c r="BQ245" s="302"/>
      <c r="BR245" s="302"/>
    </row>
    <row r="246" spans="1:70" hidden="1" x14ac:dyDescent="0.35">
      <c r="A246" s="301" t="s">
        <v>477</v>
      </c>
      <c r="B246" s="302" t="s">
        <v>478</v>
      </c>
      <c r="C246" s="302" t="s">
        <v>479</v>
      </c>
      <c r="D246" s="303" t="s">
        <v>480</v>
      </c>
      <c r="E246" s="303" t="s">
        <v>481</v>
      </c>
      <c r="F246" s="302" t="s">
        <v>482</v>
      </c>
      <c r="G246" s="302" t="s">
        <v>483</v>
      </c>
      <c r="H246" s="302" t="s">
        <v>484</v>
      </c>
      <c r="I246" s="302" t="s">
        <v>485</v>
      </c>
      <c r="J246" s="302" t="s">
        <v>486</v>
      </c>
      <c r="K246" s="302" t="s">
        <v>487</v>
      </c>
      <c r="L246" s="301" t="s">
        <v>488</v>
      </c>
      <c r="M246" s="302" t="s">
        <v>489</v>
      </c>
      <c r="N246" s="302" t="s">
        <v>490</v>
      </c>
      <c r="O246" s="302" t="s">
        <v>487</v>
      </c>
      <c r="P246" s="302" t="s">
        <v>484</v>
      </c>
      <c r="Q246" s="301" t="s">
        <v>491</v>
      </c>
      <c r="R246" s="302" t="s">
        <v>492</v>
      </c>
      <c r="S246" s="302" t="s">
        <v>493</v>
      </c>
      <c r="T246" s="302">
        <v>58833726</v>
      </c>
      <c r="U246" s="302"/>
      <c r="V246" s="302"/>
      <c r="W246" s="303" t="s">
        <v>577</v>
      </c>
      <c r="X246" s="302" t="s">
        <v>792</v>
      </c>
      <c r="Y246" s="302" t="s">
        <v>496</v>
      </c>
      <c r="Z246" s="302" t="s">
        <v>793</v>
      </c>
      <c r="AA246" s="302"/>
      <c r="AB246" s="302" t="s">
        <v>794</v>
      </c>
      <c r="AC246" s="302" t="s">
        <v>795</v>
      </c>
      <c r="AD246" s="304">
        <v>0</v>
      </c>
      <c r="AE246" s="304">
        <v>1622.13</v>
      </c>
      <c r="AF246" s="302" t="s">
        <v>741</v>
      </c>
      <c r="AG246" s="302">
        <v>1</v>
      </c>
      <c r="AH246" s="304">
        <v>0</v>
      </c>
      <c r="AI246" s="304">
        <v>1622.13</v>
      </c>
      <c r="AJ246" s="302"/>
      <c r="AK246" s="302"/>
      <c r="AL246" s="301"/>
      <c r="AM246" s="302"/>
      <c r="AN246" s="302"/>
      <c r="AO246" s="301"/>
      <c r="AP246" s="301"/>
      <c r="AQ246" s="302" t="s">
        <v>796</v>
      </c>
      <c r="AR246" s="302"/>
      <c r="AS246" s="303"/>
      <c r="AT246" s="302"/>
      <c r="AU246" s="302"/>
      <c r="AV246" s="304"/>
      <c r="AW246" s="302"/>
      <c r="AX246" s="302"/>
      <c r="AY246" s="304"/>
      <c r="AZ246" s="302"/>
      <c r="BA246" s="302"/>
      <c r="BB246" s="302"/>
      <c r="BC246" s="302"/>
      <c r="BD246" s="302"/>
      <c r="BE246" s="303"/>
      <c r="BF246" s="302"/>
      <c r="BG246" s="304"/>
      <c r="BH246" s="302"/>
      <c r="BI246" s="302"/>
      <c r="BJ246" s="302"/>
      <c r="BK246" s="302"/>
      <c r="BL246" s="302"/>
      <c r="BM246" s="302"/>
      <c r="BN246" s="302"/>
      <c r="BO246" s="302"/>
      <c r="BP246" s="302"/>
      <c r="BQ246" s="302"/>
      <c r="BR246" s="302"/>
    </row>
    <row r="247" spans="1:70" hidden="1" x14ac:dyDescent="0.35">
      <c r="A247" s="301" t="s">
        <v>477</v>
      </c>
      <c r="B247" s="302" t="s">
        <v>478</v>
      </c>
      <c r="C247" s="302" t="s">
        <v>479</v>
      </c>
      <c r="D247" s="303" t="s">
        <v>480</v>
      </c>
      <c r="E247" s="303" t="s">
        <v>481</v>
      </c>
      <c r="F247" s="302" t="s">
        <v>482</v>
      </c>
      <c r="G247" s="302" t="s">
        <v>483</v>
      </c>
      <c r="H247" s="302" t="s">
        <v>484</v>
      </c>
      <c r="I247" s="302" t="s">
        <v>485</v>
      </c>
      <c r="J247" s="302" t="s">
        <v>486</v>
      </c>
      <c r="K247" s="302" t="s">
        <v>487</v>
      </c>
      <c r="L247" s="301" t="s">
        <v>488</v>
      </c>
      <c r="M247" s="302" t="s">
        <v>489</v>
      </c>
      <c r="N247" s="302" t="s">
        <v>490</v>
      </c>
      <c r="O247" s="302" t="s">
        <v>487</v>
      </c>
      <c r="P247" s="302" t="s">
        <v>484</v>
      </c>
      <c r="Q247" s="301" t="s">
        <v>491</v>
      </c>
      <c r="R247" s="302" t="s">
        <v>492</v>
      </c>
      <c r="S247" s="302" t="s">
        <v>493</v>
      </c>
      <c r="T247" s="302">
        <v>58892211</v>
      </c>
      <c r="U247" s="302"/>
      <c r="V247" s="302"/>
      <c r="W247" s="303" t="s">
        <v>1074</v>
      </c>
      <c r="X247" s="302" t="s">
        <v>879</v>
      </c>
      <c r="Y247" s="302" t="s">
        <v>496</v>
      </c>
      <c r="Z247" s="302" t="s">
        <v>880</v>
      </c>
      <c r="AA247" s="302"/>
      <c r="AB247" s="302" t="s">
        <v>880</v>
      </c>
      <c r="AC247" s="302" t="s">
        <v>880</v>
      </c>
      <c r="AD247" s="304">
        <v>-0.46</v>
      </c>
      <c r="AE247" s="304">
        <v>-0.46</v>
      </c>
      <c r="AF247" s="302" t="s">
        <v>741</v>
      </c>
      <c r="AG247" s="302">
        <v>1</v>
      </c>
      <c r="AH247" s="304">
        <v>-0.46</v>
      </c>
      <c r="AI247" s="304">
        <v>-0.46</v>
      </c>
      <c r="AJ247" s="302" t="s">
        <v>501</v>
      </c>
      <c r="AK247" s="302" t="s">
        <v>502</v>
      </c>
      <c r="AL247" s="301" t="s">
        <v>503</v>
      </c>
      <c r="AM247" s="302">
        <v>34810</v>
      </c>
      <c r="AN247" s="302">
        <v>76135</v>
      </c>
      <c r="AO247" s="301" t="s">
        <v>477</v>
      </c>
      <c r="AP247" s="301" t="s">
        <v>504</v>
      </c>
      <c r="AQ247" s="302" t="s">
        <v>881</v>
      </c>
      <c r="AR247" s="302"/>
      <c r="AS247" s="303"/>
      <c r="AT247" s="302"/>
      <c r="AU247" s="302"/>
      <c r="AV247" s="304"/>
      <c r="AW247" s="302"/>
      <c r="AX247" s="302"/>
      <c r="AY247" s="304"/>
      <c r="AZ247" s="302"/>
      <c r="BA247" s="302"/>
      <c r="BB247" s="302"/>
      <c r="BC247" s="302"/>
      <c r="BD247" s="302"/>
      <c r="BE247" s="303"/>
      <c r="BF247" s="302"/>
      <c r="BG247" s="304"/>
      <c r="BH247" s="302"/>
      <c r="BI247" s="302"/>
      <c r="BJ247" s="302"/>
      <c r="BK247" s="302"/>
      <c r="BL247" s="302"/>
      <c r="BM247" s="302"/>
      <c r="BN247" s="302"/>
      <c r="BO247" s="302"/>
      <c r="BP247" s="302"/>
      <c r="BQ247" s="302"/>
      <c r="BR247" s="302"/>
    </row>
    <row r="248" spans="1:70" hidden="1" x14ac:dyDescent="0.35">
      <c r="A248" s="301" t="s">
        <v>477</v>
      </c>
      <c r="B248" s="302" t="s">
        <v>478</v>
      </c>
      <c r="C248" s="302" t="s">
        <v>479</v>
      </c>
      <c r="D248" s="303" t="s">
        <v>480</v>
      </c>
      <c r="E248" s="303" t="s">
        <v>481</v>
      </c>
      <c r="F248" s="302" t="s">
        <v>482</v>
      </c>
      <c r="G248" s="302" t="s">
        <v>483</v>
      </c>
      <c r="H248" s="302" t="s">
        <v>484</v>
      </c>
      <c r="I248" s="302" t="s">
        <v>485</v>
      </c>
      <c r="J248" s="302" t="s">
        <v>486</v>
      </c>
      <c r="K248" s="302" t="s">
        <v>487</v>
      </c>
      <c r="L248" s="301" t="s">
        <v>488</v>
      </c>
      <c r="M248" s="302" t="s">
        <v>489</v>
      </c>
      <c r="N248" s="302" t="s">
        <v>490</v>
      </c>
      <c r="O248" s="302" t="s">
        <v>487</v>
      </c>
      <c r="P248" s="302" t="s">
        <v>484</v>
      </c>
      <c r="Q248" s="301" t="s">
        <v>491</v>
      </c>
      <c r="R248" s="302" t="s">
        <v>492</v>
      </c>
      <c r="S248" s="302" t="s">
        <v>493</v>
      </c>
      <c r="T248" s="302">
        <v>58892228</v>
      </c>
      <c r="U248" s="302"/>
      <c r="V248" s="302"/>
      <c r="W248" s="303" t="s">
        <v>1074</v>
      </c>
      <c r="X248" s="302" t="s">
        <v>879</v>
      </c>
      <c r="Y248" s="302" t="s">
        <v>590</v>
      </c>
      <c r="Z248" s="302" t="s">
        <v>880</v>
      </c>
      <c r="AA248" s="302"/>
      <c r="AB248" s="302" t="s">
        <v>880</v>
      </c>
      <c r="AC248" s="302" t="s">
        <v>880</v>
      </c>
      <c r="AD248" s="304">
        <v>-12.91</v>
      </c>
      <c r="AE248" s="304">
        <v>-12.91</v>
      </c>
      <c r="AF248" s="302" t="s">
        <v>741</v>
      </c>
      <c r="AG248" s="302">
        <v>1</v>
      </c>
      <c r="AH248" s="304">
        <v>-12.91</v>
      </c>
      <c r="AI248" s="304">
        <v>-12.91</v>
      </c>
      <c r="AJ248" s="302" t="s">
        <v>501</v>
      </c>
      <c r="AK248" s="302" t="s">
        <v>502</v>
      </c>
      <c r="AL248" s="301" t="s">
        <v>503</v>
      </c>
      <c r="AM248" s="302">
        <v>34801</v>
      </c>
      <c r="AN248" s="302">
        <v>76135</v>
      </c>
      <c r="AO248" s="301" t="s">
        <v>477</v>
      </c>
      <c r="AP248" s="301" t="s">
        <v>504</v>
      </c>
      <c r="AQ248" s="302" t="s">
        <v>885</v>
      </c>
      <c r="AR248" s="302"/>
      <c r="AS248" s="303"/>
      <c r="AT248" s="302"/>
      <c r="AU248" s="302"/>
      <c r="AV248" s="304"/>
      <c r="AW248" s="302"/>
      <c r="AX248" s="302"/>
      <c r="AY248" s="304"/>
      <c r="AZ248" s="302"/>
      <c r="BA248" s="302"/>
      <c r="BB248" s="302"/>
      <c r="BC248" s="302"/>
      <c r="BD248" s="302"/>
      <c r="BE248" s="303"/>
      <c r="BF248" s="302"/>
      <c r="BG248" s="304"/>
      <c r="BH248" s="302"/>
      <c r="BI248" s="302"/>
      <c r="BJ248" s="302"/>
      <c r="BK248" s="302"/>
      <c r="BL248" s="302"/>
      <c r="BM248" s="302"/>
      <c r="BN248" s="302"/>
      <c r="BO248" s="302"/>
      <c r="BP248" s="302"/>
      <c r="BQ248" s="302"/>
      <c r="BR248" s="302"/>
    </row>
    <row r="249" spans="1:70" s="414" customFormat="1" hidden="1" x14ac:dyDescent="0.35">
      <c r="A249" s="410" t="s">
        <v>477</v>
      </c>
      <c r="B249" s="411" t="s">
        <v>478</v>
      </c>
      <c r="C249" s="411" t="s">
        <v>479</v>
      </c>
      <c r="D249" s="412" t="s">
        <v>480</v>
      </c>
      <c r="E249" s="412" t="s">
        <v>481</v>
      </c>
      <c r="F249" s="411" t="s">
        <v>482</v>
      </c>
      <c r="G249" s="411" t="s">
        <v>483</v>
      </c>
      <c r="H249" s="411" t="s">
        <v>484</v>
      </c>
      <c r="I249" s="411" t="s">
        <v>485</v>
      </c>
      <c r="J249" s="411" t="s">
        <v>486</v>
      </c>
      <c r="K249" s="411" t="s">
        <v>487</v>
      </c>
      <c r="L249" s="410" t="s">
        <v>488</v>
      </c>
      <c r="M249" s="411" t="s">
        <v>489</v>
      </c>
      <c r="N249" s="411" t="s">
        <v>490</v>
      </c>
      <c r="O249" s="411" t="s">
        <v>487</v>
      </c>
      <c r="P249" s="411" t="s">
        <v>484</v>
      </c>
      <c r="Q249" s="410" t="s">
        <v>491</v>
      </c>
      <c r="R249" s="411" t="s">
        <v>492</v>
      </c>
      <c r="S249" s="411" t="s">
        <v>493</v>
      </c>
      <c r="T249" s="411">
        <v>58945222</v>
      </c>
      <c r="U249" s="411"/>
      <c r="V249" s="411"/>
      <c r="W249" s="412" t="s">
        <v>1098</v>
      </c>
      <c r="X249" s="411" t="s">
        <v>740</v>
      </c>
      <c r="Y249" s="411" t="s">
        <v>496</v>
      </c>
      <c r="Z249" s="411" t="s">
        <v>497</v>
      </c>
      <c r="AA249" s="411" t="s">
        <v>498</v>
      </c>
      <c r="AB249" s="411" t="s">
        <v>499</v>
      </c>
      <c r="AC249" s="411" t="s">
        <v>500</v>
      </c>
      <c r="AD249" s="413">
        <v>2143737.15</v>
      </c>
      <c r="AE249" s="413">
        <v>2143737.15</v>
      </c>
      <c r="AF249" s="411" t="s">
        <v>273</v>
      </c>
      <c r="AG249" s="411">
        <v>2.1424000000000001E-4</v>
      </c>
      <c r="AH249" s="413">
        <v>459.27</v>
      </c>
      <c r="AI249" s="413">
        <v>459.27</v>
      </c>
      <c r="AJ249" s="411" t="s">
        <v>501</v>
      </c>
      <c r="AK249" s="411" t="s">
        <v>502</v>
      </c>
      <c r="AL249" s="410" t="s">
        <v>503</v>
      </c>
      <c r="AM249" s="411">
        <v>34810</v>
      </c>
      <c r="AN249" s="411">
        <v>72425</v>
      </c>
      <c r="AO249" s="410" t="s">
        <v>477</v>
      </c>
      <c r="AP249" s="410" t="s">
        <v>504</v>
      </c>
      <c r="AQ249" s="411" t="s">
        <v>785</v>
      </c>
      <c r="AR249" s="411" t="s">
        <v>572</v>
      </c>
      <c r="AS249" s="412" t="s">
        <v>1098</v>
      </c>
      <c r="AT249" s="411" t="s">
        <v>482</v>
      </c>
      <c r="AU249" s="411" t="s">
        <v>1099</v>
      </c>
      <c r="AV249" s="413" t="s">
        <v>1100</v>
      </c>
      <c r="AW249" s="411"/>
      <c r="AX249" s="411" t="s">
        <v>509</v>
      </c>
      <c r="AY249" s="413" t="s">
        <v>1100</v>
      </c>
      <c r="AZ249" s="411">
        <v>1040604</v>
      </c>
      <c r="BA249" s="411" t="s">
        <v>788</v>
      </c>
      <c r="BB249" s="411" t="s">
        <v>789</v>
      </c>
      <c r="BC249" s="411" t="s">
        <v>512</v>
      </c>
      <c r="BD249" s="411" t="s">
        <v>1101</v>
      </c>
      <c r="BE249" s="412" t="s">
        <v>1102</v>
      </c>
      <c r="BF249" s="411" t="s">
        <v>273</v>
      </c>
      <c r="BG249" s="413" t="s">
        <v>1100</v>
      </c>
      <c r="BH249" s="411"/>
      <c r="BI249" s="411"/>
      <c r="BJ249" s="411"/>
      <c r="BK249" s="411"/>
      <c r="BL249" s="411"/>
      <c r="BM249" s="411"/>
      <c r="BN249" s="411"/>
      <c r="BO249" s="411"/>
      <c r="BP249" s="411"/>
      <c r="BQ249" s="411"/>
      <c r="BR249" s="411"/>
    </row>
    <row r="250" spans="1:70" hidden="1" x14ac:dyDescent="0.35">
      <c r="A250" s="301" t="s">
        <v>477</v>
      </c>
      <c r="B250" s="302" t="s">
        <v>478</v>
      </c>
      <c r="C250" s="302" t="s">
        <v>479</v>
      </c>
      <c r="D250" s="303" t="s">
        <v>480</v>
      </c>
      <c r="E250" s="303" t="s">
        <v>481</v>
      </c>
      <c r="F250" s="302" t="s">
        <v>482</v>
      </c>
      <c r="G250" s="302" t="s">
        <v>483</v>
      </c>
      <c r="H250" s="302" t="s">
        <v>484</v>
      </c>
      <c r="I250" s="302" t="s">
        <v>485</v>
      </c>
      <c r="J250" s="302" t="s">
        <v>486</v>
      </c>
      <c r="K250" s="302" t="s">
        <v>487</v>
      </c>
      <c r="L250" s="301" t="s">
        <v>488</v>
      </c>
      <c r="M250" s="302" t="s">
        <v>489</v>
      </c>
      <c r="N250" s="302" t="s">
        <v>490</v>
      </c>
      <c r="O250" s="302" t="s">
        <v>487</v>
      </c>
      <c r="P250" s="302" t="s">
        <v>484</v>
      </c>
      <c r="Q250" s="301" t="s">
        <v>491</v>
      </c>
      <c r="R250" s="302" t="s">
        <v>492</v>
      </c>
      <c r="S250" s="302" t="s">
        <v>493</v>
      </c>
      <c r="T250" s="302">
        <v>58966812</v>
      </c>
      <c r="U250" s="302"/>
      <c r="V250" s="302"/>
      <c r="W250" s="303" t="s">
        <v>1098</v>
      </c>
      <c r="X250" s="302" t="s">
        <v>792</v>
      </c>
      <c r="Y250" s="302" t="s">
        <v>496</v>
      </c>
      <c r="Z250" s="302" t="s">
        <v>793</v>
      </c>
      <c r="AA250" s="302"/>
      <c r="AB250" s="302" t="s">
        <v>794</v>
      </c>
      <c r="AC250" s="302" t="s">
        <v>795</v>
      </c>
      <c r="AD250" s="304">
        <v>0</v>
      </c>
      <c r="AE250" s="304">
        <v>150061.6</v>
      </c>
      <c r="AF250" s="302" t="s">
        <v>273</v>
      </c>
      <c r="AG250" s="302">
        <v>2.1424000000000001E-4</v>
      </c>
      <c r="AH250" s="304">
        <v>0</v>
      </c>
      <c r="AI250" s="304">
        <v>32.15</v>
      </c>
      <c r="AJ250" s="302"/>
      <c r="AK250" s="302"/>
      <c r="AL250" s="301"/>
      <c r="AM250" s="302"/>
      <c r="AN250" s="302"/>
      <c r="AO250" s="301"/>
      <c r="AP250" s="301"/>
      <c r="AQ250" s="302" t="s">
        <v>796</v>
      </c>
      <c r="AR250" s="302"/>
      <c r="AS250" s="303"/>
      <c r="AT250" s="302"/>
      <c r="AU250" s="302"/>
      <c r="AV250" s="304"/>
      <c r="AW250" s="302"/>
      <c r="AX250" s="302"/>
      <c r="AY250" s="304"/>
      <c r="AZ250" s="302"/>
      <c r="BA250" s="302"/>
      <c r="BB250" s="302"/>
      <c r="BC250" s="302"/>
      <c r="BD250" s="302"/>
      <c r="BE250" s="303"/>
      <c r="BF250" s="302"/>
      <c r="BG250" s="304"/>
      <c r="BH250" s="302"/>
      <c r="BI250" s="302"/>
      <c r="BJ250" s="302"/>
      <c r="BK250" s="302"/>
      <c r="BL250" s="302"/>
      <c r="BM250" s="302"/>
      <c r="BN250" s="302"/>
      <c r="BO250" s="302"/>
      <c r="BP250" s="302"/>
      <c r="BQ250" s="302"/>
      <c r="BR250" s="302"/>
    </row>
    <row r="251" spans="1:70" hidden="1" x14ac:dyDescent="0.35">
      <c r="A251" s="301" t="s">
        <v>477</v>
      </c>
      <c r="B251" s="302" t="s">
        <v>478</v>
      </c>
      <c r="C251" s="302" t="s">
        <v>479</v>
      </c>
      <c r="D251" s="303" t="s">
        <v>480</v>
      </c>
      <c r="E251" s="303" t="s">
        <v>481</v>
      </c>
      <c r="F251" s="302" t="s">
        <v>482</v>
      </c>
      <c r="G251" s="302" t="s">
        <v>483</v>
      </c>
      <c r="H251" s="302" t="s">
        <v>484</v>
      </c>
      <c r="I251" s="302" t="s">
        <v>485</v>
      </c>
      <c r="J251" s="302" t="s">
        <v>486</v>
      </c>
      <c r="K251" s="302" t="s">
        <v>487</v>
      </c>
      <c r="L251" s="301" t="s">
        <v>488</v>
      </c>
      <c r="M251" s="302" t="s">
        <v>489</v>
      </c>
      <c r="N251" s="302" t="s">
        <v>490</v>
      </c>
      <c r="O251" s="302" t="s">
        <v>487</v>
      </c>
      <c r="P251" s="302" t="s">
        <v>484</v>
      </c>
      <c r="Q251" s="301" t="s">
        <v>491</v>
      </c>
      <c r="R251" s="302" t="s">
        <v>492</v>
      </c>
      <c r="S251" s="302" t="s">
        <v>493</v>
      </c>
      <c r="T251" s="302">
        <v>59106669</v>
      </c>
      <c r="U251" s="302"/>
      <c r="V251" s="302"/>
      <c r="W251" s="303" t="s">
        <v>1074</v>
      </c>
      <c r="X251" s="302" t="s">
        <v>879</v>
      </c>
      <c r="Y251" s="302" t="s">
        <v>496</v>
      </c>
      <c r="Z251" s="302" t="s">
        <v>880</v>
      </c>
      <c r="AA251" s="302"/>
      <c r="AB251" s="302" t="s">
        <v>880</v>
      </c>
      <c r="AC251" s="302" t="s">
        <v>880</v>
      </c>
      <c r="AD251" s="304">
        <v>-0.85</v>
      </c>
      <c r="AE251" s="304">
        <v>-0.85</v>
      </c>
      <c r="AF251" s="302" t="s">
        <v>741</v>
      </c>
      <c r="AG251" s="302">
        <v>1</v>
      </c>
      <c r="AH251" s="304">
        <v>-0.85</v>
      </c>
      <c r="AI251" s="304">
        <v>-0.85</v>
      </c>
      <c r="AJ251" s="302" t="s">
        <v>501</v>
      </c>
      <c r="AK251" s="302" t="s">
        <v>502</v>
      </c>
      <c r="AL251" s="301" t="s">
        <v>503</v>
      </c>
      <c r="AM251" s="302">
        <v>34810</v>
      </c>
      <c r="AN251" s="302">
        <v>76135</v>
      </c>
      <c r="AO251" s="301" t="s">
        <v>477</v>
      </c>
      <c r="AP251" s="301" t="s">
        <v>504</v>
      </c>
      <c r="AQ251" s="302" t="s">
        <v>881</v>
      </c>
      <c r="AR251" s="302"/>
      <c r="AS251" s="303"/>
      <c r="AT251" s="302"/>
      <c r="AU251" s="302"/>
      <c r="AV251" s="304"/>
      <c r="AW251" s="302"/>
      <c r="AX251" s="302"/>
      <c r="AY251" s="304"/>
      <c r="AZ251" s="302"/>
      <c r="BA251" s="302"/>
      <c r="BB251" s="302"/>
      <c r="BC251" s="302"/>
      <c r="BD251" s="302"/>
      <c r="BE251" s="303"/>
      <c r="BF251" s="302"/>
      <c r="BG251" s="304"/>
      <c r="BH251" s="302"/>
      <c r="BI251" s="302"/>
      <c r="BJ251" s="302"/>
      <c r="BK251" s="302"/>
      <c r="BL251" s="302"/>
      <c r="BM251" s="302"/>
      <c r="BN251" s="302"/>
      <c r="BO251" s="302"/>
      <c r="BP251" s="302"/>
      <c r="BQ251" s="302"/>
      <c r="BR251" s="302"/>
    </row>
    <row r="252" spans="1:70" hidden="1" x14ac:dyDescent="0.35">
      <c r="A252" s="301" t="s">
        <v>477</v>
      </c>
      <c r="B252" s="302" t="s">
        <v>478</v>
      </c>
      <c r="C252" s="302" t="s">
        <v>479</v>
      </c>
      <c r="D252" s="303" t="s">
        <v>480</v>
      </c>
      <c r="E252" s="303" t="s">
        <v>481</v>
      </c>
      <c r="F252" s="302" t="s">
        <v>482</v>
      </c>
      <c r="G252" s="302" t="s">
        <v>483</v>
      </c>
      <c r="H252" s="302" t="s">
        <v>484</v>
      </c>
      <c r="I252" s="302" t="s">
        <v>485</v>
      </c>
      <c r="J252" s="302" t="s">
        <v>486</v>
      </c>
      <c r="K252" s="302" t="s">
        <v>487</v>
      </c>
      <c r="L252" s="301" t="s">
        <v>488</v>
      </c>
      <c r="M252" s="302" t="s">
        <v>489</v>
      </c>
      <c r="N252" s="302" t="s">
        <v>490</v>
      </c>
      <c r="O252" s="302" t="s">
        <v>487</v>
      </c>
      <c r="P252" s="302" t="s">
        <v>484</v>
      </c>
      <c r="Q252" s="301" t="s">
        <v>491</v>
      </c>
      <c r="R252" s="302" t="s">
        <v>492</v>
      </c>
      <c r="S252" s="302" t="s">
        <v>493</v>
      </c>
      <c r="T252" s="302">
        <v>59566684</v>
      </c>
      <c r="U252" s="302"/>
      <c r="V252" s="302"/>
      <c r="W252" s="303" t="s">
        <v>1074</v>
      </c>
      <c r="X252" s="302" t="s">
        <v>792</v>
      </c>
      <c r="Y252" s="302" t="s">
        <v>496</v>
      </c>
      <c r="Z252" s="302" t="s">
        <v>972</v>
      </c>
      <c r="AA252" s="302"/>
      <c r="AB252" s="302" t="s">
        <v>972</v>
      </c>
      <c r="AC252" s="302" t="s">
        <v>973</v>
      </c>
      <c r="AD252" s="304">
        <v>0</v>
      </c>
      <c r="AE252" s="304">
        <v>25.326699999999999</v>
      </c>
      <c r="AF252" s="302" t="s">
        <v>741</v>
      </c>
      <c r="AG252" s="302">
        <v>1</v>
      </c>
      <c r="AH252" s="304">
        <v>0</v>
      </c>
      <c r="AI252" s="304">
        <v>25.326699999999999</v>
      </c>
      <c r="AJ252" s="302" t="s">
        <v>501</v>
      </c>
      <c r="AK252" s="302" t="s">
        <v>502</v>
      </c>
      <c r="AL252" s="301" t="s">
        <v>503</v>
      </c>
      <c r="AM252" s="302">
        <v>34810</v>
      </c>
      <c r="AN252" s="302">
        <v>75105</v>
      </c>
      <c r="AO252" s="301" t="s">
        <v>477</v>
      </c>
      <c r="AP252" s="301" t="s">
        <v>504</v>
      </c>
      <c r="AQ252" s="302" t="s">
        <v>1070</v>
      </c>
      <c r="AR252" s="302"/>
      <c r="AS252" s="303"/>
      <c r="AT252" s="302"/>
      <c r="AU252" s="302"/>
      <c r="AV252" s="304"/>
      <c r="AW252" s="302"/>
      <c r="AX252" s="302"/>
      <c r="AY252" s="304"/>
      <c r="AZ252" s="302"/>
      <c r="BA252" s="302"/>
      <c r="BB252" s="302"/>
      <c r="BC252" s="302"/>
      <c r="BD252" s="302"/>
      <c r="BE252" s="303"/>
      <c r="BF252" s="302"/>
      <c r="BG252" s="304"/>
      <c r="BH252" s="302"/>
      <c r="BI252" s="302"/>
      <c r="BJ252" s="302"/>
      <c r="BK252" s="302"/>
      <c r="BL252" s="302"/>
      <c r="BM252" s="302"/>
      <c r="BN252" s="302"/>
      <c r="BO252" s="302"/>
      <c r="BP252" s="302"/>
      <c r="BQ252" s="302"/>
      <c r="BR252" s="302"/>
    </row>
    <row r="253" spans="1:70" x14ac:dyDescent="0.35">
      <c r="A253" s="301" t="s">
        <v>477</v>
      </c>
      <c r="B253" s="302" t="s">
        <v>478</v>
      </c>
      <c r="C253" s="302" t="s">
        <v>479</v>
      </c>
      <c r="D253" s="303" t="s">
        <v>480</v>
      </c>
      <c r="E253" s="303" t="s">
        <v>481</v>
      </c>
      <c r="F253" s="302" t="s">
        <v>482</v>
      </c>
      <c r="G253" s="302" t="s">
        <v>483</v>
      </c>
      <c r="H253" s="302" t="s">
        <v>484</v>
      </c>
      <c r="I253" s="302" t="s">
        <v>485</v>
      </c>
      <c r="J253" s="302" t="s">
        <v>486</v>
      </c>
      <c r="K253" s="302" t="s">
        <v>487</v>
      </c>
      <c r="L253" s="301" t="s">
        <v>488</v>
      </c>
      <c r="M253" s="302" t="s">
        <v>489</v>
      </c>
      <c r="N253" s="302" t="s">
        <v>490</v>
      </c>
      <c r="O253" s="302" t="s">
        <v>487</v>
      </c>
      <c r="P253" s="302" t="s">
        <v>484</v>
      </c>
      <c r="Q253" s="301" t="s">
        <v>491</v>
      </c>
      <c r="R253" s="302" t="s">
        <v>492</v>
      </c>
      <c r="S253" s="302" t="s">
        <v>493</v>
      </c>
      <c r="T253" s="302">
        <v>60901550</v>
      </c>
      <c r="U253" s="302"/>
      <c r="V253" s="302"/>
      <c r="W253" s="303" t="s">
        <v>1098</v>
      </c>
      <c r="X253" s="302" t="s">
        <v>936</v>
      </c>
      <c r="Y253" s="302" t="s">
        <v>496</v>
      </c>
      <c r="Z253" s="302" t="s">
        <v>793</v>
      </c>
      <c r="AA253" s="302"/>
      <c r="AB253" s="302" t="s">
        <v>850</v>
      </c>
      <c r="AC253" s="302" t="s">
        <v>851</v>
      </c>
      <c r="AD253" s="304">
        <v>303.61</v>
      </c>
      <c r="AE253" s="304">
        <v>303.61</v>
      </c>
      <c r="AF253" s="302" t="s">
        <v>741</v>
      </c>
      <c r="AG253" s="302">
        <v>1</v>
      </c>
      <c r="AH253" s="304">
        <v>303.61</v>
      </c>
      <c r="AI253" s="304">
        <v>303.61</v>
      </c>
      <c r="AJ253" s="302" t="s">
        <v>501</v>
      </c>
      <c r="AK253" s="302" t="s">
        <v>502</v>
      </c>
      <c r="AL253" s="301" t="s">
        <v>503</v>
      </c>
      <c r="AM253" s="302">
        <v>34810</v>
      </c>
      <c r="AN253" s="302">
        <v>71475</v>
      </c>
      <c r="AO253" s="301" t="s">
        <v>477</v>
      </c>
      <c r="AP253" s="301" t="s">
        <v>504</v>
      </c>
      <c r="AQ253" s="302" t="s">
        <v>937</v>
      </c>
      <c r="AR253" s="302"/>
      <c r="AS253" s="303"/>
      <c r="AT253" s="302"/>
      <c r="AU253" s="302"/>
      <c r="AV253" s="304"/>
      <c r="AW253" s="302"/>
      <c r="AX253" s="302"/>
      <c r="AY253" s="304"/>
      <c r="AZ253" s="302"/>
      <c r="BA253" s="302"/>
      <c r="BB253" s="302"/>
      <c r="BC253" s="302"/>
      <c r="BD253" s="302"/>
      <c r="BE253" s="303"/>
      <c r="BF253" s="302"/>
      <c r="BG253" s="304"/>
      <c r="BH253" s="302"/>
      <c r="BI253" s="302"/>
      <c r="BJ253" s="302"/>
      <c r="BK253" s="302"/>
      <c r="BL253" s="302"/>
      <c r="BM253" s="302" t="s">
        <v>938</v>
      </c>
      <c r="BN253" s="302" t="s">
        <v>939</v>
      </c>
      <c r="BO253" s="302" t="s">
        <v>940</v>
      </c>
      <c r="BP253" s="302" t="s">
        <v>590</v>
      </c>
      <c r="BQ253" s="302" t="s">
        <v>856</v>
      </c>
      <c r="BR253" s="302" t="s">
        <v>941</v>
      </c>
    </row>
    <row r="254" spans="1:70" x14ac:dyDescent="0.35">
      <c r="A254" s="301" t="s">
        <v>477</v>
      </c>
      <c r="B254" s="302" t="s">
        <v>478</v>
      </c>
      <c r="C254" s="302" t="s">
        <v>479</v>
      </c>
      <c r="D254" s="303" t="s">
        <v>480</v>
      </c>
      <c r="E254" s="303" t="s">
        <v>481</v>
      </c>
      <c r="F254" s="302" t="s">
        <v>482</v>
      </c>
      <c r="G254" s="302" t="s">
        <v>483</v>
      </c>
      <c r="H254" s="302" t="s">
        <v>484</v>
      </c>
      <c r="I254" s="302" t="s">
        <v>485</v>
      </c>
      <c r="J254" s="302" t="s">
        <v>486</v>
      </c>
      <c r="K254" s="302" t="s">
        <v>487</v>
      </c>
      <c r="L254" s="301" t="s">
        <v>488</v>
      </c>
      <c r="M254" s="302" t="s">
        <v>489</v>
      </c>
      <c r="N254" s="302" t="s">
        <v>490</v>
      </c>
      <c r="O254" s="302" t="s">
        <v>487</v>
      </c>
      <c r="P254" s="302" t="s">
        <v>484</v>
      </c>
      <c r="Q254" s="301" t="s">
        <v>491</v>
      </c>
      <c r="R254" s="302" t="s">
        <v>492</v>
      </c>
      <c r="S254" s="302" t="s">
        <v>493</v>
      </c>
      <c r="T254" s="302">
        <v>60901701</v>
      </c>
      <c r="U254" s="302"/>
      <c r="V254" s="302"/>
      <c r="W254" s="303" t="s">
        <v>1098</v>
      </c>
      <c r="X254" s="302" t="s">
        <v>936</v>
      </c>
      <c r="Y254" s="302" t="s">
        <v>496</v>
      </c>
      <c r="Z254" s="302" t="s">
        <v>793</v>
      </c>
      <c r="AA254" s="302"/>
      <c r="AB254" s="302" t="s">
        <v>850</v>
      </c>
      <c r="AC254" s="302" t="s">
        <v>851</v>
      </c>
      <c r="AD254" s="304">
        <v>1995.47</v>
      </c>
      <c r="AE254" s="304">
        <v>1995.47</v>
      </c>
      <c r="AF254" s="302" t="s">
        <v>741</v>
      </c>
      <c r="AG254" s="302">
        <v>1</v>
      </c>
      <c r="AH254" s="304">
        <v>1995.47</v>
      </c>
      <c r="AI254" s="304">
        <v>1995.47</v>
      </c>
      <c r="AJ254" s="302" t="s">
        <v>501</v>
      </c>
      <c r="AK254" s="302" t="s">
        <v>502</v>
      </c>
      <c r="AL254" s="301" t="s">
        <v>503</v>
      </c>
      <c r="AM254" s="302">
        <v>34810</v>
      </c>
      <c r="AN254" s="302">
        <v>71475</v>
      </c>
      <c r="AO254" s="301" t="s">
        <v>477</v>
      </c>
      <c r="AP254" s="301" t="s">
        <v>504</v>
      </c>
      <c r="AQ254" s="302" t="s">
        <v>937</v>
      </c>
      <c r="AR254" s="302"/>
      <c r="AS254" s="303"/>
      <c r="AT254" s="302"/>
      <c r="AU254" s="302"/>
      <c r="AV254" s="304"/>
      <c r="AW254" s="302"/>
      <c r="AX254" s="302"/>
      <c r="AY254" s="304"/>
      <c r="AZ254" s="302"/>
      <c r="BA254" s="302"/>
      <c r="BB254" s="302"/>
      <c r="BC254" s="302"/>
      <c r="BD254" s="302"/>
      <c r="BE254" s="303"/>
      <c r="BF254" s="302"/>
      <c r="BG254" s="304"/>
      <c r="BH254" s="302"/>
      <c r="BI254" s="302"/>
      <c r="BJ254" s="302"/>
      <c r="BK254" s="302"/>
      <c r="BL254" s="302"/>
      <c r="BM254" s="302" t="s">
        <v>942</v>
      </c>
      <c r="BN254" s="302" t="s">
        <v>943</v>
      </c>
      <c r="BO254" s="302" t="s">
        <v>940</v>
      </c>
      <c r="BP254" s="302" t="s">
        <v>496</v>
      </c>
      <c r="BQ254" s="302" t="s">
        <v>856</v>
      </c>
      <c r="BR254" s="302" t="s">
        <v>941</v>
      </c>
    </row>
    <row r="255" spans="1:70" x14ac:dyDescent="0.35">
      <c r="A255" s="301" t="s">
        <v>477</v>
      </c>
      <c r="B255" s="302" t="s">
        <v>478</v>
      </c>
      <c r="C255" s="302" t="s">
        <v>479</v>
      </c>
      <c r="D255" s="303" t="s">
        <v>480</v>
      </c>
      <c r="E255" s="303" t="s">
        <v>481</v>
      </c>
      <c r="F255" s="302" t="s">
        <v>482</v>
      </c>
      <c r="G255" s="302" t="s">
        <v>483</v>
      </c>
      <c r="H255" s="302" t="s">
        <v>484</v>
      </c>
      <c r="I255" s="302" t="s">
        <v>485</v>
      </c>
      <c r="J255" s="302" t="s">
        <v>486</v>
      </c>
      <c r="K255" s="302" t="s">
        <v>487</v>
      </c>
      <c r="L255" s="301" t="s">
        <v>488</v>
      </c>
      <c r="M255" s="302" t="s">
        <v>489</v>
      </c>
      <c r="N255" s="302" t="s">
        <v>490</v>
      </c>
      <c r="O255" s="302" t="s">
        <v>487</v>
      </c>
      <c r="P255" s="302" t="s">
        <v>484</v>
      </c>
      <c r="Q255" s="301" t="s">
        <v>491</v>
      </c>
      <c r="R255" s="302" t="s">
        <v>492</v>
      </c>
      <c r="S255" s="302" t="s">
        <v>493</v>
      </c>
      <c r="T255" s="302">
        <v>60901850</v>
      </c>
      <c r="U255" s="302"/>
      <c r="V255" s="302"/>
      <c r="W255" s="303" t="s">
        <v>1098</v>
      </c>
      <c r="X255" s="302" t="s">
        <v>936</v>
      </c>
      <c r="Y255" s="302" t="s">
        <v>496</v>
      </c>
      <c r="Z255" s="302" t="s">
        <v>793</v>
      </c>
      <c r="AA255" s="302"/>
      <c r="AB255" s="302" t="s">
        <v>850</v>
      </c>
      <c r="AC255" s="302" t="s">
        <v>851</v>
      </c>
      <c r="AD255" s="304">
        <v>748.27</v>
      </c>
      <c r="AE255" s="304">
        <v>748.27</v>
      </c>
      <c r="AF255" s="302" t="s">
        <v>741</v>
      </c>
      <c r="AG255" s="302">
        <v>1</v>
      </c>
      <c r="AH255" s="304">
        <v>748.27</v>
      </c>
      <c r="AI255" s="304">
        <v>748.27</v>
      </c>
      <c r="AJ255" s="302" t="s">
        <v>501</v>
      </c>
      <c r="AK255" s="302" t="s">
        <v>502</v>
      </c>
      <c r="AL255" s="301" t="s">
        <v>503</v>
      </c>
      <c r="AM255" s="302">
        <v>34810</v>
      </c>
      <c r="AN255" s="302">
        <v>71475</v>
      </c>
      <c r="AO255" s="301" t="s">
        <v>477</v>
      </c>
      <c r="AP255" s="301" t="s">
        <v>504</v>
      </c>
      <c r="AQ255" s="302" t="s">
        <v>937</v>
      </c>
      <c r="AR255" s="302"/>
      <c r="AS255" s="303"/>
      <c r="AT255" s="302"/>
      <c r="AU255" s="302"/>
      <c r="AV255" s="304"/>
      <c r="AW255" s="302"/>
      <c r="AX255" s="302"/>
      <c r="AY255" s="304"/>
      <c r="AZ255" s="302"/>
      <c r="BA255" s="302"/>
      <c r="BB255" s="302"/>
      <c r="BC255" s="302"/>
      <c r="BD255" s="302"/>
      <c r="BE255" s="303"/>
      <c r="BF255" s="302"/>
      <c r="BG255" s="304"/>
      <c r="BH255" s="302"/>
      <c r="BI255" s="302"/>
      <c r="BJ255" s="302"/>
      <c r="BK255" s="302"/>
      <c r="BL255" s="302"/>
      <c r="BM255" s="302" t="s">
        <v>944</v>
      </c>
      <c r="BN255" s="302" t="s">
        <v>945</v>
      </c>
      <c r="BO255" s="302" t="s">
        <v>940</v>
      </c>
      <c r="BP255" s="302" t="s">
        <v>496</v>
      </c>
      <c r="BQ255" s="302" t="s">
        <v>856</v>
      </c>
      <c r="BR255" s="302" t="s">
        <v>941</v>
      </c>
    </row>
    <row r="256" spans="1:70" x14ac:dyDescent="0.35">
      <c r="A256" s="301" t="s">
        <v>477</v>
      </c>
      <c r="B256" s="302" t="s">
        <v>478</v>
      </c>
      <c r="C256" s="302" t="s">
        <v>479</v>
      </c>
      <c r="D256" s="303" t="s">
        <v>480</v>
      </c>
      <c r="E256" s="303" t="s">
        <v>481</v>
      </c>
      <c r="F256" s="302" t="s">
        <v>482</v>
      </c>
      <c r="G256" s="302" t="s">
        <v>483</v>
      </c>
      <c r="H256" s="302" t="s">
        <v>484</v>
      </c>
      <c r="I256" s="302" t="s">
        <v>485</v>
      </c>
      <c r="J256" s="302" t="s">
        <v>486</v>
      </c>
      <c r="K256" s="302" t="s">
        <v>487</v>
      </c>
      <c r="L256" s="301" t="s">
        <v>488</v>
      </c>
      <c r="M256" s="302" t="s">
        <v>489</v>
      </c>
      <c r="N256" s="302" t="s">
        <v>490</v>
      </c>
      <c r="O256" s="302" t="s">
        <v>487</v>
      </c>
      <c r="P256" s="302" t="s">
        <v>484</v>
      </c>
      <c r="Q256" s="301" t="s">
        <v>491</v>
      </c>
      <c r="R256" s="302" t="s">
        <v>492</v>
      </c>
      <c r="S256" s="302" t="s">
        <v>493</v>
      </c>
      <c r="T256" s="302">
        <v>60901987</v>
      </c>
      <c r="U256" s="302"/>
      <c r="V256" s="302"/>
      <c r="W256" s="303" t="s">
        <v>1098</v>
      </c>
      <c r="X256" s="302" t="s">
        <v>849</v>
      </c>
      <c r="Y256" s="302" t="s">
        <v>496</v>
      </c>
      <c r="Z256" s="302" t="s">
        <v>793</v>
      </c>
      <c r="AA256" s="302"/>
      <c r="AB256" s="302" t="s">
        <v>850</v>
      </c>
      <c r="AC256" s="302" t="s">
        <v>851</v>
      </c>
      <c r="AD256" s="304">
        <v>932.64</v>
      </c>
      <c r="AE256" s="304">
        <v>932.64</v>
      </c>
      <c r="AF256" s="302" t="s">
        <v>741</v>
      </c>
      <c r="AG256" s="302">
        <v>1</v>
      </c>
      <c r="AH256" s="304">
        <v>932.64</v>
      </c>
      <c r="AI256" s="304">
        <v>932.64</v>
      </c>
      <c r="AJ256" s="302" t="s">
        <v>501</v>
      </c>
      <c r="AK256" s="302" t="s">
        <v>502</v>
      </c>
      <c r="AL256" s="301" t="s">
        <v>503</v>
      </c>
      <c r="AM256" s="302">
        <v>34810</v>
      </c>
      <c r="AN256" s="302">
        <v>71501</v>
      </c>
      <c r="AO256" s="301" t="s">
        <v>477</v>
      </c>
      <c r="AP256" s="301" t="s">
        <v>504</v>
      </c>
      <c r="AQ256" s="302" t="s">
        <v>852</v>
      </c>
      <c r="AR256" s="302"/>
      <c r="AS256" s="303"/>
      <c r="AT256" s="302"/>
      <c r="AU256" s="302"/>
      <c r="AV256" s="304"/>
      <c r="AW256" s="302"/>
      <c r="AX256" s="302"/>
      <c r="AY256" s="304"/>
      <c r="AZ256" s="302"/>
      <c r="BA256" s="302"/>
      <c r="BB256" s="302"/>
      <c r="BC256" s="302"/>
      <c r="BD256" s="302"/>
      <c r="BE256" s="303"/>
      <c r="BF256" s="302"/>
      <c r="BG256" s="304"/>
      <c r="BH256" s="302"/>
      <c r="BI256" s="302"/>
      <c r="BJ256" s="302"/>
      <c r="BK256" s="302"/>
      <c r="BL256" s="302"/>
      <c r="BM256" s="302" t="s">
        <v>853</v>
      </c>
      <c r="BN256" s="302" t="s">
        <v>854</v>
      </c>
      <c r="BO256" s="302" t="s">
        <v>855</v>
      </c>
      <c r="BP256" s="302" t="s">
        <v>590</v>
      </c>
      <c r="BQ256" s="302" t="s">
        <v>856</v>
      </c>
      <c r="BR256" s="302" t="s">
        <v>857</v>
      </c>
    </row>
    <row r="257" spans="1:70" hidden="1" x14ac:dyDescent="0.35">
      <c r="A257" s="301" t="s">
        <v>477</v>
      </c>
      <c r="B257" s="302" t="s">
        <v>478</v>
      </c>
      <c r="C257" s="302" t="s">
        <v>479</v>
      </c>
      <c r="D257" s="303" t="s">
        <v>480</v>
      </c>
      <c r="E257" s="303" t="s">
        <v>481</v>
      </c>
      <c r="F257" s="302" t="s">
        <v>482</v>
      </c>
      <c r="G257" s="302" t="s">
        <v>483</v>
      </c>
      <c r="H257" s="302" t="s">
        <v>484</v>
      </c>
      <c r="I257" s="302" t="s">
        <v>485</v>
      </c>
      <c r="J257" s="302" t="s">
        <v>486</v>
      </c>
      <c r="K257" s="302" t="s">
        <v>487</v>
      </c>
      <c r="L257" s="301" t="s">
        <v>488</v>
      </c>
      <c r="M257" s="302" t="s">
        <v>489</v>
      </c>
      <c r="N257" s="302" t="s">
        <v>490</v>
      </c>
      <c r="O257" s="302" t="s">
        <v>487</v>
      </c>
      <c r="P257" s="302" t="s">
        <v>484</v>
      </c>
      <c r="Q257" s="301" t="s">
        <v>491</v>
      </c>
      <c r="R257" s="302" t="s">
        <v>492</v>
      </c>
      <c r="S257" s="302" t="s">
        <v>493</v>
      </c>
      <c r="T257" s="302">
        <v>60902084</v>
      </c>
      <c r="U257" s="302"/>
      <c r="V257" s="302"/>
      <c r="W257" s="303" t="s">
        <v>1098</v>
      </c>
      <c r="X257" s="302" t="s">
        <v>926</v>
      </c>
      <c r="Y257" s="302" t="s">
        <v>496</v>
      </c>
      <c r="Z257" s="302" t="s">
        <v>793</v>
      </c>
      <c r="AA257" s="302"/>
      <c r="AB257" s="302" t="s">
        <v>850</v>
      </c>
      <c r="AC257" s="302" t="s">
        <v>851</v>
      </c>
      <c r="AD257" s="304">
        <v>17902.580000000002</v>
      </c>
      <c r="AE257" s="304">
        <v>17902.580000000002</v>
      </c>
      <c r="AF257" s="302" t="s">
        <v>741</v>
      </c>
      <c r="AG257" s="302">
        <v>1</v>
      </c>
      <c r="AH257" s="304">
        <v>17902.580000000002</v>
      </c>
      <c r="AI257" s="304">
        <v>17902.580000000002</v>
      </c>
      <c r="AJ257" s="302" t="s">
        <v>501</v>
      </c>
      <c r="AK257" s="302" t="s">
        <v>502</v>
      </c>
      <c r="AL257" s="301" t="s">
        <v>503</v>
      </c>
      <c r="AM257" s="302">
        <v>34810</v>
      </c>
      <c r="AN257" s="302">
        <v>67405</v>
      </c>
      <c r="AO257" s="301" t="s">
        <v>477</v>
      </c>
      <c r="AP257" s="301" t="s">
        <v>504</v>
      </c>
      <c r="AQ257" s="302" t="s">
        <v>927</v>
      </c>
      <c r="AR257" s="302"/>
      <c r="AS257" s="303"/>
      <c r="AT257" s="302"/>
      <c r="AU257" s="302"/>
      <c r="AV257" s="304"/>
      <c r="AW257" s="302"/>
      <c r="AX257" s="302"/>
      <c r="AY257" s="304"/>
      <c r="AZ257" s="302"/>
      <c r="BA257" s="302"/>
      <c r="BB257" s="302"/>
      <c r="BC257" s="302"/>
      <c r="BD257" s="302"/>
      <c r="BE257" s="303"/>
      <c r="BF257" s="302"/>
      <c r="BG257" s="304"/>
      <c r="BH257" s="302"/>
      <c r="BI257" s="302"/>
      <c r="BJ257" s="302"/>
      <c r="BK257" s="302"/>
      <c r="BL257" s="302"/>
      <c r="BM257" s="302" t="s">
        <v>928</v>
      </c>
      <c r="BN257" s="302" t="s">
        <v>929</v>
      </c>
      <c r="BO257" s="302" t="s">
        <v>930</v>
      </c>
      <c r="BP257" s="302" t="s">
        <v>496</v>
      </c>
      <c r="BQ257" s="302" t="s">
        <v>856</v>
      </c>
      <c r="BR257" s="302" t="s">
        <v>931</v>
      </c>
    </row>
    <row r="258" spans="1:70" hidden="1" x14ac:dyDescent="0.35">
      <c r="A258" s="301" t="s">
        <v>477</v>
      </c>
      <c r="B258" s="302" t="s">
        <v>478</v>
      </c>
      <c r="C258" s="302" t="s">
        <v>479</v>
      </c>
      <c r="D258" s="303" t="s">
        <v>480</v>
      </c>
      <c r="E258" s="303" t="s">
        <v>481</v>
      </c>
      <c r="F258" s="302" t="s">
        <v>482</v>
      </c>
      <c r="G258" s="302" t="s">
        <v>483</v>
      </c>
      <c r="H258" s="302" t="s">
        <v>484</v>
      </c>
      <c r="I258" s="302" t="s">
        <v>485</v>
      </c>
      <c r="J258" s="302" t="s">
        <v>486</v>
      </c>
      <c r="K258" s="302" t="s">
        <v>487</v>
      </c>
      <c r="L258" s="301" t="s">
        <v>488</v>
      </c>
      <c r="M258" s="302" t="s">
        <v>489</v>
      </c>
      <c r="N258" s="302" t="s">
        <v>490</v>
      </c>
      <c r="O258" s="302" t="s">
        <v>487</v>
      </c>
      <c r="P258" s="302" t="s">
        <v>484</v>
      </c>
      <c r="Q258" s="301" t="s">
        <v>491</v>
      </c>
      <c r="R258" s="302" t="s">
        <v>492</v>
      </c>
      <c r="S258" s="302" t="s">
        <v>493</v>
      </c>
      <c r="T258" s="302">
        <v>60975928</v>
      </c>
      <c r="U258" s="302"/>
      <c r="V258" s="302"/>
      <c r="W258" s="303" t="s">
        <v>1098</v>
      </c>
      <c r="X258" s="302" t="s">
        <v>792</v>
      </c>
      <c r="Y258" s="302" t="s">
        <v>496</v>
      </c>
      <c r="Z258" s="302" t="s">
        <v>793</v>
      </c>
      <c r="AA258" s="302"/>
      <c r="AB258" s="302" t="s">
        <v>794</v>
      </c>
      <c r="AC258" s="302" t="s">
        <v>795</v>
      </c>
      <c r="AD258" s="304">
        <v>0</v>
      </c>
      <c r="AE258" s="304">
        <v>1531.77</v>
      </c>
      <c r="AF258" s="302" t="s">
        <v>741</v>
      </c>
      <c r="AG258" s="302">
        <v>1</v>
      </c>
      <c r="AH258" s="304">
        <v>0</v>
      </c>
      <c r="AI258" s="304">
        <v>1531.77</v>
      </c>
      <c r="AJ258" s="302"/>
      <c r="AK258" s="302"/>
      <c r="AL258" s="301"/>
      <c r="AM258" s="302"/>
      <c r="AN258" s="302"/>
      <c r="AO258" s="301"/>
      <c r="AP258" s="301"/>
      <c r="AQ258" s="302" t="s">
        <v>796</v>
      </c>
      <c r="AR258" s="302"/>
      <c r="AS258" s="303"/>
      <c r="AT258" s="302"/>
      <c r="AU258" s="302"/>
      <c r="AV258" s="304"/>
      <c r="AW258" s="302"/>
      <c r="AX258" s="302"/>
      <c r="AY258" s="304"/>
      <c r="AZ258" s="302"/>
      <c r="BA258" s="302"/>
      <c r="BB258" s="302"/>
      <c r="BC258" s="302"/>
      <c r="BD258" s="302"/>
      <c r="BE258" s="303"/>
      <c r="BF258" s="302"/>
      <c r="BG258" s="304"/>
      <c r="BH258" s="302"/>
      <c r="BI258" s="302"/>
      <c r="BJ258" s="302"/>
      <c r="BK258" s="302"/>
      <c r="BL258" s="302"/>
      <c r="BM258" s="302"/>
      <c r="BN258" s="302"/>
      <c r="BO258" s="302"/>
      <c r="BP258" s="302"/>
      <c r="BQ258" s="302"/>
      <c r="BR258" s="302"/>
    </row>
    <row r="259" spans="1:70" s="437" customFormat="1" hidden="1" x14ac:dyDescent="0.35">
      <c r="A259" s="433" t="s">
        <v>477</v>
      </c>
      <c r="B259" s="434" t="s">
        <v>478</v>
      </c>
      <c r="C259" s="434" t="s">
        <v>479</v>
      </c>
      <c r="D259" s="435" t="s">
        <v>480</v>
      </c>
      <c r="E259" s="435" t="s">
        <v>481</v>
      </c>
      <c r="F259" s="434" t="s">
        <v>482</v>
      </c>
      <c r="G259" s="434" t="s">
        <v>483</v>
      </c>
      <c r="H259" s="434" t="s">
        <v>484</v>
      </c>
      <c r="I259" s="434" t="s">
        <v>485</v>
      </c>
      <c r="J259" s="434" t="s">
        <v>486</v>
      </c>
      <c r="K259" s="434" t="s">
        <v>487</v>
      </c>
      <c r="L259" s="433" t="s">
        <v>488</v>
      </c>
      <c r="M259" s="434" t="s">
        <v>489</v>
      </c>
      <c r="N259" s="434" t="s">
        <v>490</v>
      </c>
      <c r="O259" s="434" t="s">
        <v>487</v>
      </c>
      <c r="P259" s="434" t="s">
        <v>484</v>
      </c>
      <c r="Q259" s="433" t="s">
        <v>491</v>
      </c>
      <c r="R259" s="434" t="s">
        <v>492</v>
      </c>
      <c r="S259" s="434" t="s">
        <v>493</v>
      </c>
      <c r="T259" s="434">
        <v>61243272</v>
      </c>
      <c r="U259" s="434"/>
      <c r="V259" s="434"/>
      <c r="W259" s="435" t="s">
        <v>1103</v>
      </c>
      <c r="X259" s="434" t="s">
        <v>1104</v>
      </c>
      <c r="Y259" s="434" t="s">
        <v>590</v>
      </c>
      <c r="Z259" s="434" t="s">
        <v>497</v>
      </c>
      <c r="AA259" s="434" t="s">
        <v>498</v>
      </c>
      <c r="AB259" s="434" t="s">
        <v>499</v>
      </c>
      <c r="AC259" s="434" t="s">
        <v>500</v>
      </c>
      <c r="AD259" s="436">
        <v>51145148</v>
      </c>
      <c r="AE259" s="436">
        <v>51145148</v>
      </c>
      <c r="AF259" s="434" t="s">
        <v>273</v>
      </c>
      <c r="AG259" s="434">
        <v>2.1424000000000001E-4</v>
      </c>
      <c r="AH259" s="436">
        <v>11303.59</v>
      </c>
      <c r="AI259" s="436">
        <v>11303.59</v>
      </c>
      <c r="AJ259" s="434" t="s">
        <v>501</v>
      </c>
      <c r="AK259" s="434" t="s">
        <v>502</v>
      </c>
      <c r="AL259" s="433" t="s">
        <v>503</v>
      </c>
      <c r="AM259" s="434">
        <v>34801</v>
      </c>
      <c r="AN259" s="434">
        <v>18094</v>
      </c>
      <c r="AO259" s="433" t="s">
        <v>477</v>
      </c>
      <c r="AP259" s="433" t="s">
        <v>504</v>
      </c>
      <c r="AQ259" s="434" t="s">
        <v>1105</v>
      </c>
      <c r="AR259" s="434" t="s">
        <v>572</v>
      </c>
      <c r="AS259" s="435" t="s">
        <v>1103</v>
      </c>
      <c r="AT259" s="434" t="s">
        <v>482</v>
      </c>
      <c r="AU259" s="434" t="s">
        <v>1106</v>
      </c>
      <c r="AV259" s="436" t="s">
        <v>1107</v>
      </c>
      <c r="AW259" s="434" t="s">
        <v>1108</v>
      </c>
      <c r="AX259" s="434" t="s">
        <v>509</v>
      </c>
      <c r="AY259" s="436" t="s">
        <v>1109</v>
      </c>
      <c r="AZ259" s="434">
        <v>1040694</v>
      </c>
      <c r="BA259" s="434" t="s">
        <v>1110</v>
      </c>
      <c r="BB259" s="434" t="s">
        <v>1111</v>
      </c>
      <c r="BC259" s="434" t="s">
        <v>512</v>
      </c>
      <c r="BD259" s="434" t="s">
        <v>1112</v>
      </c>
      <c r="BE259" s="435" t="s">
        <v>1113</v>
      </c>
      <c r="BF259" s="434" t="s">
        <v>273</v>
      </c>
      <c r="BG259" s="436" t="s">
        <v>1107</v>
      </c>
      <c r="BH259" s="434">
        <v>10289680</v>
      </c>
      <c r="BI259" s="434">
        <v>1</v>
      </c>
      <c r="BJ259" s="434" t="s">
        <v>1108</v>
      </c>
      <c r="BK259" s="434" t="s">
        <v>600</v>
      </c>
      <c r="BL259" s="434" t="s">
        <v>601</v>
      </c>
      <c r="BM259" s="434"/>
      <c r="BN259" s="434"/>
      <c r="BO259" s="434"/>
      <c r="BP259" s="434"/>
      <c r="BQ259" s="434"/>
      <c r="BR259" s="434"/>
    </row>
    <row r="260" spans="1:70" s="437" customFormat="1" hidden="1" x14ac:dyDescent="0.35">
      <c r="A260" s="433" t="s">
        <v>477</v>
      </c>
      <c r="B260" s="434" t="s">
        <v>478</v>
      </c>
      <c r="C260" s="434" t="s">
        <v>479</v>
      </c>
      <c r="D260" s="435" t="s">
        <v>480</v>
      </c>
      <c r="E260" s="435" t="s">
        <v>481</v>
      </c>
      <c r="F260" s="434" t="s">
        <v>482</v>
      </c>
      <c r="G260" s="434" t="s">
        <v>483</v>
      </c>
      <c r="H260" s="434" t="s">
        <v>484</v>
      </c>
      <c r="I260" s="434" t="s">
        <v>485</v>
      </c>
      <c r="J260" s="434" t="s">
        <v>486</v>
      </c>
      <c r="K260" s="434" t="s">
        <v>487</v>
      </c>
      <c r="L260" s="433" t="s">
        <v>488</v>
      </c>
      <c r="M260" s="434" t="s">
        <v>489</v>
      </c>
      <c r="N260" s="434" t="s">
        <v>490</v>
      </c>
      <c r="O260" s="434" t="s">
        <v>487</v>
      </c>
      <c r="P260" s="434" t="s">
        <v>484</v>
      </c>
      <c r="Q260" s="433" t="s">
        <v>491</v>
      </c>
      <c r="R260" s="434" t="s">
        <v>492</v>
      </c>
      <c r="S260" s="434" t="s">
        <v>493</v>
      </c>
      <c r="T260" s="434">
        <v>61243273</v>
      </c>
      <c r="U260" s="434"/>
      <c r="V260" s="434"/>
      <c r="W260" s="435" t="s">
        <v>1103</v>
      </c>
      <c r="X260" s="434" t="s">
        <v>1104</v>
      </c>
      <c r="Y260" s="434" t="s">
        <v>590</v>
      </c>
      <c r="Z260" s="434" t="s">
        <v>497</v>
      </c>
      <c r="AA260" s="434" t="s">
        <v>498</v>
      </c>
      <c r="AB260" s="434" t="s">
        <v>499</v>
      </c>
      <c r="AC260" s="434" t="s">
        <v>500</v>
      </c>
      <c r="AD260" s="436">
        <v>24365172</v>
      </c>
      <c r="AE260" s="436">
        <v>24365172</v>
      </c>
      <c r="AF260" s="434" t="s">
        <v>273</v>
      </c>
      <c r="AG260" s="434">
        <v>2.1424000000000001E-4</v>
      </c>
      <c r="AH260" s="436">
        <v>5384.94</v>
      </c>
      <c r="AI260" s="436">
        <v>5384.94</v>
      </c>
      <c r="AJ260" s="434" t="s">
        <v>501</v>
      </c>
      <c r="AK260" s="434" t="s">
        <v>502</v>
      </c>
      <c r="AL260" s="433" t="s">
        <v>503</v>
      </c>
      <c r="AM260" s="434">
        <v>34801</v>
      </c>
      <c r="AN260" s="434">
        <v>18094</v>
      </c>
      <c r="AO260" s="433" t="s">
        <v>477</v>
      </c>
      <c r="AP260" s="433" t="s">
        <v>504</v>
      </c>
      <c r="AQ260" s="434" t="s">
        <v>1105</v>
      </c>
      <c r="AR260" s="434" t="s">
        <v>572</v>
      </c>
      <c r="AS260" s="435" t="s">
        <v>1103</v>
      </c>
      <c r="AT260" s="434" t="s">
        <v>482</v>
      </c>
      <c r="AU260" s="434" t="s">
        <v>1106</v>
      </c>
      <c r="AV260" s="436" t="s">
        <v>1107</v>
      </c>
      <c r="AW260" s="434" t="s">
        <v>1114</v>
      </c>
      <c r="AX260" s="434" t="s">
        <v>603</v>
      </c>
      <c r="AY260" s="436" t="s">
        <v>1115</v>
      </c>
      <c r="AZ260" s="434">
        <v>1040694</v>
      </c>
      <c r="BA260" s="434" t="s">
        <v>1110</v>
      </c>
      <c r="BB260" s="434" t="s">
        <v>1111</v>
      </c>
      <c r="BC260" s="434" t="s">
        <v>512</v>
      </c>
      <c r="BD260" s="434" t="s">
        <v>1112</v>
      </c>
      <c r="BE260" s="435" t="s">
        <v>1113</v>
      </c>
      <c r="BF260" s="434" t="s">
        <v>273</v>
      </c>
      <c r="BG260" s="436" t="s">
        <v>1107</v>
      </c>
      <c r="BH260" s="434">
        <v>10289680</v>
      </c>
      <c r="BI260" s="434">
        <v>2</v>
      </c>
      <c r="BJ260" s="434" t="s">
        <v>1114</v>
      </c>
      <c r="BK260" s="434" t="s">
        <v>600</v>
      </c>
      <c r="BL260" s="434" t="s">
        <v>601</v>
      </c>
      <c r="BM260" s="434"/>
      <c r="BN260" s="434"/>
      <c r="BO260" s="434"/>
      <c r="BP260" s="434"/>
      <c r="BQ260" s="434"/>
      <c r="BR260" s="434"/>
    </row>
    <row r="261" spans="1:70" s="437" customFormat="1" hidden="1" x14ac:dyDescent="0.35">
      <c r="A261" s="433" t="s">
        <v>477</v>
      </c>
      <c r="B261" s="434" t="s">
        <v>478</v>
      </c>
      <c r="C261" s="434" t="s">
        <v>479</v>
      </c>
      <c r="D261" s="435" t="s">
        <v>480</v>
      </c>
      <c r="E261" s="435" t="s">
        <v>481</v>
      </c>
      <c r="F261" s="434" t="s">
        <v>482</v>
      </c>
      <c r="G261" s="434" t="s">
        <v>483</v>
      </c>
      <c r="H261" s="434" t="s">
        <v>484</v>
      </c>
      <c r="I261" s="434" t="s">
        <v>485</v>
      </c>
      <c r="J261" s="434" t="s">
        <v>486</v>
      </c>
      <c r="K261" s="434" t="s">
        <v>487</v>
      </c>
      <c r="L261" s="433" t="s">
        <v>488</v>
      </c>
      <c r="M261" s="434" t="s">
        <v>489</v>
      </c>
      <c r="N261" s="434" t="s">
        <v>490</v>
      </c>
      <c r="O261" s="434" t="s">
        <v>487</v>
      </c>
      <c r="P261" s="434" t="s">
        <v>484</v>
      </c>
      <c r="Q261" s="433" t="s">
        <v>491</v>
      </c>
      <c r="R261" s="434" t="s">
        <v>492</v>
      </c>
      <c r="S261" s="434" t="s">
        <v>493</v>
      </c>
      <c r="T261" s="434">
        <v>61243274</v>
      </c>
      <c r="U261" s="434"/>
      <c r="V261" s="434"/>
      <c r="W261" s="435" t="s">
        <v>1103</v>
      </c>
      <c r="X261" s="434" t="s">
        <v>1104</v>
      </c>
      <c r="Y261" s="434" t="s">
        <v>590</v>
      </c>
      <c r="Z261" s="434" t="s">
        <v>497</v>
      </c>
      <c r="AA261" s="434" t="s">
        <v>498</v>
      </c>
      <c r="AB261" s="434" t="s">
        <v>499</v>
      </c>
      <c r="AC261" s="434" t="s">
        <v>500</v>
      </c>
      <c r="AD261" s="436">
        <v>7585920</v>
      </c>
      <c r="AE261" s="436">
        <v>7585920</v>
      </c>
      <c r="AF261" s="434" t="s">
        <v>273</v>
      </c>
      <c r="AG261" s="434">
        <v>2.1424000000000001E-4</v>
      </c>
      <c r="AH261" s="436">
        <v>1676.57</v>
      </c>
      <c r="AI261" s="436">
        <v>1676.57</v>
      </c>
      <c r="AJ261" s="434" t="s">
        <v>501</v>
      </c>
      <c r="AK261" s="434" t="s">
        <v>502</v>
      </c>
      <c r="AL261" s="433" t="s">
        <v>503</v>
      </c>
      <c r="AM261" s="434">
        <v>34801</v>
      </c>
      <c r="AN261" s="434">
        <v>72410</v>
      </c>
      <c r="AO261" s="433" t="s">
        <v>477</v>
      </c>
      <c r="AP261" s="433" t="s">
        <v>504</v>
      </c>
      <c r="AQ261" s="434" t="s">
        <v>1116</v>
      </c>
      <c r="AR261" s="434" t="s">
        <v>572</v>
      </c>
      <c r="AS261" s="435" t="s">
        <v>1103</v>
      </c>
      <c r="AT261" s="434" t="s">
        <v>482</v>
      </c>
      <c r="AU261" s="434" t="s">
        <v>1106</v>
      </c>
      <c r="AV261" s="436" t="s">
        <v>1107</v>
      </c>
      <c r="AW261" s="434" t="s">
        <v>1117</v>
      </c>
      <c r="AX261" s="434" t="s">
        <v>963</v>
      </c>
      <c r="AY261" s="436" t="s">
        <v>1118</v>
      </c>
      <c r="AZ261" s="434">
        <v>1040694</v>
      </c>
      <c r="BA261" s="434" t="s">
        <v>1110</v>
      </c>
      <c r="BB261" s="434" t="s">
        <v>1111</v>
      </c>
      <c r="BC261" s="434" t="s">
        <v>512</v>
      </c>
      <c r="BD261" s="434" t="s">
        <v>1112</v>
      </c>
      <c r="BE261" s="435" t="s">
        <v>1113</v>
      </c>
      <c r="BF261" s="434" t="s">
        <v>273</v>
      </c>
      <c r="BG261" s="436" t="s">
        <v>1107</v>
      </c>
      <c r="BH261" s="434">
        <v>10289680</v>
      </c>
      <c r="BI261" s="434">
        <v>3</v>
      </c>
      <c r="BJ261" s="434" t="s">
        <v>1117</v>
      </c>
      <c r="BK261" s="434" t="s">
        <v>600</v>
      </c>
      <c r="BL261" s="434" t="s">
        <v>601</v>
      </c>
      <c r="BM261" s="434"/>
      <c r="BN261" s="434"/>
      <c r="BO261" s="434"/>
      <c r="BP261" s="434"/>
      <c r="BQ261" s="434"/>
      <c r="BR261" s="434"/>
    </row>
    <row r="262" spans="1:70" s="437" customFormat="1" hidden="1" x14ac:dyDescent="0.35">
      <c r="A262" s="433" t="s">
        <v>477</v>
      </c>
      <c r="B262" s="434" t="s">
        <v>478</v>
      </c>
      <c r="C262" s="434" t="s">
        <v>479</v>
      </c>
      <c r="D262" s="435" t="s">
        <v>480</v>
      </c>
      <c r="E262" s="435" t="s">
        <v>481</v>
      </c>
      <c r="F262" s="434" t="s">
        <v>482</v>
      </c>
      <c r="G262" s="434" t="s">
        <v>483</v>
      </c>
      <c r="H262" s="434" t="s">
        <v>484</v>
      </c>
      <c r="I262" s="434" t="s">
        <v>485</v>
      </c>
      <c r="J262" s="434" t="s">
        <v>486</v>
      </c>
      <c r="K262" s="434" t="s">
        <v>487</v>
      </c>
      <c r="L262" s="433" t="s">
        <v>488</v>
      </c>
      <c r="M262" s="434" t="s">
        <v>489</v>
      </c>
      <c r="N262" s="434" t="s">
        <v>490</v>
      </c>
      <c r="O262" s="434" t="s">
        <v>487</v>
      </c>
      <c r="P262" s="434" t="s">
        <v>484</v>
      </c>
      <c r="Q262" s="433" t="s">
        <v>491</v>
      </c>
      <c r="R262" s="434" t="s">
        <v>492</v>
      </c>
      <c r="S262" s="434" t="s">
        <v>493</v>
      </c>
      <c r="T262" s="434">
        <v>61243275</v>
      </c>
      <c r="U262" s="434"/>
      <c r="V262" s="434"/>
      <c r="W262" s="435" t="s">
        <v>1103</v>
      </c>
      <c r="X262" s="434" t="s">
        <v>1104</v>
      </c>
      <c r="Y262" s="434" t="s">
        <v>590</v>
      </c>
      <c r="Z262" s="434" t="s">
        <v>497</v>
      </c>
      <c r="AA262" s="434" t="s">
        <v>498</v>
      </c>
      <c r="AB262" s="434" t="s">
        <v>499</v>
      </c>
      <c r="AC262" s="434" t="s">
        <v>500</v>
      </c>
      <c r="AD262" s="436">
        <v>2223805</v>
      </c>
      <c r="AE262" s="436">
        <v>2223805</v>
      </c>
      <c r="AF262" s="434" t="s">
        <v>273</v>
      </c>
      <c r="AG262" s="434">
        <v>2.1424000000000001E-4</v>
      </c>
      <c r="AH262" s="436">
        <v>491.49</v>
      </c>
      <c r="AI262" s="436">
        <v>491.49</v>
      </c>
      <c r="AJ262" s="434" t="s">
        <v>501</v>
      </c>
      <c r="AK262" s="434" t="s">
        <v>502</v>
      </c>
      <c r="AL262" s="433" t="s">
        <v>503</v>
      </c>
      <c r="AM262" s="434">
        <v>34801</v>
      </c>
      <c r="AN262" s="434">
        <v>72410</v>
      </c>
      <c r="AO262" s="433" t="s">
        <v>477</v>
      </c>
      <c r="AP262" s="433" t="s">
        <v>504</v>
      </c>
      <c r="AQ262" s="434" t="s">
        <v>1116</v>
      </c>
      <c r="AR262" s="434" t="s">
        <v>572</v>
      </c>
      <c r="AS262" s="435" t="s">
        <v>1103</v>
      </c>
      <c r="AT262" s="434" t="s">
        <v>482</v>
      </c>
      <c r="AU262" s="434" t="s">
        <v>1106</v>
      </c>
      <c r="AV262" s="436" t="s">
        <v>1107</v>
      </c>
      <c r="AW262" s="434" t="s">
        <v>1119</v>
      </c>
      <c r="AX262" s="434" t="s">
        <v>951</v>
      </c>
      <c r="AY262" s="436" t="s">
        <v>1120</v>
      </c>
      <c r="AZ262" s="434">
        <v>1040694</v>
      </c>
      <c r="BA262" s="434" t="s">
        <v>1110</v>
      </c>
      <c r="BB262" s="434" t="s">
        <v>1111</v>
      </c>
      <c r="BC262" s="434" t="s">
        <v>512</v>
      </c>
      <c r="BD262" s="434" t="s">
        <v>1112</v>
      </c>
      <c r="BE262" s="435" t="s">
        <v>1113</v>
      </c>
      <c r="BF262" s="434" t="s">
        <v>273</v>
      </c>
      <c r="BG262" s="436" t="s">
        <v>1107</v>
      </c>
      <c r="BH262" s="434">
        <v>10289680</v>
      </c>
      <c r="BI262" s="434">
        <v>4</v>
      </c>
      <c r="BJ262" s="434" t="s">
        <v>1119</v>
      </c>
      <c r="BK262" s="434" t="s">
        <v>600</v>
      </c>
      <c r="BL262" s="434" t="s">
        <v>601</v>
      </c>
      <c r="BM262" s="434"/>
      <c r="BN262" s="434"/>
      <c r="BO262" s="434"/>
      <c r="BP262" s="434"/>
      <c r="BQ262" s="434"/>
      <c r="BR262" s="434"/>
    </row>
    <row r="263" spans="1:70" s="437" customFormat="1" hidden="1" x14ac:dyDescent="0.35">
      <c r="A263" s="433" t="s">
        <v>477</v>
      </c>
      <c r="B263" s="434" t="s">
        <v>478</v>
      </c>
      <c r="C263" s="434" t="s">
        <v>479</v>
      </c>
      <c r="D263" s="435" t="s">
        <v>480</v>
      </c>
      <c r="E263" s="435" t="s">
        <v>481</v>
      </c>
      <c r="F263" s="434" t="s">
        <v>482</v>
      </c>
      <c r="G263" s="434" t="s">
        <v>483</v>
      </c>
      <c r="H263" s="434" t="s">
        <v>484</v>
      </c>
      <c r="I263" s="434" t="s">
        <v>485</v>
      </c>
      <c r="J263" s="434" t="s">
        <v>486</v>
      </c>
      <c r="K263" s="434" t="s">
        <v>487</v>
      </c>
      <c r="L263" s="433" t="s">
        <v>488</v>
      </c>
      <c r="M263" s="434" t="s">
        <v>489</v>
      </c>
      <c r="N263" s="434" t="s">
        <v>490</v>
      </c>
      <c r="O263" s="434" t="s">
        <v>487</v>
      </c>
      <c r="P263" s="434" t="s">
        <v>484</v>
      </c>
      <c r="Q263" s="433" t="s">
        <v>491</v>
      </c>
      <c r="R263" s="434" t="s">
        <v>492</v>
      </c>
      <c r="S263" s="434" t="s">
        <v>493</v>
      </c>
      <c r="T263" s="434">
        <v>61243276</v>
      </c>
      <c r="U263" s="434"/>
      <c r="V263" s="434"/>
      <c r="W263" s="435" t="s">
        <v>1103</v>
      </c>
      <c r="X263" s="434" t="s">
        <v>1104</v>
      </c>
      <c r="Y263" s="434" t="s">
        <v>590</v>
      </c>
      <c r="Z263" s="434" t="s">
        <v>497</v>
      </c>
      <c r="AA263" s="434" t="s">
        <v>498</v>
      </c>
      <c r="AB263" s="434" t="s">
        <v>499</v>
      </c>
      <c r="AC263" s="434" t="s">
        <v>605</v>
      </c>
      <c r="AD263" s="436">
        <v>0</v>
      </c>
      <c r="AE263" s="436">
        <v>0</v>
      </c>
      <c r="AF263" s="434" t="s">
        <v>273</v>
      </c>
      <c r="AG263" s="434">
        <v>2.1424000000000001E-4</v>
      </c>
      <c r="AH263" s="436">
        <v>-346.25</v>
      </c>
      <c r="AI263" s="436">
        <v>-346.25</v>
      </c>
      <c r="AJ263" s="434" t="s">
        <v>501</v>
      </c>
      <c r="AK263" s="434" t="s">
        <v>502</v>
      </c>
      <c r="AL263" s="433" t="s">
        <v>503</v>
      </c>
      <c r="AM263" s="434">
        <v>34801</v>
      </c>
      <c r="AN263" s="434">
        <v>72410</v>
      </c>
      <c r="AO263" s="433" t="s">
        <v>477</v>
      </c>
      <c r="AP263" s="433" t="s">
        <v>504</v>
      </c>
      <c r="AQ263" s="434" t="s">
        <v>1116</v>
      </c>
      <c r="AR263" s="434" t="s">
        <v>572</v>
      </c>
      <c r="AS263" s="435" t="s">
        <v>1103</v>
      </c>
      <c r="AT263" s="434" t="s">
        <v>482</v>
      </c>
      <c r="AU263" s="434" t="s">
        <v>1106</v>
      </c>
      <c r="AV263" s="436" t="s">
        <v>1107</v>
      </c>
      <c r="AW263" s="434" t="s">
        <v>1108</v>
      </c>
      <c r="AX263" s="434" t="s">
        <v>509</v>
      </c>
      <c r="AY263" s="436" t="s">
        <v>606</v>
      </c>
      <c r="AZ263" s="434">
        <v>1040694</v>
      </c>
      <c r="BA263" s="434" t="s">
        <v>1110</v>
      </c>
      <c r="BB263" s="434" t="s">
        <v>1111</v>
      </c>
      <c r="BC263" s="434" t="s">
        <v>512</v>
      </c>
      <c r="BD263" s="434" t="s">
        <v>1112</v>
      </c>
      <c r="BE263" s="435" t="s">
        <v>1113</v>
      </c>
      <c r="BF263" s="434" t="s">
        <v>273</v>
      </c>
      <c r="BG263" s="436" t="s">
        <v>1107</v>
      </c>
      <c r="BH263" s="434">
        <v>10289680</v>
      </c>
      <c r="BI263" s="434">
        <v>1</v>
      </c>
      <c r="BJ263" s="434" t="s">
        <v>1108</v>
      </c>
      <c r="BK263" s="434" t="s">
        <v>600</v>
      </c>
      <c r="BL263" s="434" t="s">
        <v>601</v>
      </c>
      <c r="BM263" s="434"/>
      <c r="BN263" s="434"/>
      <c r="BO263" s="434"/>
      <c r="BP263" s="434"/>
      <c r="BQ263" s="434"/>
      <c r="BR263" s="434"/>
    </row>
    <row r="264" spans="1:70" s="437" customFormat="1" hidden="1" x14ac:dyDescent="0.35">
      <c r="A264" s="433" t="s">
        <v>477</v>
      </c>
      <c r="B264" s="434" t="s">
        <v>478</v>
      </c>
      <c r="C264" s="434" t="s">
        <v>479</v>
      </c>
      <c r="D264" s="435" t="s">
        <v>480</v>
      </c>
      <c r="E264" s="435" t="s">
        <v>481</v>
      </c>
      <c r="F264" s="434" t="s">
        <v>482</v>
      </c>
      <c r="G264" s="434" t="s">
        <v>483</v>
      </c>
      <c r="H264" s="434" t="s">
        <v>484</v>
      </c>
      <c r="I264" s="434" t="s">
        <v>485</v>
      </c>
      <c r="J264" s="434" t="s">
        <v>486</v>
      </c>
      <c r="K264" s="434" t="s">
        <v>487</v>
      </c>
      <c r="L264" s="433" t="s">
        <v>488</v>
      </c>
      <c r="M264" s="434" t="s">
        <v>489</v>
      </c>
      <c r="N264" s="434" t="s">
        <v>490</v>
      </c>
      <c r="O264" s="434" t="s">
        <v>487</v>
      </c>
      <c r="P264" s="434" t="s">
        <v>484</v>
      </c>
      <c r="Q264" s="433" t="s">
        <v>491</v>
      </c>
      <c r="R264" s="434" t="s">
        <v>492</v>
      </c>
      <c r="S264" s="434" t="s">
        <v>493</v>
      </c>
      <c r="T264" s="434">
        <v>61243288</v>
      </c>
      <c r="U264" s="434"/>
      <c r="V264" s="434"/>
      <c r="W264" s="435" t="s">
        <v>1103</v>
      </c>
      <c r="X264" s="434" t="s">
        <v>1104</v>
      </c>
      <c r="Y264" s="434" t="s">
        <v>590</v>
      </c>
      <c r="Z264" s="434" t="s">
        <v>497</v>
      </c>
      <c r="AA264" s="434" t="s">
        <v>498</v>
      </c>
      <c r="AB264" s="434" t="s">
        <v>499</v>
      </c>
      <c r="AC264" s="434" t="s">
        <v>605</v>
      </c>
      <c r="AD264" s="436">
        <v>0</v>
      </c>
      <c r="AE264" s="436">
        <v>0</v>
      </c>
      <c r="AF264" s="434" t="s">
        <v>273</v>
      </c>
      <c r="AG264" s="434">
        <v>2.1424000000000001E-4</v>
      </c>
      <c r="AH264" s="436">
        <v>-164.95</v>
      </c>
      <c r="AI264" s="436">
        <v>-164.95</v>
      </c>
      <c r="AJ264" s="434" t="s">
        <v>501</v>
      </c>
      <c r="AK264" s="434" t="s">
        <v>502</v>
      </c>
      <c r="AL264" s="433" t="s">
        <v>503</v>
      </c>
      <c r="AM264" s="434">
        <v>34801</v>
      </c>
      <c r="AN264" s="434">
        <v>72410</v>
      </c>
      <c r="AO264" s="433" t="s">
        <v>477</v>
      </c>
      <c r="AP264" s="433" t="s">
        <v>504</v>
      </c>
      <c r="AQ264" s="434" t="s">
        <v>1116</v>
      </c>
      <c r="AR264" s="434" t="s">
        <v>572</v>
      </c>
      <c r="AS264" s="435" t="s">
        <v>1103</v>
      </c>
      <c r="AT264" s="434" t="s">
        <v>482</v>
      </c>
      <c r="AU264" s="434" t="s">
        <v>1106</v>
      </c>
      <c r="AV264" s="436" t="s">
        <v>1107</v>
      </c>
      <c r="AW264" s="434" t="s">
        <v>1114</v>
      </c>
      <c r="AX264" s="434" t="s">
        <v>603</v>
      </c>
      <c r="AY264" s="436" t="s">
        <v>606</v>
      </c>
      <c r="AZ264" s="434">
        <v>1040694</v>
      </c>
      <c r="BA264" s="434" t="s">
        <v>1110</v>
      </c>
      <c r="BB264" s="434" t="s">
        <v>1111</v>
      </c>
      <c r="BC264" s="434" t="s">
        <v>512</v>
      </c>
      <c r="BD264" s="434" t="s">
        <v>1112</v>
      </c>
      <c r="BE264" s="435" t="s">
        <v>1113</v>
      </c>
      <c r="BF264" s="434" t="s">
        <v>273</v>
      </c>
      <c r="BG264" s="436" t="s">
        <v>1107</v>
      </c>
      <c r="BH264" s="434">
        <v>10289680</v>
      </c>
      <c r="BI264" s="434">
        <v>2</v>
      </c>
      <c r="BJ264" s="434" t="s">
        <v>1114</v>
      </c>
      <c r="BK264" s="434" t="s">
        <v>600</v>
      </c>
      <c r="BL264" s="434" t="s">
        <v>601</v>
      </c>
      <c r="BM264" s="434"/>
      <c r="BN264" s="434"/>
      <c r="BO264" s="434"/>
      <c r="BP264" s="434"/>
      <c r="BQ264" s="434"/>
      <c r="BR264" s="434"/>
    </row>
    <row r="265" spans="1:70" s="437" customFormat="1" hidden="1" x14ac:dyDescent="0.35">
      <c r="A265" s="433" t="s">
        <v>477</v>
      </c>
      <c r="B265" s="434" t="s">
        <v>478</v>
      </c>
      <c r="C265" s="434" t="s">
        <v>479</v>
      </c>
      <c r="D265" s="435" t="s">
        <v>480</v>
      </c>
      <c r="E265" s="435" t="s">
        <v>481</v>
      </c>
      <c r="F265" s="434" t="s">
        <v>482</v>
      </c>
      <c r="G265" s="434" t="s">
        <v>483</v>
      </c>
      <c r="H265" s="434" t="s">
        <v>484</v>
      </c>
      <c r="I265" s="434" t="s">
        <v>485</v>
      </c>
      <c r="J265" s="434" t="s">
        <v>486</v>
      </c>
      <c r="K265" s="434" t="s">
        <v>487</v>
      </c>
      <c r="L265" s="433" t="s">
        <v>488</v>
      </c>
      <c r="M265" s="434" t="s">
        <v>489</v>
      </c>
      <c r="N265" s="434" t="s">
        <v>490</v>
      </c>
      <c r="O265" s="434" t="s">
        <v>487</v>
      </c>
      <c r="P265" s="434" t="s">
        <v>484</v>
      </c>
      <c r="Q265" s="433" t="s">
        <v>491</v>
      </c>
      <c r="R265" s="434" t="s">
        <v>492</v>
      </c>
      <c r="S265" s="434" t="s">
        <v>493</v>
      </c>
      <c r="T265" s="434">
        <v>61243289</v>
      </c>
      <c r="U265" s="434"/>
      <c r="V265" s="434"/>
      <c r="W265" s="435" t="s">
        <v>1103</v>
      </c>
      <c r="X265" s="434" t="s">
        <v>1104</v>
      </c>
      <c r="Y265" s="434" t="s">
        <v>590</v>
      </c>
      <c r="Z265" s="434" t="s">
        <v>497</v>
      </c>
      <c r="AA265" s="434" t="s">
        <v>498</v>
      </c>
      <c r="AB265" s="434" t="s">
        <v>499</v>
      </c>
      <c r="AC265" s="434" t="s">
        <v>605</v>
      </c>
      <c r="AD265" s="436">
        <v>0</v>
      </c>
      <c r="AE265" s="436">
        <v>0</v>
      </c>
      <c r="AF265" s="434" t="s">
        <v>273</v>
      </c>
      <c r="AG265" s="434">
        <v>2.1424000000000001E-4</v>
      </c>
      <c r="AH265" s="436">
        <v>-51.36</v>
      </c>
      <c r="AI265" s="436">
        <v>-51.36</v>
      </c>
      <c r="AJ265" s="434" t="s">
        <v>501</v>
      </c>
      <c r="AK265" s="434" t="s">
        <v>502</v>
      </c>
      <c r="AL265" s="433" t="s">
        <v>503</v>
      </c>
      <c r="AM265" s="434">
        <v>34801</v>
      </c>
      <c r="AN265" s="434">
        <v>72410</v>
      </c>
      <c r="AO265" s="433" t="s">
        <v>477</v>
      </c>
      <c r="AP265" s="433" t="s">
        <v>504</v>
      </c>
      <c r="AQ265" s="434" t="s">
        <v>1116</v>
      </c>
      <c r="AR265" s="434" t="s">
        <v>572</v>
      </c>
      <c r="AS265" s="435" t="s">
        <v>1103</v>
      </c>
      <c r="AT265" s="434" t="s">
        <v>482</v>
      </c>
      <c r="AU265" s="434" t="s">
        <v>1106</v>
      </c>
      <c r="AV265" s="436" t="s">
        <v>1107</v>
      </c>
      <c r="AW265" s="434" t="s">
        <v>1117</v>
      </c>
      <c r="AX265" s="434" t="s">
        <v>963</v>
      </c>
      <c r="AY265" s="436" t="s">
        <v>606</v>
      </c>
      <c r="AZ265" s="434">
        <v>1040694</v>
      </c>
      <c r="BA265" s="434" t="s">
        <v>1110</v>
      </c>
      <c r="BB265" s="434" t="s">
        <v>1111</v>
      </c>
      <c r="BC265" s="434" t="s">
        <v>512</v>
      </c>
      <c r="BD265" s="434" t="s">
        <v>1112</v>
      </c>
      <c r="BE265" s="435" t="s">
        <v>1113</v>
      </c>
      <c r="BF265" s="434" t="s">
        <v>273</v>
      </c>
      <c r="BG265" s="436" t="s">
        <v>1107</v>
      </c>
      <c r="BH265" s="434">
        <v>10289680</v>
      </c>
      <c r="BI265" s="434">
        <v>3</v>
      </c>
      <c r="BJ265" s="434" t="s">
        <v>1117</v>
      </c>
      <c r="BK265" s="434" t="s">
        <v>600</v>
      </c>
      <c r="BL265" s="434" t="s">
        <v>601</v>
      </c>
      <c r="BM265" s="434"/>
      <c r="BN265" s="434"/>
      <c r="BO265" s="434"/>
      <c r="BP265" s="434"/>
      <c r="BQ265" s="434"/>
      <c r="BR265" s="434"/>
    </row>
    <row r="266" spans="1:70" s="437" customFormat="1" hidden="1" x14ac:dyDescent="0.35">
      <c r="A266" s="433" t="s">
        <v>477</v>
      </c>
      <c r="B266" s="434" t="s">
        <v>478</v>
      </c>
      <c r="C266" s="434" t="s">
        <v>479</v>
      </c>
      <c r="D266" s="435" t="s">
        <v>480</v>
      </c>
      <c r="E266" s="435" t="s">
        <v>481</v>
      </c>
      <c r="F266" s="434" t="s">
        <v>482</v>
      </c>
      <c r="G266" s="434" t="s">
        <v>483</v>
      </c>
      <c r="H266" s="434" t="s">
        <v>484</v>
      </c>
      <c r="I266" s="434" t="s">
        <v>485</v>
      </c>
      <c r="J266" s="434" t="s">
        <v>486</v>
      </c>
      <c r="K266" s="434" t="s">
        <v>487</v>
      </c>
      <c r="L266" s="433" t="s">
        <v>488</v>
      </c>
      <c r="M266" s="434" t="s">
        <v>489</v>
      </c>
      <c r="N266" s="434" t="s">
        <v>490</v>
      </c>
      <c r="O266" s="434" t="s">
        <v>487</v>
      </c>
      <c r="P266" s="434" t="s">
        <v>484</v>
      </c>
      <c r="Q266" s="433" t="s">
        <v>491</v>
      </c>
      <c r="R266" s="434" t="s">
        <v>492</v>
      </c>
      <c r="S266" s="434" t="s">
        <v>493</v>
      </c>
      <c r="T266" s="434">
        <v>61243290</v>
      </c>
      <c r="U266" s="434"/>
      <c r="V266" s="434"/>
      <c r="W266" s="435" t="s">
        <v>1103</v>
      </c>
      <c r="X266" s="434" t="s">
        <v>1104</v>
      </c>
      <c r="Y266" s="434" t="s">
        <v>590</v>
      </c>
      <c r="Z266" s="434" t="s">
        <v>497</v>
      </c>
      <c r="AA266" s="434" t="s">
        <v>498</v>
      </c>
      <c r="AB266" s="434" t="s">
        <v>499</v>
      </c>
      <c r="AC266" s="434" t="s">
        <v>605</v>
      </c>
      <c r="AD266" s="436">
        <v>0</v>
      </c>
      <c r="AE266" s="436">
        <v>0</v>
      </c>
      <c r="AF266" s="434" t="s">
        <v>273</v>
      </c>
      <c r="AG266" s="434">
        <v>2.1424000000000001E-4</v>
      </c>
      <c r="AH266" s="436">
        <v>-15.06</v>
      </c>
      <c r="AI266" s="436">
        <v>-15.06</v>
      </c>
      <c r="AJ266" s="434" t="s">
        <v>501</v>
      </c>
      <c r="AK266" s="434" t="s">
        <v>502</v>
      </c>
      <c r="AL266" s="433" t="s">
        <v>503</v>
      </c>
      <c r="AM266" s="434">
        <v>34801</v>
      </c>
      <c r="AN266" s="434">
        <v>72410</v>
      </c>
      <c r="AO266" s="433" t="s">
        <v>477</v>
      </c>
      <c r="AP266" s="433" t="s">
        <v>504</v>
      </c>
      <c r="AQ266" s="434" t="s">
        <v>1116</v>
      </c>
      <c r="AR266" s="434" t="s">
        <v>572</v>
      </c>
      <c r="AS266" s="435" t="s">
        <v>1103</v>
      </c>
      <c r="AT266" s="434" t="s">
        <v>482</v>
      </c>
      <c r="AU266" s="434" t="s">
        <v>1106</v>
      </c>
      <c r="AV266" s="436" t="s">
        <v>1107</v>
      </c>
      <c r="AW266" s="434" t="s">
        <v>1119</v>
      </c>
      <c r="AX266" s="434" t="s">
        <v>951</v>
      </c>
      <c r="AY266" s="436" t="s">
        <v>606</v>
      </c>
      <c r="AZ266" s="434">
        <v>1040694</v>
      </c>
      <c r="BA266" s="434" t="s">
        <v>1110</v>
      </c>
      <c r="BB266" s="434" t="s">
        <v>1111</v>
      </c>
      <c r="BC266" s="434" t="s">
        <v>512</v>
      </c>
      <c r="BD266" s="434" t="s">
        <v>1112</v>
      </c>
      <c r="BE266" s="435" t="s">
        <v>1113</v>
      </c>
      <c r="BF266" s="434" t="s">
        <v>273</v>
      </c>
      <c r="BG266" s="436" t="s">
        <v>1107</v>
      </c>
      <c r="BH266" s="434">
        <v>10289680</v>
      </c>
      <c r="BI266" s="434">
        <v>4</v>
      </c>
      <c r="BJ266" s="434" t="s">
        <v>1119</v>
      </c>
      <c r="BK266" s="434" t="s">
        <v>600</v>
      </c>
      <c r="BL266" s="434" t="s">
        <v>601</v>
      </c>
      <c r="BM266" s="434"/>
      <c r="BN266" s="434"/>
      <c r="BO266" s="434"/>
      <c r="BP266" s="434"/>
      <c r="BQ266" s="434"/>
      <c r="BR266" s="434"/>
    </row>
    <row r="267" spans="1:70" hidden="1" x14ac:dyDescent="0.35">
      <c r="A267" s="301" t="s">
        <v>477</v>
      </c>
      <c r="B267" s="302" t="s">
        <v>478</v>
      </c>
      <c r="C267" s="302" t="s">
        <v>479</v>
      </c>
      <c r="D267" s="303" t="s">
        <v>480</v>
      </c>
      <c r="E267" s="303" t="s">
        <v>481</v>
      </c>
      <c r="F267" s="302" t="s">
        <v>482</v>
      </c>
      <c r="G267" s="302" t="s">
        <v>483</v>
      </c>
      <c r="H267" s="302" t="s">
        <v>484</v>
      </c>
      <c r="I267" s="302" t="s">
        <v>485</v>
      </c>
      <c r="J267" s="302" t="s">
        <v>486</v>
      </c>
      <c r="K267" s="302" t="s">
        <v>487</v>
      </c>
      <c r="L267" s="301" t="s">
        <v>488</v>
      </c>
      <c r="M267" s="302" t="s">
        <v>489</v>
      </c>
      <c r="N267" s="302" t="s">
        <v>490</v>
      </c>
      <c r="O267" s="302" t="s">
        <v>487</v>
      </c>
      <c r="P267" s="302" t="s">
        <v>484</v>
      </c>
      <c r="Q267" s="301" t="s">
        <v>491</v>
      </c>
      <c r="R267" s="302" t="s">
        <v>492</v>
      </c>
      <c r="S267" s="302" t="s">
        <v>493</v>
      </c>
      <c r="T267" s="302">
        <v>61283160</v>
      </c>
      <c r="U267" s="302"/>
      <c r="V267" s="302"/>
      <c r="W267" s="303" t="s">
        <v>1074</v>
      </c>
      <c r="X267" s="302" t="s">
        <v>792</v>
      </c>
      <c r="Y267" s="302" t="s">
        <v>590</v>
      </c>
      <c r="Z267" s="302" t="s">
        <v>972</v>
      </c>
      <c r="AA267" s="302"/>
      <c r="AB267" s="302" t="s">
        <v>972</v>
      </c>
      <c r="AC267" s="302" t="s">
        <v>973</v>
      </c>
      <c r="AD267" s="304">
        <v>0</v>
      </c>
      <c r="AE267" s="304">
        <v>34.404299999999999</v>
      </c>
      <c r="AF267" s="302" t="s">
        <v>741</v>
      </c>
      <c r="AG267" s="302">
        <v>1</v>
      </c>
      <c r="AH267" s="304">
        <v>0</v>
      </c>
      <c r="AI267" s="304">
        <v>34.404299999999999</v>
      </c>
      <c r="AJ267" s="302" t="s">
        <v>501</v>
      </c>
      <c r="AK267" s="302" t="s">
        <v>502</v>
      </c>
      <c r="AL267" s="301" t="s">
        <v>503</v>
      </c>
      <c r="AM267" s="302">
        <v>34801</v>
      </c>
      <c r="AN267" s="302">
        <v>75105</v>
      </c>
      <c r="AO267" s="301" t="s">
        <v>477</v>
      </c>
      <c r="AP267" s="301" t="s">
        <v>504</v>
      </c>
      <c r="AQ267" s="302" t="s">
        <v>974</v>
      </c>
      <c r="AR267" s="302"/>
      <c r="AS267" s="303"/>
      <c r="AT267" s="302"/>
      <c r="AU267" s="302"/>
      <c r="AV267" s="304"/>
      <c r="AW267" s="302"/>
      <c r="AX267" s="302"/>
      <c r="AY267" s="304"/>
      <c r="AZ267" s="302"/>
      <c r="BA267" s="302"/>
      <c r="BB267" s="302"/>
      <c r="BC267" s="302"/>
      <c r="BD267" s="302"/>
      <c r="BE267" s="303"/>
      <c r="BF267" s="302"/>
      <c r="BG267" s="304"/>
      <c r="BH267" s="302"/>
      <c r="BI267" s="302"/>
      <c r="BJ267" s="302"/>
      <c r="BK267" s="302"/>
      <c r="BL267" s="302"/>
      <c r="BM267" s="302"/>
      <c r="BN267" s="302"/>
      <c r="BO267" s="302"/>
      <c r="BP267" s="302"/>
      <c r="BQ267" s="302"/>
      <c r="BR267" s="302"/>
    </row>
    <row r="268" spans="1:70" hidden="1" x14ac:dyDescent="0.35">
      <c r="A268" s="301" t="s">
        <v>477</v>
      </c>
      <c r="B268" s="302" t="s">
        <v>478</v>
      </c>
      <c r="C268" s="302" t="s">
        <v>479</v>
      </c>
      <c r="D268" s="303" t="s">
        <v>480</v>
      </c>
      <c r="E268" s="303" t="s">
        <v>481</v>
      </c>
      <c r="F268" s="302" t="s">
        <v>482</v>
      </c>
      <c r="G268" s="302" t="s">
        <v>483</v>
      </c>
      <c r="H268" s="302" t="s">
        <v>484</v>
      </c>
      <c r="I268" s="302" t="s">
        <v>485</v>
      </c>
      <c r="J268" s="302" t="s">
        <v>486</v>
      </c>
      <c r="K268" s="302" t="s">
        <v>487</v>
      </c>
      <c r="L268" s="301" t="s">
        <v>488</v>
      </c>
      <c r="M268" s="302" t="s">
        <v>489</v>
      </c>
      <c r="N268" s="302" t="s">
        <v>490</v>
      </c>
      <c r="O268" s="302" t="s">
        <v>487</v>
      </c>
      <c r="P268" s="302" t="s">
        <v>484</v>
      </c>
      <c r="Q268" s="301" t="s">
        <v>491</v>
      </c>
      <c r="R268" s="302" t="s">
        <v>492</v>
      </c>
      <c r="S268" s="302" t="s">
        <v>493</v>
      </c>
      <c r="T268" s="302">
        <v>61316330</v>
      </c>
      <c r="U268" s="302"/>
      <c r="V268" s="302"/>
      <c r="W268" s="303" t="s">
        <v>1074</v>
      </c>
      <c r="X268" s="302" t="s">
        <v>792</v>
      </c>
      <c r="Y268" s="302" t="s">
        <v>590</v>
      </c>
      <c r="Z268" s="302" t="s">
        <v>972</v>
      </c>
      <c r="AA268" s="302"/>
      <c r="AB268" s="302" t="s">
        <v>972</v>
      </c>
      <c r="AC268" s="302" t="s">
        <v>973</v>
      </c>
      <c r="AD268" s="304">
        <v>0</v>
      </c>
      <c r="AE268" s="304">
        <v>117.3599</v>
      </c>
      <c r="AF268" s="302" t="s">
        <v>741</v>
      </c>
      <c r="AG268" s="302">
        <v>1</v>
      </c>
      <c r="AH268" s="304">
        <v>0</v>
      </c>
      <c r="AI268" s="304">
        <v>117.3599</v>
      </c>
      <c r="AJ268" s="302" t="s">
        <v>501</v>
      </c>
      <c r="AK268" s="302" t="s">
        <v>502</v>
      </c>
      <c r="AL268" s="301" t="s">
        <v>503</v>
      </c>
      <c r="AM268" s="302">
        <v>34801</v>
      </c>
      <c r="AN268" s="302">
        <v>75105</v>
      </c>
      <c r="AO268" s="301" t="s">
        <v>477</v>
      </c>
      <c r="AP268" s="301" t="s">
        <v>504</v>
      </c>
      <c r="AQ268" s="302" t="s">
        <v>974</v>
      </c>
      <c r="AR268" s="302"/>
      <c r="AS268" s="303"/>
      <c r="AT268" s="302"/>
      <c r="AU268" s="302"/>
      <c r="AV268" s="304"/>
      <c r="AW268" s="302"/>
      <c r="AX268" s="302"/>
      <c r="AY268" s="304"/>
      <c r="AZ268" s="302"/>
      <c r="BA268" s="302"/>
      <c r="BB268" s="302"/>
      <c r="BC268" s="302"/>
      <c r="BD268" s="302"/>
      <c r="BE268" s="303"/>
      <c r="BF268" s="302"/>
      <c r="BG268" s="304"/>
      <c r="BH268" s="302"/>
      <c r="BI268" s="302"/>
      <c r="BJ268" s="302"/>
      <c r="BK268" s="302"/>
      <c r="BL268" s="302"/>
      <c r="BM268" s="302"/>
      <c r="BN268" s="302"/>
      <c r="BO268" s="302"/>
      <c r="BP268" s="302"/>
      <c r="BQ268" s="302"/>
      <c r="BR268" s="302"/>
    </row>
    <row r="269" spans="1:70" hidden="1" x14ac:dyDescent="0.35">
      <c r="A269" s="301" t="s">
        <v>477</v>
      </c>
      <c r="B269" s="302" t="s">
        <v>478</v>
      </c>
      <c r="C269" s="302" t="s">
        <v>479</v>
      </c>
      <c r="D269" s="303" t="s">
        <v>480</v>
      </c>
      <c r="E269" s="303" t="s">
        <v>481</v>
      </c>
      <c r="F269" s="302" t="s">
        <v>482</v>
      </c>
      <c r="G269" s="302" t="s">
        <v>483</v>
      </c>
      <c r="H269" s="302" t="s">
        <v>484</v>
      </c>
      <c r="I269" s="302" t="s">
        <v>485</v>
      </c>
      <c r="J269" s="302" t="s">
        <v>486</v>
      </c>
      <c r="K269" s="302" t="s">
        <v>487</v>
      </c>
      <c r="L269" s="301" t="s">
        <v>488</v>
      </c>
      <c r="M269" s="302" t="s">
        <v>489</v>
      </c>
      <c r="N269" s="302" t="s">
        <v>490</v>
      </c>
      <c r="O269" s="302" t="s">
        <v>487</v>
      </c>
      <c r="P269" s="302" t="s">
        <v>484</v>
      </c>
      <c r="Q269" s="301" t="s">
        <v>491</v>
      </c>
      <c r="R269" s="302" t="s">
        <v>492</v>
      </c>
      <c r="S269" s="302" t="s">
        <v>493</v>
      </c>
      <c r="T269" s="302">
        <v>61562966</v>
      </c>
      <c r="U269" s="302"/>
      <c r="V269" s="302"/>
      <c r="W269" s="303" t="s">
        <v>1121</v>
      </c>
      <c r="X269" s="302" t="s">
        <v>879</v>
      </c>
      <c r="Y269" s="302" t="s">
        <v>590</v>
      </c>
      <c r="Z269" s="302" t="s">
        <v>880</v>
      </c>
      <c r="AA269" s="302"/>
      <c r="AB269" s="302" t="s">
        <v>880</v>
      </c>
      <c r="AC269" s="302" t="s">
        <v>880</v>
      </c>
      <c r="AD269" s="304">
        <v>-93</v>
      </c>
      <c r="AE269" s="304">
        <v>-93</v>
      </c>
      <c r="AF269" s="302" t="s">
        <v>741</v>
      </c>
      <c r="AG269" s="302">
        <v>1</v>
      </c>
      <c r="AH269" s="304">
        <v>-93</v>
      </c>
      <c r="AI269" s="304">
        <v>-93</v>
      </c>
      <c r="AJ269" s="302" t="s">
        <v>501</v>
      </c>
      <c r="AK269" s="302" t="s">
        <v>502</v>
      </c>
      <c r="AL269" s="301" t="s">
        <v>503</v>
      </c>
      <c r="AM269" s="302">
        <v>34801</v>
      </c>
      <c r="AN269" s="302">
        <v>76135</v>
      </c>
      <c r="AO269" s="301" t="s">
        <v>477</v>
      </c>
      <c r="AP269" s="301" t="s">
        <v>504</v>
      </c>
      <c r="AQ269" s="302" t="s">
        <v>885</v>
      </c>
      <c r="AR269" s="302"/>
      <c r="AS269" s="303"/>
      <c r="AT269" s="302"/>
      <c r="AU269" s="302"/>
      <c r="AV269" s="304"/>
      <c r="AW269" s="302"/>
      <c r="AX269" s="302"/>
      <c r="AY269" s="304"/>
      <c r="AZ269" s="302"/>
      <c r="BA269" s="302"/>
      <c r="BB269" s="302"/>
      <c r="BC269" s="302"/>
      <c r="BD269" s="302"/>
      <c r="BE269" s="303"/>
      <c r="BF269" s="302"/>
      <c r="BG269" s="304"/>
      <c r="BH269" s="302"/>
      <c r="BI269" s="302"/>
      <c r="BJ269" s="302"/>
      <c r="BK269" s="302"/>
      <c r="BL269" s="302"/>
      <c r="BM269" s="302"/>
      <c r="BN269" s="302"/>
      <c r="BO269" s="302"/>
      <c r="BP269" s="302"/>
      <c r="BQ269" s="302"/>
      <c r="BR269" s="302"/>
    </row>
    <row r="270" spans="1:70" s="414" customFormat="1" hidden="1" x14ac:dyDescent="0.35">
      <c r="A270" s="410" t="s">
        <v>477</v>
      </c>
      <c r="B270" s="411" t="s">
        <v>478</v>
      </c>
      <c r="C270" s="411" t="s">
        <v>479</v>
      </c>
      <c r="D270" s="412" t="s">
        <v>480</v>
      </c>
      <c r="E270" s="412" t="s">
        <v>481</v>
      </c>
      <c r="F270" s="411" t="s">
        <v>482</v>
      </c>
      <c r="G270" s="411" t="s">
        <v>483</v>
      </c>
      <c r="H270" s="411" t="s">
        <v>484</v>
      </c>
      <c r="I270" s="411" t="s">
        <v>485</v>
      </c>
      <c r="J270" s="411" t="s">
        <v>486</v>
      </c>
      <c r="K270" s="411" t="s">
        <v>487</v>
      </c>
      <c r="L270" s="410" t="s">
        <v>488</v>
      </c>
      <c r="M270" s="411" t="s">
        <v>489</v>
      </c>
      <c r="N270" s="411" t="s">
        <v>490</v>
      </c>
      <c r="O270" s="411" t="s">
        <v>487</v>
      </c>
      <c r="P270" s="411" t="s">
        <v>484</v>
      </c>
      <c r="Q270" s="410" t="s">
        <v>491</v>
      </c>
      <c r="R270" s="411" t="s">
        <v>492</v>
      </c>
      <c r="S270" s="411" t="s">
        <v>493</v>
      </c>
      <c r="T270" s="411">
        <v>61640685</v>
      </c>
      <c r="U270" s="411"/>
      <c r="V270" s="411"/>
      <c r="W270" s="412" t="s">
        <v>1122</v>
      </c>
      <c r="X270" s="411" t="s">
        <v>1123</v>
      </c>
      <c r="Y270" s="411" t="s">
        <v>496</v>
      </c>
      <c r="Z270" s="411" t="s">
        <v>497</v>
      </c>
      <c r="AA270" s="411" t="s">
        <v>498</v>
      </c>
      <c r="AB270" s="411" t="s">
        <v>499</v>
      </c>
      <c r="AC270" s="411" t="s">
        <v>500</v>
      </c>
      <c r="AD270" s="413">
        <v>1700</v>
      </c>
      <c r="AE270" s="413">
        <v>1700</v>
      </c>
      <c r="AF270" s="411" t="s">
        <v>1124</v>
      </c>
      <c r="AG270" s="411">
        <v>1.08932462</v>
      </c>
      <c r="AH270" s="413">
        <v>1851.85</v>
      </c>
      <c r="AI270" s="413">
        <v>1851.85</v>
      </c>
      <c r="AJ270" s="411" t="s">
        <v>501</v>
      </c>
      <c r="AK270" s="411" t="s">
        <v>502</v>
      </c>
      <c r="AL270" s="410" t="s">
        <v>503</v>
      </c>
      <c r="AM270" s="411">
        <v>34810</v>
      </c>
      <c r="AN270" s="411">
        <v>75709</v>
      </c>
      <c r="AO270" s="410" t="s">
        <v>477</v>
      </c>
      <c r="AP270" s="410" t="s">
        <v>504</v>
      </c>
      <c r="AQ270" s="411" t="s">
        <v>1125</v>
      </c>
      <c r="AR270" s="411" t="s">
        <v>1126</v>
      </c>
      <c r="AS270" s="412" t="s">
        <v>1122</v>
      </c>
      <c r="AT270" s="411" t="s">
        <v>482</v>
      </c>
      <c r="AU270" s="411" t="s">
        <v>1127</v>
      </c>
      <c r="AV270" s="413" t="s">
        <v>1128</v>
      </c>
      <c r="AW270" s="411"/>
      <c r="AX270" s="411" t="s">
        <v>509</v>
      </c>
      <c r="AY270" s="413" t="s">
        <v>1128</v>
      </c>
      <c r="AZ270" s="411">
        <v>1062804</v>
      </c>
      <c r="BA270" s="411" t="s">
        <v>1129</v>
      </c>
      <c r="BB270" s="411" t="s">
        <v>1130</v>
      </c>
      <c r="BC270" s="411" t="s">
        <v>1131</v>
      </c>
      <c r="BD270" s="411" t="s">
        <v>1132</v>
      </c>
      <c r="BE270" s="412" t="s">
        <v>1133</v>
      </c>
      <c r="BF270" s="411" t="s">
        <v>1124</v>
      </c>
      <c r="BG270" s="413" t="s">
        <v>1128</v>
      </c>
      <c r="BH270" s="411"/>
      <c r="BI270" s="411"/>
      <c r="BJ270" s="411"/>
      <c r="BK270" s="411"/>
      <c r="BL270" s="411"/>
      <c r="BM270" s="411"/>
      <c r="BN270" s="411"/>
      <c r="BO270" s="411"/>
      <c r="BP270" s="411"/>
      <c r="BQ270" s="411"/>
      <c r="BR270" s="411"/>
    </row>
    <row r="271" spans="1:70" hidden="1" x14ac:dyDescent="0.35">
      <c r="A271" s="301" t="s">
        <v>477</v>
      </c>
      <c r="B271" s="302" t="s">
        <v>478</v>
      </c>
      <c r="C271" s="302" t="s">
        <v>479</v>
      </c>
      <c r="D271" s="303" t="s">
        <v>480</v>
      </c>
      <c r="E271" s="303" t="s">
        <v>481</v>
      </c>
      <c r="F271" s="302" t="s">
        <v>482</v>
      </c>
      <c r="G271" s="302" t="s">
        <v>483</v>
      </c>
      <c r="H271" s="302" t="s">
        <v>484</v>
      </c>
      <c r="I271" s="302" t="s">
        <v>485</v>
      </c>
      <c r="J271" s="302" t="s">
        <v>486</v>
      </c>
      <c r="K271" s="302" t="s">
        <v>487</v>
      </c>
      <c r="L271" s="301" t="s">
        <v>488</v>
      </c>
      <c r="M271" s="302" t="s">
        <v>489</v>
      </c>
      <c r="N271" s="302" t="s">
        <v>490</v>
      </c>
      <c r="O271" s="302" t="s">
        <v>487</v>
      </c>
      <c r="P271" s="302" t="s">
        <v>484</v>
      </c>
      <c r="Q271" s="301" t="s">
        <v>491</v>
      </c>
      <c r="R271" s="302" t="s">
        <v>492</v>
      </c>
      <c r="S271" s="302" t="s">
        <v>493</v>
      </c>
      <c r="T271" s="302">
        <v>61644418</v>
      </c>
      <c r="U271" s="302"/>
      <c r="V271" s="302"/>
      <c r="W271" s="303" t="s">
        <v>1074</v>
      </c>
      <c r="X271" s="302" t="s">
        <v>792</v>
      </c>
      <c r="Y271" s="302" t="s">
        <v>590</v>
      </c>
      <c r="Z271" s="302" t="s">
        <v>972</v>
      </c>
      <c r="AA271" s="302"/>
      <c r="AB271" s="302" t="s">
        <v>972</v>
      </c>
      <c r="AC271" s="302" t="s">
        <v>973</v>
      </c>
      <c r="AD271" s="304">
        <v>0</v>
      </c>
      <c r="AE271" s="304">
        <v>191.75380000000001</v>
      </c>
      <c r="AF271" s="302" t="s">
        <v>741</v>
      </c>
      <c r="AG271" s="302">
        <v>1</v>
      </c>
      <c r="AH271" s="304">
        <v>0</v>
      </c>
      <c r="AI271" s="304">
        <v>191.75380000000001</v>
      </c>
      <c r="AJ271" s="302" t="s">
        <v>501</v>
      </c>
      <c r="AK271" s="302" t="s">
        <v>502</v>
      </c>
      <c r="AL271" s="301" t="s">
        <v>503</v>
      </c>
      <c r="AM271" s="302">
        <v>34801</v>
      </c>
      <c r="AN271" s="302">
        <v>75105</v>
      </c>
      <c r="AO271" s="301" t="s">
        <v>477</v>
      </c>
      <c r="AP271" s="301" t="s">
        <v>504</v>
      </c>
      <c r="AQ271" s="302" t="s">
        <v>974</v>
      </c>
      <c r="AR271" s="302"/>
      <c r="AS271" s="303"/>
      <c r="AT271" s="302"/>
      <c r="AU271" s="302"/>
      <c r="AV271" s="304"/>
      <c r="AW271" s="302"/>
      <c r="AX271" s="302"/>
      <c r="AY271" s="304"/>
      <c r="AZ271" s="302"/>
      <c r="BA271" s="302"/>
      <c r="BB271" s="302"/>
      <c r="BC271" s="302"/>
      <c r="BD271" s="302"/>
      <c r="BE271" s="303"/>
      <c r="BF271" s="302"/>
      <c r="BG271" s="304"/>
      <c r="BH271" s="302"/>
      <c r="BI271" s="302"/>
      <c r="BJ271" s="302"/>
      <c r="BK271" s="302"/>
      <c r="BL271" s="302"/>
      <c r="BM271" s="302"/>
      <c r="BN271" s="302"/>
      <c r="BO271" s="302"/>
      <c r="BP271" s="302"/>
      <c r="BQ271" s="302"/>
      <c r="BR271" s="302"/>
    </row>
    <row r="272" spans="1:70" hidden="1" x14ac:dyDescent="0.35">
      <c r="A272" s="301" t="s">
        <v>477</v>
      </c>
      <c r="B272" s="302" t="s">
        <v>478</v>
      </c>
      <c r="C272" s="302" t="s">
        <v>479</v>
      </c>
      <c r="D272" s="303" t="s">
        <v>480</v>
      </c>
      <c r="E272" s="303" t="s">
        <v>481</v>
      </c>
      <c r="F272" s="302" t="s">
        <v>482</v>
      </c>
      <c r="G272" s="302" t="s">
        <v>483</v>
      </c>
      <c r="H272" s="302" t="s">
        <v>484</v>
      </c>
      <c r="I272" s="302" t="s">
        <v>485</v>
      </c>
      <c r="J272" s="302" t="s">
        <v>486</v>
      </c>
      <c r="K272" s="302" t="s">
        <v>487</v>
      </c>
      <c r="L272" s="301" t="s">
        <v>488</v>
      </c>
      <c r="M272" s="302" t="s">
        <v>489</v>
      </c>
      <c r="N272" s="302" t="s">
        <v>490</v>
      </c>
      <c r="O272" s="302" t="s">
        <v>487</v>
      </c>
      <c r="P272" s="302" t="s">
        <v>484</v>
      </c>
      <c r="Q272" s="301" t="s">
        <v>491</v>
      </c>
      <c r="R272" s="302" t="s">
        <v>492</v>
      </c>
      <c r="S272" s="302" t="s">
        <v>493</v>
      </c>
      <c r="T272" s="302">
        <v>61644419</v>
      </c>
      <c r="U272" s="302"/>
      <c r="V272" s="302"/>
      <c r="W272" s="303" t="s">
        <v>1074</v>
      </c>
      <c r="X272" s="302" t="s">
        <v>792</v>
      </c>
      <c r="Y272" s="302" t="s">
        <v>590</v>
      </c>
      <c r="Z272" s="302" t="s">
        <v>972</v>
      </c>
      <c r="AA272" s="302"/>
      <c r="AB272" s="302" t="s">
        <v>972</v>
      </c>
      <c r="AC272" s="302" t="s">
        <v>973</v>
      </c>
      <c r="AD272" s="304">
        <v>0</v>
      </c>
      <c r="AE272" s="304">
        <v>91.35</v>
      </c>
      <c r="AF272" s="302" t="s">
        <v>741</v>
      </c>
      <c r="AG272" s="302">
        <v>1</v>
      </c>
      <c r="AH272" s="304">
        <v>0</v>
      </c>
      <c r="AI272" s="304">
        <v>91.35</v>
      </c>
      <c r="AJ272" s="302" t="s">
        <v>501</v>
      </c>
      <c r="AK272" s="302" t="s">
        <v>502</v>
      </c>
      <c r="AL272" s="301" t="s">
        <v>503</v>
      </c>
      <c r="AM272" s="302">
        <v>34801</v>
      </c>
      <c r="AN272" s="302">
        <v>75105</v>
      </c>
      <c r="AO272" s="301" t="s">
        <v>477</v>
      </c>
      <c r="AP272" s="301" t="s">
        <v>504</v>
      </c>
      <c r="AQ272" s="302" t="s">
        <v>974</v>
      </c>
      <c r="AR272" s="302"/>
      <c r="AS272" s="303"/>
      <c r="AT272" s="302"/>
      <c r="AU272" s="302"/>
      <c r="AV272" s="304"/>
      <c r="AW272" s="302"/>
      <c r="AX272" s="302"/>
      <c r="AY272" s="304"/>
      <c r="AZ272" s="302"/>
      <c r="BA272" s="302"/>
      <c r="BB272" s="302"/>
      <c r="BC272" s="302"/>
      <c r="BD272" s="302"/>
      <c r="BE272" s="303"/>
      <c r="BF272" s="302"/>
      <c r="BG272" s="304"/>
      <c r="BH272" s="302"/>
      <c r="BI272" s="302"/>
      <c r="BJ272" s="302"/>
      <c r="BK272" s="302"/>
      <c r="BL272" s="302"/>
      <c r="BM272" s="302"/>
      <c r="BN272" s="302"/>
      <c r="BO272" s="302"/>
      <c r="BP272" s="302"/>
      <c r="BQ272" s="302"/>
      <c r="BR272" s="302"/>
    </row>
    <row r="273" spans="1:70" hidden="1" x14ac:dyDescent="0.35">
      <c r="A273" s="301" t="s">
        <v>477</v>
      </c>
      <c r="B273" s="302" t="s">
        <v>478</v>
      </c>
      <c r="C273" s="302" t="s">
        <v>479</v>
      </c>
      <c r="D273" s="303" t="s">
        <v>480</v>
      </c>
      <c r="E273" s="303" t="s">
        <v>481</v>
      </c>
      <c r="F273" s="302" t="s">
        <v>482</v>
      </c>
      <c r="G273" s="302" t="s">
        <v>483</v>
      </c>
      <c r="H273" s="302" t="s">
        <v>484</v>
      </c>
      <c r="I273" s="302" t="s">
        <v>485</v>
      </c>
      <c r="J273" s="302" t="s">
        <v>486</v>
      </c>
      <c r="K273" s="302" t="s">
        <v>487</v>
      </c>
      <c r="L273" s="301" t="s">
        <v>488</v>
      </c>
      <c r="M273" s="302" t="s">
        <v>489</v>
      </c>
      <c r="N273" s="302" t="s">
        <v>490</v>
      </c>
      <c r="O273" s="302" t="s">
        <v>487</v>
      </c>
      <c r="P273" s="302" t="s">
        <v>484</v>
      </c>
      <c r="Q273" s="301" t="s">
        <v>491</v>
      </c>
      <c r="R273" s="302" t="s">
        <v>492</v>
      </c>
      <c r="S273" s="302" t="s">
        <v>493</v>
      </c>
      <c r="T273" s="302">
        <v>61644420</v>
      </c>
      <c r="U273" s="302"/>
      <c r="V273" s="302"/>
      <c r="W273" s="303" t="s">
        <v>1074</v>
      </c>
      <c r="X273" s="302" t="s">
        <v>792</v>
      </c>
      <c r="Y273" s="302" t="s">
        <v>590</v>
      </c>
      <c r="Z273" s="302" t="s">
        <v>972</v>
      </c>
      <c r="AA273" s="302"/>
      <c r="AB273" s="302" t="s">
        <v>972</v>
      </c>
      <c r="AC273" s="302" t="s">
        <v>973</v>
      </c>
      <c r="AD273" s="304">
        <v>0</v>
      </c>
      <c r="AE273" s="304">
        <v>191.75239999999999</v>
      </c>
      <c r="AF273" s="302" t="s">
        <v>741</v>
      </c>
      <c r="AG273" s="302">
        <v>1</v>
      </c>
      <c r="AH273" s="304">
        <v>0</v>
      </c>
      <c r="AI273" s="304">
        <v>191.75239999999999</v>
      </c>
      <c r="AJ273" s="302" t="s">
        <v>501</v>
      </c>
      <c r="AK273" s="302" t="s">
        <v>502</v>
      </c>
      <c r="AL273" s="301" t="s">
        <v>503</v>
      </c>
      <c r="AM273" s="302">
        <v>34801</v>
      </c>
      <c r="AN273" s="302">
        <v>75105</v>
      </c>
      <c r="AO273" s="301" t="s">
        <v>477</v>
      </c>
      <c r="AP273" s="301" t="s">
        <v>504</v>
      </c>
      <c r="AQ273" s="302" t="s">
        <v>974</v>
      </c>
      <c r="AR273" s="302"/>
      <c r="AS273" s="303"/>
      <c r="AT273" s="302"/>
      <c r="AU273" s="302"/>
      <c r="AV273" s="304"/>
      <c r="AW273" s="302"/>
      <c r="AX273" s="302"/>
      <c r="AY273" s="304"/>
      <c r="AZ273" s="302"/>
      <c r="BA273" s="302"/>
      <c r="BB273" s="302"/>
      <c r="BC273" s="302"/>
      <c r="BD273" s="302"/>
      <c r="BE273" s="303"/>
      <c r="BF273" s="302"/>
      <c r="BG273" s="304"/>
      <c r="BH273" s="302"/>
      <c r="BI273" s="302"/>
      <c r="BJ273" s="302"/>
      <c r="BK273" s="302"/>
      <c r="BL273" s="302"/>
      <c r="BM273" s="302"/>
      <c r="BN273" s="302"/>
      <c r="BO273" s="302"/>
      <c r="BP273" s="302"/>
      <c r="BQ273" s="302"/>
      <c r="BR273" s="302"/>
    </row>
    <row r="274" spans="1:70" hidden="1" x14ac:dyDescent="0.35">
      <c r="A274" s="301" t="s">
        <v>477</v>
      </c>
      <c r="B274" s="302" t="s">
        <v>478</v>
      </c>
      <c r="C274" s="302" t="s">
        <v>479</v>
      </c>
      <c r="D274" s="303" t="s">
        <v>480</v>
      </c>
      <c r="E274" s="303" t="s">
        <v>481</v>
      </c>
      <c r="F274" s="302" t="s">
        <v>482</v>
      </c>
      <c r="G274" s="302" t="s">
        <v>483</v>
      </c>
      <c r="H274" s="302" t="s">
        <v>484</v>
      </c>
      <c r="I274" s="302" t="s">
        <v>485</v>
      </c>
      <c r="J274" s="302" t="s">
        <v>486</v>
      </c>
      <c r="K274" s="302" t="s">
        <v>487</v>
      </c>
      <c r="L274" s="301" t="s">
        <v>488</v>
      </c>
      <c r="M274" s="302" t="s">
        <v>489</v>
      </c>
      <c r="N274" s="302" t="s">
        <v>490</v>
      </c>
      <c r="O274" s="302" t="s">
        <v>487</v>
      </c>
      <c r="P274" s="302" t="s">
        <v>484</v>
      </c>
      <c r="Q274" s="301" t="s">
        <v>491</v>
      </c>
      <c r="R274" s="302" t="s">
        <v>492</v>
      </c>
      <c r="S274" s="302" t="s">
        <v>493</v>
      </c>
      <c r="T274" s="302">
        <v>61644421</v>
      </c>
      <c r="U274" s="302"/>
      <c r="V274" s="302"/>
      <c r="W274" s="303" t="s">
        <v>1074</v>
      </c>
      <c r="X274" s="302" t="s">
        <v>792</v>
      </c>
      <c r="Y274" s="302" t="s">
        <v>590</v>
      </c>
      <c r="Z274" s="302" t="s">
        <v>972</v>
      </c>
      <c r="AA274" s="302"/>
      <c r="AB274" s="302" t="s">
        <v>972</v>
      </c>
      <c r="AC274" s="302" t="s">
        <v>973</v>
      </c>
      <c r="AD274" s="304">
        <v>0</v>
      </c>
      <c r="AE274" s="304">
        <v>91.35</v>
      </c>
      <c r="AF274" s="302" t="s">
        <v>741</v>
      </c>
      <c r="AG274" s="302">
        <v>1</v>
      </c>
      <c r="AH274" s="304">
        <v>0</v>
      </c>
      <c r="AI274" s="304">
        <v>91.35</v>
      </c>
      <c r="AJ274" s="302" t="s">
        <v>501</v>
      </c>
      <c r="AK274" s="302" t="s">
        <v>502</v>
      </c>
      <c r="AL274" s="301" t="s">
        <v>503</v>
      </c>
      <c r="AM274" s="302">
        <v>34801</v>
      </c>
      <c r="AN274" s="302">
        <v>75105</v>
      </c>
      <c r="AO274" s="301" t="s">
        <v>477</v>
      </c>
      <c r="AP274" s="301" t="s">
        <v>504</v>
      </c>
      <c r="AQ274" s="302" t="s">
        <v>974</v>
      </c>
      <c r="AR274" s="302"/>
      <c r="AS274" s="303"/>
      <c r="AT274" s="302"/>
      <c r="AU274" s="302"/>
      <c r="AV274" s="304"/>
      <c r="AW274" s="302"/>
      <c r="AX274" s="302"/>
      <c r="AY274" s="304"/>
      <c r="AZ274" s="302"/>
      <c r="BA274" s="302"/>
      <c r="BB274" s="302"/>
      <c r="BC274" s="302"/>
      <c r="BD274" s="302"/>
      <c r="BE274" s="303"/>
      <c r="BF274" s="302"/>
      <c r="BG274" s="304"/>
      <c r="BH274" s="302"/>
      <c r="BI274" s="302"/>
      <c r="BJ274" s="302"/>
      <c r="BK274" s="302"/>
      <c r="BL274" s="302"/>
      <c r="BM274" s="302"/>
      <c r="BN274" s="302"/>
      <c r="BO274" s="302"/>
      <c r="BP274" s="302"/>
      <c r="BQ274" s="302"/>
      <c r="BR274" s="302"/>
    </row>
    <row r="275" spans="1:70" hidden="1" x14ac:dyDescent="0.35">
      <c r="A275" s="301" t="s">
        <v>477</v>
      </c>
      <c r="B275" s="302" t="s">
        <v>478</v>
      </c>
      <c r="C275" s="302" t="s">
        <v>479</v>
      </c>
      <c r="D275" s="303" t="s">
        <v>480</v>
      </c>
      <c r="E275" s="303" t="s">
        <v>481</v>
      </c>
      <c r="F275" s="302" t="s">
        <v>482</v>
      </c>
      <c r="G275" s="302" t="s">
        <v>483</v>
      </c>
      <c r="H275" s="302" t="s">
        <v>484</v>
      </c>
      <c r="I275" s="302" t="s">
        <v>485</v>
      </c>
      <c r="J275" s="302" t="s">
        <v>486</v>
      </c>
      <c r="K275" s="302" t="s">
        <v>487</v>
      </c>
      <c r="L275" s="301" t="s">
        <v>488</v>
      </c>
      <c r="M275" s="302" t="s">
        <v>489</v>
      </c>
      <c r="N275" s="302" t="s">
        <v>490</v>
      </c>
      <c r="O275" s="302" t="s">
        <v>487</v>
      </c>
      <c r="P275" s="302" t="s">
        <v>484</v>
      </c>
      <c r="Q275" s="301" t="s">
        <v>491</v>
      </c>
      <c r="R275" s="302" t="s">
        <v>492</v>
      </c>
      <c r="S275" s="302" t="s">
        <v>493</v>
      </c>
      <c r="T275" s="302">
        <v>61644422</v>
      </c>
      <c r="U275" s="302"/>
      <c r="V275" s="302"/>
      <c r="W275" s="303" t="s">
        <v>1074</v>
      </c>
      <c r="X275" s="302" t="s">
        <v>792</v>
      </c>
      <c r="Y275" s="302" t="s">
        <v>590</v>
      </c>
      <c r="Z275" s="302" t="s">
        <v>972</v>
      </c>
      <c r="AA275" s="302"/>
      <c r="AB275" s="302" t="s">
        <v>972</v>
      </c>
      <c r="AC275" s="302" t="s">
        <v>973</v>
      </c>
      <c r="AD275" s="304">
        <v>0</v>
      </c>
      <c r="AE275" s="304">
        <v>191.75380000000001</v>
      </c>
      <c r="AF275" s="302" t="s">
        <v>741</v>
      </c>
      <c r="AG275" s="302">
        <v>1</v>
      </c>
      <c r="AH275" s="304">
        <v>0</v>
      </c>
      <c r="AI275" s="304">
        <v>191.75380000000001</v>
      </c>
      <c r="AJ275" s="302" t="s">
        <v>501</v>
      </c>
      <c r="AK275" s="302" t="s">
        <v>502</v>
      </c>
      <c r="AL275" s="301" t="s">
        <v>503</v>
      </c>
      <c r="AM275" s="302">
        <v>34801</v>
      </c>
      <c r="AN275" s="302">
        <v>75105</v>
      </c>
      <c r="AO275" s="301" t="s">
        <v>477</v>
      </c>
      <c r="AP275" s="301" t="s">
        <v>504</v>
      </c>
      <c r="AQ275" s="302" t="s">
        <v>974</v>
      </c>
      <c r="AR275" s="302"/>
      <c r="AS275" s="303"/>
      <c r="AT275" s="302"/>
      <c r="AU275" s="302"/>
      <c r="AV275" s="304"/>
      <c r="AW275" s="302"/>
      <c r="AX275" s="302"/>
      <c r="AY275" s="304"/>
      <c r="AZ275" s="302"/>
      <c r="BA275" s="302"/>
      <c r="BB275" s="302"/>
      <c r="BC275" s="302"/>
      <c r="BD275" s="302"/>
      <c r="BE275" s="303"/>
      <c r="BF275" s="302"/>
      <c r="BG275" s="304"/>
      <c r="BH275" s="302"/>
      <c r="BI275" s="302"/>
      <c r="BJ275" s="302"/>
      <c r="BK275" s="302"/>
      <c r="BL275" s="302"/>
      <c r="BM275" s="302"/>
      <c r="BN275" s="302"/>
      <c r="BO275" s="302"/>
      <c r="BP275" s="302"/>
      <c r="BQ275" s="302"/>
      <c r="BR275" s="302"/>
    </row>
    <row r="276" spans="1:70" hidden="1" x14ac:dyDescent="0.35">
      <c r="A276" s="301" t="s">
        <v>477</v>
      </c>
      <c r="B276" s="302" t="s">
        <v>478</v>
      </c>
      <c r="C276" s="302" t="s">
        <v>479</v>
      </c>
      <c r="D276" s="303" t="s">
        <v>480</v>
      </c>
      <c r="E276" s="303" t="s">
        <v>481</v>
      </c>
      <c r="F276" s="302" t="s">
        <v>482</v>
      </c>
      <c r="G276" s="302" t="s">
        <v>483</v>
      </c>
      <c r="H276" s="302" t="s">
        <v>484</v>
      </c>
      <c r="I276" s="302" t="s">
        <v>485</v>
      </c>
      <c r="J276" s="302" t="s">
        <v>486</v>
      </c>
      <c r="K276" s="302" t="s">
        <v>487</v>
      </c>
      <c r="L276" s="301" t="s">
        <v>488</v>
      </c>
      <c r="M276" s="302" t="s">
        <v>489</v>
      </c>
      <c r="N276" s="302" t="s">
        <v>490</v>
      </c>
      <c r="O276" s="302" t="s">
        <v>487</v>
      </c>
      <c r="P276" s="302" t="s">
        <v>484</v>
      </c>
      <c r="Q276" s="301" t="s">
        <v>491</v>
      </c>
      <c r="R276" s="302" t="s">
        <v>492</v>
      </c>
      <c r="S276" s="302" t="s">
        <v>493</v>
      </c>
      <c r="T276" s="302">
        <v>61644423</v>
      </c>
      <c r="U276" s="302"/>
      <c r="V276" s="302"/>
      <c r="W276" s="303" t="s">
        <v>1074</v>
      </c>
      <c r="X276" s="302" t="s">
        <v>792</v>
      </c>
      <c r="Y276" s="302" t="s">
        <v>590</v>
      </c>
      <c r="Z276" s="302" t="s">
        <v>972</v>
      </c>
      <c r="AA276" s="302"/>
      <c r="AB276" s="302" t="s">
        <v>972</v>
      </c>
      <c r="AC276" s="302" t="s">
        <v>973</v>
      </c>
      <c r="AD276" s="304">
        <v>0</v>
      </c>
      <c r="AE276" s="304">
        <v>91.35</v>
      </c>
      <c r="AF276" s="302" t="s">
        <v>741</v>
      </c>
      <c r="AG276" s="302">
        <v>1</v>
      </c>
      <c r="AH276" s="304">
        <v>0</v>
      </c>
      <c r="AI276" s="304">
        <v>91.35</v>
      </c>
      <c r="AJ276" s="302" t="s">
        <v>501</v>
      </c>
      <c r="AK276" s="302" t="s">
        <v>502</v>
      </c>
      <c r="AL276" s="301" t="s">
        <v>503</v>
      </c>
      <c r="AM276" s="302">
        <v>34801</v>
      </c>
      <c r="AN276" s="302">
        <v>75105</v>
      </c>
      <c r="AO276" s="301" t="s">
        <v>477</v>
      </c>
      <c r="AP276" s="301" t="s">
        <v>504</v>
      </c>
      <c r="AQ276" s="302" t="s">
        <v>974</v>
      </c>
      <c r="AR276" s="302"/>
      <c r="AS276" s="303"/>
      <c r="AT276" s="302"/>
      <c r="AU276" s="302"/>
      <c r="AV276" s="304"/>
      <c r="AW276" s="302"/>
      <c r="AX276" s="302"/>
      <c r="AY276" s="304"/>
      <c r="AZ276" s="302"/>
      <c r="BA276" s="302"/>
      <c r="BB276" s="302"/>
      <c r="BC276" s="302"/>
      <c r="BD276" s="302"/>
      <c r="BE276" s="303"/>
      <c r="BF276" s="302"/>
      <c r="BG276" s="304"/>
      <c r="BH276" s="302"/>
      <c r="BI276" s="302"/>
      <c r="BJ276" s="302"/>
      <c r="BK276" s="302"/>
      <c r="BL276" s="302"/>
      <c r="BM276" s="302"/>
      <c r="BN276" s="302"/>
      <c r="BO276" s="302"/>
      <c r="BP276" s="302"/>
      <c r="BQ276" s="302"/>
      <c r="BR276" s="302"/>
    </row>
    <row r="277" spans="1:70" hidden="1" x14ac:dyDescent="0.35">
      <c r="A277" s="301" t="s">
        <v>477</v>
      </c>
      <c r="B277" s="302" t="s">
        <v>478</v>
      </c>
      <c r="C277" s="302" t="s">
        <v>479</v>
      </c>
      <c r="D277" s="303" t="s">
        <v>480</v>
      </c>
      <c r="E277" s="303" t="s">
        <v>481</v>
      </c>
      <c r="F277" s="302" t="s">
        <v>482</v>
      </c>
      <c r="G277" s="302" t="s">
        <v>483</v>
      </c>
      <c r="H277" s="302" t="s">
        <v>484</v>
      </c>
      <c r="I277" s="302" t="s">
        <v>485</v>
      </c>
      <c r="J277" s="302" t="s">
        <v>486</v>
      </c>
      <c r="K277" s="302" t="s">
        <v>487</v>
      </c>
      <c r="L277" s="301" t="s">
        <v>488</v>
      </c>
      <c r="M277" s="302" t="s">
        <v>489</v>
      </c>
      <c r="N277" s="302" t="s">
        <v>490</v>
      </c>
      <c r="O277" s="302" t="s">
        <v>487</v>
      </c>
      <c r="P277" s="302" t="s">
        <v>484</v>
      </c>
      <c r="Q277" s="301" t="s">
        <v>491</v>
      </c>
      <c r="R277" s="302" t="s">
        <v>492</v>
      </c>
      <c r="S277" s="302" t="s">
        <v>493</v>
      </c>
      <c r="T277" s="302">
        <v>61644424</v>
      </c>
      <c r="U277" s="302"/>
      <c r="V277" s="302"/>
      <c r="W277" s="303" t="s">
        <v>1074</v>
      </c>
      <c r="X277" s="302" t="s">
        <v>792</v>
      </c>
      <c r="Y277" s="302" t="s">
        <v>590</v>
      </c>
      <c r="Z277" s="302" t="s">
        <v>972</v>
      </c>
      <c r="AA277" s="302"/>
      <c r="AB277" s="302" t="s">
        <v>972</v>
      </c>
      <c r="AC277" s="302" t="s">
        <v>973</v>
      </c>
      <c r="AD277" s="304">
        <v>0</v>
      </c>
      <c r="AE277" s="304">
        <v>91.349299999999999</v>
      </c>
      <c r="AF277" s="302" t="s">
        <v>741</v>
      </c>
      <c r="AG277" s="302">
        <v>1</v>
      </c>
      <c r="AH277" s="304">
        <v>0</v>
      </c>
      <c r="AI277" s="304">
        <v>91.349299999999999</v>
      </c>
      <c r="AJ277" s="302" t="s">
        <v>501</v>
      </c>
      <c r="AK277" s="302" t="s">
        <v>502</v>
      </c>
      <c r="AL277" s="301" t="s">
        <v>503</v>
      </c>
      <c r="AM277" s="302">
        <v>34801</v>
      </c>
      <c r="AN277" s="302">
        <v>75105</v>
      </c>
      <c r="AO277" s="301" t="s">
        <v>477</v>
      </c>
      <c r="AP277" s="301" t="s">
        <v>504</v>
      </c>
      <c r="AQ277" s="302" t="s">
        <v>974</v>
      </c>
      <c r="AR277" s="302"/>
      <c r="AS277" s="303"/>
      <c r="AT277" s="302"/>
      <c r="AU277" s="302"/>
      <c r="AV277" s="304"/>
      <c r="AW277" s="302"/>
      <c r="AX277" s="302"/>
      <c r="AY277" s="304"/>
      <c r="AZ277" s="302"/>
      <c r="BA277" s="302"/>
      <c r="BB277" s="302"/>
      <c r="BC277" s="302"/>
      <c r="BD277" s="302"/>
      <c r="BE277" s="303"/>
      <c r="BF277" s="302"/>
      <c r="BG277" s="304"/>
      <c r="BH277" s="302"/>
      <c r="BI277" s="302"/>
      <c r="BJ277" s="302"/>
      <c r="BK277" s="302"/>
      <c r="BL277" s="302"/>
      <c r="BM277" s="302"/>
      <c r="BN277" s="302"/>
      <c r="BO277" s="302"/>
      <c r="BP277" s="302"/>
      <c r="BQ277" s="302"/>
      <c r="BR277" s="302"/>
    </row>
    <row r="278" spans="1:70" hidden="1" x14ac:dyDescent="0.35">
      <c r="A278" s="301" t="s">
        <v>477</v>
      </c>
      <c r="B278" s="302" t="s">
        <v>478</v>
      </c>
      <c r="C278" s="302" t="s">
        <v>479</v>
      </c>
      <c r="D278" s="303" t="s">
        <v>480</v>
      </c>
      <c r="E278" s="303" t="s">
        <v>481</v>
      </c>
      <c r="F278" s="302" t="s">
        <v>482</v>
      </c>
      <c r="G278" s="302" t="s">
        <v>483</v>
      </c>
      <c r="H278" s="302" t="s">
        <v>484</v>
      </c>
      <c r="I278" s="302" t="s">
        <v>485</v>
      </c>
      <c r="J278" s="302" t="s">
        <v>486</v>
      </c>
      <c r="K278" s="302" t="s">
        <v>487</v>
      </c>
      <c r="L278" s="301" t="s">
        <v>488</v>
      </c>
      <c r="M278" s="302" t="s">
        <v>489</v>
      </c>
      <c r="N278" s="302" t="s">
        <v>490</v>
      </c>
      <c r="O278" s="302" t="s">
        <v>487</v>
      </c>
      <c r="P278" s="302" t="s">
        <v>484</v>
      </c>
      <c r="Q278" s="301" t="s">
        <v>491</v>
      </c>
      <c r="R278" s="302" t="s">
        <v>492</v>
      </c>
      <c r="S278" s="302" t="s">
        <v>493</v>
      </c>
      <c r="T278" s="302">
        <v>61644425</v>
      </c>
      <c r="U278" s="302"/>
      <c r="V278" s="302"/>
      <c r="W278" s="303" t="s">
        <v>1074</v>
      </c>
      <c r="X278" s="302" t="s">
        <v>792</v>
      </c>
      <c r="Y278" s="302" t="s">
        <v>590</v>
      </c>
      <c r="Z278" s="302" t="s">
        <v>972</v>
      </c>
      <c r="AA278" s="302"/>
      <c r="AB278" s="302" t="s">
        <v>972</v>
      </c>
      <c r="AC278" s="302" t="s">
        <v>973</v>
      </c>
      <c r="AD278" s="304">
        <v>0</v>
      </c>
      <c r="AE278" s="304">
        <v>191.75380000000001</v>
      </c>
      <c r="AF278" s="302" t="s">
        <v>741</v>
      </c>
      <c r="AG278" s="302">
        <v>1</v>
      </c>
      <c r="AH278" s="304">
        <v>0</v>
      </c>
      <c r="AI278" s="304">
        <v>191.75380000000001</v>
      </c>
      <c r="AJ278" s="302" t="s">
        <v>501</v>
      </c>
      <c r="AK278" s="302" t="s">
        <v>502</v>
      </c>
      <c r="AL278" s="301" t="s">
        <v>503</v>
      </c>
      <c r="AM278" s="302">
        <v>34801</v>
      </c>
      <c r="AN278" s="302">
        <v>75105</v>
      </c>
      <c r="AO278" s="301" t="s">
        <v>477</v>
      </c>
      <c r="AP278" s="301" t="s">
        <v>504</v>
      </c>
      <c r="AQ278" s="302" t="s">
        <v>974</v>
      </c>
      <c r="AR278" s="302"/>
      <c r="AS278" s="303"/>
      <c r="AT278" s="302"/>
      <c r="AU278" s="302"/>
      <c r="AV278" s="304"/>
      <c r="AW278" s="302"/>
      <c r="AX278" s="302"/>
      <c r="AY278" s="304"/>
      <c r="AZ278" s="302"/>
      <c r="BA278" s="302"/>
      <c r="BB278" s="302"/>
      <c r="BC278" s="302"/>
      <c r="BD278" s="302"/>
      <c r="BE278" s="303"/>
      <c r="BF278" s="302"/>
      <c r="BG278" s="304"/>
      <c r="BH278" s="302"/>
      <c r="BI278" s="302"/>
      <c r="BJ278" s="302"/>
      <c r="BK278" s="302"/>
      <c r="BL278" s="302"/>
      <c r="BM278" s="302"/>
      <c r="BN278" s="302"/>
      <c r="BO278" s="302"/>
      <c r="BP278" s="302"/>
      <c r="BQ278" s="302"/>
      <c r="BR278" s="302"/>
    </row>
    <row r="279" spans="1:70" hidden="1" x14ac:dyDescent="0.35">
      <c r="A279" s="301" t="s">
        <v>477</v>
      </c>
      <c r="B279" s="302" t="s">
        <v>478</v>
      </c>
      <c r="C279" s="302" t="s">
        <v>479</v>
      </c>
      <c r="D279" s="303" t="s">
        <v>480</v>
      </c>
      <c r="E279" s="303" t="s">
        <v>481</v>
      </c>
      <c r="F279" s="302" t="s">
        <v>482</v>
      </c>
      <c r="G279" s="302" t="s">
        <v>483</v>
      </c>
      <c r="H279" s="302" t="s">
        <v>484</v>
      </c>
      <c r="I279" s="302" t="s">
        <v>485</v>
      </c>
      <c r="J279" s="302" t="s">
        <v>486</v>
      </c>
      <c r="K279" s="302" t="s">
        <v>487</v>
      </c>
      <c r="L279" s="301" t="s">
        <v>488</v>
      </c>
      <c r="M279" s="302" t="s">
        <v>489</v>
      </c>
      <c r="N279" s="302" t="s">
        <v>490</v>
      </c>
      <c r="O279" s="302" t="s">
        <v>487</v>
      </c>
      <c r="P279" s="302" t="s">
        <v>484</v>
      </c>
      <c r="Q279" s="301" t="s">
        <v>491</v>
      </c>
      <c r="R279" s="302" t="s">
        <v>492</v>
      </c>
      <c r="S279" s="302" t="s">
        <v>493</v>
      </c>
      <c r="T279" s="302">
        <v>61670889</v>
      </c>
      <c r="U279" s="302"/>
      <c r="V279" s="302"/>
      <c r="W279" s="303" t="s">
        <v>1122</v>
      </c>
      <c r="X279" s="302" t="s">
        <v>792</v>
      </c>
      <c r="Y279" s="302" t="s">
        <v>496</v>
      </c>
      <c r="Z279" s="302" t="s">
        <v>793</v>
      </c>
      <c r="AA279" s="302"/>
      <c r="AB279" s="302" t="s">
        <v>794</v>
      </c>
      <c r="AC279" s="302" t="s">
        <v>795</v>
      </c>
      <c r="AD279" s="304">
        <v>0</v>
      </c>
      <c r="AE279" s="304">
        <v>119</v>
      </c>
      <c r="AF279" s="302" t="s">
        <v>1124</v>
      </c>
      <c r="AG279" s="302">
        <v>1.08932462</v>
      </c>
      <c r="AH279" s="304">
        <v>0</v>
      </c>
      <c r="AI279" s="304">
        <v>129.63</v>
      </c>
      <c r="AJ279" s="302"/>
      <c r="AK279" s="302"/>
      <c r="AL279" s="301"/>
      <c r="AM279" s="302"/>
      <c r="AN279" s="302"/>
      <c r="AO279" s="301"/>
      <c r="AP279" s="301"/>
      <c r="AQ279" s="302" t="s">
        <v>796</v>
      </c>
      <c r="AR279" s="302"/>
      <c r="AS279" s="303"/>
      <c r="AT279" s="302"/>
      <c r="AU279" s="302"/>
      <c r="AV279" s="304"/>
      <c r="AW279" s="302"/>
      <c r="AX279" s="302"/>
      <c r="AY279" s="304"/>
      <c r="AZ279" s="302"/>
      <c r="BA279" s="302"/>
      <c r="BB279" s="302"/>
      <c r="BC279" s="302"/>
      <c r="BD279" s="302"/>
      <c r="BE279" s="303"/>
      <c r="BF279" s="302"/>
      <c r="BG279" s="304"/>
      <c r="BH279" s="302"/>
      <c r="BI279" s="302"/>
      <c r="BJ279" s="302"/>
      <c r="BK279" s="302"/>
      <c r="BL279" s="302"/>
      <c r="BM279" s="302"/>
      <c r="BN279" s="302"/>
      <c r="BO279" s="302"/>
      <c r="BP279" s="302"/>
      <c r="BQ279" s="302"/>
      <c r="BR279" s="302"/>
    </row>
    <row r="280" spans="1:70" hidden="1" x14ac:dyDescent="0.35">
      <c r="A280" s="301" t="s">
        <v>477</v>
      </c>
      <c r="B280" s="302" t="s">
        <v>478</v>
      </c>
      <c r="C280" s="302" t="s">
        <v>479</v>
      </c>
      <c r="D280" s="303" t="s">
        <v>480</v>
      </c>
      <c r="E280" s="303" t="s">
        <v>481</v>
      </c>
      <c r="F280" s="302" t="s">
        <v>482</v>
      </c>
      <c r="G280" s="302" t="s">
        <v>483</v>
      </c>
      <c r="H280" s="302" t="s">
        <v>484</v>
      </c>
      <c r="I280" s="302" t="s">
        <v>485</v>
      </c>
      <c r="J280" s="302" t="s">
        <v>486</v>
      </c>
      <c r="K280" s="302" t="s">
        <v>487</v>
      </c>
      <c r="L280" s="301" t="s">
        <v>488</v>
      </c>
      <c r="M280" s="302" t="s">
        <v>489</v>
      </c>
      <c r="N280" s="302" t="s">
        <v>490</v>
      </c>
      <c r="O280" s="302" t="s">
        <v>487</v>
      </c>
      <c r="P280" s="302" t="s">
        <v>484</v>
      </c>
      <c r="Q280" s="301" t="s">
        <v>491</v>
      </c>
      <c r="R280" s="302" t="s">
        <v>492</v>
      </c>
      <c r="S280" s="302" t="s">
        <v>493</v>
      </c>
      <c r="T280" s="302">
        <v>61709827</v>
      </c>
      <c r="U280" s="302"/>
      <c r="V280" s="302"/>
      <c r="W280" s="303" t="s">
        <v>1121</v>
      </c>
      <c r="X280" s="302" t="s">
        <v>792</v>
      </c>
      <c r="Y280" s="302" t="s">
        <v>496</v>
      </c>
      <c r="Z280" s="302" t="s">
        <v>972</v>
      </c>
      <c r="AA280" s="302"/>
      <c r="AB280" s="302" t="s">
        <v>972</v>
      </c>
      <c r="AC280" s="302" t="s">
        <v>973</v>
      </c>
      <c r="AD280" s="304">
        <v>0</v>
      </c>
      <c r="AE280" s="304">
        <v>25.330200000000001</v>
      </c>
      <c r="AF280" s="302" t="s">
        <v>741</v>
      </c>
      <c r="AG280" s="302">
        <v>1</v>
      </c>
      <c r="AH280" s="304">
        <v>0</v>
      </c>
      <c r="AI280" s="304">
        <v>25.330200000000001</v>
      </c>
      <c r="AJ280" s="302" t="s">
        <v>501</v>
      </c>
      <c r="AK280" s="302" t="s">
        <v>502</v>
      </c>
      <c r="AL280" s="301" t="s">
        <v>503</v>
      </c>
      <c r="AM280" s="302">
        <v>34810</v>
      </c>
      <c r="AN280" s="302">
        <v>75105</v>
      </c>
      <c r="AO280" s="301" t="s">
        <v>477</v>
      </c>
      <c r="AP280" s="301" t="s">
        <v>504</v>
      </c>
      <c r="AQ280" s="302" t="s">
        <v>1070</v>
      </c>
      <c r="AR280" s="302"/>
      <c r="AS280" s="303"/>
      <c r="AT280" s="302"/>
      <c r="AU280" s="302"/>
      <c r="AV280" s="304"/>
      <c r="AW280" s="302"/>
      <c r="AX280" s="302"/>
      <c r="AY280" s="304"/>
      <c r="AZ280" s="302"/>
      <c r="BA280" s="302"/>
      <c r="BB280" s="302"/>
      <c r="BC280" s="302"/>
      <c r="BD280" s="302"/>
      <c r="BE280" s="303"/>
      <c r="BF280" s="302"/>
      <c r="BG280" s="304"/>
      <c r="BH280" s="302"/>
      <c r="BI280" s="302"/>
      <c r="BJ280" s="302"/>
      <c r="BK280" s="302"/>
      <c r="BL280" s="302"/>
      <c r="BM280" s="302"/>
      <c r="BN280" s="302"/>
      <c r="BO280" s="302"/>
      <c r="BP280" s="302"/>
      <c r="BQ280" s="302"/>
      <c r="BR280" s="302"/>
    </row>
    <row r="281" spans="1:70" s="414" customFormat="1" hidden="1" x14ac:dyDescent="0.35">
      <c r="A281" s="410" t="s">
        <v>477</v>
      </c>
      <c r="B281" s="411" t="s">
        <v>478</v>
      </c>
      <c r="C281" s="411" t="s">
        <v>479</v>
      </c>
      <c r="D281" s="412" t="s">
        <v>480</v>
      </c>
      <c r="E281" s="412" t="s">
        <v>481</v>
      </c>
      <c r="F281" s="411" t="s">
        <v>482</v>
      </c>
      <c r="G281" s="411" t="s">
        <v>483</v>
      </c>
      <c r="H281" s="411" t="s">
        <v>484</v>
      </c>
      <c r="I281" s="411" t="s">
        <v>485</v>
      </c>
      <c r="J281" s="411" t="s">
        <v>486</v>
      </c>
      <c r="K281" s="411" t="s">
        <v>487</v>
      </c>
      <c r="L281" s="410" t="s">
        <v>488</v>
      </c>
      <c r="M281" s="411" t="s">
        <v>489</v>
      </c>
      <c r="N281" s="411" t="s">
        <v>490</v>
      </c>
      <c r="O281" s="411" t="s">
        <v>487</v>
      </c>
      <c r="P281" s="411" t="s">
        <v>484</v>
      </c>
      <c r="Q281" s="410" t="s">
        <v>491</v>
      </c>
      <c r="R281" s="411" t="s">
        <v>492</v>
      </c>
      <c r="S281" s="411" t="s">
        <v>493</v>
      </c>
      <c r="T281" s="411">
        <v>61747064</v>
      </c>
      <c r="U281" s="411"/>
      <c r="V281" s="411"/>
      <c r="W281" s="412" t="s">
        <v>981</v>
      </c>
      <c r="X281" s="411" t="s">
        <v>982</v>
      </c>
      <c r="Y281" s="411" t="s">
        <v>496</v>
      </c>
      <c r="Z281" s="411" t="s">
        <v>497</v>
      </c>
      <c r="AA281" s="411" t="s">
        <v>498</v>
      </c>
      <c r="AB281" s="411" t="s">
        <v>499</v>
      </c>
      <c r="AC281" s="411" t="s">
        <v>500</v>
      </c>
      <c r="AD281" s="413">
        <v>-4552.33</v>
      </c>
      <c r="AE281" s="413">
        <v>-4552.33</v>
      </c>
      <c r="AF281" s="411" t="s">
        <v>741</v>
      </c>
      <c r="AG281" s="411">
        <v>1</v>
      </c>
      <c r="AH281" s="413">
        <v>-4552.33</v>
      </c>
      <c r="AI281" s="413">
        <v>-4552.33</v>
      </c>
      <c r="AJ281" s="411" t="s">
        <v>501</v>
      </c>
      <c r="AK281" s="411" t="s">
        <v>502</v>
      </c>
      <c r="AL281" s="410" t="s">
        <v>503</v>
      </c>
      <c r="AM281" s="411">
        <v>34810</v>
      </c>
      <c r="AN281" s="411">
        <v>74325</v>
      </c>
      <c r="AO281" s="410" t="s">
        <v>477</v>
      </c>
      <c r="AP281" s="410" t="s">
        <v>504</v>
      </c>
      <c r="AQ281" s="411" t="s">
        <v>983</v>
      </c>
      <c r="AR281" s="411" t="s">
        <v>1126</v>
      </c>
      <c r="AS281" s="412" t="s">
        <v>1134</v>
      </c>
      <c r="AT281" s="411" t="s">
        <v>482</v>
      </c>
      <c r="AU281" s="411" t="s">
        <v>984</v>
      </c>
      <c r="AV281" s="413" t="s">
        <v>606</v>
      </c>
      <c r="AW281" s="411"/>
      <c r="AX281" s="411" t="s">
        <v>1135</v>
      </c>
      <c r="AY281" s="413" t="s">
        <v>1039</v>
      </c>
      <c r="AZ281" s="411" t="s">
        <v>986</v>
      </c>
      <c r="BA281" s="411" t="s">
        <v>986</v>
      </c>
      <c r="BB281" s="411" t="s">
        <v>987</v>
      </c>
      <c r="BC281" s="411" t="s">
        <v>988</v>
      </c>
      <c r="BD281" s="411" t="s">
        <v>989</v>
      </c>
      <c r="BE281" s="412" t="s">
        <v>990</v>
      </c>
      <c r="BF281" s="411" t="s">
        <v>741</v>
      </c>
      <c r="BG281" s="413" t="s">
        <v>606</v>
      </c>
      <c r="BH281" s="411"/>
      <c r="BI281" s="411"/>
      <c r="BJ281" s="411"/>
      <c r="BK281" s="411"/>
      <c r="BL281" s="411"/>
      <c r="BM281" s="411"/>
      <c r="BN281" s="411"/>
      <c r="BO281" s="411"/>
      <c r="BP281" s="411"/>
      <c r="BQ281" s="411"/>
      <c r="BR281" s="411"/>
    </row>
    <row r="282" spans="1:70" s="414" customFormat="1" hidden="1" x14ac:dyDescent="0.35">
      <c r="A282" s="410" t="s">
        <v>477</v>
      </c>
      <c r="B282" s="411" t="s">
        <v>478</v>
      </c>
      <c r="C282" s="411" t="s">
        <v>479</v>
      </c>
      <c r="D282" s="412" t="s">
        <v>480</v>
      </c>
      <c r="E282" s="412" t="s">
        <v>481</v>
      </c>
      <c r="F282" s="411" t="s">
        <v>482</v>
      </c>
      <c r="G282" s="411" t="s">
        <v>483</v>
      </c>
      <c r="H282" s="411" t="s">
        <v>484</v>
      </c>
      <c r="I282" s="411" t="s">
        <v>485</v>
      </c>
      <c r="J282" s="411" t="s">
        <v>486</v>
      </c>
      <c r="K282" s="411" t="s">
        <v>487</v>
      </c>
      <c r="L282" s="410" t="s">
        <v>488</v>
      </c>
      <c r="M282" s="411" t="s">
        <v>489</v>
      </c>
      <c r="N282" s="411" t="s">
        <v>490</v>
      </c>
      <c r="O282" s="411" t="s">
        <v>487</v>
      </c>
      <c r="P282" s="411" t="s">
        <v>484</v>
      </c>
      <c r="Q282" s="410" t="s">
        <v>491</v>
      </c>
      <c r="R282" s="411" t="s">
        <v>492</v>
      </c>
      <c r="S282" s="411" t="s">
        <v>493</v>
      </c>
      <c r="T282" s="411">
        <v>61747066</v>
      </c>
      <c r="U282" s="411"/>
      <c r="V282" s="411"/>
      <c r="W282" s="412" t="s">
        <v>981</v>
      </c>
      <c r="X282" s="411" t="s">
        <v>1136</v>
      </c>
      <c r="Y282" s="411" t="s">
        <v>496</v>
      </c>
      <c r="Z282" s="411" t="s">
        <v>497</v>
      </c>
      <c r="AA282" s="411" t="s">
        <v>498</v>
      </c>
      <c r="AB282" s="411" t="s">
        <v>499</v>
      </c>
      <c r="AC282" s="411" t="s">
        <v>500</v>
      </c>
      <c r="AD282" s="413">
        <v>4552.33</v>
      </c>
      <c r="AE282" s="413">
        <v>4552.33</v>
      </c>
      <c r="AF282" s="411" t="s">
        <v>741</v>
      </c>
      <c r="AG282" s="411">
        <v>1</v>
      </c>
      <c r="AH282" s="413">
        <v>4552.33</v>
      </c>
      <c r="AI282" s="413">
        <v>4552.33</v>
      </c>
      <c r="AJ282" s="411" t="s">
        <v>501</v>
      </c>
      <c r="AK282" s="411" t="s">
        <v>502</v>
      </c>
      <c r="AL282" s="410" t="s">
        <v>503</v>
      </c>
      <c r="AM282" s="411">
        <v>34810</v>
      </c>
      <c r="AN282" s="411">
        <v>72445</v>
      </c>
      <c r="AO282" s="410" t="s">
        <v>477</v>
      </c>
      <c r="AP282" s="410" t="s">
        <v>504</v>
      </c>
      <c r="AQ282" s="411" t="s">
        <v>996</v>
      </c>
      <c r="AR282" s="411" t="s">
        <v>1126</v>
      </c>
      <c r="AS282" s="412" t="s">
        <v>1134</v>
      </c>
      <c r="AT282" s="411" t="s">
        <v>482</v>
      </c>
      <c r="AU282" s="411" t="s">
        <v>984</v>
      </c>
      <c r="AV282" s="413" t="s">
        <v>606</v>
      </c>
      <c r="AW282" s="411"/>
      <c r="AX282" s="411" t="s">
        <v>1137</v>
      </c>
      <c r="AY282" s="413" t="s">
        <v>995</v>
      </c>
      <c r="AZ282" s="411" t="s">
        <v>986</v>
      </c>
      <c r="BA282" s="411" t="s">
        <v>986</v>
      </c>
      <c r="BB282" s="411" t="s">
        <v>987</v>
      </c>
      <c r="BC282" s="411" t="s">
        <v>988</v>
      </c>
      <c r="BD282" s="411" t="s">
        <v>989</v>
      </c>
      <c r="BE282" s="412" t="s">
        <v>990</v>
      </c>
      <c r="BF282" s="411" t="s">
        <v>741</v>
      </c>
      <c r="BG282" s="413" t="s">
        <v>606</v>
      </c>
      <c r="BH282" s="411"/>
      <c r="BI282" s="411"/>
      <c r="BJ282" s="411"/>
      <c r="BK282" s="411"/>
      <c r="BL282" s="411"/>
      <c r="BM282" s="411"/>
      <c r="BN282" s="411"/>
      <c r="BO282" s="411"/>
      <c r="BP282" s="411"/>
      <c r="BQ282" s="411"/>
      <c r="BR282" s="411"/>
    </row>
    <row r="283" spans="1:70" s="414" customFormat="1" hidden="1" x14ac:dyDescent="0.35">
      <c r="A283" s="410" t="s">
        <v>477</v>
      </c>
      <c r="B283" s="411" t="s">
        <v>478</v>
      </c>
      <c r="C283" s="411" t="s">
        <v>479</v>
      </c>
      <c r="D283" s="412" t="s">
        <v>480</v>
      </c>
      <c r="E283" s="412" t="s">
        <v>481</v>
      </c>
      <c r="F283" s="411" t="s">
        <v>482</v>
      </c>
      <c r="G283" s="411" t="s">
        <v>483</v>
      </c>
      <c r="H283" s="411" t="s">
        <v>484</v>
      </c>
      <c r="I283" s="411" t="s">
        <v>485</v>
      </c>
      <c r="J283" s="411" t="s">
        <v>486</v>
      </c>
      <c r="K283" s="411" t="s">
        <v>487</v>
      </c>
      <c r="L283" s="410" t="s">
        <v>488</v>
      </c>
      <c r="M283" s="411" t="s">
        <v>489</v>
      </c>
      <c r="N283" s="411" t="s">
        <v>490</v>
      </c>
      <c r="O283" s="411" t="s">
        <v>487</v>
      </c>
      <c r="P283" s="411" t="s">
        <v>484</v>
      </c>
      <c r="Q283" s="410" t="s">
        <v>491</v>
      </c>
      <c r="R283" s="411" t="s">
        <v>492</v>
      </c>
      <c r="S283" s="411" t="s">
        <v>493</v>
      </c>
      <c r="T283" s="411">
        <v>61756544</v>
      </c>
      <c r="U283" s="411"/>
      <c r="V283" s="411"/>
      <c r="W283" s="412" t="s">
        <v>1133</v>
      </c>
      <c r="X283" s="411" t="s">
        <v>1123</v>
      </c>
      <c r="Y283" s="411" t="s">
        <v>496</v>
      </c>
      <c r="Z283" s="411" t="s">
        <v>497</v>
      </c>
      <c r="AA283" s="411" t="s">
        <v>498</v>
      </c>
      <c r="AB283" s="411" t="s">
        <v>499</v>
      </c>
      <c r="AC283" s="411" t="s">
        <v>500</v>
      </c>
      <c r="AD283" s="413">
        <v>1410</v>
      </c>
      <c r="AE283" s="413">
        <v>1410</v>
      </c>
      <c r="AF283" s="411" t="s">
        <v>741</v>
      </c>
      <c r="AG283" s="411">
        <v>1</v>
      </c>
      <c r="AH283" s="413">
        <v>1410</v>
      </c>
      <c r="AI283" s="413">
        <v>1410</v>
      </c>
      <c r="AJ283" s="411" t="s">
        <v>501</v>
      </c>
      <c r="AK283" s="411" t="s">
        <v>502</v>
      </c>
      <c r="AL283" s="410" t="s">
        <v>503</v>
      </c>
      <c r="AM283" s="411">
        <v>34810</v>
      </c>
      <c r="AN283" s="411">
        <v>75709</v>
      </c>
      <c r="AO283" s="410" t="s">
        <v>477</v>
      </c>
      <c r="AP283" s="410" t="s">
        <v>504</v>
      </c>
      <c r="AQ283" s="411" t="s">
        <v>1125</v>
      </c>
      <c r="AR283" s="411" t="s">
        <v>1126</v>
      </c>
      <c r="AS283" s="412" t="s">
        <v>1133</v>
      </c>
      <c r="AT283" s="411" t="s">
        <v>482</v>
      </c>
      <c r="AU283" s="411" t="s">
        <v>1138</v>
      </c>
      <c r="AV283" s="413" t="s">
        <v>606</v>
      </c>
      <c r="AW283" s="411"/>
      <c r="AX283" s="411" t="s">
        <v>603</v>
      </c>
      <c r="AY283" s="413" t="s">
        <v>1139</v>
      </c>
      <c r="AZ283" s="411" t="s">
        <v>986</v>
      </c>
      <c r="BA283" s="411" t="s">
        <v>986</v>
      </c>
      <c r="BB283" s="411" t="s">
        <v>987</v>
      </c>
      <c r="BC283" s="411" t="s">
        <v>988</v>
      </c>
      <c r="BD283" s="411" t="s">
        <v>1140</v>
      </c>
      <c r="BE283" s="412" t="s">
        <v>1133</v>
      </c>
      <c r="BF283" s="411" t="s">
        <v>741</v>
      </c>
      <c r="BG283" s="413" t="s">
        <v>606</v>
      </c>
      <c r="BH283" s="411"/>
      <c r="BI283" s="411"/>
      <c r="BJ283" s="411"/>
      <c r="BK283" s="411"/>
      <c r="BL283" s="411"/>
      <c r="BM283" s="411"/>
      <c r="BN283" s="411"/>
      <c r="BO283" s="411"/>
      <c r="BP283" s="411"/>
      <c r="BQ283" s="411"/>
      <c r="BR283" s="411"/>
    </row>
    <row r="284" spans="1:70" s="414" customFormat="1" hidden="1" x14ac:dyDescent="0.35">
      <c r="A284" s="410" t="s">
        <v>477</v>
      </c>
      <c r="B284" s="411" t="s">
        <v>478</v>
      </c>
      <c r="C284" s="411" t="s">
        <v>479</v>
      </c>
      <c r="D284" s="412" t="s">
        <v>480</v>
      </c>
      <c r="E284" s="412" t="s">
        <v>481</v>
      </c>
      <c r="F284" s="411" t="s">
        <v>482</v>
      </c>
      <c r="G284" s="411" t="s">
        <v>483</v>
      </c>
      <c r="H284" s="411" t="s">
        <v>484</v>
      </c>
      <c r="I284" s="411" t="s">
        <v>485</v>
      </c>
      <c r="J284" s="411" t="s">
        <v>486</v>
      </c>
      <c r="K284" s="411" t="s">
        <v>487</v>
      </c>
      <c r="L284" s="410" t="s">
        <v>488</v>
      </c>
      <c r="M284" s="411" t="s">
        <v>489</v>
      </c>
      <c r="N284" s="411" t="s">
        <v>490</v>
      </c>
      <c r="O284" s="411" t="s">
        <v>487</v>
      </c>
      <c r="P284" s="411" t="s">
        <v>484</v>
      </c>
      <c r="Q284" s="410" t="s">
        <v>491</v>
      </c>
      <c r="R284" s="411" t="s">
        <v>492</v>
      </c>
      <c r="S284" s="411" t="s">
        <v>493</v>
      </c>
      <c r="T284" s="411">
        <v>61756545</v>
      </c>
      <c r="U284" s="411"/>
      <c r="V284" s="411"/>
      <c r="W284" s="412" t="s">
        <v>1133</v>
      </c>
      <c r="X284" s="411" t="s">
        <v>1123</v>
      </c>
      <c r="Y284" s="411" t="s">
        <v>496</v>
      </c>
      <c r="Z284" s="411" t="s">
        <v>497</v>
      </c>
      <c r="AA284" s="411" t="s">
        <v>498</v>
      </c>
      <c r="AB284" s="411" t="s">
        <v>499</v>
      </c>
      <c r="AC284" s="411" t="s">
        <v>500</v>
      </c>
      <c r="AD284" s="413">
        <v>7576000</v>
      </c>
      <c r="AE284" s="413">
        <v>7576000</v>
      </c>
      <c r="AF284" s="411" t="s">
        <v>273</v>
      </c>
      <c r="AG284" s="411">
        <v>2.1315E-4</v>
      </c>
      <c r="AH284" s="413">
        <v>1614.82</v>
      </c>
      <c r="AI284" s="413">
        <v>1614.82</v>
      </c>
      <c r="AJ284" s="411" t="s">
        <v>501</v>
      </c>
      <c r="AK284" s="411" t="s">
        <v>502</v>
      </c>
      <c r="AL284" s="410" t="s">
        <v>503</v>
      </c>
      <c r="AM284" s="411">
        <v>34810</v>
      </c>
      <c r="AN284" s="411">
        <v>75709</v>
      </c>
      <c r="AO284" s="410" t="s">
        <v>477</v>
      </c>
      <c r="AP284" s="410" t="s">
        <v>504</v>
      </c>
      <c r="AQ284" s="411" t="s">
        <v>1125</v>
      </c>
      <c r="AR284" s="411" t="s">
        <v>1126</v>
      </c>
      <c r="AS284" s="412" t="s">
        <v>1133</v>
      </c>
      <c r="AT284" s="411" t="s">
        <v>482</v>
      </c>
      <c r="AU284" s="411" t="s">
        <v>1141</v>
      </c>
      <c r="AV284" s="413" t="s">
        <v>1142</v>
      </c>
      <c r="AW284" s="411"/>
      <c r="AX284" s="411" t="s">
        <v>509</v>
      </c>
      <c r="AY284" s="413" t="s">
        <v>1143</v>
      </c>
      <c r="AZ284" s="411">
        <v>1931632</v>
      </c>
      <c r="BA284" s="411" t="s">
        <v>1144</v>
      </c>
      <c r="BB284" s="411" t="s">
        <v>1145</v>
      </c>
      <c r="BC284" s="411" t="s">
        <v>521</v>
      </c>
      <c r="BD284" s="411" t="s">
        <v>1146</v>
      </c>
      <c r="BE284" s="412" t="s">
        <v>1147</v>
      </c>
      <c r="BF284" s="411" t="s">
        <v>273</v>
      </c>
      <c r="BG284" s="413" t="s">
        <v>1142</v>
      </c>
      <c r="BH284" s="411"/>
      <c r="BI284" s="411"/>
      <c r="BJ284" s="411"/>
      <c r="BK284" s="411"/>
      <c r="BL284" s="411"/>
      <c r="BM284" s="411"/>
      <c r="BN284" s="411"/>
      <c r="BO284" s="411"/>
      <c r="BP284" s="411"/>
      <c r="BQ284" s="411"/>
      <c r="BR284" s="411"/>
    </row>
    <row r="285" spans="1:70" s="414" customFormat="1" hidden="1" x14ac:dyDescent="0.35">
      <c r="A285" s="410" t="s">
        <v>477</v>
      </c>
      <c r="B285" s="411" t="s">
        <v>478</v>
      </c>
      <c r="C285" s="411" t="s">
        <v>479</v>
      </c>
      <c r="D285" s="412" t="s">
        <v>480</v>
      </c>
      <c r="E285" s="412" t="s">
        <v>481</v>
      </c>
      <c r="F285" s="411" t="s">
        <v>482</v>
      </c>
      <c r="G285" s="411" t="s">
        <v>483</v>
      </c>
      <c r="H285" s="411" t="s">
        <v>484</v>
      </c>
      <c r="I285" s="411" t="s">
        <v>485</v>
      </c>
      <c r="J285" s="411" t="s">
        <v>486</v>
      </c>
      <c r="K285" s="411" t="s">
        <v>487</v>
      </c>
      <c r="L285" s="410" t="s">
        <v>488</v>
      </c>
      <c r="M285" s="411" t="s">
        <v>489</v>
      </c>
      <c r="N285" s="411" t="s">
        <v>490</v>
      </c>
      <c r="O285" s="411" t="s">
        <v>487</v>
      </c>
      <c r="P285" s="411" t="s">
        <v>484</v>
      </c>
      <c r="Q285" s="410" t="s">
        <v>491</v>
      </c>
      <c r="R285" s="411" t="s">
        <v>492</v>
      </c>
      <c r="S285" s="411" t="s">
        <v>493</v>
      </c>
      <c r="T285" s="411">
        <v>61756546</v>
      </c>
      <c r="U285" s="411"/>
      <c r="V285" s="411"/>
      <c r="W285" s="412" t="s">
        <v>1133</v>
      </c>
      <c r="X285" s="411" t="s">
        <v>1148</v>
      </c>
      <c r="Y285" s="411" t="s">
        <v>496</v>
      </c>
      <c r="Z285" s="411" t="s">
        <v>497</v>
      </c>
      <c r="AA285" s="411" t="s">
        <v>498</v>
      </c>
      <c r="AB285" s="411" t="s">
        <v>499</v>
      </c>
      <c r="AC285" s="411" t="s">
        <v>500</v>
      </c>
      <c r="AD285" s="413">
        <v>454560</v>
      </c>
      <c r="AE285" s="413">
        <v>454560</v>
      </c>
      <c r="AF285" s="411" t="s">
        <v>273</v>
      </c>
      <c r="AG285" s="411">
        <v>2.1315E-4</v>
      </c>
      <c r="AH285" s="413">
        <v>96.89</v>
      </c>
      <c r="AI285" s="413">
        <v>96.89</v>
      </c>
      <c r="AJ285" s="411" t="s">
        <v>501</v>
      </c>
      <c r="AK285" s="411" t="s">
        <v>502</v>
      </c>
      <c r="AL285" s="410" t="s">
        <v>503</v>
      </c>
      <c r="AM285" s="411">
        <v>34810</v>
      </c>
      <c r="AN285" s="411">
        <v>74510</v>
      </c>
      <c r="AO285" s="410" t="s">
        <v>477</v>
      </c>
      <c r="AP285" s="410" t="s">
        <v>504</v>
      </c>
      <c r="AQ285" s="411" t="s">
        <v>1149</v>
      </c>
      <c r="AR285" s="411" t="s">
        <v>1126</v>
      </c>
      <c r="AS285" s="412" t="s">
        <v>1133</v>
      </c>
      <c r="AT285" s="411" t="s">
        <v>482</v>
      </c>
      <c r="AU285" s="411" t="s">
        <v>1141</v>
      </c>
      <c r="AV285" s="413" t="s">
        <v>1142</v>
      </c>
      <c r="AW285" s="411"/>
      <c r="AX285" s="411" t="s">
        <v>603</v>
      </c>
      <c r="AY285" s="413" t="s">
        <v>1150</v>
      </c>
      <c r="AZ285" s="411">
        <v>1931632</v>
      </c>
      <c r="BA285" s="411" t="s">
        <v>1144</v>
      </c>
      <c r="BB285" s="411" t="s">
        <v>1145</v>
      </c>
      <c r="BC285" s="411" t="s">
        <v>521</v>
      </c>
      <c r="BD285" s="411" t="s">
        <v>1146</v>
      </c>
      <c r="BE285" s="412" t="s">
        <v>1147</v>
      </c>
      <c r="BF285" s="411" t="s">
        <v>273</v>
      </c>
      <c r="BG285" s="413" t="s">
        <v>1142</v>
      </c>
      <c r="BH285" s="411"/>
      <c r="BI285" s="411"/>
      <c r="BJ285" s="411"/>
      <c r="BK285" s="411"/>
      <c r="BL285" s="411"/>
      <c r="BM285" s="411"/>
      <c r="BN285" s="411"/>
      <c r="BO285" s="411"/>
      <c r="BP285" s="411"/>
      <c r="BQ285" s="411"/>
      <c r="BR285" s="411"/>
    </row>
    <row r="286" spans="1:70" hidden="1" x14ac:dyDescent="0.35">
      <c r="A286" s="301" t="s">
        <v>477</v>
      </c>
      <c r="B286" s="302" t="s">
        <v>478</v>
      </c>
      <c r="C286" s="302" t="s">
        <v>479</v>
      </c>
      <c r="D286" s="303" t="s">
        <v>480</v>
      </c>
      <c r="E286" s="303" t="s">
        <v>481</v>
      </c>
      <c r="F286" s="302" t="s">
        <v>482</v>
      </c>
      <c r="G286" s="302" t="s">
        <v>483</v>
      </c>
      <c r="H286" s="302" t="s">
        <v>484</v>
      </c>
      <c r="I286" s="302" t="s">
        <v>485</v>
      </c>
      <c r="J286" s="302" t="s">
        <v>486</v>
      </c>
      <c r="K286" s="302" t="s">
        <v>487</v>
      </c>
      <c r="L286" s="301" t="s">
        <v>488</v>
      </c>
      <c r="M286" s="302" t="s">
        <v>489</v>
      </c>
      <c r="N286" s="302" t="s">
        <v>490</v>
      </c>
      <c r="O286" s="302" t="s">
        <v>487</v>
      </c>
      <c r="P286" s="302" t="s">
        <v>484</v>
      </c>
      <c r="Q286" s="301" t="s">
        <v>491</v>
      </c>
      <c r="R286" s="302" t="s">
        <v>492</v>
      </c>
      <c r="S286" s="302" t="s">
        <v>493</v>
      </c>
      <c r="T286" s="302">
        <v>61764932</v>
      </c>
      <c r="U286" s="302"/>
      <c r="V286" s="302"/>
      <c r="W286" s="303" t="s">
        <v>1133</v>
      </c>
      <c r="X286" s="302" t="s">
        <v>792</v>
      </c>
      <c r="Y286" s="302" t="s">
        <v>496</v>
      </c>
      <c r="Z286" s="302" t="s">
        <v>793</v>
      </c>
      <c r="AA286" s="302"/>
      <c r="AB286" s="302" t="s">
        <v>794</v>
      </c>
      <c r="AC286" s="302" t="s">
        <v>795</v>
      </c>
      <c r="AD286" s="304">
        <v>0</v>
      </c>
      <c r="AE286" s="304">
        <v>98.7</v>
      </c>
      <c r="AF286" s="302" t="s">
        <v>741</v>
      </c>
      <c r="AG286" s="302">
        <v>1</v>
      </c>
      <c r="AH286" s="304">
        <v>0</v>
      </c>
      <c r="AI286" s="304">
        <v>98.7</v>
      </c>
      <c r="AJ286" s="302"/>
      <c r="AK286" s="302"/>
      <c r="AL286" s="301"/>
      <c r="AM286" s="302"/>
      <c r="AN286" s="302"/>
      <c r="AO286" s="301"/>
      <c r="AP286" s="301"/>
      <c r="AQ286" s="302" t="s">
        <v>796</v>
      </c>
      <c r="AR286" s="302"/>
      <c r="AS286" s="303"/>
      <c r="AT286" s="302"/>
      <c r="AU286" s="302"/>
      <c r="AV286" s="304"/>
      <c r="AW286" s="302"/>
      <c r="AX286" s="302"/>
      <c r="AY286" s="304"/>
      <c r="AZ286" s="302"/>
      <c r="BA286" s="302"/>
      <c r="BB286" s="302"/>
      <c r="BC286" s="302"/>
      <c r="BD286" s="302"/>
      <c r="BE286" s="303"/>
      <c r="BF286" s="302"/>
      <c r="BG286" s="304"/>
      <c r="BH286" s="302"/>
      <c r="BI286" s="302"/>
      <c r="BJ286" s="302"/>
      <c r="BK286" s="302"/>
      <c r="BL286" s="302"/>
      <c r="BM286" s="302"/>
      <c r="BN286" s="302"/>
      <c r="BO286" s="302"/>
      <c r="BP286" s="302"/>
      <c r="BQ286" s="302"/>
      <c r="BR286" s="302"/>
    </row>
    <row r="287" spans="1:70" hidden="1" x14ac:dyDescent="0.35">
      <c r="A287" s="301" t="s">
        <v>477</v>
      </c>
      <c r="B287" s="302" t="s">
        <v>478</v>
      </c>
      <c r="C287" s="302" t="s">
        <v>479</v>
      </c>
      <c r="D287" s="303" t="s">
        <v>480</v>
      </c>
      <c r="E287" s="303" t="s">
        <v>481</v>
      </c>
      <c r="F287" s="302" t="s">
        <v>482</v>
      </c>
      <c r="G287" s="302" t="s">
        <v>483</v>
      </c>
      <c r="H287" s="302" t="s">
        <v>484</v>
      </c>
      <c r="I287" s="302" t="s">
        <v>485</v>
      </c>
      <c r="J287" s="302" t="s">
        <v>486</v>
      </c>
      <c r="K287" s="302" t="s">
        <v>487</v>
      </c>
      <c r="L287" s="301" t="s">
        <v>488</v>
      </c>
      <c r="M287" s="302" t="s">
        <v>489</v>
      </c>
      <c r="N287" s="302" t="s">
        <v>490</v>
      </c>
      <c r="O287" s="302" t="s">
        <v>487</v>
      </c>
      <c r="P287" s="302" t="s">
        <v>484</v>
      </c>
      <c r="Q287" s="301" t="s">
        <v>491</v>
      </c>
      <c r="R287" s="302" t="s">
        <v>492</v>
      </c>
      <c r="S287" s="302" t="s">
        <v>493</v>
      </c>
      <c r="T287" s="302">
        <v>61764941</v>
      </c>
      <c r="U287" s="302"/>
      <c r="V287" s="302"/>
      <c r="W287" s="303" t="s">
        <v>1133</v>
      </c>
      <c r="X287" s="302" t="s">
        <v>792</v>
      </c>
      <c r="Y287" s="302" t="s">
        <v>496</v>
      </c>
      <c r="Z287" s="302" t="s">
        <v>793</v>
      </c>
      <c r="AA287" s="302"/>
      <c r="AB287" s="302" t="s">
        <v>794</v>
      </c>
      <c r="AC287" s="302" t="s">
        <v>795</v>
      </c>
      <c r="AD287" s="304">
        <v>0</v>
      </c>
      <c r="AE287" s="304">
        <v>562139.19999999995</v>
      </c>
      <c r="AF287" s="302" t="s">
        <v>273</v>
      </c>
      <c r="AG287" s="302">
        <v>2.1315E-4</v>
      </c>
      <c r="AH287" s="304">
        <v>0</v>
      </c>
      <c r="AI287" s="304">
        <v>119.82</v>
      </c>
      <c r="AJ287" s="302"/>
      <c r="AK287" s="302"/>
      <c r="AL287" s="301"/>
      <c r="AM287" s="302"/>
      <c r="AN287" s="302"/>
      <c r="AO287" s="301"/>
      <c r="AP287" s="301"/>
      <c r="AQ287" s="302" t="s">
        <v>796</v>
      </c>
      <c r="AR287" s="302"/>
      <c r="AS287" s="303"/>
      <c r="AT287" s="302"/>
      <c r="AU287" s="302"/>
      <c r="AV287" s="304"/>
      <c r="AW287" s="302"/>
      <c r="AX287" s="302"/>
      <c r="AY287" s="304"/>
      <c r="AZ287" s="302"/>
      <c r="BA287" s="302"/>
      <c r="BB287" s="302"/>
      <c r="BC287" s="302"/>
      <c r="BD287" s="302"/>
      <c r="BE287" s="303"/>
      <c r="BF287" s="302"/>
      <c r="BG287" s="304"/>
      <c r="BH287" s="302"/>
      <c r="BI287" s="302"/>
      <c r="BJ287" s="302"/>
      <c r="BK287" s="302"/>
      <c r="BL287" s="302"/>
      <c r="BM287" s="302"/>
      <c r="BN287" s="302"/>
      <c r="BO287" s="302"/>
      <c r="BP287" s="302"/>
      <c r="BQ287" s="302"/>
      <c r="BR287" s="302"/>
    </row>
    <row r="288" spans="1:70" s="414" customFormat="1" hidden="1" x14ac:dyDescent="0.35">
      <c r="A288" s="410" t="s">
        <v>477</v>
      </c>
      <c r="B288" s="411" t="s">
        <v>478</v>
      </c>
      <c r="C288" s="411" t="s">
        <v>479</v>
      </c>
      <c r="D288" s="412" t="s">
        <v>480</v>
      </c>
      <c r="E288" s="412" t="s">
        <v>481</v>
      </c>
      <c r="F288" s="411" t="s">
        <v>482</v>
      </c>
      <c r="G288" s="411" t="s">
        <v>483</v>
      </c>
      <c r="H288" s="411" t="s">
        <v>484</v>
      </c>
      <c r="I288" s="411" t="s">
        <v>485</v>
      </c>
      <c r="J288" s="411" t="s">
        <v>486</v>
      </c>
      <c r="K288" s="411" t="s">
        <v>487</v>
      </c>
      <c r="L288" s="410" t="s">
        <v>488</v>
      </c>
      <c r="M288" s="411" t="s">
        <v>489</v>
      </c>
      <c r="N288" s="411" t="s">
        <v>490</v>
      </c>
      <c r="O288" s="411" t="s">
        <v>487</v>
      </c>
      <c r="P288" s="411" t="s">
        <v>484</v>
      </c>
      <c r="Q288" s="410" t="s">
        <v>491</v>
      </c>
      <c r="R288" s="411" t="s">
        <v>492</v>
      </c>
      <c r="S288" s="411" t="s">
        <v>493</v>
      </c>
      <c r="T288" s="411">
        <v>61927808</v>
      </c>
      <c r="U288" s="411"/>
      <c r="V288" s="411"/>
      <c r="W288" s="412" t="s">
        <v>1121</v>
      </c>
      <c r="X288" s="411" t="s">
        <v>1123</v>
      </c>
      <c r="Y288" s="411" t="s">
        <v>496</v>
      </c>
      <c r="Z288" s="411" t="s">
        <v>497</v>
      </c>
      <c r="AA288" s="411" t="s">
        <v>498</v>
      </c>
      <c r="AB288" s="411" t="s">
        <v>499</v>
      </c>
      <c r="AC288" s="411" t="s">
        <v>500</v>
      </c>
      <c r="AD288" s="413">
        <v>3096000</v>
      </c>
      <c r="AE288" s="413">
        <v>3096000</v>
      </c>
      <c r="AF288" s="411" t="s">
        <v>273</v>
      </c>
      <c r="AG288" s="411">
        <v>2.1315E-4</v>
      </c>
      <c r="AH288" s="413">
        <v>659.92</v>
      </c>
      <c r="AI288" s="413">
        <v>659.92</v>
      </c>
      <c r="AJ288" s="411" t="s">
        <v>501</v>
      </c>
      <c r="AK288" s="411" t="s">
        <v>502</v>
      </c>
      <c r="AL288" s="410" t="s">
        <v>503</v>
      </c>
      <c r="AM288" s="411">
        <v>34810</v>
      </c>
      <c r="AN288" s="411">
        <v>75709</v>
      </c>
      <c r="AO288" s="410" t="s">
        <v>477</v>
      </c>
      <c r="AP288" s="410" t="s">
        <v>504</v>
      </c>
      <c r="AQ288" s="411" t="s">
        <v>1125</v>
      </c>
      <c r="AR288" s="411" t="s">
        <v>1126</v>
      </c>
      <c r="AS288" s="412" t="s">
        <v>1121</v>
      </c>
      <c r="AT288" s="411" t="s">
        <v>482</v>
      </c>
      <c r="AU288" s="411" t="s">
        <v>1151</v>
      </c>
      <c r="AV288" s="413" t="s">
        <v>1152</v>
      </c>
      <c r="AW288" s="411"/>
      <c r="AX288" s="411" t="s">
        <v>509</v>
      </c>
      <c r="AY288" s="413" t="s">
        <v>1153</v>
      </c>
      <c r="AZ288" s="411">
        <v>1931632</v>
      </c>
      <c r="BA288" s="411" t="s">
        <v>1144</v>
      </c>
      <c r="BB288" s="411" t="s">
        <v>1145</v>
      </c>
      <c r="BC288" s="411" t="s">
        <v>521</v>
      </c>
      <c r="BD288" s="411" t="s">
        <v>1154</v>
      </c>
      <c r="BE288" s="412" t="s">
        <v>1155</v>
      </c>
      <c r="BF288" s="411" t="s">
        <v>273</v>
      </c>
      <c r="BG288" s="413" t="s">
        <v>1152</v>
      </c>
      <c r="BH288" s="411"/>
      <c r="BI288" s="411"/>
      <c r="BJ288" s="411"/>
      <c r="BK288" s="411"/>
      <c r="BL288" s="411"/>
      <c r="BM288" s="411"/>
      <c r="BN288" s="411"/>
      <c r="BO288" s="411"/>
      <c r="BP288" s="411"/>
      <c r="BQ288" s="411"/>
      <c r="BR288" s="411"/>
    </row>
    <row r="289" spans="1:70" s="414" customFormat="1" hidden="1" x14ac:dyDescent="0.35">
      <c r="A289" s="410" t="s">
        <v>477</v>
      </c>
      <c r="B289" s="411" t="s">
        <v>478</v>
      </c>
      <c r="C289" s="411" t="s">
        <v>479</v>
      </c>
      <c r="D289" s="412" t="s">
        <v>480</v>
      </c>
      <c r="E289" s="412" t="s">
        <v>481</v>
      </c>
      <c r="F289" s="411" t="s">
        <v>482</v>
      </c>
      <c r="G289" s="411" t="s">
        <v>483</v>
      </c>
      <c r="H289" s="411" t="s">
        <v>484</v>
      </c>
      <c r="I289" s="411" t="s">
        <v>485</v>
      </c>
      <c r="J289" s="411" t="s">
        <v>486</v>
      </c>
      <c r="K289" s="411" t="s">
        <v>487</v>
      </c>
      <c r="L289" s="410" t="s">
        <v>488</v>
      </c>
      <c r="M289" s="411" t="s">
        <v>489</v>
      </c>
      <c r="N289" s="411" t="s">
        <v>490</v>
      </c>
      <c r="O289" s="411" t="s">
        <v>487</v>
      </c>
      <c r="P289" s="411" t="s">
        <v>484</v>
      </c>
      <c r="Q289" s="410" t="s">
        <v>491</v>
      </c>
      <c r="R289" s="411" t="s">
        <v>492</v>
      </c>
      <c r="S289" s="411" t="s">
        <v>493</v>
      </c>
      <c r="T289" s="411">
        <v>61927810</v>
      </c>
      <c r="U289" s="411"/>
      <c r="V289" s="411"/>
      <c r="W289" s="412" t="s">
        <v>1121</v>
      </c>
      <c r="X289" s="411" t="s">
        <v>1148</v>
      </c>
      <c r="Y289" s="411" t="s">
        <v>496</v>
      </c>
      <c r="Z289" s="411" t="s">
        <v>497</v>
      </c>
      <c r="AA289" s="411" t="s">
        <v>498</v>
      </c>
      <c r="AB289" s="411" t="s">
        <v>499</v>
      </c>
      <c r="AC289" s="411" t="s">
        <v>500</v>
      </c>
      <c r="AD289" s="413">
        <v>185760</v>
      </c>
      <c r="AE289" s="413">
        <v>185760</v>
      </c>
      <c r="AF289" s="411" t="s">
        <v>273</v>
      </c>
      <c r="AG289" s="411">
        <v>2.1315E-4</v>
      </c>
      <c r="AH289" s="413">
        <v>39.590000000000003</v>
      </c>
      <c r="AI289" s="413">
        <v>39.590000000000003</v>
      </c>
      <c r="AJ289" s="411" t="s">
        <v>501</v>
      </c>
      <c r="AK289" s="411" t="s">
        <v>502</v>
      </c>
      <c r="AL289" s="410" t="s">
        <v>503</v>
      </c>
      <c r="AM289" s="411">
        <v>34810</v>
      </c>
      <c r="AN289" s="411">
        <v>74510</v>
      </c>
      <c r="AO289" s="410" t="s">
        <v>477</v>
      </c>
      <c r="AP289" s="410" t="s">
        <v>504</v>
      </c>
      <c r="AQ289" s="411" t="s">
        <v>1149</v>
      </c>
      <c r="AR289" s="411" t="s">
        <v>1126</v>
      </c>
      <c r="AS289" s="412" t="s">
        <v>1121</v>
      </c>
      <c r="AT289" s="411" t="s">
        <v>482</v>
      </c>
      <c r="AU289" s="411" t="s">
        <v>1151</v>
      </c>
      <c r="AV289" s="413" t="s">
        <v>1152</v>
      </c>
      <c r="AW289" s="411"/>
      <c r="AX289" s="411" t="s">
        <v>603</v>
      </c>
      <c r="AY289" s="413" t="s">
        <v>1156</v>
      </c>
      <c r="AZ289" s="411">
        <v>1931632</v>
      </c>
      <c r="BA289" s="411" t="s">
        <v>1144</v>
      </c>
      <c r="BB289" s="411" t="s">
        <v>1145</v>
      </c>
      <c r="BC289" s="411" t="s">
        <v>521</v>
      </c>
      <c r="BD289" s="411" t="s">
        <v>1154</v>
      </c>
      <c r="BE289" s="412" t="s">
        <v>1155</v>
      </c>
      <c r="BF289" s="411" t="s">
        <v>273</v>
      </c>
      <c r="BG289" s="413" t="s">
        <v>1152</v>
      </c>
      <c r="BH289" s="411"/>
      <c r="BI289" s="411"/>
      <c r="BJ289" s="411"/>
      <c r="BK289" s="411"/>
      <c r="BL289" s="411"/>
      <c r="BM289" s="411"/>
      <c r="BN289" s="411"/>
      <c r="BO289" s="411"/>
      <c r="BP289" s="411"/>
      <c r="BQ289" s="411"/>
      <c r="BR289" s="411"/>
    </row>
    <row r="290" spans="1:70" hidden="1" x14ac:dyDescent="0.35">
      <c r="A290" s="301" t="s">
        <v>477</v>
      </c>
      <c r="B290" s="302" t="s">
        <v>478</v>
      </c>
      <c r="C290" s="302" t="s">
        <v>479</v>
      </c>
      <c r="D290" s="303" t="s">
        <v>480</v>
      </c>
      <c r="E290" s="303" t="s">
        <v>481</v>
      </c>
      <c r="F290" s="302" t="s">
        <v>482</v>
      </c>
      <c r="G290" s="302" t="s">
        <v>483</v>
      </c>
      <c r="H290" s="302" t="s">
        <v>484</v>
      </c>
      <c r="I290" s="302" t="s">
        <v>485</v>
      </c>
      <c r="J290" s="302" t="s">
        <v>486</v>
      </c>
      <c r="K290" s="302" t="s">
        <v>487</v>
      </c>
      <c r="L290" s="301" t="s">
        <v>488</v>
      </c>
      <c r="M290" s="302" t="s">
        <v>489</v>
      </c>
      <c r="N290" s="302" t="s">
        <v>490</v>
      </c>
      <c r="O290" s="302" t="s">
        <v>487</v>
      </c>
      <c r="P290" s="302" t="s">
        <v>484</v>
      </c>
      <c r="Q290" s="301" t="s">
        <v>491</v>
      </c>
      <c r="R290" s="302" t="s">
        <v>492</v>
      </c>
      <c r="S290" s="302" t="s">
        <v>493</v>
      </c>
      <c r="T290" s="302">
        <v>61931633</v>
      </c>
      <c r="U290" s="302"/>
      <c r="V290" s="302"/>
      <c r="W290" s="303" t="s">
        <v>1121</v>
      </c>
      <c r="X290" s="302" t="s">
        <v>792</v>
      </c>
      <c r="Y290" s="302" t="s">
        <v>496</v>
      </c>
      <c r="Z290" s="302" t="s">
        <v>793</v>
      </c>
      <c r="AA290" s="302"/>
      <c r="AB290" s="302" t="s">
        <v>794</v>
      </c>
      <c r="AC290" s="302" t="s">
        <v>795</v>
      </c>
      <c r="AD290" s="304">
        <v>0</v>
      </c>
      <c r="AE290" s="304">
        <v>229723.2</v>
      </c>
      <c r="AF290" s="302" t="s">
        <v>273</v>
      </c>
      <c r="AG290" s="302">
        <v>2.1315E-4</v>
      </c>
      <c r="AH290" s="304">
        <v>0</v>
      </c>
      <c r="AI290" s="304">
        <v>48.97</v>
      </c>
      <c r="AJ290" s="302"/>
      <c r="AK290" s="302"/>
      <c r="AL290" s="301"/>
      <c r="AM290" s="302"/>
      <c r="AN290" s="302"/>
      <c r="AO290" s="301"/>
      <c r="AP290" s="301"/>
      <c r="AQ290" s="302" t="s">
        <v>796</v>
      </c>
      <c r="AR290" s="302"/>
      <c r="AS290" s="303"/>
      <c r="AT290" s="302"/>
      <c r="AU290" s="302"/>
      <c r="AV290" s="304"/>
      <c r="AW290" s="302"/>
      <c r="AX290" s="302"/>
      <c r="AY290" s="304"/>
      <c r="AZ290" s="302"/>
      <c r="BA290" s="302"/>
      <c r="BB290" s="302"/>
      <c r="BC290" s="302"/>
      <c r="BD290" s="302"/>
      <c r="BE290" s="303"/>
      <c r="BF290" s="302"/>
      <c r="BG290" s="304"/>
      <c r="BH290" s="302"/>
      <c r="BI290" s="302"/>
      <c r="BJ290" s="302"/>
      <c r="BK290" s="302"/>
      <c r="BL290" s="302"/>
      <c r="BM290" s="302"/>
      <c r="BN290" s="302"/>
      <c r="BO290" s="302"/>
      <c r="BP290" s="302"/>
      <c r="BQ290" s="302"/>
      <c r="BR290" s="302"/>
    </row>
    <row r="291" spans="1:70" s="423" customFormat="1" hidden="1" x14ac:dyDescent="0.35">
      <c r="A291" s="419" t="s">
        <v>477</v>
      </c>
      <c r="B291" s="420" t="s">
        <v>478</v>
      </c>
      <c r="C291" s="420" t="s">
        <v>479</v>
      </c>
      <c r="D291" s="421" t="s">
        <v>480</v>
      </c>
      <c r="E291" s="421" t="s">
        <v>481</v>
      </c>
      <c r="F291" s="420" t="s">
        <v>482</v>
      </c>
      <c r="G291" s="420" t="s">
        <v>483</v>
      </c>
      <c r="H291" s="420" t="s">
        <v>484</v>
      </c>
      <c r="I291" s="420" t="s">
        <v>485</v>
      </c>
      <c r="J291" s="420" t="s">
        <v>486</v>
      </c>
      <c r="K291" s="420" t="s">
        <v>487</v>
      </c>
      <c r="L291" s="419" t="s">
        <v>488</v>
      </c>
      <c r="M291" s="420" t="s">
        <v>489</v>
      </c>
      <c r="N291" s="420" t="s">
        <v>490</v>
      </c>
      <c r="O291" s="420" t="s">
        <v>487</v>
      </c>
      <c r="P291" s="420" t="s">
        <v>484</v>
      </c>
      <c r="Q291" s="419" t="s">
        <v>491</v>
      </c>
      <c r="R291" s="420" t="s">
        <v>492</v>
      </c>
      <c r="S291" s="420" t="s">
        <v>493</v>
      </c>
      <c r="T291" s="420">
        <v>62454066</v>
      </c>
      <c r="U291" s="420"/>
      <c r="V291" s="420"/>
      <c r="W291" s="421" t="s">
        <v>1134</v>
      </c>
      <c r="X291" s="420" t="s">
        <v>747</v>
      </c>
      <c r="Y291" s="420" t="s">
        <v>496</v>
      </c>
      <c r="Z291" s="420" t="s">
        <v>497</v>
      </c>
      <c r="AA291" s="420" t="s">
        <v>498</v>
      </c>
      <c r="AB291" s="420" t="s">
        <v>499</v>
      </c>
      <c r="AC291" s="420" t="s">
        <v>500</v>
      </c>
      <c r="AD291" s="422">
        <v>6517900</v>
      </c>
      <c r="AE291" s="422">
        <v>6517900</v>
      </c>
      <c r="AF291" s="420" t="s">
        <v>273</v>
      </c>
      <c r="AG291" s="420">
        <v>2.1311999999999999E-4</v>
      </c>
      <c r="AH291" s="422">
        <v>1417.84</v>
      </c>
      <c r="AI291" s="422">
        <v>1417.84</v>
      </c>
      <c r="AJ291" s="420" t="s">
        <v>501</v>
      </c>
      <c r="AK291" s="420" t="s">
        <v>502</v>
      </c>
      <c r="AL291" s="419" t="s">
        <v>503</v>
      </c>
      <c r="AM291" s="420">
        <v>34810</v>
      </c>
      <c r="AN291" s="420">
        <v>71605</v>
      </c>
      <c r="AO291" s="419" t="s">
        <v>477</v>
      </c>
      <c r="AP291" s="419" t="s">
        <v>504</v>
      </c>
      <c r="AQ291" s="420" t="s">
        <v>748</v>
      </c>
      <c r="AR291" s="420" t="s">
        <v>1126</v>
      </c>
      <c r="AS291" s="421" t="s">
        <v>1134</v>
      </c>
      <c r="AT291" s="420" t="s">
        <v>482</v>
      </c>
      <c r="AU291" s="420" t="s">
        <v>1157</v>
      </c>
      <c r="AV291" s="422" t="s">
        <v>1158</v>
      </c>
      <c r="AW291" s="420" t="s">
        <v>751</v>
      </c>
      <c r="AX291" s="420" t="s">
        <v>603</v>
      </c>
      <c r="AY291" s="422" t="s">
        <v>1159</v>
      </c>
      <c r="AZ291" s="420">
        <v>1040764</v>
      </c>
      <c r="BA291" s="420" t="s">
        <v>749</v>
      </c>
      <c r="BB291" s="420" t="s">
        <v>750</v>
      </c>
      <c r="BC291" s="420" t="s">
        <v>512</v>
      </c>
      <c r="BD291" s="420" t="s">
        <v>1160</v>
      </c>
      <c r="BE291" s="421" t="s">
        <v>586</v>
      </c>
      <c r="BF291" s="420" t="s">
        <v>273</v>
      </c>
      <c r="BG291" s="422" t="s">
        <v>1158</v>
      </c>
      <c r="BH291" s="420">
        <v>10311214</v>
      </c>
      <c r="BI291" s="420">
        <v>1</v>
      </c>
      <c r="BJ291" s="420" t="s">
        <v>751</v>
      </c>
      <c r="BK291" s="420" t="s">
        <v>600</v>
      </c>
      <c r="BL291" s="420" t="s">
        <v>601</v>
      </c>
      <c r="BM291" s="420"/>
      <c r="BN291" s="420"/>
      <c r="BO291" s="420"/>
      <c r="BP291" s="420"/>
      <c r="BQ291" s="420"/>
      <c r="BR291" s="420"/>
    </row>
    <row r="292" spans="1:70" s="423" customFormat="1" hidden="1" x14ac:dyDescent="0.35">
      <c r="A292" s="419" t="s">
        <v>477</v>
      </c>
      <c r="B292" s="420" t="s">
        <v>478</v>
      </c>
      <c r="C292" s="420" t="s">
        <v>479</v>
      </c>
      <c r="D292" s="421" t="s">
        <v>480</v>
      </c>
      <c r="E292" s="421" t="s">
        <v>481</v>
      </c>
      <c r="F292" s="420" t="s">
        <v>482</v>
      </c>
      <c r="G292" s="420" t="s">
        <v>483</v>
      </c>
      <c r="H292" s="420" t="s">
        <v>484</v>
      </c>
      <c r="I292" s="420" t="s">
        <v>485</v>
      </c>
      <c r="J292" s="420" t="s">
        <v>486</v>
      </c>
      <c r="K292" s="420" t="s">
        <v>487</v>
      </c>
      <c r="L292" s="419" t="s">
        <v>488</v>
      </c>
      <c r="M292" s="420" t="s">
        <v>489</v>
      </c>
      <c r="N292" s="420" t="s">
        <v>490</v>
      </c>
      <c r="O292" s="420" t="s">
        <v>487</v>
      </c>
      <c r="P292" s="420" t="s">
        <v>484</v>
      </c>
      <c r="Q292" s="419" t="s">
        <v>491</v>
      </c>
      <c r="R292" s="420" t="s">
        <v>492</v>
      </c>
      <c r="S292" s="420" t="s">
        <v>493</v>
      </c>
      <c r="T292" s="420">
        <v>62454074</v>
      </c>
      <c r="U292" s="420"/>
      <c r="V292" s="420"/>
      <c r="W292" s="421" t="s">
        <v>1134</v>
      </c>
      <c r="X292" s="420" t="s">
        <v>747</v>
      </c>
      <c r="Y292" s="420" t="s">
        <v>496</v>
      </c>
      <c r="Z292" s="420" t="s">
        <v>497</v>
      </c>
      <c r="AA292" s="420" t="s">
        <v>498</v>
      </c>
      <c r="AB292" s="420" t="s">
        <v>499</v>
      </c>
      <c r="AC292" s="420" t="s">
        <v>605</v>
      </c>
      <c r="AD292" s="422">
        <v>0</v>
      </c>
      <c r="AE292" s="422">
        <v>0</v>
      </c>
      <c r="AF292" s="420" t="s">
        <v>273</v>
      </c>
      <c r="AG292" s="420">
        <v>2.1311999999999999E-4</v>
      </c>
      <c r="AH292" s="422">
        <v>-28.74</v>
      </c>
      <c r="AI292" s="422">
        <v>-28.74</v>
      </c>
      <c r="AJ292" s="420" t="s">
        <v>501</v>
      </c>
      <c r="AK292" s="420" t="s">
        <v>502</v>
      </c>
      <c r="AL292" s="419" t="s">
        <v>503</v>
      </c>
      <c r="AM292" s="420">
        <v>34810</v>
      </c>
      <c r="AN292" s="420">
        <v>71605</v>
      </c>
      <c r="AO292" s="419" t="s">
        <v>477</v>
      </c>
      <c r="AP292" s="419" t="s">
        <v>504</v>
      </c>
      <c r="AQ292" s="420" t="s">
        <v>748</v>
      </c>
      <c r="AR292" s="420" t="s">
        <v>1126</v>
      </c>
      <c r="AS292" s="421" t="s">
        <v>1134</v>
      </c>
      <c r="AT292" s="420" t="s">
        <v>482</v>
      </c>
      <c r="AU292" s="420" t="s">
        <v>1157</v>
      </c>
      <c r="AV292" s="422" t="s">
        <v>1158</v>
      </c>
      <c r="AW292" s="420" t="s">
        <v>751</v>
      </c>
      <c r="AX292" s="420" t="s">
        <v>603</v>
      </c>
      <c r="AY292" s="422" t="s">
        <v>606</v>
      </c>
      <c r="AZ292" s="420">
        <v>1040764</v>
      </c>
      <c r="BA292" s="420" t="s">
        <v>749</v>
      </c>
      <c r="BB292" s="420" t="s">
        <v>750</v>
      </c>
      <c r="BC292" s="420" t="s">
        <v>512</v>
      </c>
      <c r="BD292" s="420" t="s">
        <v>1160</v>
      </c>
      <c r="BE292" s="421" t="s">
        <v>586</v>
      </c>
      <c r="BF292" s="420" t="s">
        <v>273</v>
      </c>
      <c r="BG292" s="422" t="s">
        <v>1158</v>
      </c>
      <c r="BH292" s="420">
        <v>10311214</v>
      </c>
      <c r="BI292" s="420">
        <v>1</v>
      </c>
      <c r="BJ292" s="420" t="s">
        <v>751</v>
      </c>
      <c r="BK292" s="420" t="s">
        <v>600</v>
      </c>
      <c r="BL292" s="420" t="s">
        <v>601</v>
      </c>
      <c r="BM292" s="420"/>
      <c r="BN292" s="420"/>
      <c r="BO292" s="420"/>
      <c r="BP292" s="420"/>
      <c r="BQ292" s="420"/>
      <c r="BR292" s="420"/>
    </row>
    <row r="293" spans="1:70" x14ac:dyDescent="0.35">
      <c r="A293" s="301" t="s">
        <v>477</v>
      </c>
      <c r="B293" s="302" t="s">
        <v>478</v>
      </c>
      <c r="C293" s="302" t="s">
        <v>479</v>
      </c>
      <c r="D293" s="303" t="s">
        <v>480</v>
      </c>
      <c r="E293" s="303" t="s">
        <v>481</v>
      </c>
      <c r="F293" s="302" t="s">
        <v>482</v>
      </c>
      <c r="G293" s="302" t="s">
        <v>483</v>
      </c>
      <c r="H293" s="302" t="s">
        <v>484</v>
      </c>
      <c r="I293" s="302" t="s">
        <v>485</v>
      </c>
      <c r="J293" s="302" t="s">
        <v>486</v>
      </c>
      <c r="K293" s="302" t="s">
        <v>487</v>
      </c>
      <c r="L293" s="301" t="s">
        <v>488</v>
      </c>
      <c r="M293" s="302" t="s">
        <v>489</v>
      </c>
      <c r="N293" s="302" t="s">
        <v>490</v>
      </c>
      <c r="O293" s="302" t="s">
        <v>487</v>
      </c>
      <c r="P293" s="302" t="s">
        <v>484</v>
      </c>
      <c r="Q293" s="301" t="s">
        <v>491</v>
      </c>
      <c r="R293" s="302" t="s">
        <v>492</v>
      </c>
      <c r="S293" s="302" t="s">
        <v>493</v>
      </c>
      <c r="T293" s="302">
        <v>62454666</v>
      </c>
      <c r="U293" s="302"/>
      <c r="V293" s="302"/>
      <c r="W293" s="303" t="s">
        <v>1134</v>
      </c>
      <c r="X293" s="302" t="s">
        <v>849</v>
      </c>
      <c r="Y293" s="302" t="s">
        <v>496</v>
      </c>
      <c r="Z293" s="302" t="s">
        <v>793</v>
      </c>
      <c r="AA293" s="302"/>
      <c r="AB293" s="302" t="s">
        <v>850</v>
      </c>
      <c r="AC293" s="302" t="s">
        <v>851</v>
      </c>
      <c r="AD293" s="304">
        <v>964.11</v>
      </c>
      <c r="AE293" s="304">
        <v>964.11</v>
      </c>
      <c r="AF293" s="302" t="s">
        <v>741</v>
      </c>
      <c r="AG293" s="302">
        <v>1</v>
      </c>
      <c r="AH293" s="304">
        <v>964.11</v>
      </c>
      <c r="AI293" s="304">
        <v>964.11</v>
      </c>
      <c r="AJ293" s="302" t="s">
        <v>501</v>
      </c>
      <c r="AK293" s="302" t="s">
        <v>502</v>
      </c>
      <c r="AL293" s="301" t="s">
        <v>503</v>
      </c>
      <c r="AM293" s="302">
        <v>34810</v>
      </c>
      <c r="AN293" s="302">
        <v>71501</v>
      </c>
      <c r="AO293" s="301" t="s">
        <v>477</v>
      </c>
      <c r="AP293" s="301" t="s">
        <v>504</v>
      </c>
      <c r="AQ293" s="302" t="s">
        <v>852</v>
      </c>
      <c r="AR293" s="302"/>
      <c r="AS293" s="303"/>
      <c r="AT293" s="302"/>
      <c r="AU293" s="302"/>
      <c r="AV293" s="304"/>
      <c r="AW293" s="302"/>
      <c r="AX293" s="302"/>
      <c r="AY293" s="304"/>
      <c r="AZ293" s="302"/>
      <c r="BA293" s="302"/>
      <c r="BB293" s="302"/>
      <c r="BC293" s="302"/>
      <c r="BD293" s="302"/>
      <c r="BE293" s="303"/>
      <c r="BF293" s="302"/>
      <c r="BG293" s="304"/>
      <c r="BH293" s="302"/>
      <c r="BI293" s="302"/>
      <c r="BJ293" s="302"/>
      <c r="BK293" s="302"/>
      <c r="BL293" s="302"/>
      <c r="BM293" s="302" t="s">
        <v>853</v>
      </c>
      <c r="BN293" s="302" t="s">
        <v>854</v>
      </c>
      <c r="BO293" s="302" t="s">
        <v>855</v>
      </c>
      <c r="BP293" s="302" t="s">
        <v>590</v>
      </c>
      <c r="BQ293" s="302" t="s">
        <v>856</v>
      </c>
      <c r="BR293" s="302" t="s">
        <v>857</v>
      </c>
    </row>
    <row r="294" spans="1:70" x14ac:dyDescent="0.35">
      <c r="A294" s="301" t="s">
        <v>477</v>
      </c>
      <c r="B294" s="302" t="s">
        <v>478</v>
      </c>
      <c r="C294" s="302" t="s">
        <v>479</v>
      </c>
      <c r="D294" s="303" t="s">
        <v>480</v>
      </c>
      <c r="E294" s="303" t="s">
        <v>481</v>
      </c>
      <c r="F294" s="302" t="s">
        <v>482</v>
      </c>
      <c r="G294" s="302" t="s">
        <v>483</v>
      </c>
      <c r="H294" s="302" t="s">
        <v>484</v>
      </c>
      <c r="I294" s="302" t="s">
        <v>485</v>
      </c>
      <c r="J294" s="302" t="s">
        <v>486</v>
      </c>
      <c r="K294" s="302" t="s">
        <v>487</v>
      </c>
      <c r="L294" s="301" t="s">
        <v>488</v>
      </c>
      <c r="M294" s="302" t="s">
        <v>489</v>
      </c>
      <c r="N294" s="302" t="s">
        <v>490</v>
      </c>
      <c r="O294" s="302" t="s">
        <v>487</v>
      </c>
      <c r="P294" s="302" t="s">
        <v>484</v>
      </c>
      <c r="Q294" s="301" t="s">
        <v>491</v>
      </c>
      <c r="R294" s="302" t="s">
        <v>492</v>
      </c>
      <c r="S294" s="302" t="s">
        <v>493</v>
      </c>
      <c r="T294" s="302">
        <v>62454718</v>
      </c>
      <c r="U294" s="302"/>
      <c r="V294" s="302"/>
      <c r="W294" s="303" t="s">
        <v>1134</v>
      </c>
      <c r="X294" s="302" t="s">
        <v>936</v>
      </c>
      <c r="Y294" s="302" t="s">
        <v>496</v>
      </c>
      <c r="Z294" s="302" t="s">
        <v>793</v>
      </c>
      <c r="AA294" s="302"/>
      <c r="AB294" s="302" t="s">
        <v>850</v>
      </c>
      <c r="AC294" s="302" t="s">
        <v>851</v>
      </c>
      <c r="AD294" s="304">
        <v>753.37</v>
      </c>
      <c r="AE294" s="304">
        <v>753.37</v>
      </c>
      <c r="AF294" s="302" t="s">
        <v>741</v>
      </c>
      <c r="AG294" s="302">
        <v>1</v>
      </c>
      <c r="AH294" s="304">
        <v>753.37</v>
      </c>
      <c r="AI294" s="304">
        <v>753.37</v>
      </c>
      <c r="AJ294" s="302" t="s">
        <v>501</v>
      </c>
      <c r="AK294" s="302" t="s">
        <v>502</v>
      </c>
      <c r="AL294" s="301" t="s">
        <v>503</v>
      </c>
      <c r="AM294" s="302">
        <v>34810</v>
      </c>
      <c r="AN294" s="302">
        <v>71475</v>
      </c>
      <c r="AO294" s="301" t="s">
        <v>477</v>
      </c>
      <c r="AP294" s="301" t="s">
        <v>504</v>
      </c>
      <c r="AQ294" s="302" t="s">
        <v>937</v>
      </c>
      <c r="AR294" s="302"/>
      <c r="AS294" s="303"/>
      <c r="AT294" s="302"/>
      <c r="AU294" s="302"/>
      <c r="AV294" s="304"/>
      <c r="AW294" s="302"/>
      <c r="AX294" s="302"/>
      <c r="AY294" s="304"/>
      <c r="AZ294" s="302"/>
      <c r="BA294" s="302"/>
      <c r="BB294" s="302"/>
      <c r="BC294" s="302"/>
      <c r="BD294" s="302"/>
      <c r="BE294" s="303"/>
      <c r="BF294" s="302"/>
      <c r="BG294" s="304"/>
      <c r="BH294" s="302"/>
      <c r="BI294" s="302"/>
      <c r="BJ294" s="302"/>
      <c r="BK294" s="302"/>
      <c r="BL294" s="302"/>
      <c r="BM294" s="302" t="s">
        <v>944</v>
      </c>
      <c r="BN294" s="302" t="s">
        <v>945</v>
      </c>
      <c r="BO294" s="302" t="s">
        <v>940</v>
      </c>
      <c r="BP294" s="302" t="s">
        <v>496</v>
      </c>
      <c r="BQ294" s="302" t="s">
        <v>856</v>
      </c>
      <c r="BR294" s="302" t="s">
        <v>941</v>
      </c>
    </row>
    <row r="295" spans="1:70" hidden="1" x14ac:dyDescent="0.35">
      <c r="A295" s="301" t="s">
        <v>477</v>
      </c>
      <c r="B295" s="302" t="s">
        <v>478</v>
      </c>
      <c r="C295" s="302" t="s">
        <v>479</v>
      </c>
      <c r="D295" s="303" t="s">
        <v>480</v>
      </c>
      <c r="E295" s="303" t="s">
        <v>481</v>
      </c>
      <c r="F295" s="302" t="s">
        <v>482</v>
      </c>
      <c r="G295" s="302" t="s">
        <v>483</v>
      </c>
      <c r="H295" s="302" t="s">
        <v>484</v>
      </c>
      <c r="I295" s="302" t="s">
        <v>485</v>
      </c>
      <c r="J295" s="302" t="s">
        <v>486</v>
      </c>
      <c r="K295" s="302" t="s">
        <v>487</v>
      </c>
      <c r="L295" s="301" t="s">
        <v>488</v>
      </c>
      <c r="M295" s="302" t="s">
        <v>489</v>
      </c>
      <c r="N295" s="302" t="s">
        <v>490</v>
      </c>
      <c r="O295" s="302" t="s">
        <v>487</v>
      </c>
      <c r="P295" s="302" t="s">
        <v>484</v>
      </c>
      <c r="Q295" s="301" t="s">
        <v>491</v>
      </c>
      <c r="R295" s="302" t="s">
        <v>492</v>
      </c>
      <c r="S295" s="302" t="s">
        <v>493</v>
      </c>
      <c r="T295" s="302">
        <v>62454745</v>
      </c>
      <c r="U295" s="302"/>
      <c r="V295" s="302"/>
      <c r="W295" s="303" t="s">
        <v>1134</v>
      </c>
      <c r="X295" s="302" t="s">
        <v>926</v>
      </c>
      <c r="Y295" s="302" t="s">
        <v>496</v>
      </c>
      <c r="Z295" s="302" t="s">
        <v>793</v>
      </c>
      <c r="AA295" s="302"/>
      <c r="AB295" s="302" t="s">
        <v>850</v>
      </c>
      <c r="AC295" s="302" t="s">
        <v>851</v>
      </c>
      <c r="AD295" s="304">
        <v>18055.02</v>
      </c>
      <c r="AE295" s="304">
        <v>18055.02</v>
      </c>
      <c r="AF295" s="302" t="s">
        <v>741</v>
      </c>
      <c r="AG295" s="302">
        <v>1</v>
      </c>
      <c r="AH295" s="304">
        <v>18055.02</v>
      </c>
      <c r="AI295" s="304">
        <v>18055.02</v>
      </c>
      <c r="AJ295" s="302" t="s">
        <v>501</v>
      </c>
      <c r="AK295" s="302" t="s">
        <v>502</v>
      </c>
      <c r="AL295" s="301" t="s">
        <v>503</v>
      </c>
      <c r="AM295" s="302">
        <v>34810</v>
      </c>
      <c r="AN295" s="302">
        <v>67405</v>
      </c>
      <c r="AO295" s="301" t="s">
        <v>477</v>
      </c>
      <c r="AP295" s="301" t="s">
        <v>504</v>
      </c>
      <c r="AQ295" s="302" t="s">
        <v>927</v>
      </c>
      <c r="AR295" s="302"/>
      <c r="AS295" s="303"/>
      <c r="AT295" s="302"/>
      <c r="AU295" s="302"/>
      <c r="AV295" s="304"/>
      <c r="AW295" s="302"/>
      <c r="AX295" s="302"/>
      <c r="AY295" s="304"/>
      <c r="AZ295" s="302"/>
      <c r="BA295" s="302"/>
      <c r="BB295" s="302"/>
      <c r="BC295" s="302"/>
      <c r="BD295" s="302"/>
      <c r="BE295" s="303"/>
      <c r="BF295" s="302"/>
      <c r="BG295" s="304"/>
      <c r="BH295" s="302"/>
      <c r="BI295" s="302"/>
      <c r="BJ295" s="302"/>
      <c r="BK295" s="302"/>
      <c r="BL295" s="302"/>
      <c r="BM295" s="302" t="s">
        <v>928</v>
      </c>
      <c r="BN295" s="302" t="s">
        <v>929</v>
      </c>
      <c r="BO295" s="302" t="s">
        <v>930</v>
      </c>
      <c r="BP295" s="302" t="s">
        <v>496</v>
      </c>
      <c r="BQ295" s="302" t="s">
        <v>856</v>
      </c>
      <c r="BR295" s="302" t="s">
        <v>931</v>
      </c>
    </row>
    <row r="296" spans="1:70" x14ac:dyDescent="0.35">
      <c r="A296" s="301" t="s">
        <v>477</v>
      </c>
      <c r="B296" s="302" t="s">
        <v>478</v>
      </c>
      <c r="C296" s="302" t="s">
        <v>479</v>
      </c>
      <c r="D296" s="303" t="s">
        <v>480</v>
      </c>
      <c r="E296" s="303" t="s">
        <v>481</v>
      </c>
      <c r="F296" s="302" t="s">
        <v>482</v>
      </c>
      <c r="G296" s="302" t="s">
        <v>483</v>
      </c>
      <c r="H296" s="302" t="s">
        <v>484</v>
      </c>
      <c r="I296" s="302" t="s">
        <v>485</v>
      </c>
      <c r="J296" s="302" t="s">
        <v>486</v>
      </c>
      <c r="K296" s="302" t="s">
        <v>487</v>
      </c>
      <c r="L296" s="301" t="s">
        <v>488</v>
      </c>
      <c r="M296" s="302" t="s">
        <v>489</v>
      </c>
      <c r="N296" s="302" t="s">
        <v>490</v>
      </c>
      <c r="O296" s="302" t="s">
        <v>487</v>
      </c>
      <c r="P296" s="302" t="s">
        <v>484</v>
      </c>
      <c r="Q296" s="301" t="s">
        <v>491</v>
      </c>
      <c r="R296" s="302" t="s">
        <v>492</v>
      </c>
      <c r="S296" s="302" t="s">
        <v>493</v>
      </c>
      <c r="T296" s="302">
        <v>62454801</v>
      </c>
      <c r="U296" s="302"/>
      <c r="V296" s="302"/>
      <c r="W296" s="303" t="s">
        <v>1134</v>
      </c>
      <c r="X296" s="302" t="s">
        <v>936</v>
      </c>
      <c r="Y296" s="302" t="s">
        <v>496</v>
      </c>
      <c r="Z296" s="302" t="s">
        <v>793</v>
      </c>
      <c r="AA296" s="302"/>
      <c r="AB296" s="302" t="s">
        <v>850</v>
      </c>
      <c r="AC296" s="302" t="s">
        <v>851</v>
      </c>
      <c r="AD296" s="304">
        <v>1993.76</v>
      </c>
      <c r="AE296" s="304">
        <v>1993.76</v>
      </c>
      <c r="AF296" s="302" t="s">
        <v>741</v>
      </c>
      <c r="AG296" s="302">
        <v>1</v>
      </c>
      <c r="AH296" s="304">
        <v>1993.76</v>
      </c>
      <c r="AI296" s="304">
        <v>1993.76</v>
      </c>
      <c r="AJ296" s="302" t="s">
        <v>501</v>
      </c>
      <c r="AK296" s="302" t="s">
        <v>502</v>
      </c>
      <c r="AL296" s="301" t="s">
        <v>503</v>
      </c>
      <c r="AM296" s="302">
        <v>34810</v>
      </c>
      <c r="AN296" s="302">
        <v>71475</v>
      </c>
      <c r="AO296" s="301" t="s">
        <v>477</v>
      </c>
      <c r="AP296" s="301" t="s">
        <v>504</v>
      </c>
      <c r="AQ296" s="302" t="s">
        <v>937</v>
      </c>
      <c r="AR296" s="302"/>
      <c r="AS296" s="303"/>
      <c r="AT296" s="302"/>
      <c r="AU296" s="302"/>
      <c r="AV296" s="304"/>
      <c r="AW296" s="302"/>
      <c r="AX296" s="302"/>
      <c r="AY296" s="304"/>
      <c r="AZ296" s="302"/>
      <c r="BA296" s="302"/>
      <c r="BB296" s="302"/>
      <c r="BC296" s="302"/>
      <c r="BD296" s="302"/>
      <c r="BE296" s="303"/>
      <c r="BF296" s="302"/>
      <c r="BG296" s="304"/>
      <c r="BH296" s="302"/>
      <c r="BI296" s="302"/>
      <c r="BJ296" s="302"/>
      <c r="BK296" s="302"/>
      <c r="BL296" s="302"/>
      <c r="BM296" s="302" t="s">
        <v>942</v>
      </c>
      <c r="BN296" s="302" t="s">
        <v>943</v>
      </c>
      <c r="BO296" s="302" t="s">
        <v>940</v>
      </c>
      <c r="BP296" s="302" t="s">
        <v>496</v>
      </c>
      <c r="BQ296" s="302" t="s">
        <v>856</v>
      </c>
      <c r="BR296" s="302" t="s">
        <v>941</v>
      </c>
    </row>
    <row r="297" spans="1:70" x14ac:dyDescent="0.35">
      <c r="A297" s="301" t="s">
        <v>477</v>
      </c>
      <c r="B297" s="302" t="s">
        <v>478</v>
      </c>
      <c r="C297" s="302" t="s">
        <v>479</v>
      </c>
      <c r="D297" s="303" t="s">
        <v>480</v>
      </c>
      <c r="E297" s="303" t="s">
        <v>481</v>
      </c>
      <c r="F297" s="302" t="s">
        <v>482</v>
      </c>
      <c r="G297" s="302" t="s">
        <v>483</v>
      </c>
      <c r="H297" s="302" t="s">
        <v>484</v>
      </c>
      <c r="I297" s="302" t="s">
        <v>485</v>
      </c>
      <c r="J297" s="302" t="s">
        <v>486</v>
      </c>
      <c r="K297" s="302" t="s">
        <v>487</v>
      </c>
      <c r="L297" s="301" t="s">
        <v>488</v>
      </c>
      <c r="M297" s="302" t="s">
        <v>489</v>
      </c>
      <c r="N297" s="302" t="s">
        <v>490</v>
      </c>
      <c r="O297" s="302" t="s">
        <v>487</v>
      </c>
      <c r="P297" s="302" t="s">
        <v>484</v>
      </c>
      <c r="Q297" s="301" t="s">
        <v>491</v>
      </c>
      <c r="R297" s="302" t="s">
        <v>492</v>
      </c>
      <c r="S297" s="302" t="s">
        <v>493</v>
      </c>
      <c r="T297" s="302">
        <v>62454958</v>
      </c>
      <c r="U297" s="302"/>
      <c r="V297" s="302"/>
      <c r="W297" s="303" t="s">
        <v>1134</v>
      </c>
      <c r="X297" s="302" t="s">
        <v>936</v>
      </c>
      <c r="Y297" s="302" t="s">
        <v>496</v>
      </c>
      <c r="Z297" s="302" t="s">
        <v>793</v>
      </c>
      <c r="AA297" s="302"/>
      <c r="AB297" s="302" t="s">
        <v>850</v>
      </c>
      <c r="AC297" s="302" t="s">
        <v>851</v>
      </c>
      <c r="AD297" s="304">
        <v>297.58999999999997</v>
      </c>
      <c r="AE297" s="304">
        <v>297.58999999999997</v>
      </c>
      <c r="AF297" s="302" t="s">
        <v>741</v>
      </c>
      <c r="AG297" s="302">
        <v>1</v>
      </c>
      <c r="AH297" s="304">
        <v>297.58999999999997</v>
      </c>
      <c r="AI297" s="304">
        <v>297.58999999999997</v>
      </c>
      <c r="AJ297" s="302" t="s">
        <v>501</v>
      </c>
      <c r="AK297" s="302" t="s">
        <v>502</v>
      </c>
      <c r="AL297" s="301" t="s">
        <v>503</v>
      </c>
      <c r="AM297" s="302">
        <v>34810</v>
      </c>
      <c r="AN297" s="302">
        <v>71475</v>
      </c>
      <c r="AO297" s="301" t="s">
        <v>477</v>
      </c>
      <c r="AP297" s="301" t="s">
        <v>504</v>
      </c>
      <c r="AQ297" s="302" t="s">
        <v>937</v>
      </c>
      <c r="AR297" s="302"/>
      <c r="AS297" s="303"/>
      <c r="AT297" s="302"/>
      <c r="AU297" s="302"/>
      <c r="AV297" s="304"/>
      <c r="AW297" s="302"/>
      <c r="AX297" s="302"/>
      <c r="AY297" s="304"/>
      <c r="AZ297" s="302"/>
      <c r="BA297" s="302"/>
      <c r="BB297" s="302"/>
      <c r="BC297" s="302"/>
      <c r="BD297" s="302"/>
      <c r="BE297" s="303"/>
      <c r="BF297" s="302"/>
      <c r="BG297" s="304"/>
      <c r="BH297" s="302"/>
      <c r="BI297" s="302"/>
      <c r="BJ297" s="302"/>
      <c r="BK297" s="302"/>
      <c r="BL297" s="302"/>
      <c r="BM297" s="302" t="s">
        <v>938</v>
      </c>
      <c r="BN297" s="302" t="s">
        <v>939</v>
      </c>
      <c r="BO297" s="302" t="s">
        <v>940</v>
      </c>
      <c r="BP297" s="302" t="s">
        <v>590</v>
      </c>
      <c r="BQ297" s="302" t="s">
        <v>856</v>
      </c>
      <c r="BR297" s="302" t="s">
        <v>941</v>
      </c>
    </row>
    <row r="298" spans="1:70" hidden="1" x14ac:dyDescent="0.35">
      <c r="A298" s="301" t="s">
        <v>477</v>
      </c>
      <c r="B298" s="302" t="s">
        <v>478</v>
      </c>
      <c r="C298" s="302" t="s">
        <v>479</v>
      </c>
      <c r="D298" s="303" t="s">
        <v>480</v>
      </c>
      <c r="E298" s="303" t="s">
        <v>481</v>
      </c>
      <c r="F298" s="302" t="s">
        <v>482</v>
      </c>
      <c r="G298" s="302" t="s">
        <v>483</v>
      </c>
      <c r="H298" s="302" t="s">
        <v>484</v>
      </c>
      <c r="I298" s="302" t="s">
        <v>485</v>
      </c>
      <c r="J298" s="302" t="s">
        <v>486</v>
      </c>
      <c r="K298" s="302" t="s">
        <v>487</v>
      </c>
      <c r="L298" s="301" t="s">
        <v>488</v>
      </c>
      <c r="M298" s="302" t="s">
        <v>489</v>
      </c>
      <c r="N298" s="302" t="s">
        <v>490</v>
      </c>
      <c r="O298" s="302" t="s">
        <v>487</v>
      </c>
      <c r="P298" s="302" t="s">
        <v>484</v>
      </c>
      <c r="Q298" s="301" t="s">
        <v>491</v>
      </c>
      <c r="R298" s="302" t="s">
        <v>492</v>
      </c>
      <c r="S298" s="302" t="s">
        <v>493</v>
      </c>
      <c r="T298" s="302">
        <v>62454959</v>
      </c>
      <c r="U298" s="302"/>
      <c r="V298" s="302"/>
      <c r="W298" s="303" t="s">
        <v>1121</v>
      </c>
      <c r="X298" s="302" t="s">
        <v>1161</v>
      </c>
      <c r="Y298" s="302" t="s">
        <v>496</v>
      </c>
      <c r="Z298" s="302" t="s">
        <v>793</v>
      </c>
      <c r="AA298" s="302"/>
      <c r="AB298" s="302" t="s">
        <v>850</v>
      </c>
      <c r="AC298" s="302" t="s">
        <v>851</v>
      </c>
      <c r="AD298" s="304">
        <v>13.53</v>
      </c>
      <c r="AE298" s="304">
        <v>13.53</v>
      </c>
      <c r="AF298" s="302" t="s">
        <v>741</v>
      </c>
      <c r="AG298" s="302">
        <v>1</v>
      </c>
      <c r="AH298" s="304">
        <v>13.53</v>
      </c>
      <c r="AI298" s="304">
        <v>13.53</v>
      </c>
      <c r="AJ298" s="302" t="s">
        <v>501</v>
      </c>
      <c r="AK298" s="302" t="s">
        <v>502</v>
      </c>
      <c r="AL298" s="301" t="s">
        <v>503</v>
      </c>
      <c r="AM298" s="302">
        <v>34810</v>
      </c>
      <c r="AN298" s="302">
        <v>67305</v>
      </c>
      <c r="AO298" s="301" t="s">
        <v>477</v>
      </c>
      <c r="AP298" s="301" t="s">
        <v>504</v>
      </c>
      <c r="AQ298" s="302" t="s">
        <v>1162</v>
      </c>
      <c r="AR298" s="302"/>
      <c r="AS298" s="303"/>
      <c r="AT298" s="302"/>
      <c r="AU298" s="302"/>
      <c r="AV298" s="304"/>
      <c r="AW298" s="302"/>
      <c r="AX298" s="302"/>
      <c r="AY298" s="304"/>
      <c r="AZ298" s="302"/>
      <c r="BA298" s="302"/>
      <c r="BB298" s="302"/>
      <c r="BC298" s="302"/>
      <c r="BD298" s="302"/>
      <c r="BE298" s="303"/>
      <c r="BF298" s="302"/>
      <c r="BG298" s="304"/>
      <c r="BH298" s="302"/>
      <c r="BI298" s="302"/>
      <c r="BJ298" s="302"/>
      <c r="BK298" s="302"/>
      <c r="BL298" s="302"/>
      <c r="BM298" s="302" t="s">
        <v>938</v>
      </c>
      <c r="BN298" s="302" t="s">
        <v>939</v>
      </c>
      <c r="BO298" s="302" t="s">
        <v>940</v>
      </c>
      <c r="BP298" s="302" t="s">
        <v>590</v>
      </c>
      <c r="BQ298" s="302" t="s">
        <v>856</v>
      </c>
      <c r="BR298" s="302" t="s">
        <v>941</v>
      </c>
    </row>
    <row r="299" spans="1:70" hidden="1" x14ac:dyDescent="0.35">
      <c r="A299" s="301" t="s">
        <v>477</v>
      </c>
      <c r="B299" s="302" t="s">
        <v>478</v>
      </c>
      <c r="C299" s="302" t="s">
        <v>479</v>
      </c>
      <c r="D299" s="303" t="s">
        <v>480</v>
      </c>
      <c r="E299" s="303" t="s">
        <v>481</v>
      </c>
      <c r="F299" s="302" t="s">
        <v>482</v>
      </c>
      <c r="G299" s="302" t="s">
        <v>483</v>
      </c>
      <c r="H299" s="302" t="s">
        <v>484</v>
      </c>
      <c r="I299" s="302" t="s">
        <v>485</v>
      </c>
      <c r="J299" s="302" t="s">
        <v>486</v>
      </c>
      <c r="K299" s="302" t="s">
        <v>487</v>
      </c>
      <c r="L299" s="301" t="s">
        <v>488</v>
      </c>
      <c r="M299" s="302" t="s">
        <v>489</v>
      </c>
      <c r="N299" s="302" t="s">
        <v>490</v>
      </c>
      <c r="O299" s="302" t="s">
        <v>487</v>
      </c>
      <c r="P299" s="302" t="s">
        <v>484</v>
      </c>
      <c r="Q299" s="301" t="s">
        <v>491</v>
      </c>
      <c r="R299" s="302" t="s">
        <v>492</v>
      </c>
      <c r="S299" s="302" t="s">
        <v>493</v>
      </c>
      <c r="T299" s="302">
        <v>62534821</v>
      </c>
      <c r="U299" s="302"/>
      <c r="V299" s="302"/>
      <c r="W299" s="303" t="s">
        <v>1134</v>
      </c>
      <c r="X299" s="302" t="s">
        <v>792</v>
      </c>
      <c r="Y299" s="302" t="s">
        <v>496</v>
      </c>
      <c r="Z299" s="302" t="s">
        <v>793</v>
      </c>
      <c r="AA299" s="302"/>
      <c r="AB299" s="302" t="s">
        <v>794</v>
      </c>
      <c r="AC299" s="302" t="s">
        <v>795</v>
      </c>
      <c r="AD299" s="304">
        <v>0</v>
      </c>
      <c r="AE299" s="304">
        <v>456253</v>
      </c>
      <c r="AF299" s="302" t="s">
        <v>273</v>
      </c>
      <c r="AG299" s="302">
        <v>2.1311999999999999E-4</v>
      </c>
      <c r="AH299" s="304">
        <v>0</v>
      </c>
      <c r="AI299" s="304">
        <v>97.24</v>
      </c>
      <c r="AJ299" s="302"/>
      <c r="AK299" s="302"/>
      <c r="AL299" s="301"/>
      <c r="AM299" s="302"/>
      <c r="AN299" s="302"/>
      <c r="AO299" s="301"/>
      <c r="AP299" s="301"/>
      <c r="AQ299" s="302" t="s">
        <v>796</v>
      </c>
      <c r="AR299" s="302"/>
      <c r="AS299" s="303"/>
      <c r="AT299" s="302"/>
      <c r="AU299" s="302"/>
      <c r="AV299" s="304"/>
      <c r="AW299" s="302"/>
      <c r="AX299" s="302"/>
      <c r="AY299" s="304"/>
      <c r="AZ299" s="302"/>
      <c r="BA299" s="302"/>
      <c r="BB299" s="302"/>
      <c r="BC299" s="302"/>
      <c r="BD299" s="302"/>
      <c r="BE299" s="303"/>
      <c r="BF299" s="302"/>
      <c r="BG299" s="304"/>
      <c r="BH299" s="302"/>
      <c r="BI299" s="302"/>
      <c r="BJ299" s="302"/>
      <c r="BK299" s="302"/>
      <c r="BL299" s="302"/>
      <c r="BM299" s="302"/>
      <c r="BN299" s="302"/>
      <c r="BO299" s="302"/>
      <c r="BP299" s="302"/>
      <c r="BQ299" s="302"/>
      <c r="BR299" s="302"/>
    </row>
    <row r="300" spans="1:70" hidden="1" x14ac:dyDescent="0.35">
      <c r="A300" s="301" t="s">
        <v>477</v>
      </c>
      <c r="B300" s="302" t="s">
        <v>478</v>
      </c>
      <c r="C300" s="302" t="s">
        <v>479</v>
      </c>
      <c r="D300" s="303" t="s">
        <v>480</v>
      </c>
      <c r="E300" s="303" t="s">
        <v>481</v>
      </c>
      <c r="F300" s="302" t="s">
        <v>482</v>
      </c>
      <c r="G300" s="302" t="s">
        <v>483</v>
      </c>
      <c r="H300" s="302" t="s">
        <v>484</v>
      </c>
      <c r="I300" s="302" t="s">
        <v>485</v>
      </c>
      <c r="J300" s="302" t="s">
        <v>486</v>
      </c>
      <c r="K300" s="302" t="s">
        <v>487</v>
      </c>
      <c r="L300" s="301" t="s">
        <v>488</v>
      </c>
      <c r="M300" s="302" t="s">
        <v>489</v>
      </c>
      <c r="N300" s="302" t="s">
        <v>490</v>
      </c>
      <c r="O300" s="302" t="s">
        <v>487</v>
      </c>
      <c r="P300" s="302" t="s">
        <v>484</v>
      </c>
      <c r="Q300" s="301" t="s">
        <v>491</v>
      </c>
      <c r="R300" s="302" t="s">
        <v>492</v>
      </c>
      <c r="S300" s="302" t="s">
        <v>493</v>
      </c>
      <c r="T300" s="302">
        <v>62534822</v>
      </c>
      <c r="U300" s="302"/>
      <c r="V300" s="302"/>
      <c r="W300" s="303" t="s">
        <v>1121</v>
      </c>
      <c r="X300" s="302" t="s">
        <v>792</v>
      </c>
      <c r="Y300" s="302" t="s">
        <v>496</v>
      </c>
      <c r="Z300" s="302" t="s">
        <v>793</v>
      </c>
      <c r="AA300" s="302"/>
      <c r="AB300" s="302" t="s">
        <v>794</v>
      </c>
      <c r="AC300" s="302" t="s">
        <v>795</v>
      </c>
      <c r="AD300" s="304">
        <v>0</v>
      </c>
      <c r="AE300" s="304">
        <v>1545.42</v>
      </c>
      <c r="AF300" s="302" t="s">
        <v>741</v>
      </c>
      <c r="AG300" s="302">
        <v>1</v>
      </c>
      <c r="AH300" s="304">
        <v>0</v>
      </c>
      <c r="AI300" s="304">
        <v>1545.42</v>
      </c>
      <c r="AJ300" s="302"/>
      <c r="AK300" s="302"/>
      <c r="AL300" s="301"/>
      <c r="AM300" s="302"/>
      <c r="AN300" s="302"/>
      <c r="AO300" s="301"/>
      <c r="AP300" s="301"/>
      <c r="AQ300" s="302" t="s">
        <v>796</v>
      </c>
      <c r="AR300" s="302"/>
      <c r="AS300" s="303"/>
      <c r="AT300" s="302"/>
      <c r="AU300" s="302"/>
      <c r="AV300" s="304"/>
      <c r="AW300" s="302"/>
      <c r="AX300" s="302"/>
      <c r="AY300" s="304"/>
      <c r="AZ300" s="302"/>
      <c r="BA300" s="302"/>
      <c r="BB300" s="302"/>
      <c r="BC300" s="302"/>
      <c r="BD300" s="302"/>
      <c r="BE300" s="303"/>
      <c r="BF300" s="302"/>
      <c r="BG300" s="304"/>
      <c r="BH300" s="302"/>
      <c r="BI300" s="302"/>
      <c r="BJ300" s="302"/>
      <c r="BK300" s="302"/>
      <c r="BL300" s="302"/>
      <c r="BM300" s="302"/>
      <c r="BN300" s="302"/>
      <c r="BO300" s="302"/>
      <c r="BP300" s="302"/>
      <c r="BQ300" s="302"/>
      <c r="BR300" s="302"/>
    </row>
    <row r="301" spans="1:70" hidden="1" x14ac:dyDescent="0.35">
      <c r="A301" s="301" t="s">
        <v>477</v>
      </c>
      <c r="B301" s="302" t="s">
        <v>478</v>
      </c>
      <c r="C301" s="302" t="s">
        <v>479</v>
      </c>
      <c r="D301" s="303" t="s">
        <v>480</v>
      </c>
      <c r="E301" s="303" t="s">
        <v>481</v>
      </c>
      <c r="F301" s="302" t="s">
        <v>482</v>
      </c>
      <c r="G301" s="302" t="s">
        <v>483</v>
      </c>
      <c r="H301" s="302" t="s">
        <v>484</v>
      </c>
      <c r="I301" s="302" t="s">
        <v>485</v>
      </c>
      <c r="J301" s="302" t="s">
        <v>486</v>
      </c>
      <c r="K301" s="302" t="s">
        <v>487</v>
      </c>
      <c r="L301" s="301" t="s">
        <v>488</v>
      </c>
      <c r="M301" s="302" t="s">
        <v>489</v>
      </c>
      <c r="N301" s="302" t="s">
        <v>490</v>
      </c>
      <c r="O301" s="302" t="s">
        <v>487</v>
      </c>
      <c r="P301" s="302" t="s">
        <v>484</v>
      </c>
      <c r="Q301" s="301" t="s">
        <v>491</v>
      </c>
      <c r="R301" s="302" t="s">
        <v>492</v>
      </c>
      <c r="S301" s="302" t="s">
        <v>493</v>
      </c>
      <c r="T301" s="302">
        <v>62669628</v>
      </c>
      <c r="U301" s="302"/>
      <c r="V301" s="302"/>
      <c r="W301" s="303" t="s">
        <v>581</v>
      </c>
      <c r="X301" s="302" t="s">
        <v>495</v>
      </c>
      <c r="Y301" s="302" t="s">
        <v>496</v>
      </c>
      <c r="Z301" s="302" t="s">
        <v>497</v>
      </c>
      <c r="AA301" s="302" t="s">
        <v>498</v>
      </c>
      <c r="AB301" s="302" t="s">
        <v>499</v>
      </c>
      <c r="AC301" s="302" t="s">
        <v>500</v>
      </c>
      <c r="AD301" s="304">
        <v>600000</v>
      </c>
      <c r="AE301" s="304">
        <v>600000</v>
      </c>
      <c r="AF301" s="302" t="s">
        <v>273</v>
      </c>
      <c r="AG301" s="302">
        <v>2.1301999999999999E-4</v>
      </c>
      <c r="AH301" s="304">
        <v>127.81</v>
      </c>
      <c r="AI301" s="304">
        <v>127.81</v>
      </c>
      <c r="AJ301" s="302" t="s">
        <v>501</v>
      </c>
      <c r="AK301" s="302" t="s">
        <v>502</v>
      </c>
      <c r="AL301" s="301" t="s">
        <v>503</v>
      </c>
      <c r="AM301" s="302">
        <v>34810</v>
      </c>
      <c r="AN301" s="302">
        <v>72130</v>
      </c>
      <c r="AO301" s="301" t="s">
        <v>477</v>
      </c>
      <c r="AP301" s="301" t="s">
        <v>504</v>
      </c>
      <c r="AQ301" s="302" t="s">
        <v>505</v>
      </c>
      <c r="AR301" s="302" t="s">
        <v>582</v>
      </c>
      <c r="AS301" s="303" t="s">
        <v>581</v>
      </c>
      <c r="AT301" s="302" t="s">
        <v>482</v>
      </c>
      <c r="AU301" s="302" t="s">
        <v>583</v>
      </c>
      <c r="AV301" s="304" t="s">
        <v>584</v>
      </c>
      <c r="AW301" s="302"/>
      <c r="AX301" s="302" t="s">
        <v>509</v>
      </c>
      <c r="AY301" s="304" t="s">
        <v>584</v>
      </c>
      <c r="AZ301" s="302">
        <v>1082362</v>
      </c>
      <c r="BA301" s="302" t="s">
        <v>543</v>
      </c>
      <c r="BB301" s="302" t="s">
        <v>544</v>
      </c>
      <c r="BC301" s="302" t="s">
        <v>512</v>
      </c>
      <c r="BD301" s="302" t="s">
        <v>585</v>
      </c>
      <c r="BE301" s="303" t="s">
        <v>586</v>
      </c>
      <c r="BF301" s="302" t="s">
        <v>273</v>
      </c>
      <c r="BG301" s="304" t="s">
        <v>584</v>
      </c>
      <c r="BH301" s="302"/>
      <c r="BI301" s="302"/>
      <c r="BJ301" s="302"/>
      <c r="BK301" s="302"/>
      <c r="BL301" s="302"/>
      <c r="BM301" s="302"/>
      <c r="BN301" s="302"/>
      <c r="BO301" s="302"/>
      <c r="BP301" s="302"/>
      <c r="BQ301" s="302"/>
      <c r="BR301" s="302"/>
    </row>
    <row r="302" spans="1:70" hidden="1" x14ac:dyDescent="0.35">
      <c r="A302" s="301" t="s">
        <v>477</v>
      </c>
      <c r="B302" s="302" t="s">
        <v>478</v>
      </c>
      <c r="C302" s="302" t="s">
        <v>479</v>
      </c>
      <c r="D302" s="303" t="s">
        <v>480</v>
      </c>
      <c r="E302" s="303" t="s">
        <v>481</v>
      </c>
      <c r="F302" s="302" t="s">
        <v>482</v>
      </c>
      <c r="G302" s="302" t="s">
        <v>483</v>
      </c>
      <c r="H302" s="302" t="s">
        <v>484</v>
      </c>
      <c r="I302" s="302" t="s">
        <v>485</v>
      </c>
      <c r="J302" s="302" t="s">
        <v>486</v>
      </c>
      <c r="K302" s="302" t="s">
        <v>487</v>
      </c>
      <c r="L302" s="301" t="s">
        <v>488</v>
      </c>
      <c r="M302" s="302" t="s">
        <v>489</v>
      </c>
      <c r="N302" s="302" t="s">
        <v>490</v>
      </c>
      <c r="O302" s="302" t="s">
        <v>487</v>
      </c>
      <c r="P302" s="302" t="s">
        <v>484</v>
      </c>
      <c r="Q302" s="301" t="s">
        <v>491</v>
      </c>
      <c r="R302" s="302" t="s">
        <v>492</v>
      </c>
      <c r="S302" s="302" t="s">
        <v>493</v>
      </c>
      <c r="T302" s="302">
        <v>62741393</v>
      </c>
      <c r="U302" s="302"/>
      <c r="V302" s="302"/>
      <c r="W302" s="303" t="s">
        <v>581</v>
      </c>
      <c r="X302" s="302" t="s">
        <v>792</v>
      </c>
      <c r="Y302" s="302" t="s">
        <v>496</v>
      </c>
      <c r="Z302" s="302" t="s">
        <v>793</v>
      </c>
      <c r="AA302" s="302"/>
      <c r="AB302" s="302" t="s">
        <v>794</v>
      </c>
      <c r="AC302" s="302" t="s">
        <v>795</v>
      </c>
      <c r="AD302" s="304">
        <v>0</v>
      </c>
      <c r="AE302" s="304">
        <v>42000</v>
      </c>
      <c r="AF302" s="302" t="s">
        <v>273</v>
      </c>
      <c r="AG302" s="302">
        <v>2.1301999999999999E-4</v>
      </c>
      <c r="AH302" s="304">
        <v>0</v>
      </c>
      <c r="AI302" s="304">
        <v>8.9499999999999993</v>
      </c>
      <c r="AJ302" s="302"/>
      <c r="AK302" s="302"/>
      <c r="AL302" s="301"/>
      <c r="AM302" s="302"/>
      <c r="AN302" s="302"/>
      <c r="AO302" s="301"/>
      <c r="AP302" s="301"/>
      <c r="AQ302" s="302" t="s">
        <v>796</v>
      </c>
      <c r="AR302" s="302"/>
      <c r="AS302" s="303"/>
      <c r="AT302" s="302"/>
      <c r="AU302" s="302"/>
      <c r="AV302" s="304"/>
      <c r="AW302" s="302"/>
      <c r="AX302" s="302"/>
      <c r="AY302" s="304"/>
      <c r="AZ302" s="302"/>
      <c r="BA302" s="302"/>
      <c r="BB302" s="302"/>
      <c r="BC302" s="302"/>
      <c r="BD302" s="302"/>
      <c r="BE302" s="303"/>
      <c r="BF302" s="302"/>
      <c r="BG302" s="304"/>
      <c r="BH302" s="302"/>
      <c r="BI302" s="302"/>
      <c r="BJ302" s="302"/>
      <c r="BK302" s="302"/>
      <c r="BL302" s="302"/>
      <c r="BM302" s="302"/>
      <c r="BN302" s="302"/>
      <c r="BO302" s="302"/>
      <c r="BP302" s="302"/>
      <c r="BQ302" s="302"/>
      <c r="BR302" s="302"/>
    </row>
    <row r="303" spans="1:70" hidden="1" x14ac:dyDescent="0.35">
      <c r="A303" s="301" t="s">
        <v>477</v>
      </c>
      <c r="B303" s="302" t="s">
        <v>478</v>
      </c>
      <c r="C303" s="302" t="s">
        <v>479</v>
      </c>
      <c r="D303" s="303" t="s">
        <v>480</v>
      </c>
      <c r="E303" s="303" t="s">
        <v>481</v>
      </c>
      <c r="F303" s="302" t="s">
        <v>482</v>
      </c>
      <c r="G303" s="302" t="s">
        <v>483</v>
      </c>
      <c r="H303" s="302" t="s">
        <v>484</v>
      </c>
      <c r="I303" s="302" t="s">
        <v>485</v>
      </c>
      <c r="J303" s="302" t="s">
        <v>486</v>
      </c>
      <c r="K303" s="302" t="s">
        <v>487</v>
      </c>
      <c r="L303" s="301" t="s">
        <v>488</v>
      </c>
      <c r="M303" s="302" t="s">
        <v>489</v>
      </c>
      <c r="N303" s="302" t="s">
        <v>490</v>
      </c>
      <c r="O303" s="302" t="s">
        <v>487</v>
      </c>
      <c r="P303" s="302" t="s">
        <v>484</v>
      </c>
      <c r="Q303" s="301" t="s">
        <v>491</v>
      </c>
      <c r="R303" s="302" t="s">
        <v>492</v>
      </c>
      <c r="S303" s="302" t="s">
        <v>493</v>
      </c>
      <c r="T303" s="302">
        <v>63121504</v>
      </c>
      <c r="U303" s="302"/>
      <c r="V303" s="302"/>
      <c r="W303" s="303" t="s">
        <v>1163</v>
      </c>
      <c r="X303" s="302" t="s">
        <v>792</v>
      </c>
      <c r="Y303" s="302" t="s">
        <v>496</v>
      </c>
      <c r="Z303" s="302" t="s">
        <v>972</v>
      </c>
      <c r="AA303" s="302"/>
      <c r="AB303" s="302" t="s">
        <v>972</v>
      </c>
      <c r="AC303" s="302" t="s">
        <v>973</v>
      </c>
      <c r="AD303" s="304">
        <v>0</v>
      </c>
      <c r="AE303" s="304">
        <v>25.330200000000001</v>
      </c>
      <c r="AF303" s="302" t="s">
        <v>741</v>
      </c>
      <c r="AG303" s="302">
        <v>1</v>
      </c>
      <c r="AH303" s="304">
        <v>0</v>
      </c>
      <c r="AI303" s="304">
        <v>25.330200000000001</v>
      </c>
      <c r="AJ303" s="302" t="s">
        <v>501</v>
      </c>
      <c r="AK303" s="302" t="s">
        <v>502</v>
      </c>
      <c r="AL303" s="301" t="s">
        <v>503</v>
      </c>
      <c r="AM303" s="302">
        <v>34810</v>
      </c>
      <c r="AN303" s="302">
        <v>75105</v>
      </c>
      <c r="AO303" s="301" t="s">
        <v>477</v>
      </c>
      <c r="AP303" s="301" t="s">
        <v>504</v>
      </c>
      <c r="AQ303" s="302" t="s">
        <v>1070</v>
      </c>
      <c r="AR303" s="302"/>
      <c r="AS303" s="303"/>
      <c r="AT303" s="302"/>
      <c r="AU303" s="302"/>
      <c r="AV303" s="304"/>
      <c r="AW303" s="302"/>
      <c r="AX303" s="302"/>
      <c r="AY303" s="304"/>
      <c r="AZ303" s="302"/>
      <c r="BA303" s="302"/>
      <c r="BB303" s="302"/>
      <c r="BC303" s="302"/>
      <c r="BD303" s="302"/>
      <c r="BE303" s="303"/>
      <c r="BF303" s="302"/>
      <c r="BG303" s="304"/>
      <c r="BH303" s="302"/>
      <c r="BI303" s="302"/>
      <c r="BJ303" s="302"/>
      <c r="BK303" s="302"/>
      <c r="BL303" s="302"/>
      <c r="BM303" s="302"/>
      <c r="BN303" s="302"/>
      <c r="BO303" s="302"/>
      <c r="BP303" s="302"/>
      <c r="BQ303" s="302"/>
      <c r="BR303" s="302"/>
    </row>
    <row r="304" spans="1:70" s="276" customFormat="1" hidden="1" x14ac:dyDescent="0.35">
      <c r="A304" s="429" t="s">
        <v>477</v>
      </c>
      <c r="B304" s="430" t="s">
        <v>478</v>
      </c>
      <c r="C304" s="430" t="s">
        <v>479</v>
      </c>
      <c r="D304" s="431" t="s">
        <v>480</v>
      </c>
      <c r="E304" s="431" t="s">
        <v>481</v>
      </c>
      <c r="F304" s="430" t="s">
        <v>482</v>
      </c>
      <c r="G304" s="430" t="s">
        <v>483</v>
      </c>
      <c r="H304" s="430" t="s">
        <v>484</v>
      </c>
      <c r="I304" s="430" t="s">
        <v>485</v>
      </c>
      <c r="J304" s="430" t="s">
        <v>486</v>
      </c>
      <c r="K304" s="430" t="s">
        <v>487</v>
      </c>
      <c r="L304" s="429" t="s">
        <v>488</v>
      </c>
      <c r="M304" s="430" t="s">
        <v>489</v>
      </c>
      <c r="N304" s="430" t="s">
        <v>490</v>
      </c>
      <c r="O304" s="430" t="s">
        <v>487</v>
      </c>
      <c r="P304" s="430" t="s">
        <v>484</v>
      </c>
      <c r="Q304" s="429" t="s">
        <v>491</v>
      </c>
      <c r="R304" s="430" t="s">
        <v>492</v>
      </c>
      <c r="S304" s="430" t="s">
        <v>493</v>
      </c>
      <c r="T304" s="430">
        <v>63694014</v>
      </c>
      <c r="U304" s="430"/>
      <c r="V304" s="430"/>
      <c r="W304" s="431" t="s">
        <v>1164</v>
      </c>
      <c r="X304" s="430" t="s">
        <v>1165</v>
      </c>
      <c r="Y304" s="430" t="s">
        <v>496</v>
      </c>
      <c r="Z304" s="430" t="s">
        <v>497</v>
      </c>
      <c r="AA304" s="430" t="s">
        <v>498</v>
      </c>
      <c r="AB304" s="430" t="s">
        <v>499</v>
      </c>
      <c r="AC304" s="430" t="s">
        <v>500</v>
      </c>
      <c r="AD304" s="432">
        <v>378</v>
      </c>
      <c r="AE304" s="432">
        <v>378</v>
      </c>
      <c r="AF304" s="430" t="s">
        <v>741</v>
      </c>
      <c r="AG304" s="430">
        <v>1</v>
      </c>
      <c r="AH304" s="432">
        <v>378</v>
      </c>
      <c r="AI304" s="432">
        <v>378</v>
      </c>
      <c r="AJ304" s="430" t="s">
        <v>501</v>
      </c>
      <c r="AK304" s="430" t="s">
        <v>502</v>
      </c>
      <c r="AL304" s="429" t="s">
        <v>503</v>
      </c>
      <c r="AM304" s="430">
        <v>34810</v>
      </c>
      <c r="AN304" s="430">
        <v>63408</v>
      </c>
      <c r="AO304" s="429" t="s">
        <v>477</v>
      </c>
      <c r="AP304" s="429" t="s">
        <v>504</v>
      </c>
      <c r="AQ304" s="430" t="s">
        <v>1166</v>
      </c>
      <c r="AR304" s="430" t="s">
        <v>1167</v>
      </c>
      <c r="AS304" s="431" t="s">
        <v>1168</v>
      </c>
      <c r="AT304" s="430" t="s">
        <v>482</v>
      </c>
      <c r="AU304" s="430" t="s">
        <v>1169</v>
      </c>
      <c r="AV304" s="432" t="s">
        <v>1170</v>
      </c>
      <c r="AW304" s="430" t="s">
        <v>1060</v>
      </c>
      <c r="AX304" s="430" t="s">
        <v>963</v>
      </c>
      <c r="AY304" s="432" t="s">
        <v>1171</v>
      </c>
      <c r="AZ304" s="430" t="s">
        <v>845</v>
      </c>
      <c r="BA304" s="430" t="s">
        <v>846</v>
      </c>
      <c r="BB304" s="430" t="s">
        <v>780</v>
      </c>
      <c r="BC304" s="430" t="s">
        <v>521</v>
      </c>
      <c r="BD304" s="430"/>
      <c r="BE304" s="431"/>
      <c r="BF304" s="430"/>
      <c r="BG304" s="432"/>
      <c r="BH304" s="430"/>
      <c r="BI304" s="430"/>
      <c r="BJ304" s="430"/>
      <c r="BK304" s="430"/>
      <c r="BL304" s="430"/>
      <c r="BM304" s="430"/>
      <c r="BN304" s="430"/>
      <c r="BO304" s="430"/>
      <c r="BP304" s="430"/>
      <c r="BQ304" s="430"/>
      <c r="BR304" s="430"/>
    </row>
    <row r="305" spans="1:70" s="276" customFormat="1" hidden="1" x14ac:dyDescent="0.35">
      <c r="A305" s="429" t="s">
        <v>477</v>
      </c>
      <c r="B305" s="430" t="s">
        <v>478</v>
      </c>
      <c r="C305" s="430" t="s">
        <v>479</v>
      </c>
      <c r="D305" s="431" t="s">
        <v>480</v>
      </c>
      <c r="E305" s="431" t="s">
        <v>481</v>
      </c>
      <c r="F305" s="430" t="s">
        <v>482</v>
      </c>
      <c r="G305" s="430" t="s">
        <v>483</v>
      </c>
      <c r="H305" s="430" t="s">
        <v>484</v>
      </c>
      <c r="I305" s="430" t="s">
        <v>485</v>
      </c>
      <c r="J305" s="430" t="s">
        <v>486</v>
      </c>
      <c r="K305" s="430" t="s">
        <v>487</v>
      </c>
      <c r="L305" s="429" t="s">
        <v>488</v>
      </c>
      <c r="M305" s="430" t="s">
        <v>489</v>
      </c>
      <c r="N305" s="430" t="s">
        <v>490</v>
      </c>
      <c r="O305" s="430" t="s">
        <v>487</v>
      </c>
      <c r="P305" s="430" t="s">
        <v>484</v>
      </c>
      <c r="Q305" s="429" t="s">
        <v>491</v>
      </c>
      <c r="R305" s="430" t="s">
        <v>492</v>
      </c>
      <c r="S305" s="430" t="s">
        <v>493</v>
      </c>
      <c r="T305" s="430">
        <v>63694016</v>
      </c>
      <c r="U305" s="430"/>
      <c r="V305" s="430"/>
      <c r="W305" s="431" t="s">
        <v>1164</v>
      </c>
      <c r="X305" s="430" t="s">
        <v>1172</v>
      </c>
      <c r="Y305" s="430" t="s">
        <v>496</v>
      </c>
      <c r="Z305" s="430" t="s">
        <v>497</v>
      </c>
      <c r="AA305" s="430" t="s">
        <v>498</v>
      </c>
      <c r="AB305" s="430" t="s">
        <v>499</v>
      </c>
      <c r="AC305" s="430" t="s">
        <v>500</v>
      </c>
      <c r="AD305" s="432">
        <v>2484</v>
      </c>
      <c r="AE305" s="432">
        <v>2484</v>
      </c>
      <c r="AF305" s="430" t="s">
        <v>741</v>
      </c>
      <c r="AG305" s="430">
        <v>1</v>
      </c>
      <c r="AH305" s="432">
        <v>2484</v>
      </c>
      <c r="AI305" s="432">
        <v>2484</v>
      </c>
      <c r="AJ305" s="430" t="s">
        <v>501</v>
      </c>
      <c r="AK305" s="430" t="s">
        <v>502</v>
      </c>
      <c r="AL305" s="429" t="s">
        <v>503</v>
      </c>
      <c r="AM305" s="430">
        <v>34810</v>
      </c>
      <c r="AN305" s="430">
        <v>63407</v>
      </c>
      <c r="AO305" s="429" t="s">
        <v>477</v>
      </c>
      <c r="AP305" s="429" t="s">
        <v>504</v>
      </c>
      <c r="AQ305" s="430" t="s">
        <v>1173</v>
      </c>
      <c r="AR305" s="430" t="s">
        <v>1167</v>
      </c>
      <c r="AS305" s="431" t="s">
        <v>1168</v>
      </c>
      <c r="AT305" s="430" t="s">
        <v>482</v>
      </c>
      <c r="AU305" s="430" t="s">
        <v>1169</v>
      </c>
      <c r="AV305" s="432" t="s">
        <v>1170</v>
      </c>
      <c r="AW305" s="430" t="s">
        <v>1174</v>
      </c>
      <c r="AX305" s="430" t="s">
        <v>603</v>
      </c>
      <c r="AY305" s="432" t="s">
        <v>1175</v>
      </c>
      <c r="AZ305" s="430" t="s">
        <v>845</v>
      </c>
      <c r="BA305" s="430" t="s">
        <v>846</v>
      </c>
      <c r="BB305" s="430" t="s">
        <v>780</v>
      </c>
      <c r="BC305" s="430" t="s">
        <v>521</v>
      </c>
      <c r="BD305" s="430"/>
      <c r="BE305" s="431"/>
      <c r="BF305" s="430"/>
      <c r="BG305" s="432"/>
      <c r="BH305" s="430"/>
      <c r="BI305" s="430"/>
      <c r="BJ305" s="430"/>
      <c r="BK305" s="430"/>
      <c r="BL305" s="430"/>
      <c r="BM305" s="430"/>
      <c r="BN305" s="430"/>
      <c r="BO305" s="430"/>
      <c r="BP305" s="430"/>
      <c r="BQ305" s="430"/>
      <c r="BR305" s="430"/>
    </row>
    <row r="306" spans="1:70" s="276" customFormat="1" hidden="1" x14ac:dyDescent="0.35">
      <c r="A306" s="429" t="s">
        <v>477</v>
      </c>
      <c r="B306" s="430" t="s">
        <v>478</v>
      </c>
      <c r="C306" s="430" t="s">
        <v>479</v>
      </c>
      <c r="D306" s="431" t="s">
        <v>480</v>
      </c>
      <c r="E306" s="431" t="s">
        <v>481</v>
      </c>
      <c r="F306" s="430" t="s">
        <v>482</v>
      </c>
      <c r="G306" s="430" t="s">
        <v>483</v>
      </c>
      <c r="H306" s="430" t="s">
        <v>484</v>
      </c>
      <c r="I306" s="430" t="s">
        <v>485</v>
      </c>
      <c r="J306" s="430" t="s">
        <v>486</v>
      </c>
      <c r="K306" s="430" t="s">
        <v>487</v>
      </c>
      <c r="L306" s="429" t="s">
        <v>488</v>
      </c>
      <c r="M306" s="430" t="s">
        <v>489</v>
      </c>
      <c r="N306" s="430" t="s">
        <v>490</v>
      </c>
      <c r="O306" s="430" t="s">
        <v>487</v>
      </c>
      <c r="P306" s="430" t="s">
        <v>484</v>
      </c>
      <c r="Q306" s="429" t="s">
        <v>491</v>
      </c>
      <c r="R306" s="430" t="s">
        <v>492</v>
      </c>
      <c r="S306" s="430" t="s">
        <v>493</v>
      </c>
      <c r="T306" s="430">
        <v>63694019</v>
      </c>
      <c r="U306" s="430"/>
      <c r="V306" s="430"/>
      <c r="W306" s="431" t="s">
        <v>1164</v>
      </c>
      <c r="X306" s="430" t="s">
        <v>1172</v>
      </c>
      <c r="Y306" s="430" t="s">
        <v>496</v>
      </c>
      <c r="Z306" s="430" t="s">
        <v>497</v>
      </c>
      <c r="AA306" s="430" t="s">
        <v>498</v>
      </c>
      <c r="AB306" s="430" t="s">
        <v>499</v>
      </c>
      <c r="AC306" s="430" t="s">
        <v>500</v>
      </c>
      <c r="AD306" s="432">
        <v>372</v>
      </c>
      <c r="AE306" s="432">
        <v>372</v>
      </c>
      <c r="AF306" s="430" t="s">
        <v>741</v>
      </c>
      <c r="AG306" s="430">
        <v>1</v>
      </c>
      <c r="AH306" s="432">
        <v>372</v>
      </c>
      <c r="AI306" s="432">
        <v>372</v>
      </c>
      <c r="AJ306" s="430" t="s">
        <v>501</v>
      </c>
      <c r="AK306" s="430" t="s">
        <v>502</v>
      </c>
      <c r="AL306" s="429" t="s">
        <v>503</v>
      </c>
      <c r="AM306" s="430">
        <v>34810</v>
      </c>
      <c r="AN306" s="430">
        <v>63407</v>
      </c>
      <c r="AO306" s="429" t="s">
        <v>477</v>
      </c>
      <c r="AP306" s="429" t="s">
        <v>504</v>
      </c>
      <c r="AQ306" s="430" t="s">
        <v>1173</v>
      </c>
      <c r="AR306" s="430" t="s">
        <v>1167</v>
      </c>
      <c r="AS306" s="431" t="s">
        <v>1168</v>
      </c>
      <c r="AT306" s="430" t="s">
        <v>482</v>
      </c>
      <c r="AU306" s="430" t="s">
        <v>1169</v>
      </c>
      <c r="AV306" s="432" t="s">
        <v>1170</v>
      </c>
      <c r="AW306" s="430" t="s">
        <v>1174</v>
      </c>
      <c r="AX306" s="430" t="s">
        <v>509</v>
      </c>
      <c r="AY306" s="432" t="s">
        <v>1176</v>
      </c>
      <c r="AZ306" s="430" t="s">
        <v>845</v>
      </c>
      <c r="BA306" s="430" t="s">
        <v>846</v>
      </c>
      <c r="BB306" s="430" t="s">
        <v>780</v>
      </c>
      <c r="BC306" s="430" t="s">
        <v>521</v>
      </c>
      <c r="BD306" s="430"/>
      <c r="BE306" s="431"/>
      <c r="BF306" s="430"/>
      <c r="BG306" s="432"/>
      <c r="BH306" s="430"/>
      <c r="BI306" s="430"/>
      <c r="BJ306" s="430"/>
      <c r="BK306" s="430"/>
      <c r="BL306" s="430"/>
      <c r="BM306" s="430"/>
      <c r="BN306" s="430"/>
      <c r="BO306" s="430"/>
      <c r="BP306" s="430"/>
      <c r="BQ306" s="430"/>
      <c r="BR306" s="430"/>
    </row>
    <row r="307" spans="1:70" hidden="1" x14ac:dyDescent="0.35">
      <c r="A307" s="301" t="s">
        <v>477</v>
      </c>
      <c r="B307" s="302" t="s">
        <v>478</v>
      </c>
      <c r="C307" s="302" t="s">
        <v>479</v>
      </c>
      <c r="D307" s="303" t="s">
        <v>480</v>
      </c>
      <c r="E307" s="303" t="s">
        <v>481</v>
      </c>
      <c r="F307" s="302" t="s">
        <v>482</v>
      </c>
      <c r="G307" s="302" t="s">
        <v>483</v>
      </c>
      <c r="H307" s="302" t="s">
        <v>484</v>
      </c>
      <c r="I307" s="302" t="s">
        <v>485</v>
      </c>
      <c r="J307" s="302" t="s">
        <v>486</v>
      </c>
      <c r="K307" s="302" t="s">
        <v>487</v>
      </c>
      <c r="L307" s="301" t="s">
        <v>488</v>
      </c>
      <c r="M307" s="302" t="s">
        <v>489</v>
      </c>
      <c r="N307" s="302" t="s">
        <v>490</v>
      </c>
      <c r="O307" s="302" t="s">
        <v>487</v>
      </c>
      <c r="P307" s="302" t="s">
        <v>484</v>
      </c>
      <c r="Q307" s="301" t="s">
        <v>491</v>
      </c>
      <c r="R307" s="302" t="s">
        <v>492</v>
      </c>
      <c r="S307" s="302" t="s">
        <v>493</v>
      </c>
      <c r="T307" s="302">
        <v>63705922</v>
      </c>
      <c r="U307" s="302"/>
      <c r="V307" s="302"/>
      <c r="W307" s="303" t="s">
        <v>1164</v>
      </c>
      <c r="X307" s="302" t="s">
        <v>792</v>
      </c>
      <c r="Y307" s="302" t="s">
        <v>496</v>
      </c>
      <c r="Z307" s="302" t="s">
        <v>793</v>
      </c>
      <c r="AA307" s="302"/>
      <c r="AB307" s="302" t="s">
        <v>794</v>
      </c>
      <c r="AC307" s="302" t="s">
        <v>795</v>
      </c>
      <c r="AD307" s="304">
        <v>0</v>
      </c>
      <c r="AE307" s="304">
        <v>226.38</v>
      </c>
      <c r="AF307" s="302" t="s">
        <v>741</v>
      </c>
      <c r="AG307" s="302">
        <v>1</v>
      </c>
      <c r="AH307" s="304">
        <v>0</v>
      </c>
      <c r="AI307" s="304">
        <v>226.38</v>
      </c>
      <c r="AJ307" s="302"/>
      <c r="AK307" s="302"/>
      <c r="AL307" s="301"/>
      <c r="AM307" s="302"/>
      <c r="AN307" s="302"/>
      <c r="AO307" s="301"/>
      <c r="AP307" s="301"/>
      <c r="AQ307" s="302" t="s">
        <v>796</v>
      </c>
      <c r="AR307" s="302"/>
      <c r="AS307" s="303"/>
      <c r="AT307" s="302"/>
      <c r="AU307" s="302"/>
      <c r="AV307" s="304"/>
      <c r="AW307" s="302"/>
      <c r="AX307" s="302"/>
      <c r="AY307" s="304"/>
      <c r="AZ307" s="302"/>
      <c r="BA307" s="302"/>
      <c r="BB307" s="302"/>
      <c r="BC307" s="302"/>
      <c r="BD307" s="302"/>
      <c r="BE307" s="303"/>
      <c r="BF307" s="302"/>
      <c r="BG307" s="304"/>
      <c r="BH307" s="302"/>
      <c r="BI307" s="302"/>
      <c r="BJ307" s="302"/>
      <c r="BK307" s="302"/>
      <c r="BL307" s="302"/>
      <c r="BM307" s="302"/>
      <c r="BN307" s="302"/>
      <c r="BO307" s="302"/>
      <c r="BP307" s="302"/>
      <c r="BQ307" s="302"/>
      <c r="BR307" s="302"/>
    </row>
    <row r="308" spans="1:70" s="423" customFormat="1" hidden="1" x14ac:dyDescent="0.35">
      <c r="A308" s="419" t="s">
        <v>477</v>
      </c>
      <c r="B308" s="420" t="s">
        <v>478</v>
      </c>
      <c r="C308" s="420" t="s">
        <v>479</v>
      </c>
      <c r="D308" s="421" t="s">
        <v>480</v>
      </c>
      <c r="E308" s="421" t="s">
        <v>481</v>
      </c>
      <c r="F308" s="420" t="s">
        <v>482</v>
      </c>
      <c r="G308" s="420" t="s">
        <v>483</v>
      </c>
      <c r="H308" s="420" t="s">
        <v>484</v>
      </c>
      <c r="I308" s="420" t="s">
        <v>485</v>
      </c>
      <c r="J308" s="420" t="s">
        <v>486</v>
      </c>
      <c r="K308" s="420" t="s">
        <v>487</v>
      </c>
      <c r="L308" s="419" t="s">
        <v>488</v>
      </c>
      <c r="M308" s="420" t="s">
        <v>489</v>
      </c>
      <c r="N308" s="420" t="s">
        <v>490</v>
      </c>
      <c r="O308" s="420" t="s">
        <v>487</v>
      </c>
      <c r="P308" s="420" t="s">
        <v>484</v>
      </c>
      <c r="Q308" s="419" t="s">
        <v>491</v>
      </c>
      <c r="R308" s="420" t="s">
        <v>492</v>
      </c>
      <c r="S308" s="420" t="s">
        <v>493</v>
      </c>
      <c r="T308" s="420">
        <v>64444114</v>
      </c>
      <c r="U308" s="420"/>
      <c r="V308" s="420"/>
      <c r="W308" s="421" t="s">
        <v>746</v>
      </c>
      <c r="X308" s="420" t="s">
        <v>771</v>
      </c>
      <c r="Y308" s="420" t="s">
        <v>496</v>
      </c>
      <c r="Z308" s="420" t="s">
        <v>497</v>
      </c>
      <c r="AA308" s="420" t="s">
        <v>498</v>
      </c>
      <c r="AB308" s="420" t="s">
        <v>499</v>
      </c>
      <c r="AC308" s="420" t="s">
        <v>500</v>
      </c>
      <c r="AD308" s="422">
        <v>395.76</v>
      </c>
      <c r="AE308" s="422">
        <v>395.76</v>
      </c>
      <c r="AF308" s="420" t="s">
        <v>741</v>
      </c>
      <c r="AG308" s="420">
        <v>1</v>
      </c>
      <c r="AH308" s="422">
        <v>395.76</v>
      </c>
      <c r="AI308" s="422">
        <v>395.76</v>
      </c>
      <c r="AJ308" s="420" t="s">
        <v>501</v>
      </c>
      <c r="AK308" s="420" t="s">
        <v>502</v>
      </c>
      <c r="AL308" s="419" t="s">
        <v>503</v>
      </c>
      <c r="AM308" s="420">
        <v>34810</v>
      </c>
      <c r="AN308" s="420">
        <v>71615</v>
      </c>
      <c r="AO308" s="419" t="s">
        <v>477</v>
      </c>
      <c r="AP308" s="419" t="s">
        <v>504</v>
      </c>
      <c r="AQ308" s="420" t="s">
        <v>772</v>
      </c>
      <c r="AR308" s="420" t="s">
        <v>1167</v>
      </c>
      <c r="AS308" s="421" t="s">
        <v>746</v>
      </c>
      <c r="AT308" s="420" t="s">
        <v>482</v>
      </c>
      <c r="AU308" s="420" t="s">
        <v>1177</v>
      </c>
      <c r="AV308" s="422" t="s">
        <v>1178</v>
      </c>
      <c r="AW308" s="420" t="s">
        <v>1174</v>
      </c>
      <c r="AX308" s="420" t="s">
        <v>509</v>
      </c>
      <c r="AY308" s="422" t="s">
        <v>1179</v>
      </c>
      <c r="AZ308" s="420" t="s">
        <v>845</v>
      </c>
      <c r="BA308" s="420" t="s">
        <v>846</v>
      </c>
      <c r="BB308" s="420" t="s">
        <v>780</v>
      </c>
      <c r="BC308" s="420" t="s">
        <v>521</v>
      </c>
      <c r="BD308" s="420" t="s">
        <v>1180</v>
      </c>
      <c r="BE308" s="421" t="s">
        <v>1181</v>
      </c>
      <c r="BF308" s="420" t="s">
        <v>741</v>
      </c>
      <c r="BG308" s="422" t="s">
        <v>1178</v>
      </c>
      <c r="BH308" s="420"/>
      <c r="BI308" s="420"/>
      <c r="BJ308" s="420"/>
      <c r="BK308" s="420"/>
      <c r="BL308" s="420"/>
      <c r="BM308" s="420"/>
      <c r="BN308" s="420"/>
      <c r="BO308" s="420"/>
      <c r="BP308" s="420"/>
      <c r="BQ308" s="420"/>
      <c r="BR308" s="420"/>
    </row>
    <row r="309" spans="1:70" s="423" customFormat="1" hidden="1" x14ac:dyDescent="0.35">
      <c r="A309" s="419" t="s">
        <v>477</v>
      </c>
      <c r="B309" s="420" t="s">
        <v>478</v>
      </c>
      <c r="C309" s="420" t="s">
        <v>479</v>
      </c>
      <c r="D309" s="421" t="s">
        <v>480</v>
      </c>
      <c r="E309" s="421" t="s">
        <v>481</v>
      </c>
      <c r="F309" s="420" t="s">
        <v>482</v>
      </c>
      <c r="G309" s="420" t="s">
        <v>483</v>
      </c>
      <c r="H309" s="420" t="s">
        <v>484</v>
      </c>
      <c r="I309" s="420" t="s">
        <v>485</v>
      </c>
      <c r="J309" s="420" t="s">
        <v>486</v>
      </c>
      <c r="K309" s="420" t="s">
        <v>487</v>
      </c>
      <c r="L309" s="419" t="s">
        <v>488</v>
      </c>
      <c r="M309" s="420" t="s">
        <v>489</v>
      </c>
      <c r="N309" s="420" t="s">
        <v>490</v>
      </c>
      <c r="O309" s="420" t="s">
        <v>487</v>
      </c>
      <c r="P309" s="420" t="s">
        <v>484</v>
      </c>
      <c r="Q309" s="419" t="s">
        <v>491</v>
      </c>
      <c r="R309" s="420" t="s">
        <v>492</v>
      </c>
      <c r="S309" s="420" t="s">
        <v>493</v>
      </c>
      <c r="T309" s="420">
        <v>64444115</v>
      </c>
      <c r="U309" s="420"/>
      <c r="V309" s="420"/>
      <c r="W309" s="421" t="s">
        <v>746</v>
      </c>
      <c r="X309" s="420" t="s">
        <v>1058</v>
      </c>
      <c r="Y309" s="420" t="s">
        <v>496</v>
      </c>
      <c r="Z309" s="420" t="s">
        <v>497</v>
      </c>
      <c r="AA309" s="420" t="s">
        <v>498</v>
      </c>
      <c r="AB309" s="420" t="s">
        <v>499</v>
      </c>
      <c r="AC309" s="420" t="s">
        <v>500</v>
      </c>
      <c r="AD309" s="422">
        <v>189</v>
      </c>
      <c r="AE309" s="422">
        <v>189</v>
      </c>
      <c r="AF309" s="420" t="s">
        <v>741</v>
      </c>
      <c r="AG309" s="420">
        <v>1</v>
      </c>
      <c r="AH309" s="422">
        <v>189</v>
      </c>
      <c r="AI309" s="422">
        <v>189</v>
      </c>
      <c r="AJ309" s="420" t="s">
        <v>501</v>
      </c>
      <c r="AK309" s="420" t="s">
        <v>502</v>
      </c>
      <c r="AL309" s="419" t="s">
        <v>503</v>
      </c>
      <c r="AM309" s="420">
        <v>34810</v>
      </c>
      <c r="AN309" s="420">
        <v>71635</v>
      </c>
      <c r="AO309" s="419" t="s">
        <v>477</v>
      </c>
      <c r="AP309" s="419" t="s">
        <v>504</v>
      </c>
      <c r="AQ309" s="420" t="s">
        <v>1059</v>
      </c>
      <c r="AR309" s="420" t="s">
        <v>1167</v>
      </c>
      <c r="AS309" s="421" t="s">
        <v>746</v>
      </c>
      <c r="AT309" s="420" t="s">
        <v>482</v>
      </c>
      <c r="AU309" s="420" t="s">
        <v>1177</v>
      </c>
      <c r="AV309" s="422" t="s">
        <v>1178</v>
      </c>
      <c r="AW309" s="420" t="s">
        <v>1060</v>
      </c>
      <c r="AX309" s="420" t="s">
        <v>603</v>
      </c>
      <c r="AY309" s="422" t="s">
        <v>1182</v>
      </c>
      <c r="AZ309" s="420" t="s">
        <v>845</v>
      </c>
      <c r="BA309" s="420" t="s">
        <v>846</v>
      </c>
      <c r="BB309" s="420" t="s">
        <v>780</v>
      </c>
      <c r="BC309" s="420" t="s">
        <v>521</v>
      </c>
      <c r="BD309" s="420" t="s">
        <v>1180</v>
      </c>
      <c r="BE309" s="421" t="s">
        <v>1181</v>
      </c>
      <c r="BF309" s="420" t="s">
        <v>741</v>
      </c>
      <c r="BG309" s="422" t="s">
        <v>1178</v>
      </c>
      <c r="BH309" s="420"/>
      <c r="BI309" s="420"/>
      <c r="BJ309" s="420"/>
      <c r="BK309" s="420"/>
      <c r="BL309" s="420"/>
      <c r="BM309" s="420"/>
      <c r="BN309" s="420"/>
      <c r="BO309" s="420"/>
      <c r="BP309" s="420"/>
      <c r="BQ309" s="420"/>
      <c r="BR309" s="420"/>
    </row>
    <row r="310" spans="1:70" hidden="1" x14ac:dyDescent="0.35">
      <c r="A310" s="301" t="s">
        <v>477</v>
      </c>
      <c r="B310" s="302" t="s">
        <v>478</v>
      </c>
      <c r="C310" s="302" t="s">
        <v>479</v>
      </c>
      <c r="D310" s="303" t="s">
        <v>480</v>
      </c>
      <c r="E310" s="303" t="s">
        <v>481</v>
      </c>
      <c r="F310" s="302" t="s">
        <v>482</v>
      </c>
      <c r="G310" s="302" t="s">
        <v>483</v>
      </c>
      <c r="H310" s="302" t="s">
        <v>484</v>
      </c>
      <c r="I310" s="302" t="s">
        <v>485</v>
      </c>
      <c r="J310" s="302" t="s">
        <v>486</v>
      </c>
      <c r="K310" s="302" t="s">
        <v>487</v>
      </c>
      <c r="L310" s="301" t="s">
        <v>488</v>
      </c>
      <c r="M310" s="302" t="s">
        <v>489</v>
      </c>
      <c r="N310" s="302" t="s">
        <v>490</v>
      </c>
      <c r="O310" s="302" t="s">
        <v>487</v>
      </c>
      <c r="P310" s="302" t="s">
        <v>484</v>
      </c>
      <c r="Q310" s="301" t="s">
        <v>491</v>
      </c>
      <c r="R310" s="302" t="s">
        <v>492</v>
      </c>
      <c r="S310" s="302" t="s">
        <v>493</v>
      </c>
      <c r="T310" s="302">
        <v>64466016</v>
      </c>
      <c r="U310" s="302"/>
      <c r="V310" s="302"/>
      <c r="W310" s="303" t="s">
        <v>746</v>
      </c>
      <c r="X310" s="302" t="s">
        <v>792</v>
      </c>
      <c r="Y310" s="302" t="s">
        <v>496</v>
      </c>
      <c r="Z310" s="302" t="s">
        <v>793</v>
      </c>
      <c r="AA310" s="302"/>
      <c r="AB310" s="302" t="s">
        <v>794</v>
      </c>
      <c r="AC310" s="302" t="s">
        <v>795</v>
      </c>
      <c r="AD310" s="304">
        <v>0</v>
      </c>
      <c r="AE310" s="304">
        <v>40.93</v>
      </c>
      <c r="AF310" s="302" t="s">
        <v>741</v>
      </c>
      <c r="AG310" s="302">
        <v>1</v>
      </c>
      <c r="AH310" s="304">
        <v>0</v>
      </c>
      <c r="AI310" s="304">
        <v>40.93</v>
      </c>
      <c r="AJ310" s="302"/>
      <c r="AK310" s="302"/>
      <c r="AL310" s="301"/>
      <c r="AM310" s="302"/>
      <c r="AN310" s="302"/>
      <c r="AO310" s="301"/>
      <c r="AP310" s="301"/>
      <c r="AQ310" s="302" t="s">
        <v>796</v>
      </c>
      <c r="AR310" s="302"/>
      <c r="AS310" s="303"/>
      <c r="AT310" s="302"/>
      <c r="AU310" s="302"/>
      <c r="AV310" s="304"/>
      <c r="AW310" s="302"/>
      <c r="AX310" s="302"/>
      <c r="AY310" s="304"/>
      <c r="AZ310" s="302"/>
      <c r="BA310" s="302"/>
      <c r="BB310" s="302"/>
      <c r="BC310" s="302"/>
      <c r="BD310" s="302"/>
      <c r="BE310" s="303"/>
      <c r="BF310" s="302"/>
      <c r="BG310" s="304"/>
      <c r="BH310" s="302"/>
      <c r="BI310" s="302"/>
      <c r="BJ310" s="302"/>
      <c r="BK310" s="302"/>
      <c r="BL310" s="302"/>
      <c r="BM310" s="302"/>
      <c r="BN310" s="302"/>
      <c r="BO310" s="302"/>
      <c r="BP310" s="302"/>
      <c r="BQ310" s="302"/>
      <c r="BR310" s="302"/>
    </row>
    <row r="311" spans="1:70" hidden="1" x14ac:dyDescent="0.35">
      <c r="A311" s="301" t="s">
        <v>477</v>
      </c>
      <c r="B311" s="302" t="s">
        <v>478</v>
      </c>
      <c r="C311" s="302" t="s">
        <v>479</v>
      </c>
      <c r="D311" s="303" t="s">
        <v>480</v>
      </c>
      <c r="E311" s="303" t="s">
        <v>481</v>
      </c>
      <c r="F311" s="302" t="s">
        <v>482</v>
      </c>
      <c r="G311" s="302" t="s">
        <v>483</v>
      </c>
      <c r="H311" s="302" t="s">
        <v>484</v>
      </c>
      <c r="I311" s="302" t="s">
        <v>485</v>
      </c>
      <c r="J311" s="302" t="s">
        <v>486</v>
      </c>
      <c r="K311" s="302" t="s">
        <v>487</v>
      </c>
      <c r="L311" s="301" t="s">
        <v>488</v>
      </c>
      <c r="M311" s="302" t="s">
        <v>489</v>
      </c>
      <c r="N311" s="302" t="s">
        <v>490</v>
      </c>
      <c r="O311" s="302" t="s">
        <v>487</v>
      </c>
      <c r="P311" s="302" t="s">
        <v>484</v>
      </c>
      <c r="Q311" s="301" t="s">
        <v>491</v>
      </c>
      <c r="R311" s="302" t="s">
        <v>492</v>
      </c>
      <c r="S311" s="302" t="s">
        <v>493</v>
      </c>
      <c r="T311" s="302">
        <v>64647129</v>
      </c>
      <c r="U311" s="302"/>
      <c r="V311" s="302"/>
      <c r="W311" s="303" t="s">
        <v>1183</v>
      </c>
      <c r="X311" s="302" t="s">
        <v>792</v>
      </c>
      <c r="Y311" s="302" t="s">
        <v>496</v>
      </c>
      <c r="Z311" s="302" t="s">
        <v>972</v>
      </c>
      <c r="AA311" s="302"/>
      <c r="AB311" s="302" t="s">
        <v>972</v>
      </c>
      <c r="AC311" s="302" t="s">
        <v>973</v>
      </c>
      <c r="AD311" s="304">
        <v>0</v>
      </c>
      <c r="AE311" s="304">
        <v>25.330200000000001</v>
      </c>
      <c r="AF311" s="302" t="s">
        <v>741</v>
      </c>
      <c r="AG311" s="302">
        <v>1</v>
      </c>
      <c r="AH311" s="304">
        <v>0</v>
      </c>
      <c r="AI311" s="304">
        <v>25.330200000000001</v>
      </c>
      <c r="AJ311" s="302" t="s">
        <v>501</v>
      </c>
      <c r="AK311" s="302" t="s">
        <v>502</v>
      </c>
      <c r="AL311" s="301" t="s">
        <v>503</v>
      </c>
      <c r="AM311" s="302">
        <v>34810</v>
      </c>
      <c r="AN311" s="302">
        <v>75105</v>
      </c>
      <c r="AO311" s="301" t="s">
        <v>477</v>
      </c>
      <c r="AP311" s="301" t="s">
        <v>504</v>
      </c>
      <c r="AQ311" s="302" t="s">
        <v>1070</v>
      </c>
      <c r="AR311" s="302"/>
      <c r="AS311" s="303"/>
      <c r="AT311" s="302"/>
      <c r="AU311" s="302"/>
      <c r="AV311" s="304"/>
      <c r="AW311" s="302"/>
      <c r="AX311" s="302"/>
      <c r="AY311" s="304"/>
      <c r="AZ311" s="302"/>
      <c r="BA311" s="302"/>
      <c r="BB311" s="302"/>
      <c r="BC311" s="302"/>
      <c r="BD311" s="302"/>
      <c r="BE311" s="303"/>
      <c r="BF311" s="302"/>
      <c r="BG311" s="304"/>
      <c r="BH311" s="302"/>
      <c r="BI311" s="302"/>
      <c r="BJ311" s="302"/>
      <c r="BK311" s="302"/>
      <c r="BL311" s="302"/>
      <c r="BM311" s="302"/>
      <c r="BN311" s="302"/>
      <c r="BO311" s="302"/>
      <c r="BP311" s="302"/>
      <c r="BQ311" s="302"/>
      <c r="BR311" s="302"/>
    </row>
    <row r="312" spans="1:70" s="276" customFormat="1" hidden="1" x14ac:dyDescent="0.35">
      <c r="A312" s="429" t="s">
        <v>477</v>
      </c>
      <c r="B312" s="430" t="s">
        <v>478</v>
      </c>
      <c r="C312" s="430" t="s">
        <v>479</v>
      </c>
      <c r="D312" s="431" t="s">
        <v>480</v>
      </c>
      <c r="E312" s="431" t="s">
        <v>481</v>
      </c>
      <c r="F312" s="430" t="s">
        <v>482</v>
      </c>
      <c r="G312" s="430" t="s">
        <v>483</v>
      </c>
      <c r="H312" s="430" t="s">
        <v>484</v>
      </c>
      <c r="I312" s="430" t="s">
        <v>485</v>
      </c>
      <c r="J312" s="430" t="s">
        <v>486</v>
      </c>
      <c r="K312" s="430" t="s">
        <v>487</v>
      </c>
      <c r="L312" s="429" t="s">
        <v>488</v>
      </c>
      <c r="M312" s="430" t="s">
        <v>489</v>
      </c>
      <c r="N312" s="430" t="s">
        <v>490</v>
      </c>
      <c r="O312" s="430" t="s">
        <v>487</v>
      </c>
      <c r="P312" s="430" t="s">
        <v>484</v>
      </c>
      <c r="Q312" s="429" t="s">
        <v>491</v>
      </c>
      <c r="R312" s="430" t="s">
        <v>492</v>
      </c>
      <c r="S312" s="430" t="s">
        <v>493</v>
      </c>
      <c r="T312" s="430">
        <v>65185271</v>
      </c>
      <c r="U312" s="430"/>
      <c r="V312" s="430"/>
      <c r="W312" s="431" t="s">
        <v>1184</v>
      </c>
      <c r="X312" s="430" t="s">
        <v>1185</v>
      </c>
      <c r="Y312" s="430" t="s">
        <v>496</v>
      </c>
      <c r="Z312" s="430" t="s">
        <v>497</v>
      </c>
      <c r="AA312" s="430" t="s">
        <v>498</v>
      </c>
      <c r="AB312" s="430" t="s">
        <v>499</v>
      </c>
      <c r="AC312" s="430" t="s">
        <v>500</v>
      </c>
      <c r="AD312" s="432">
        <v>10424800</v>
      </c>
      <c r="AE312" s="432">
        <v>10424800</v>
      </c>
      <c r="AF312" s="430" t="s">
        <v>273</v>
      </c>
      <c r="AG312" s="430">
        <v>2.1269E-4</v>
      </c>
      <c r="AH312" s="432">
        <v>2220.6999999999998</v>
      </c>
      <c r="AI312" s="432">
        <v>2220.6999999999998</v>
      </c>
      <c r="AJ312" s="430" t="s">
        <v>501</v>
      </c>
      <c r="AK312" s="430" t="s">
        <v>502</v>
      </c>
      <c r="AL312" s="429" t="s">
        <v>503</v>
      </c>
      <c r="AM312" s="430">
        <v>34810</v>
      </c>
      <c r="AN312" s="430">
        <v>63406</v>
      </c>
      <c r="AO312" s="429" t="s">
        <v>477</v>
      </c>
      <c r="AP312" s="429" t="s">
        <v>504</v>
      </c>
      <c r="AQ312" s="430" t="s">
        <v>1186</v>
      </c>
      <c r="AR312" s="430" t="s">
        <v>1167</v>
      </c>
      <c r="AS312" s="431" t="s">
        <v>1184</v>
      </c>
      <c r="AT312" s="430" t="s">
        <v>482</v>
      </c>
      <c r="AU312" s="430" t="s">
        <v>1187</v>
      </c>
      <c r="AV312" s="432" t="s">
        <v>1188</v>
      </c>
      <c r="AW312" s="430" t="s">
        <v>1189</v>
      </c>
      <c r="AX312" s="430" t="s">
        <v>957</v>
      </c>
      <c r="AY312" s="432" t="s">
        <v>1190</v>
      </c>
      <c r="AZ312" s="430">
        <v>1040764</v>
      </c>
      <c r="BA312" s="430" t="s">
        <v>749</v>
      </c>
      <c r="BB312" s="430" t="s">
        <v>750</v>
      </c>
      <c r="BC312" s="430" t="s">
        <v>512</v>
      </c>
      <c r="BD312" s="430" t="s">
        <v>1191</v>
      </c>
      <c r="BE312" s="431" t="s">
        <v>1192</v>
      </c>
      <c r="BF312" s="430" t="s">
        <v>273</v>
      </c>
      <c r="BG312" s="432" t="s">
        <v>1188</v>
      </c>
      <c r="BH312" s="430">
        <v>10359711</v>
      </c>
      <c r="BI312" s="430">
        <v>1</v>
      </c>
      <c r="BJ312" s="430" t="s">
        <v>1189</v>
      </c>
      <c r="BK312" s="430" t="s">
        <v>600</v>
      </c>
      <c r="BL312" s="430" t="s">
        <v>601</v>
      </c>
      <c r="BM312" s="430"/>
      <c r="BN312" s="430"/>
      <c r="BO312" s="430"/>
      <c r="BP312" s="430"/>
      <c r="BQ312" s="430"/>
      <c r="BR312" s="430"/>
    </row>
    <row r="313" spans="1:70" s="276" customFormat="1" hidden="1" x14ac:dyDescent="0.35">
      <c r="A313" s="429" t="s">
        <v>477</v>
      </c>
      <c r="B313" s="430" t="s">
        <v>478</v>
      </c>
      <c r="C313" s="430" t="s">
        <v>479</v>
      </c>
      <c r="D313" s="431" t="s">
        <v>480</v>
      </c>
      <c r="E313" s="431" t="s">
        <v>481</v>
      </c>
      <c r="F313" s="430" t="s">
        <v>482</v>
      </c>
      <c r="G313" s="430" t="s">
        <v>483</v>
      </c>
      <c r="H313" s="430" t="s">
        <v>484</v>
      </c>
      <c r="I313" s="430" t="s">
        <v>485</v>
      </c>
      <c r="J313" s="430" t="s">
        <v>486</v>
      </c>
      <c r="K313" s="430" t="s">
        <v>487</v>
      </c>
      <c r="L313" s="429" t="s">
        <v>488</v>
      </c>
      <c r="M313" s="430" t="s">
        <v>489</v>
      </c>
      <c r="N313" s="430" t="s">
        <v>490</v>
      </c>
      <c r="O313" s="430" t="s">
        <v>487</v>
      </c>
      <c r="P313" s="430" t="s">
        <v>484</v>
      </c>
      <c r="Q313" s="429" t="s">
        <v>491</v>
      </c>
      <c r="R313" s="430" t="s">
        <v>492</v>
      </c>
      <c r="S313" s="430" t="s">
        <v>493</v>
      </c>
      <c r="T313" s="430">
        <v>65185285</v>
      </c>
      <c r="U313" s="430"/>
      <c r="V313" s="430"/>
      <c r="W313" s="431" t="s">
        <v>1184</v>
      </c>
      <c r="X313" s="430" t="s">
        <v>1185</v>
      </c>
      <c r="Y313" s="430" t="s">
        <v>496</v>
      </c>
      <c r="Z313" s="430" t="s">
        <v>497</v>
      </c>
      <c r="AA313" s="430" t="s">
        <v>498</v>
      </c>
      <c r="AB313" s="430" t="s">
        <v>499</v>
      </c>
      <c r="AC313" s="430" t="s">
        <v>605</v>
      </c>
      <c r="AD313" s="432">
        <v>0</v>
      </c>
      <c r="AE313" s="432">
        <v>0</v>
      </c>
      <c r="AF313" s="430" t="s">
        <v>273</v>
      </c>
      <c r="AG313" s="430">
        <v>2.1269E-4</v>
      </c>
      <c r="AH313" s="432">
        <v>-3.44</v>
      </c>
      <c r="AI313" s="432">
        <v>-3.44</v>
      </c>
      <c r="AJ313" s="430" t="s">
        <v>501</v>
      </c>
      <c r="AK313" s="430" t="s">
        <v>502</v>
      </c>
      <c r="AL313" s="429" t="s">
        <v>503</v>
      </c>
      <c r="AM313" s="430">
        <v>34810</v>
      </c>
      <c r="AN313" s="430">
        <v>63406</v>
      </c>
      <c r="AO313" s="429" t="s">
        <v>477</v>
      </c>
      <c r="AP313" s="429" t="s">
        <v>504</v>
      </c>
      <c r="AQ313" s="430" t="s">
        <v>1186</v>
      </c>
      <c r="AR313" s="430" t="s">
        <v>1167</v>
      </c>
      <c r="AS313" s="431" t="s">
        <v>1184</v>
      </c>
      <c r="AT313" s="430" t="s">
        <v>482</v>
      </c>
      <c r="AU313" s="430" t="s">
        <v>1187</v>
      </c>
      <c r="AV313" s="432" t="s">
        <v>1188</v>
      </c>
      <c r="AW313" s="430" t="s">
        <v>1189</v>
      </c>
      <c r="AX313" s="430" t="s">
        <v>957</v>
      </c>
      <c r="AY313" s="432" t="s">
        <v>606</v>
      </c>
      <c r="AZ313" s="430">
        <v>1040764</v>
      </c>
      <c r="BA313" s="430" t="s">
        <v>749</v>
      </c>
      <c r="BB313" s="430" t="s">
        <v>750</v>
      </c>
      <c r="BC313" s="430" t="s">
        <v>512</v>
      </c>
      <c r="BD313" s="430" t="s">
        <v>1191</v>
      </c>
      <c r="BE313" s="431" t="s">
        <v>1192</v>
      </c>
      <c r="BF313" s="430" t="s">
        <v>273</v>
      </c>
      <c r="BG313" s="432" t="s">
        <v>1188</v>
      </c>
      <c r="BH313" s="430">
        <v>10359711</v>
      </c>
      <c r="BI313" s="430">
        <v>1</v>
      </c>
      <c r="BJ313" s="430" t="s">
        <v>1189</v>
      </c>
      <c r="BK313" s="430" t="s">
        <v>600</v>
      </c>
      <c r="BL313" s="430" t="s">
        <v>601</v>
      </c>
      <c r="BM313" s="430"/>
      <c r="BN313" s="430"/>
      <c r="BO313" s="430"/>
      <c r="BP313" s="430"/>
      <c r="BQ313" s="430"/>
      <c r="BR313" s="430"/>
    </row>
    <row r="314" spans="1:70" hidden="1" x14ac:dyDescent="0.35">
      <c r="A314" s="301" t="s">
        <v>477</v>
      </c>
      <c r="B314" s="302" t="s">
        <v>478</v>
      </c>
      <c r="C314" s="302" t="s">
        <v>479</v>
      </c>
      <c r="D314" s="303" t="s">
        <v>480</v>
      </c>
      <c r="E314" s="303" t="s">
        <v>481</v>
      </c>
      <c r="F314" s="302" t="s">
        <v>482</v>
      </c>
      <c r="G314" s="302" t="s">
        <v>483</v>
      </c>
      <c r="H314" s="302" t="s">
        <v>484</v>
      </c>
      <c r="I314" s="302" t="s">
        <v>485</v>
      </c>
      <c r="J314" s="302" t="s">
        <v>486</v>
      </c>
      <c r="K314" s="302" t="s">
        <v>487</v>
      </c>
      <c r="L314" s="301" t="s">
        <v>488</v>
      </c>
      <c r="M314" s="302" t="s">
        <v>489</v>
      </c>
      <c r="N314" s="302" t="s">
        <v>490</v>
      </c>
      <c r="O314" s="302" t="s">
        <v>487</v>
      </c>
      <c r="P314" s="302" t="s">
        <v>484</v>
      </c>
      <c r="Q314" s="301" t="s">
        <v>491</v>
      </c>
      <c r="R314" s="302" t="s">
        <v>492</v>
      </c>
      <c r="S314" s="302" t="s">
        <v>493</v>
      </c>
      <c r="T314" s="302">
        <v>65209956</v>
      </c>
      <c r="U314" s="302"/>
      <c r="V314" s="302"/>
      <c r="W314" s="303" t="s">
        <v>1163</v>
      </c>
      <c r="X314" s="302" t="s">
        <v>883</v>
      </c>
      <c r="Y314" s="302" t="s">
        <v>496</v>
      </c>
      <c r="Z314" s="302" t="s">
        <v>880</v>
      </c>
      <c r="AA314" s="302"/>
      <c r="AB314" s="302" t="s">
        <v>880</v>
      </c>
      <c r="AC314" s="302" t="s">
        <v>880</v>
      </c>
      <c r="AD314" s="304">
        <v>2.23</v>
      </c>
      <c r="AE314" s="304">
        <v>2.23</v>
      </c>
      <c r="AF314" s="302" t="s">
        <v>741</v>
      </c>
      <c r="AG314" s="302">
        <v>1</v>
      </c>
      <c r="AH314" s="304">
        <v>2.23</v>
      </c>
      <c r="AI314" s="304">
        <v>2.23</v>
      </c>
      <c r="AJ314" s="302" t="s">
        <v>501</v>
      </c>
      <c r="AK314" s="302" t="s">
        <v>502</v>
      </c>
      <c r="AL314" s="301" t="s">
        <v>503</v>
      </c>
      <c r="AM314" s="302">
        <v>34810</v>
      </c>
      <c r="AN314" s="302">
        <v>76125</v>
      </c>
      <c r="AO314" s="301" t="s">
        <v>477</v>
      </c>
      <c r="AP314" s="301" t="s">
        <v>504</v>
      </c>
      <c r="AQ314" s="302" t="s">
        <v>884</v>
      </c>
      <c r="AR314" s="302"/>
      <c r="AS314" s="303"/>
      <c r="AT314" s="302"/>
      <c r="AU314" s="302"/>
      <c r="AV314" s="304"/>
      <c r="AW314" s="302"/>
      <c r="AX314" s="302"/>
      <c r="AY314" s="304"/>
      <c r="AZ314" s="302"/>
      <c r="BA314" s="302"/>
      <c r="BB314" s="302"/>
      <c r="BC314" s="302"/>
      <c r="BD314" s="302"/>
      <c r="BE314" s="303"/>
      <c r="BF314" s="302"/>
      <c r="BG314" s="304"/>
      <c r="BH314" s="302"/>
      <c r="BI314" s="302"/>
      <c r="BJ314" s="302"/>
      <c r="BK314" s="302"/>
      <c r="BL314" s="302"/>
      <c r="BM314" s="302"/>
      <c r="BN314" s="302"/>
      <c r="BO314" s="302"/>
      <c r="BP314" s="302"/>
      <c r="BQ314" s="302"/>
      <c r="BR314" s="302"/>
    </row>
    <row r="315" spans="1:70" hidden="1" x14ac:dyDescent="0.35">
      <c r="A315" s="301" t="s">
        <v>477</v>
      </c>
      <c r="B315" s="302" t="s">
        <v>478</v>
      </c>
      <c r="C315" s="302" t="s">
        <v>479</v>
      </c>
      <c r="D315" s="303" t="s">
        <v>480</v>
      </c>
      <c r="E315" s="303" t="s">
        <v>481</v>
      </c>
      <c r="F315" s="302" t="s">
        <v>482</v>
      </c>
      <c r="G315" s="302" t="s">
        <v>483</v>
      </c>
      <c r="H315" s="302" t="s">
        <v>484</v>
      </c>
      <c r="I315" s="302" t="s">
        <v>485</v>
      </c>
      <c r="J315" s="302" t="s">
        <v>486</v>
      </c>
      <c r="K315" s="302" t="s">
        <v>487</v>
      </c>
      <c r="L315" s="301" t="s">
        <v>488</v>
      </c>
      <c r="M315" s="302" t="s">
        <v>489</v>
      </c>
      <c r="N315" s="302" t="s">
        <v>490</v>
      </c>
      <c r="O315" s="302" t="s">
        <v>487</v>
      </c>
      <c r="P315" s="302" t="s">
        <v>484</v>
      </c>
      <c r="Q315" s="301" t="s">
        <v>491</v>
      </c>
      <c r="R315" s="302" t="s">
        <v>492</v>
      </c>
      <c r="S315" s="302" t="s">
        <v>493</v>
      </c>
      <c r="T315" s="302">
        <v>65230717</v>
      </c>
      <c r="U315" s="302"/>
      <c r="V315" s="302"/>
      <c r="W315" s="303" t="s">
        <v>1184</v>
      </c>
      <c r="X315" s="302" t="s">
        <v>792</v>
      </c>
      <c r="Y315" s="302" t="s">
        <v>496</v>
      </c>
      <c r="Z315" s="302" t="s">
        <v>793</v>
      </c>
      <c r="AA315" s="302"/>
      <c r="AB315" s="302" t="s">
        <v>794</v>
      </c>
      <c r="AC315" s="302" t="s">
        <v>795</v>
      </c>
      <c r="AD315" s="304">
        <v>0</v>
      </c>
      <c r="AE315" s="304">
        <v>729736</v>
      </c>
      <c r="AF315" s="302" t="s">
        <v>273</v>
      </c>
      <c r="AG315" s="302">
        <v>2.1269E-4</v>
      </c>
      <c r="AH315" s="304">
        <v>0</v>
      </c>
      <c r="AI315" s="304">
        <v>155.21</v>
      </c>
      <c r="AJ315" s="302"/>
      <c r="AK315" s="302"/>
      <c r="AL315" s="301"/>
      <c r="AM315" s="302"/>
      <c r="AN315" s="302"/>
      <c r="AO315" s="301"/>
      <c r="AP315" s="301"/>
      <c r="AQ315" s="302" t="s">
        <v>796</v>
      </c>
      <c r="AR315" s="302"/>
      <c r="AS315" s="303"/>
      <c r="AT315" s="302"/>
      <c r="AU315" s="302"/>
      <c r="AV315" s="304"/>
      <c r="AW315" s="302"/>
      <c r="AX315" s="302"/>
      <c r="AY315" s="304"/>
      <c r="AZ315" s="302"/>
      <c r="BA315" s="302"/>
      <c r="BB315" s="302"/>
      <c r="BC315" s="302"/>
      <c r="BD315" s="302"/>
      <c r="BE315" s="303"/>
      <c r="BF315" s="302"/>
      <c r="BG315" s="304"/>
      <c r="BH315" s="302"/>
      <c r="BI315" s="302"/>
      <c r="BJ315" s="302"/>
      <c r="BK315" s="302"/>
      <c r="BL315" s="302"/>
      <c r="BM315" s="302"/>
      <c r="BN315" s="302"/>
      <c r="BO315" s="302"/>
      <c r="BP315" s="302"/>
      <c r="BQ315" s="302"/>
      <c r="BR315" s="302"/>
    </row>
    <row r="316" spans="1:70" s="414" customFormat="1" hidden="1" x14ac:dyDescent="0.35">
      <c r="A316" s="410" t="s">
        <v>477</v>
      </c>
      <c r="B316" s="411" t="s">
        <v>478</v>
      </c>
      <c r="C316" s="411" t="s">
        <v>479</v>
      </c>
      <c r="D316" s="412" t="s">
        <v>480</v>
      </c>
      <c r="E316" s="412" t="s">
        <v>481</v>
      </c>
      <c r="F316" s="411" t="s">
        <v>482</v>
      </c>
      <c r="G316" s="411" t="s">
        <v>483</v>
      </c>
      <c r="H316" s="411" t="s">
        <v>484</v>
      </c>
      <c r="I316" s="411" t="s">
        <v>485</v>
      </c>
      <c r="J316" s="411" t="s">
        <v>486</v>
      </c>
      <c r="K316" s="411" t="s">
        <v>487</v>
      </c>
      <c r="L316" s="410" t="s">
        <v>488</v>
      </c>
      <c r="M316" s="411" t="s">
        <v>489</v>
      </c>
      <c r="N316" s="411" t="s">
        <v>490</v>
      </c>
      <c r="O316" s="411" t="s">
        <v>487</v>
      </c>
      <c r="P316" s="411" t="s">
        <v>484</v>
      </c>
      <c r="Q316" s="410" t="s">
        <v>491</v>
      </c>
      <c r="R316" s="411" t="s">
        <v>492</v>
      </c>
      <c r="S316" s="411" t="s">
        <v>493</v>
      </c>
      <c r="T316" s="411">
        <v>65355682</v>
      </c>
      <c r="U316" s="411"/>
      <c r="V316" s="411"/>
      <c r="W316" s="412" t="s">
        <v>1193</v>
      </c>
      <c r="X316" s="411" t="s">
        <v>740</v>
      </c>
      <c r="Y316" s="411" t="s">
        <v>496</v>
      </c>
      <c r="Z316" s="411" t="s">
        <v>497</v>
      </c>
      <c r="AA316" s="411" t="s">
        <v>498</v>
      </c>
      <c r="AB316" s="411" t="s">
        <v>499</v>
      </c>
      <c r="AC316" s="411" t="s">
        <v>500</v>
      </c>
      <c r="AD316" s="413">
        <v>1966150.32</v>
      </c>
      <c r="AE316" s="413">
        <v>1966150.32</v>
      </c>
      <c r="AF316" s="411" t="s">
        <v>273</v>
      </c>
      <c r="AG316" s="411">
        <v>2.1634000000000001E-4</v>
      </c>
      <c r="AH316" s="413">
        <v>425.36</v>
      </c>
      <c r="AI316" s="413">
        <v>425.36</v>
      </c>
      <c r="AJ316" s="411" t="s">
        <v>501</v>
      </c>
      <c r="AK316" s="411" t="s">
        <v>502</v>
      </c>
      <c r="AL316" s="410" t="s">
        <v>503</v>
      </c>
      <c r="AM316" s="411">
        <v>34810</v>
      </c>
      <c r="AN316" s="411">
        <v>72425</v>
      </c>
      <c r="AO316" s="410" t="s">
        <v>477</v>
      </c>
      <c r="AP316" s="410" t="s">
        <v>504</v>
      </c>
      <c r="AQ316" s="411" t="s">
        <v>785</v>
      </c>
      <c r="AR316" s="411" t="s">
        <v>1194</v>
      </c>
      <c r="AS316" s="412" t="s">
        <v>1193</v>
      </c>
      <c r="AT316" s="411" t="s">
        <v>482</v>
      </c>
      <c r="AU316" s="411" t="s">
        <v>1195</v>
      </c>
      <c r="AV316" s="413" t="s">
        <v>1196</v>
      </c>
      <c r="AW316" s="411"/>
      <c r="AX316" s="411" t="s">
        <v>509</v>
      </c>
      <c r="AY316" s="413" t="s">
        <v>1196</v>
      </c>
      <c r="AZ316" s="411">
        <v>1040604</v>
      </c>
      <c r="BA316" s="411" t="s">
        <v>788</v>
      </c>
      <c r="BB316" s="411" t="s">
        <v>789</v>
      </c>
      <c r="BC316" s="411" t="s">
        <v>512</v>
      </c>
      <c r="BD316" s="411" t="s">
        <v>1197</v>
      </c>
      <c r="BE316" s="412" t="s">
        <v>1198</v>
      </c>
      <c r="BF316" s="411" t="s">
        <v>273</v>
      </c>
      <c r="BG316" s="413" t="s">
        <v>1196</v>
      </c>
      <c r="BH316" s="411"/>
      <c r="BI316" s="411"/>
      <c r="BJ316" s="411"/>
      <c r="BK316" s="411"/>
      <c r="BL316" s="411"/>
      <c r="BM316" s="411"/>
      <c r="BN316" s="411"/>
      <c r="BO316" s="411"/>
      <c r="BP316" s="411"/>
      <c r="BQ316" s="411"/>
      <c r="BR316" s="411"/>
    </row>
    <row r="317" spans="1:70" hidden="1" x14ac:dyDescent="0.35">
      <c r="A317" s="301" t="s">
        <v>477</v>
      </c>
      <c r="B317" s="302" t="s">
        <v>478</v>
      </c>
      <c r="C317" s="302" t="s">
        <v>479</v>
      </c>
      <c r="D317" s="303" t="s">
        <v>480</v>
      </c>
      <c r="E317" s="303" t="s">
        <v>481</v>
      </c>
      <c r="F317" s="302" t="s">
        <v>482</v>
      </c>
      <c r="G317" s="302" t="s">
        <v>483</v>
      </c>
      <c r="H317" s="302" t="s">
        <v>484</v>
      </c>
      <c r="I317" s="302" t="s">
        <v>485</v>
      </c>
      <c r="J317" s="302" t="s">
        <v>486</v>
      </c>
      <c r="K317" s="302" t="s">
        <v>487</v>
      </c>
      <c r="L317" s="301" t="s">
        <v>488</v>
      </c>
      <c r="M317" s="302" t="s">
        <v>489</v>
      </c>
      <c r="N317" s="302" t="s">
        <v>490</v>
      </c>
      <c r="O317" s="302" t="s">
        <v>487</v>
      </c>
      <c r="P317" s="302" t="s">
        <v>484</v>
      </c>
      <c r="Q317" s="301" t="s">
        <v>491</v>
      </c>
      <c r="R317" s="302" t="s">
        <v>492</v>
      </c>
      <c r="S317" s="302" t="s">
        <v>493</v>
      </c>
      <c r="T317" s="302">
        <v>65395026</v>
      </c>
      <c r="U317" s="302"/>
      <c r="V317" s="302"/>
      <c r="W317" s="303" t="s">
        <v>1193</v>
      </c>
      <c r="X317" s="302" t="s">
        <v>792</v>
      </c>
      <c r="Y317" s="302" t="s">
        <v>496</v>
      </c>
      <c r="Z317" s="302" t="s">
        <v>793</v>
      </c>
      <c r="AA317" s="302"/>
      <c r="AB317" s="302" t="s">
        <v>794</v>
      </c>
      <c r="AC317" s="302" t="s">
        <v>795</v>
      </c>
      <c r="AD317" s="304">
        <v>0</v>
      </c>
      <c r="AE317" s="304">
        <v>137630.51999999999</v>
      </c>
      <c r="AF317" s="302" t="s">
        <v>273</v>
      </c>
      <c r="AG317" s="302">
        <v>2.1634000000000001E-4</v>
      </c>
      <c r="AH317" s="304">
        <v>0</v>
      </c>
      <c r="AI317" s="304">
        <v>29.77</v>
      </c>
      <c r="AJ317" s="302"/>
      <c r="AK317" s="302"/>
      <c r="AL317" s="301"/>
      <c r="AM317" s="302"/>
      <c r="AN317" s="302"/>
      <c r="AO317" s="301"/>
      <c r="AP317" s="301"/>
      <c r="AQ317" s="302" t="s">
        <v>796</v>
      </c>
      <c r="AR317" s="302"/>
      <c r="AS317" s="303"/>
      <c r="AT317" s="302"/>
      <c r="AU317" s="302"/>
      <c r="AV317" s="304"/>
      <c r="AW317" s="302"/>
      <c r="AX317" s="302"/>
      <c r="AY317" s="304"/>
      <c r="AZ317" s="302"/>
      <c r="BA317" s="302"/>
      <c r="BB317" s="302"/>
      <c r="BC317" s="302"/>
      <c r="BD317" s="302"/>
      <c r="BE317" s="303"/>
      <c r="BF317" s="302"/>
      <c r="BG317" s="304"/>
      <c r="BH317" s="302"/>
      <c r="BI317" s="302"/>
      <c r="BJ317" s="302"/>
      <c r="BK317" s="302"/>
      <c r="BL317" s="302"/>
      <c r="BM317" s="302"/>
      <c r="BN317" s="302"/>
      <c r="BO317" s="302"/>
      <c r="BP317" s="302"/>
      <c r="BQ317" s="302"/>
      <c r="BR317" s="302"/>
    </row>
    <row r="318" spans="1:70" hidden="1" x14ac:dyDescent="0.35">
      <c r="A318" s="301" t="s">
        <v>477</v>
      </c>
      <c r="B318" s="302" t="s">
        <v>478</v>
      </c>
      <c r="C318" s="302" t="s">
        <v>479</v>
      </c>
      <c r="D318" s="303" t="s">
        <v>480</v>
      </c>
      <c r="E318" s="303" t="s">
        <v>481</v>
      </c>
      <c r="F318" s="302" t="s">
        <v>482</v>
      </c>
      <c r="G318" s="302" t="s">
        <v>483</v>
      </c>
      <c r="H318" s="302" t="s">
        <v>484</v>
      </c>
      <c r="I318" s="302" t="s">
        <v>485</v>
      </c>
      <c r="J318" s="302" t="s">
        <v>486</v>
      </c>
      <c r="K318" s="302" t="s">
        <v>487</v>
      </c>
      <c r="L318" s="301" t="s">
        <v>488</v>
      </c>
      <c r="M318" s="302" t="s">
        <v>489</v>
      </c>
      <c r="N318" s="302" t="s">
        <v>490</v>
      </c>
      <c r="O318" s="302" t="s">
        <v>487</v>
      </c>
      <c r="P318" s="302" t="s">
        <v>484</v>
      </c>
      <c r="Q318" s="301" t="s">
        <v>491</v>
      </c>
      <c r="R318" s="302" t="s">
        <v>492</v>
      </c>
      <c r="S318" s="302" t="s">
        <v>493</v>
      </c>
      <c r="T318" s="302">
        <v>65566531</v>
      </c>
      <c r="U318" s="302"/>
      <c r="V318" s="302"/>
      <c r="W318" s="303" t="s">
        <v>1199</v>
      </c>
      <c r="X318" s="302" t="s">
        <v>1200</v>
      </c>
      <c r="Y318" s="302" t="s">
        <v>496</v>
      </c>
      <c r="Z318" s="302" t="s">
        <v>793</v>
      </c>
      <c r="AA318" s="302"/>
      <c r="AB318" s="302" t="s">
        <v>850</v>
      </c>
      <c r="AC318" s="302" t="s">
        <v>851</v>
      </c>
      <c r="AD318" s="304">
        <v>1382.8</v>
      </c>
      <c r="AE318" s="304">
        <v>1382.8</v>
      </c>
      <c r="AF318" s="302" t="s">
        <v>741</v>
      </c>
      <c r="AG318" s="302">
        <v>1</v>
      </c>
      <c r="AH318" s="304">
        <v>1382.8</v>
      </c>
      <c r="AI318" s="304">
        <v>1382.8</v>
      </c>
      <c r="AJ318" s="302" t="s">
        <v>501</v>
      </c>
      <c r="AK318" s="302" t="s">
        <v>502</v>
      </c>
      <c r="AL318" s="301" t="s">
        <v>503</v>
      </c>
      <c r="AM318" s="302">
        <v>34810</v>
      </c>
      <c r="AN318" s="302">
        <v>67205</v>
      </c>
      <c r="AO318" s="301" t="s">
        <v>477</v>
      </c>
      <c r="AP318" s="301" t="s">
        <v>504</v>
      </c>
      <c r="AQ318" s="302" t="s">
        <v>1201</v>
      </c>
      <c r="AR318" s="302"/>
      <c r="AS318" s="303"/>
      <c r="AT318" s="302"/>
      <c r="AU318" s="302"/>
      <c r="AV318" s="304"/>
      <c r="AW318" s="302"/>
      <c r="AX318" s="302"/>
      <c r="AY318" s="304"/>
      <c r="AZ318" s="302"/>
      <c r="BA318" s="302"/>
      <c r="BB318" s="302"/>
      <c r="BC318" s="302"/>
      <c r="BD318" s="302"/>
      <c r="BE318" s="303"/>
      <c r="BF318" s="302"/>
      <c r="BG318" s="304"/>
      <c r="BH318" s="302"/>
      <c r="BI318" s="302"/>
      <c r="BJ318" s="302"/>
      <c r="BK318" s="302"/>
      <c r="BL318" s="302"/>
      <c r="BM318" s="302" t="s">
        <v>853</v>
      </c>
      <c r="BN318" s="302" t="s">
        <v>854</v>
      </c>
      <c r="BO318" s="302" t="s">
        <v>930</v>
      </c>
      <c r="BP318" s="302" t="s">
        <v>496</v>
      </c>
      <c r="BQ318" s="302" t="s">
        <v>856</v>
      </c>
      <c r="BR318" s="302" t="s">
        <v>931</v>
      </c>
    </row>
    <row r="319" spans="1:70" x14ac:dyDescent="0.35">
      <c r="A319" s="301" t="s">
        <v>477</v>
      </c>
      <c r="B319" s="302" t="s">
        <v>478</v>
      </c>
      <c r="C319" s="302" t="s">
        <v>479</v>
      </c>
      <c r="D319" s="303" t="s">
        <v>480</v>
      </c>
      <c r="E319" s="303" t="s">
        <v>481</v>
      </c>
      <c r="F319" s="302" t="s">
        <v>482</v>
      </c>
      <c r="G319" s="302" t="s">
        <v>483</v>
      </c>
      <c r="H319" s="302" t="s">
        <v>484</v>
      </c>
      <c r="I319" s="302" t="s">
        <v>485</v>
      </c>
      <c r="J319" s="302" t="s">
        <v>486</v>
      </c>
      <c r="K319" s="302" t="s">
        <v>487</v>
      </c>
      <c r="L319" s="301" t="s">
        <v>488</v>
      </c>
      <c r="M319" s="302" t="s">
        <v>489</v>
      </c>
      <c r="N319" s="302" t="s">
        <v>490</v>
      </c>
      <c r="O319" s="302" t="s">
        <v>487</v>
      </c>
      <c r="P319" s="302" t="s">
        <v>484</v>
      </c>
      <c r="Q319" s="301" t="s">
        <v>491</v>
      </c>
      <c r="R319" s="302" t="s">
        <v>492</v>
      </c>
      <c r="S319" s="302" t="s">
        <v>493</v>
      </c>
      <c r="T319" s="302">
        <v>65566555</v>
      </c>
      <c r="U319" s="302"/>
      <c r="V319" s="302"/>
      <c r="W319" s="303" t="s">
        <v>1202</v>
      </c>
      <c r="X319" s="302" t="s">
        <v>849</v>
      </c>
      <c r="Y319" s="302" t="s">
        <v>496</v>
      </c>
      <c r="Z319" s="302" t="s">
        <v>793</v>
      </c>
      <c r="AA319" s="302"/>
      <c r="AB319" s="302" t="s">
        <v>850</v>
      </c>
      <c r="AC319" s="302" t="s">
        <v>851</v>
      </c>
      <c r="AD319" s="304">
        <v>413.17</v>
      </c>
      <c r="AE319" s="304">
        <v>413.17</v>
      </c>
      <c r="AF319" s="302" t="s">
        <v>741</v>
      </c>
      <c r="AG319" s="302">
        <v>1</v>
      </c>
      <c r="AH319" s="304">
        <v>413.17</v>
      </c>
      <c r="AI319" s="304">
        <v>413.17</v>
      </c>
      <c r="AJ319" s="302" t="s">
        <v>501</v>
      </c>
      <c r="AK319" s="302" t="s">
        <v>502</v>
      </c>
      <c r="AL319" s="301" t="s">
        <v>503</v>
      </c>
      <c r="AM319" s="302">
        <v>34810</v>
      </c>
      <c r="AN319" s="302">
        <v>71501</v>
      </c>
      <c r="AO319" s="301" t="s">
        <v>477</v>
      </c>
      <c r="AP319" s="301" t="s">
        <v>504</v>
      </c>
      <c r="AQ319" s="302" t="s">
        <v>852</v>
      </c>
      <c r="AR319" s="302"/>
      <c r="AS319" s="303"/>
      <c r="AT319" s="302"/>
      <c r="AU319" s="302"/>
      <c r="AV319" s="304"/>
      <c r="AW319" s="302"/>
      <c r="AX319" s="302"/>
      <c r="AY319" s="304"/>
      <c r="AZ319" s="302"/>
      <c r="BA319" s="302"/>
      <c r="BB319" s="302"/>
      <c r="BC319" s="302"/>
      <c r="BD319" s="302"/>
      <c r="BE319" s="303"/>
      <c r="BF319" s="302"/>
      <c r="BG319" s="304"/>
      <c r="BH319" s="302"/>
      <c r="BI319" s="302"/>
      <c r="BJ319" s="302"/>
      <c r="BK319" s="302"/>
      <c r="BL319" s="302"/>
      <c r="BM319" s="302" t="s">
        <v>853</v>
      </c>
      <c r="BN319" s="302" t="s">
        <v>854</v>
      </c>
      <c r="BO319" s="302" t="s">
        <v>855</v>
      </c>
      <c r="BP319" s="302" t="s">
        <v>590</v>
      </c>
      <c r="BQ319" s="302" t="s">
        <v>856</v>
      </c>
      <c r="BR319" s="302" t="s">
        <v>857</v>
      </c>
    </row>
    <row r="320" spans="1:70" hidden="1" x14ac:dyDescent="0.35">
      <c r="A320" s="301" t="s">
        <v>477</v>
      </c>
      <c r="B320" s="302" t="s">
        <v>478</v>
      </c>
      <c r="C320" s="302" t="s">
        <v>479</v>
      </c>
      <c r="D320" s="303" t="s">
        <v>480</v>
      </c>
      <c r="E320" s="303" t="s">
        <v>481</v>
      </c>
      <c r="F320" s="302" t="s">
        <v>482</v>
      </c>
      <c r="G320" s="302" t="s">
        <v>483</v>
      </c>
      <c r="H320" s="302" t="s">
        <v>484</v>
      </c>
      <c r="I320" s="302" t="s">
        <v>485</v>
      </c>
      <c r="J320" s="302" t="s">
        <v>486</v>
      </c>
      <c r="K320" s="302" t="s">
        <v>487</v>
      </c>
      <c r="L320" s="301" t="s">
        <v>488</v>
      </c>
      <c r="M320" s="302" t="s">
        <v>489</v>
      </c>
      <c r="N320" s="302" t="s">
        <v>490</v>
      </c>
      <c r="O320" s="302" t="s">
        <v>487</v>
      </c>
      <c r="P320" s="302" t="s">
        <v>484</v>
      </c>
      <c r="Q320" s="301" t="s">
        <v>491</v>
      </c>
      <c r="R320" s="302" t="s">
        <v>492</v>
      </c>
      <c r="S320" s="302" t="s">
        <v>493</v>
      </c>
      <c r="T320" s="302">
        <v>65566560</v>
      </c>
      <c r="U320" s="302"/>
      <c r="V320" s="302"/>
      <c r="W320" s="303" t="s">
        <v>1202</v>
      </c>
      <c r="X320" s="302" t="s">
        <v>926</v>
      </c>
      <c r="Y320" s="302" t="s">
        <v>496</v>
      </c>
      <c r="Z320" s="302" t="s">
        <v>793</v>
      </c>
      <c r="AA320" s="302"/>
      <c r="AB320" s="302" t="s">
        <v>850</v>
      </c>
      <c r="AC320" s="302" t="s">
        <v>851</v>
      </c>
      <c r="AD320" s="304">
        <v>19388.740000000002</v>
      </c>
      <c r="AE320" s="304">
        <v>19388.740000000002</v>
      </c>
      <c r="AF320" s="302" t="s">
        <v>741</v>
      </c>
      <c r="AG320" s="302">
        <v>1</v>
      </c>
      <c r="AH320" s="304">
        <v>19388.740000000002</v>
      </c>
      <c r="AI320" s="304">
        <v>19388.740000000002</v>
      </c>
      <c r="AJ320" s="302" t="s">
        <v>501</v>
      </c>
      <c r="AK320" s="302" t="s">
        <v>502</v>
      </c>
      <c r="AL320" s="301" t="s">
        <v>503</v>
      </c>
      <c r="AM320" s="302">
        <v>34810</v>
      </c>
      <c r="AN320" s="302">
        <v>67405</v>
      </c>
      <c r="AO320" s="301" t="s">
        <v>477</v>
      </c>
      <c r="AP320" s="301" t="s">
        <v>504</v>
      </c>
      <c r="AQ320" s="302" t="s">
        <v>927</v>
      </c>
      <c r="AR320" s="302"/>
      <c r="AS320" s="303"/>
      <c r="AT320" s="302"/>
      <c r="AU320" s="302"/>
      <c r="AV320" s="304"/>
      <c r="AW320" s="302"/>
      <c r="AX320" s="302"/>
      <c r="AY320" s="304"/>
      <c r="AZ320" s="302"/>
      <c r="BA320" s="302"/>
      <c r="BB320" s="302"/>
      <c r="BC320" s="302"/>
      <c r="BD320" s="302"/>
      <c r="BE320" s="303"/>
      <c r="BF320" s="302"/>
      <c r="BG320" s="304"/>
      <c r="BH320" s="302"/>
      <c r="BI320" s="302"/>
      <c r="BJ320" s="302"/>
      <c r="BK320" s="302"/>
      <c r="BL320" s="302"/>
      <c r="BM320" s="302" t="s">
        <v>928</v>
      </c>
      <c r="BN320" s="302" t="s">
        <v>929</v>
      </c>
      <c r="BO320" s="302" t="s">
        <v>930</v>
      </c>
      <c r="BP320" s="302" t="s">
        <v>496</v>
      </c>
      <c r="BQ320" s="302" t="s">
        <v>856</v>
      </c>
      <c r="BR320" s="302" t="s">
        <v>931</v>
      </c>
    </row>
    <row r="321" spans="1:70" hidden="1" x14ac:dyDescent="0.35">
      <c r="A321" s="301" t="s">
        <v>477</v>
      </c>
      <c r="B321" s="302" t="s">
        <v>478</v>
      </c>
      <c r="C321" s="302" t="s">
        <v>479</v>
      </c>
      <c r="D321" s="303" t="s">
        <v>480</v>
      </c>
      <c r="E321" s="303" t="s">
        <v>481</v>
      </c>
      <c r="F321" s="302" t="s">
        <v>482</v>
      </c>
      <c r="G321" s="302" t="s">
        <v>483</v>
      </c>
      <c r="H321" s="302" t="s">
        <v>484</v>
      </c>
      <c r="I321" s="302" t="s">
        <v>485</v>
      </c>
      <c r="J321" s="302" t="s">
        <v>486</v>
      </c>
      <c r="K321" s="302" t="s">
        <v>487</v>
      </c>
      <c r="L321" s="301" t="s">
        <v>488</v>
      </c>
      <c r="M321" s="302" t="s">
        <v>489</v>
      </c>
      <c r="N321" s="302" t="s">
        <v>490</v>
      </c>
      <c r="O321" s="302" t="s">
        <v>487</v>
      </c>
      <c r="P321" s="302" t="s">
        <v>484</v>
      </c>
      <c r="Q321" s="301" t="s">
        <v>491</v>
      </c>
      <c r="R321" s="302" t="s">
        <v>492</v>
      </c>
      <c r="S321" s="302" t="s">
        <v>493</v>
      </c>
      <c r="T321" s="302">
        <v>65566883</v>
      </c>
      <c r="U321" s="302"/>
      <c r="V321" s="302"/>
      <c r="W321" s="303" t="s">
        <v>1184</v>
      </c>
      <c r="X321" s="302" t="s">
        <v>926</v>
      </c>
      <c r="Y321" s="302" t="s">
        <v>496</v>
      </c>
      <c r="Z321" s="302" t="s">
        <v>793</v>
      </c>
      <c r="AA321" s="302"/>
      <c r="AB321" s="302" t="s">
        <v>850</v>
      </c>
      <c r="AC321" s="302" t="s">
        <v>851</v>
      </c>
      <c r="AD321" s="304">
        <v>19322.29</v>
      </c>
      <c r="AE321" s="304">
        <v>19322.29</v>
      </c>
      <c r="AF321" s="302" t="s">
        <v>741</v>
      </c>
      <c r="AG321" s="302">
        <v>1</v>
      </c>
      <c r="AH321" s="304">
        <v>19322.29</v>
      </c>
      <c r="AI321" s="304">
        <v>19322.29</v>
      </c>
      <c r="AJ321" s="302" t="s">
        <v>501</v>
      </c>
      <c r="AK321" s="302" t="s">
        <v>502</v>
      </c>
      <c r="AL321" s="301" t="s">
        <v>503</v>
      </c>
      <c r="AM321" s="302">
        <v>34810</v>
      </c>
      <c r="AN321" s="302">
        <v>67405</v>
      </c>
      <c r="AO321" s="301" t="s">
        <v>477</v>
      </c>
      <c r="AP321" s="301" t="s">
        <v>504</v>
      </c>
      <c r="AQ321" s="302" t="s">
        <v>927</v>
      </c>
      <c r="AR321" s="302"/>
      <c r="AS321" s="303"/>
      <c r="AT321" s="302"/>
      <c r="AU321" s="302"/>
      <c r="AV321" s="304"/>
      <c r="AW321" s="302"/>
      <c r="AX321" s="302"/>
      <c r="AY321" s="304"/>
      <c r="AZ321" s="302"/>
      <c r="BA321" s="302"/>
      <c r="BB321" s="302"/>
      <c r="BC321" s="302"/>
      <c r="BD321" s="302"/>
      <c r="BE321" s="303"/>
      <c r="BF321" s="302"/>
      <c r="BG321" s="304"/>
      <c r="BH321" s="302"/>
      <c r="BI321" s="302"/>
      <c r="BJ321" s="302"/>
      <c r="BK321" s="302"/>
      <c r="BL321" s="302"/>
      <c r="BM321" s="302" t="s">
        <v>928</v>
      </c>
      <c r="BN321" s="302" t="s">
        <v>929</v>
      </c>
      <c r="BO321" s="302" t="s">
        <v>930</v>
      </c>
      <c r="BP321" s="302" t="s">
        <v>496</v>
      </c>
      <c r="BQ321" s="302" t="s">
        <v>856</v>
      </c>
      <c r="BR321" s="302" t="s">
        <v>931</v>
      </c>
    </row>
    <row r="322" spans="1:70" hidden="1" x14ac:dyDescent="0.35">
      <c r="A322" s="301" t="s">
        <v>477</v>
      </c>
      <c r="B322" s="302" t="s">
        <v>478</v>
      </c>
      <c r="C322" s="302" t="s">
        <v>479</v>
      </c>
      <c r="D322" s="303" t="s">
        <v>480</v>
      </c>
      <c r="E322" s="303" t="s">
        <v>481</v>
      </c>
      <c r="F322" s="302" t="s">
        <v>482</v>
      </c>
      <c r="G322" s="302" t="s">
        <v>483</v>
      </c>
      <c r="H322" s="302" t="s">
        <v>484</v>
      </c>
      <c r="I322" s="302" t="s">
        <v>485</v>
      </c>
      <c r="J322" s="302" t="s">
        <v>486</v>
      </c>
      <c r="K322" s="302" t="s">
        <v>487</v>
      </c>
      <c r="L322" s="301" t="s">
        <v>488</v>
      </c>
      <c r="M322" s="302" t="s">
        <v>489</v>
      </c>
      <c r="N322" s="302" t="s">
        <v>490</v>
      </c>
      <c r="O322" s="302" t="s">
        <v>487</v>
      </c>
      <c r="P322" s="302" t="s">
        <v>484</v>
      </c>
      <c r="Q322" s="301" t="s">
        <v>491</v>
      </c>
      <c r="R322" s="302" t="s">
        <v>492</v>
      </c>
      <c r="S322" s="302" t="s">
        <v>493</v>
      </c>
      <c r="T322" s="302">
        <v>65566917</v>
      </c>
      <c r="U322" s="302"/>
      <c r="V322" s="302"/>
      <c r="W322" s="303" t="s">
        <v>1184</v>
      </c>
      <c r="X322" s="302" t="s">
        <v>1161</v>
      </c>
      <c r="Y322" s="302" t="s">
        <v>496</v>
      </c>
      <c r="Z322" s="302" t="s">
        <v>793</v>
      </c>
      <c r="AA322" s="302"/>
      <c r="AB322" s="302" t="s">
        <v>850</v>
      </c>
      <c r="AC322" s="302" t="s">
        <v>851</v>
      </c>
      <c r="AD322" s="304">
        <v>593.4</v>
      </c>
      <c r="AE322" s="304">
        <v>593.4</v>
      </c>
      <c r="AF322" s="302" t="s">
        <v>741</v>
      </c>
      <c r="AG322" s="302">
        <v>1</v>
      </c>
      <c r="AH322" s="304">
        <v>593.4</v>
      </c>
      <c r="AI322" s="304">
        <v>593.4</v>
      </c>
      <c r="AJ322" s="302" t="s">
        <v>501</v>
      </c>
      <c r="AK322" s="302" t="s">
        <v>502</v>
      </c>
      <c r="AL322" s="301" t="s">
        <v>503</v>
      </c>
      <c r="AM322" s="302">
        <v>34810</v>
      </c>
      <c r="AN322" s="302">
        <v>67305</v>
      </c>
      <c r="AO322" s="301" t="s">
        <v>477</v>
      </c>
      <c r="AP322" s="301" t="s">
        <v>504</v>
      </c>
      <c r="AQ322" s="302" t="s">
        <v>1162</v>
      </c>
      <c r="AR322" s="302"/>
      <c r="AS322" s="303"/>
      <c r="AT322" s="302"/>
      <c r="AU322" s="302"/>
      <c r="AV322" s="304"/>
      <c r="AW322" s="302"/>
      <c r="AX322" s="302"/>
      <c r="AY322" s="304"/>
      <c r="AZ322" s="302"/>
      <c r="BA322" s="302"/>
      <c r="BB322" s="302"/>
      <c r="BC322" s="302"/>
      <c r="BD322" s="302"/>
      <c r="BE322" s="303"/>
      <c r="BF322" s="302"/>
      <c r="BG322" s="304"/>
      <c r="BH322" s="302"/>
      <c r="BI322" s="302"/>
      <c r="BJ322" s="302"/>
      <c r="BK322" s="302"/>
      <c r="BL322" s="302"/>
      <c r="BM322" s="302" t="s">
        <v>938</v>
      </c>
      <c r="BN322" s="302" t="s">
        <v>939</v>
      </c>
      <c r="BO322" s="302" t="s">
        <v>940</v>
      </c>
      <c r="BP322" s="302" t="s">
        <v>496</v>
      </c>
      <c r="BQ322" s="302" t="s">
        <v>856</v>
      </c>
      <c r="BR322" s="302" t="s">
        <v>931</v>
      </c>
    </row>
    <row r="323" spans="1:70" hidden="1" x14ac:dyDescent="0.35">
      <c r="A323" s="301" t="s">
        <v>477</v>
      </c>
      <c r="B323" s="302" t="s">
        <v>478</v>
      </c>
      <c r="C323" s="302" t="s">
        <v>479</v>
      </c>
      <c r="D323" s="303" t="s">
        <v>480</v>
      </c>
      <c r="E323" s="303" t="s">
        <v>481</v>
      </c>
      <c r="F323" s="302" t="s">
        <v>482</v>
      </c>
      <c r="G323" s="302" t="s">
        <v>483</v>
      </c>
      <c r="H323" s="302" t="s">
        <v>484</v>
      </c>
      <c r="I323" s="302" t="s">
        <v>485</v>
      </c>
      <c r="J323" s="302" t="s">
        <v>486</v>
      </c>
      <c r="K323" s="302" t="s">
        <v>487</v>
      </c>
      <c r="L323" s="301" t="s">
        <v>488</v>
      </c>
      <c r="M323" s="302" t="s">
        <v>489</v>
      </c>
      <c r="N323" s="302" t="s">
        <v>490</v>
      </c>
      <c r="O323" s="302" t="s">
        <v>487</v>
      </c>
      <c r="P323" s="302" t="s">
        <v>484</v>
      </c>
      <c r="Q323" s="301" t="s">
        <v>491</v>
      </c>
      <c r="R323" s="302" t="s">
        <v>492</v>
      </c>
      <c r="S323" s="302" t="s">
        <v>493</v>
      </c>
      <c r="T323" s="302">
        <v>65567033</v>
      </c>
      <c r="U323" s="302"/>
      <c r="V323" s="302"/>
      <c r="W323" s="303" t="s">
        <v>1202</v>
      </c>
      <c r="X323" s="302" t="s">
        <v>1161</v>
      </c>
      <c r="Y323" s="302" t="s">
        <v>496</v>
      </c>
      <c r="Z323" s="302" t="s">
        <v>793</v>
      </c>
      <c r="AA323" s="302"/>
      <c r="AB323" s="302" t="s">
        <v>850</v>
      </c>
      <c r="AC323" s="302" t="s">
        <v>851</v>
      </c>
      <c r="AD323" s="304">
        <v>591.45000000000005</v>
      </c>
      <c r="AE323" s="304">
        <v>591.45000000000005</v>
      </c>
      <c r="AF323" s="302" t="s">
        <v>741</v>
      </c>
      <c r="AG323" s="302">
        <v>1</v>
      </c>
      <c r="AH323" s="304">
        <v>591.45000000000005</v>
      </c>
      <c r="AI323" s="304">
        <v>591.45000000000005</v>
      </c>
      <c r="AJ323" s="302" t="s">
        <v>501</v>
      </c>
      <c r="AK323" s="302" t="s">
        <v>502</v>
      </c>
      <c r="AL323" s="301" t="s">
        <v>503</v>
      </c>
      <c r="AM323" s="302">
        <v>34810</v>
      </c>
      <c r="AN323" s="302">
        <v>67305</v>
      </c>
      <c r="AO323" s="301" t="s">
        <v>477</v>
      </c>
      <c r="AP323" s="301" t="s">
        <v>504</v>
      </c>
      <c r="AQ323" s="302" t="s">
        <v>1162</v>
      </c>
      <c r="AR323" s="302"/>
      <c r="AS323" s="303"/>
      <c r="AT323" s="302"/>
      <c r="AU323" s="302"/>
      <c r="AV323" s="304"/>
      <c r="AW323" s="302"/>
      <c r="AX323" s="302"/>
      <c r="AY323" s="304"/>
      <c r="AZ323" s="302"/>
      <c r="BA323" s="302"/>
      <c r="BB323" s="302"/>
      <c r="BC323" s="302"/>
      <c r="BD323" s="302"/>
      <c r="BE323" s="303"/>
      <c r="BF323" s="302"/>
      <c r="BG323" s="304"/>
      <c r="BH323" s="302"/>
      <c r="BI323" s="302"/>
      <c r="BJ323" s="302"/>
      <c r="BK323" s="302"/>
      <c r="BL323" s="302"/>
      <c r="BM323" s="302" t="s">
        <v>938</v>
      </c>
      <c r="BN323" s="302" t="s">
        <v>939</v>
      </c>
      <c r="BO323" s="302" t="s">
        <v>940</v>
      </c>
      <c r="BP323" s="302" t="s">
        <v>496</v>
      </c>
      <c r="BQ323" s="302" t="s">
        <v>856</v>
      </c>
      <c r="BR323" s="302" t="s">
        <v>931</v>
      </c>
    </row>
    <row r="324" spans="1:70" hidden="1" x14ac:dyDescent="0.35">
      <c r="A324" s="301" t="s">
        <v>477</v>
      </c>
      <c r="B324" s="302" t="s">
        <v>478</v>
      </c>
      <c r="C324" s="302" t="s">
        <v>479</v>
      </c>
      <c r="D324" s="303" t="s">
        <v>480</v>
      </c>
      <c r="E324" s="303" t="s">
        <v>481</v>
      </c>
      <c r="F324" s="302" t="s">
        <v>482</v>
      </c>
      <c r="G324" s="302" t="s">
        <v>483</v>
      </c>
      <c r="H324" s="302" t="s">
        <v>484</v>
      </c>
      <c r="I324" s="302" t="s">
        <v>485</v>
      </c>
      <c r="J324" s="302" t="s">
        <v>486</v>
      </c>
      <c r="K324" s="302" t="s">
        <v>487</v>
      </c>
      <c r="L324" s="301" t="s">
        <v>488</v>
      </c>
      <c r="M324" s="302" t="s">
        <v>489</v>
      </c>
      <c r="N324" s="302" t="s">
        <v>490</v>
      </c>
      <c r="O324" s="302" t="s">
        <v>487</v>
      </c>
      <c r="P324" s="302" t="s">
        <v>484</v>
      </c>
      <c r="Q324" s="301" t="s">
        <v>491</v>
      </c>
      <c r="R324" s="302" t="s">
        <v>492</v>
      </c>
      <c r="S324" s="302" t="s">
        <v>493</v>
      </c>
      <c r="T324" s="302">
        <v>65567035</v>
      </c>
      <c r="U324" s="302"/>
      <c r="V324" s="302"/>
      <c r="W324" s="303" t="s">
        <v>1202</v>
      </c>
      <c r="X324" s="302" t="s">
        <v>1161</v>
      </c>
      <c r="Y324" s="302" t="s">
        <v>496</v>
      </c>
      <c r="Z324" s="302" t="s">
        <v>793</v>
      </c>
      <c r="AA324" s="302"/>
      <c r="AB324" s="302" t="s">
        <v>850</v>
      </c>
      <c r="AC324" s="302" t="s">
        <v>851</v>
      </c>
      <c r="AD324" s="304">
        <v>0.36</v>
      </c>
      <c r="AE324" s="304">
        <v>0.36</v>
      </c>
      <c r="AF324" s="302" t="s">
        <v>741</v>
      </c>
      <c r="AG324" s="302">
        <v>1</v>
      </c>
      <c r="AH324" s="304">
        <v>0.36</v>
      </c>
      <c r="AI324" s="304">
        <v>0.36</v>
      </c>
      <c r="AJ324" s="302" t="s">
        <v>501</v>
      </c>
      <c r="AK324" s="302" t="s">
        <v>502</v>
      </c>
      <c r="AL324" s="301" t="s">
        <v>503</v>
      </c>
      <c r="AM324" s="302">
        <v>34810</v>
      </c>
      <c r="AN324" s="302">
        <v>67305</v>
      </c>
      <c r="AO324" s="301" t="s">
        <v>477</v>
      </c>
      <c r="AP324" s="301" t="s">
        <v>504</v>
      </c>
      <c r="AQ324" s="302" t="s">
        <v>1162</v>
      </c>
      <c r="AR324" s="302"/>
      <c r="AS324" s="303"/>
      <c r="AT324" s="302"/>
      <c r="AU324" s="302"/>
      <c r="AV324" s="304"/>
      <c r="AW324" s="302"/>
      <c r="AX324" s="302"/>
      <c r="AY324" s="304"/>
      <c r="AZ324" s="302"/>
      <c r="BA324" s="302"/>
      <c r="BB324" s="302"/>
      <c r="BC324" s="302"/>
      <c r="BD324" s="302"/>
      <c r="BE324" s="303"/>
      <c r="BF324" s="302"/>
      <c r="BG324" s="304"/>
      <c r="BH324" s="302"/>
      <c r="BI324" s="302"/>
      <c r="BJ324" s="302"/>
      <c r="BK324" s="302"/>
      <c r="BL324" s="302"/>
      <c r="BM324" s="302" t="s">
        <v>938</v>
      </c>
      <c r="BN324" s="302" t="s">
        <v>939</v>
      </c>
      <c r="BO324" s="302" t="s">
        <v>940</v>
      </c>
      <c r="BP324" s="302" t="s">
        <v>590</v>
      </c>
      <c r="BQ324" s="302" t="s">
        <v>856</v>
      </c>
      <c r="BR324" s="302" t="s">
        <v>941</v>
      </c>
    </row>
    <row r="325" spans="1:70" x14ac:dyDescent="0.35">
      <c r="A325" s="301" t="s">
        <v>477</v>
      </c>
      <c r="B325" s="302" t="s">
        <v>478</v>
      </c>
      <c r="C325" s="302" t="s">
        <v>479</v>
      </c>
      <c r="D325" s="303" t="s">
        <v>480</v>
      </c>
      <c r="E325" s="303" t="s">
        <v>481</v>
      </c>
      <c r="F325" s="302" t="s">
        <v>482</v>
      </c>
      <c r="G325" s="302" t="s">
        <v>483</v>
      </c>
      <c r="H325" s="302" t="s">
        <v>484</v>
      </c>
      <c r="I325" s="302" t="s">
        <v>485</v>
      </c>
      <c r="J325" s="302" t="s">
        <v>486</v>
      </c>
      <c r="K325" s="302" t="s">
        <v>487</v>
      </c>
      <c r="L325" s="301" t="s">
        <v>488</v>
      </c>
      <c r="M325" s="302" t="s">
        <v>489</v>
      </c>
      <c r="N325" s="302" t="s">
        <v>490</v>
      </c>
      <c r="O325" s="302" t="s">
        <v>487</v>
      </c>
      <c r="P325" s="302" t="s">
        <v>484</v>
      </c>
      <c r="Q325" s="301" t="s">
        <v>491</v>
      </c>
      <c r="R325" s="302" t="s">
        <v>492</v>
      </c>
      <c r="S325" s="302" t="s">
        <v>493</v>
      </c>
      <c r="T325" s="302">
        <v>65568241</v>
      </c>
      <c r="U325" s="302"/>
      <c r="V325" s="302"/>
      <c r="W325" s="303" t="s">
        <v>1184</v>
      </c>
      <c r="X325" s="302" t="s">
        <v>936</v>
      </c>
      <c r="Y325" s="302" t="s">
        <v>496</v>
      </c>
      <c r="Z325" s="302" t="s">
        <v>793</v>
      </c>
      <c r="AA325" s="302"/>
      <c r="AB325" s="302" t="s">
        <v>850</v>
      </c>
      <c r="AC325" s="302" t="s">
        <v>851</v>
      </c>
      <c r="AD325" s="304">
        <v>755.8</v>
      </c>
      <c r="AE325" s="304">
        <v>755.8</v>
      </c>
      <c r="AF325" s="302" t="s">
        <v>741</v>
      </c>
      <c r="AG325" s="302">
        <v>1</v>
      </c>
      <c r="AH325" s="304">
        <v>755.8</v>
      </c>
      <c r="AI325" s="304">
        <v>755.8</v>
      </c>
      <c r="AJ325" s="302" t="s">
        <v>501</v>
      </c>
      <c r="AK325" s="302" t="s">
        <v>502</v>
      </c>
      <c r="AL325" s="301" t="s">
        <v>503</v>
      </c>
      <c r="AM325" s="302">
        <v>34810</v>
      </c>
      <c r="AN325" s="302">
        <v>71475</v>
      </c>
      <c r="AO325" s="301" t="s">
        <v>477</v>
      </c>
      <c r="AP325" s="301" t="s">
        <v>504</v>
      </c>
      <c r="AQ325" s="302" t="s">
        <v>937</v>
      </c>
      <c r="AR325" s="302"/>
      <c r="AS325" s="303"/>
      <c r="AT325" s="302"/>
      <c r="AU325" s="302"/>
      <c r="AV325" s="304"/>
      <c r="AW325" s="302"/>
      <c r="AX325" s="302"/>
      <c r="AY325" s="304"/>
      <c r="AZ325" s="302"/>
      <c r="BA325" s="302"/>
      <c r="BB325" s="302"/>
      <c r="BC325" s="302"/>
      <c r="BD325" s="302"/>
      <c r="BE325" s="303"/>
      <c r="BF325" s="302"/>
      <c r="BG325" s="304"/>
      <c r="BH325" s="302"/>
      <c r="BI325" s="302"/>
      <c r="BJ325" s="302"/>
      <c r="BK325" s="302"/>
      <c r="BL325" s="302"/>
      <c r="BM325" s="302" t="s">
        <v>944</v>
      </c>
      <c r="BN325" s="302" t="s">
        <v>945</v>
      </c>
      <c r="BO325" s="302" t="s">
        <v>940</v>
      </c>
      <c r="BP325" s="302" t="s">
        <v>496</v>
      </c>
      <c r="BQ325" s="302" t="s">
        <v>856</v>
      </c>
      <c r="BR325" s="302" t="s">
        <v>941</v>
      </c>
    </row>
    <row r="326" spans="1:70" x14ac:dyDescent="0.35">
      <c r="A326" s="301" t="s">
        <v>477</v>
      </c>
      <c r="B326" s="302" t="s">
        <v>478</v>
      </c>
      <c r="C326" s="302" t="s">
        <v>479</v>
      </c>
      <c r="D326" s="303" t="s">
        <v>480</v>
      </c>
      <c r="E326" s="303" t="s">
        <v>481</v>
      </c>
      <c r="F326" s="302" t="s">
        <v>482</v>
      </c>
      <c r="G326" s="302" t="s">
        <v>483</v>
      </c>
      <c r="H326" s="302" t="s">
        <v>484</v>
      </c>
      <c r="I326" s="302" t="s">
        <v>485</v>
      </c>
      <c r="J326" s="302" t="s">
        <v>486</v>
      </c>
      <c r="K326" s="302" t="s">
        <v>487</v>
      </c>
      <c r="L326" s="301" t="s">
        <v>488</v>
      </c>
      <c r="M326" s="302" t="s">
        <v>489</v>
      </c>
      <c r="N326" s="302" t="s">
        <v>490</v>
      </c>
      <c r="O326" s="302" t="s">
        <v>487</v>
      </c>
      <c r="P326" s="302" t="s">
        <v>484</v>
      </c>
      <c r="Q326" s="301" t="s">
        <v>491</v>
      </c>
      <c r="R326" s="302" t="s">
        <v>492</v>
      </c>
      <c r="S326" s="302" t="s">
        <v>493</v>
      </c>
      <c r="T326" s="302">
        <v>65568242</v>
      </c>
      <c r="U326" s="302"/>
      <c r="V326" s="302"/>
      <c r="W326" s="303" t="s">
        <v>1202</v>
      </c>
      <c r="X326" s="302" t="s">
        <v>936</v>
      </c>
      <c r="Y326" s="302" t="s">
        <v>496</v>
      </c>
      <c r="Z326" s="302" t="s">
        <v>793</v>
      </c>
      <c r="AA326" s="302"/>
      <c r="AB326" s="302" t="s">
        <v>850</v>
      </c>
      <c r="AC326" s="302" t="s">
        <v>851</v>
      </c>
      <c r="AD326" s="304">
        <v>753.7</v>
      </c>
      <c r="AE326" s="304">
        <v>753.7</v>
      </c>
      <c r="AF326" s="302" t="s">
        <v>741</v>
      </c>
      <c r="AG326" s="302">
        <v>1</v>
      </c>
      <c r="AH326" s="304">
        <v>753.7</v>
      </c>
      <c r="AI326" s="304">
        <v>753.7</v>
      </c>
      <c r="AJ326" s="302" t="s">
        <v>501</v>
      </c>
      <c r="AK326" s="302" t="s">
        <v>502</v>
      </c>
      <c r="AL326" s="301" t="s">
        <v>503</v>
      </c>
      <c r="AM326" s="302">
        <v>34810</v>
      </c>
      <c r="AN326" s="302">
        <v>71475</v>
      </c>
      <c r="AO326" s="301" t="s">
        <v>477</v>
      </c>
      <c r="AP326" s="301" t="s">
        <v>504</v>
      </c>
      <c r="AQ326" s="302" t="s">
        <v>937</v>
      </c>
      <c r="AR326" s="302"/>
      <c r="AS326" s="303"/>
      <c r="AT326" s="302"/>
      <c r="AU326" s="302"/>
      <c r="AV326" s="304"/>
      <c r="AW326" s="302"/>
      <c r="AX326" s="302"/>
      <c r="AY326" s="304"/>
      <c r="AZ326" s="302"/>
      <c r="BA326" s="302"/>
      <c r="BB326" s="302"/>
      <c r="BC326" s="302"/>
      <c r="BD326" s="302"/>
      <c r="BE326" s="303"/>
      <c r="BF326" s="302"/>
      <c r="BG326" s="304"/>
      <c r="BH326" s="302"/>
      <c r="BI326" s="302"/>
      <c r="BJ326" s="302"/>
      <c r="BK326" s="302"/>
      <c r="BL326" s="302"/>
      <c r="BM326" s="302" t="s">
        <v>944</v>
      </c>
      <c r="BN326" s="302" t="s">
        <v>945</v>
      </c>
      <c r="BO326" s="302" t="s">
        <v>940</v>
      </c>
      <c r="BP326" s="302" t="s">
        <v>496</v>
      </c>
      <c r="BQ326" s="302" t="s">
        <v>856</v>
      </c>
      <c r="BR326" s="302" t="s">
        <v>941</v>
      </c>
    </row>
    <row r="327" spans="1:70" hidden="1" x14ac:dyDescent="0.35">
      <c r="A327" s="301" t="s">
        <v>477</v>
      </c>
      <c r="B327" s="302" t="s">
        <v>478</v>
      </c>
      <c r="C327" s="302" t="s">
        <v>479</v>
      </c>
      <c r="D327" s="303" t="s">
        <v>480</v>
      </c>
      <c r="E327" s="303" t="s">
        <v>481</v>
      </c>
      <c r="F327" s="302" t="s">
        <v>482</v>
      </c>
      <c r="G327" s="302" t="s">
        <v>483</v>
      </c>
      <c r="H327" s="302" t="s">
        <v>484</v>
      </c>
      <c r="I327" s="302" t="s">
        <v>485</v>
      </c>
      <c r="J327" s="302" t="s">
        <v>486</v>
      </c>
      <c r="K327" s="302" t="s">
        <v>487</v>
      </c>
      <c r="L327" s="301" t="s">
        <v>488</v>
      </c>
      <c r="M327" s="302" t="s">
        <v>489</v>
      </c>
      <c r="N327" s="302" t="s">
        <v>490</v>
      </c>
      <c r="O327" s="302" t="s">
        <v>487</v>
      </c>
      <c r="P327" s="302" t="s">
        <v>484</v>
      </c>
      <c r="Q327" s="301" t="s">
        <v>491</v>
      </c>
      <c r="R327" s="302" t="s">
        <v>492</v>
      </c>
      <c r="S327" s="302" t="s">
        <v>493</v>
      </c>
      <c r="T327" s="302">
        <v>65568291</v>
      </c>
      <c r="U327" s="302"/>
      <c r="V327" s="302"/>
      <c r="W327" s="303" t="s">
        <v>1184</v>
      </c>
      <c r="X327" s="302" t="s">
        <v>1200</v>
      </c>
      <c r="Y327" s="302" t="s">
        <v>496</v>
      </c>
      <c r="Z327" s="302" t="s">
        <v>793</v>
      </c>
      <c r="AA327" s="302"/>
      <c r="AB327" s="302" t="s">
        <v>850</v>
      </c>
      <c r="AC327" s="302" t="s">
        <v>851</v>
      </c>
      <c r="AD327" s="304">
        <v>1774.41</v>
      </c>
      <c r="AE327" s="304">
        <v>1774.41</v>
      </c>
      <c r="AF327" s="302" t="s">
        <v>741</v>
      </c>
      <c r="AG327" s="302">
        <v>1</v>
      </c>
      <c r="AH327" s="304">
        <v>1774.41</v>
      </c>
      <c r="AI327" s="304">
        <v>1774.41</v>
      </c>
      <c r="AJ327" s="302" t="s">
        <v>501</v>
      </c>
      <c r="AK327" s="302" t="s">
        <v>502</v>
      </c>
      <c r="AL327" s="301" t="s">
        <v>503</v>
      </c>
      <c r="AM327" s="302">
        <v>34810</v>
      </c>
      <c r="AN327" s="302">
        <v>67205</v>
      </c>
      <c r="AO327" s="301" t="s">
        <v>477</v>
      </c>
      <c r="AP327" s="301" t="s">
        <v>504</v>
      </c>
      <c r="AQ327" s="302" t="s">
        <v>1201</v>
      </c>
      <c r="AR327" s="302"/>
      <c r="AS327" s="303"/>
      <c r="AT327" s="302"/>
      <c r="AU327" s="302"/>
      <c r="AV327" s="304"/>
      <c r="AW327" s="302"/>
      <c r="AX327" s="302"/>
      <c r="AY327" s="304"/>
      <c r="AZ327" s="302"/>
      <c r="BA327" s="302"/>
      <c r="BB327" s="302"/>
      <c r="BC327" s="302"/>
      <c r="BD327" s="302"/>
      <c r="BE327" s="303"/>
      <c r="BF327" s="302"/>
      <c r="BG327" s="304"/>
      <c r="BH327" s="302"/>
      <c r="BI327" s="302"/>
      <c r="BJ327" s="302"/>
      <c r="BK327" s="302"/>
      <c r="BL327" s="302"/>
      <c r="BM327" s="302" t="s">
        <v>853</v>
      </c>
      <c r="BN327" s="302" t="s">
        <v>854</v>
      </c>
      <c r="BO327" s="302" t="s">
        <v>930</v>
      </c>
      <c r="BP327" s="302" t="s">
        <v>496</v>
      </c>
      <c r="BQ327" s="302" t="s">
        <v>856</v>
      </c>
      <c r="BR327" s="302" t="s">
        <v>931</v>
      </c>
    </row>
    <row r="328" spans="1:70" x14ac:dyDescent="0.35">
      <c r="A328" s="301" t="s">
        <v>477</v>
      </c>
      <c r="B328" s="302" t="s">
        <v>478</v>
      </c>
      <c r="C328" s="302" t="s">
        <v>479</v>
      </c>
      <c r="D328" s="303" t="s">
        <v>480</v>
      </c>
      <c r="E328" s="303" t="s">
        <v>481</v>
      </c>
      <c r="F328" s="302" t="s">
        <v>482</v>
      </c>
      <c r="G328" s="302" t="s">
        <v>483</v>
      </c>
      <c r="H328" s="302" t="s">
        <v>484</v>
      </c>
      <c r="I328" s="302" t="s">
        <v>485</v>
      </c>
      <c r="J328" s="302" t="s">
        <v>486</v>
      </c>
      <c r="K328" s="302" t="s">
        <v>487</v>
      </c>
      <c r="L328" s="301" t="s">
        <v>488</v>
      </c>
      <c r="M328" s="302" t="s">
        <v>489</v>
      </c>
      <c r="N328" s="302" t="s">
        <v>490</v>
      </c>
      <c r="O328" s="302" t="s">
        <v>487</v>
      </c>
      <c r="P328" s="302" t="s">
        <v>484</v>
      </c>
      <c r="Q328" s="301" t="s">
        <v>491</v>
      </c>
      <c r="R328" s="302" t="s">
        <v>492</v>
      </c>
      <c r="S328" s="302" t="s">
        <v>493</v>
      </c>
      <c r="T328" s="302">
        <v>65568301</v>
      </c>
      <c r="U328" s="302"/>
      <c r="V328" s="302"/>
      <c r="W328" s="303" t="s">
        <v>1202</v>
      </c>
      <c r="X328" s="302" t="s">
        <v>936</v>
      </c>
      <c r="Y328" s="302" t="s">
        <v>496</v>
      </c>
      <c r="Z328" s="302" t="s">
        <v>793</v>
      </c>
      <c r="AA328" s="302"/>
      <c r="AB328" s="302" t="s">
        <v>850</v>
      </c>
      <c r="AC328" s="302" t="s">
        <v>851</v>
      </c>
      <c r="AD328" s="304">
        <v>1993.34</v>
      </c>
      <c r="AE328" s="304">
        <v>1993.34</v>
      </c>
      <c r="AF328" s="302" t="s">
        <v>741</v>
      </c>
      <c r="AG328" s="302">
        <v>1</v>
      </c>
      <c r="AH328" s="304">
        <v>1993.34</v>
      </c>
      <c r="AI328" s="304">
        <v>1993.34</v>
      </c>
      <c r="AJ328" s="302" t="s">
        <v>501</v>
      </c>
      <c r="AK328" s="302" t="s">
        <v>502</v>
      </c>
      <c r="AL328" s="301" t="s">
        <v>503</v>
      </c>
      <c r="AM328" s="302">
        <v>34810</v>
      </c>
      <c r="AN328" s="302">
        <v>71475</v>
      </c>
      <c r="AO328" s="301" t="s">
        <v>477</v>
      </c>
      <c r="AP328" s="301" t="s">
        <v>504</v>
      </c>
      <c r="AQ328" s="302" t="s">
        <v>937</v>
      </c>
      <c r="AR328" s="302"/>
      <c r="AS328" s="303"/>
      <c r="AT328" s="302"/>
      <c r="AU328" s="302"/>
      <c r="AV328" s="304"/>
      <c r="AW328" s="302"/>
      <c r="AX328" s="302"/>
      <c r="AY328" s="304"/>
      <c r="AZ328" s="302"/>
      <c r="BA328" s="302"/>
      <c r="BB328" s="302"/>
      <c r="BC328" s="302"/>
      <c r="BD328" s="302"/>
      <c r="BE328" s="303"/>
      <c r="BF328" s="302"/>
      <c r="BG328" s="304"/>
      <c r="BH328" s="302"/>
      <c r="BI328" s="302"/>
      <c r="BJ328" s="302"/>
      <c r="BK328" s="302"/>
      <c r="BL328" s="302"/>
      <c r="BM328" s="302" t="s">
        <v>942</v>
      </c>
      <c r="BN328" s="302" t="s">
        <v>943</v>
      </c>
      <c r="BO328" s="302" t="s">
        <v>940</v>
      </c>
      <c r="BP328" s="302" t="s">
        <v>496</v>
      </c>
      <c r="BQ328" s="302" t="s">
        <v>856</v>
      </c>
      <c r="BR328" s="302" t="s">
        <v>941</v>
      </c>
    </row>
    <row r="329" spans="1:70" hidden="1" x14ac:dyDescent="0.35">
      <c r="A329" s="301" t="s">
        <v>477</v>
      </c>
      <c r="B329" s="302" t="s">
        <v>478</v>
      </c>
      <c r="C329" s="302" t="s">
        <v>479</v>
      </c>
      <c r="D329" s="303" t="s">
        <v>480</v>
      </c>
      <c r="E329" s="303" t="s">
        <v>481</v>
      </c>
      <c r="F329" s="302" t="s">
        <v>482</v>
      </c>
      <c r="G329" s="302" t="s">
        <v>483</v>
      </c>
      <c r="H329" s="302" t="s">
        <v>484</v>
      </c>
      <c r="I329" s="302" t="s">
        <v>485</v>
      </c>
      <c r="J329" s="302" t="s">
        <v>486</v>
      </c>
      <c r="K329" s="302" t="s">
        <v>487</v>
      </c>
      <c r="L329" s="301" t="s">
        <v>488</v>
      </c>
      <c r="M329" s="302" t="s">
        <v>489</v>
      </c>
      <c r="N329" s="302" t="s">
        <v>490</v>
      </c>
      <c r="O329" s="302" t="s">
        <v>487</v>
      </c>
      <c r="P329" s="302" t="s">
        <v>484</v>
      </c>
      <c r="Q329" s="301" t="s">
        <v>491</v>
      </c>
      <c r="R329" s="302" t="s">
        <v>492</v>
      </c>
      <c r="S329" s="302" t="s">
        <v>493</v>
      </c>
      <c r="T329" s="302">
        <v>65590863</v>
      </c>
      <c r="U329" s="302"/>
      <c r="V329" s="302"/>
      <c r="W329" s="303" t="s">
        <v>1184</v>
      </c>
      <c r="X329" s="302" t="s">
        <v>792</v>
      </c>
      <c r="Y329" s="302" t="s">
        <v>496</v>
      </c>
      <c r="Z329" s="302" t="s">
        <v>793</v>
      </c>
      <c r="AA329" s="302"/>
      <c r="AB329" s="302" t="s">
        <v>794</v>
      </c>
      <c r="AC329" s="302" t="s">
        <v>795</v>
      </c>
      <c r="AD329" s="304">
        <v>0</v>
      </c>
      <c r="AE329" s="304">
        <v>3287.87</v>
      </c>
      <c r="AF329" s="302" t="s">
        <v>741</v>
      </c>
      <c r="AG329" s="302">
        <v>1</v>
      </c>
      <c r="AH329" s="304">
        <v>0</v>
      </c>
      <c r="AI329" s="304">
        <v>3287.87</v>
      </c>
      <c r="AJ329" s="302"/>
      <c r="AK329" s="302"/>
      <c r="AL329" s="301"/>
      <c r="AM329" s="302"/>
      <c r="AN329" s="302"/>
      <c r="AO329" s="301"/>
      <c r="AP329" s="301"/>
      <c r="AQ329" s="302" t="s">
        <v>796</v>
      </c>
      <c r="AR329" s="302"/>
      <c r="AS329" s="303"/>
      <c r="AT329" s="302"/>
      <c r="AU329" s="302"/>
      <c r="AV329" s="304"/>
      <c r="AW329" s="302"/>
      <c r="AX329" s="302"/>
      <c r="AY329" s="304"/>
      <c r="AZ329" s="302"/>
      <c r="BA329" s="302"/>
      <c r="BB329" s="302"/>
      <c r="BC329" s="302"/>
      <c r="BD329" s="302"/>
      <c r="BE329" s="303"/>
      <c r="BF329" s="302"/>
      <c r="BG329" s="304"/>
      <c r="BH329" s="302"/>
      <c r="BI329" s="302"/>
      <c r="BJ329" s="302"/>
      <c r="BK329" s="302"/>
      <c r="BL329" s="302"/>
      <c r="BM329" s="302"/>
      <c r="BN329" s="302"/>
      <c r="BO329" s="302"/>
      <c r="BP329" s="302"/>
      <c r="BQ329" s="302"/>
      <c r="BR329" s="302"/>
    </row>
    <row r="330" spans="1:70" hidden="1" x14ac:dyDescent="0.35">
      <c r="A330" s="301" t="s">
        <v>477</v>
      </c>
      <c r="B330" s="302" t="s">
        <v>478</v>
      </c>
      <c r="C330" s="302" t="s">
        <v>479</v>
      </c>
      <c r="D330" s="303" t="s">
        <v>480</v>
      </c>
      <c r="E330" s="303" t="s">
        <v>481</v>
      </c>
      <c r="F330" s="302" t="s">
        <v>482</v>
      </c>
      <c r="G330" s="302" t="s">
        <v>483</v>
      </c>
      <c r="H330" s="302" t="s">
        <v>484</v>
      </c>
      <c r="I330" s="302" t="s">
        <v>485</v>
      </c>
      <c r="J330" s="302" t="s">
        <v>486</v>
      </c>
      <c r="K330" s="302" t="s">
        <v>487</v>
      </c>
      <c r="L330" s="301" t="s">
        <v>488</v>
      </c>
      <c r="M330" s="302" t="s">
        <v>489</v>
      </c>
      <c r="N330" s="302" t="s">
        <v>490</v>
      </c>
      <c r="O330" s="302" t="s">
        <v>487</v>
      </c>
      <c r="P330" s="302" t="s">
        <v>484</v>
      </c>
      <c r="Q330" s="301" t="s">
        <v>491</v>
      </c>
      <c r="R330" s="302" t="s">
        <v>492</v>
      </c>
      <c r="S330" s="302" t="s">
        <v>493</v>
      </c>
      <c r="T330" s="302">
        <v>65788676</v>
      </c>
      <c r="U330" s="302"/>
      <c r="V330" s="302"/>
      <c r="W330" s="303" t="s">
        <v>1203</v>
      </c>
      <c r="X330" s="302" t="s">
        <v>792</v>
      </c>
      <c r="Y330" s="302" t="s">
        <v>496</v>
      </c>
      <c r="Z330" s="302" t="s">
        <v>972</v>
      </c>
      <c r="AA330" s="302"/>
      <c r="AB330" s="302" t="s">
        <v>972</v>
      </c>
      <c r="AC330" s="302" t="s">
        <v>973</v>
      </c>
      <c r="AD330" s="304">
        <v>0</v>
      </c>
      <c r="AE330" s="304">
        <v>25.330200000000001</v>
      </c>
      <c r="AF330" s="302" t="s">
        <v>741</v>
      </c>
      <c r="AG330" s="302">
        <v>1</v>
      </c>
      <c r="AH330" s="304">
        <v>0</v>
      </c>
      <c r="AI330" s="304">
        <v>25.330200000000001</v>
      </c>
      <c r="AJ330" s="302" t="s">
        <v>501</v>
      </c>
      <c r="AK330" s="302" t="s">
        <v>502</v>
      </c>
      <c r="AL330" s="301" t="s">
        <v>503</v>
      </c>
      <c r="AM330" s="302">
        <v>34810</v>
      </c>
      <c r="AN330" s="302">
        <v>75105</v>
      </c>
      <c r="AO330" s="301" t="s">
        <v>477</v>
      </c>
      <c r="AP330" s="301" t="s">
        <v>504</v>
      </c>
      <c r="AQ330" s="302" t="s">
        <v>1070</v>
      </c>
      <c r="AR330" s="302"/>
      <c r="AS330" s="303"/>
      <c r="AT330" s="302"/>
      <c r="AU330" s="302"/>
      <c r="AV330" s="304"/>
      <c r="AW330" s="302"/>
      <c r="AX330" s="302"/>
      <c r="AY330" s="304"/>
      <c r="AZ330" s="302"/>
      <c r="BA330" s="302"/>
      <c r="BB330" s="302"/>
      <c r="BC330" s="302"/>
      <c r="BD330" s="302"/>
      <c r="BE330" s="303"/>
      <c r="BF330" s="302"/>
      <c r="BG330" s="304"/>
      <c r="BH330" s="302"/>
      <c r="BI330" s="302"/>
      <c r="BJ330" s="302"/>
      <c r="BK330" s="302"/>
      <c r="BL330" s="302"/>
      <c r="BM330" s="302"/>
      <c r="BN330" s="302"/>
      <c r="BO330" s="302"/>
      <c r="BP330" s="302"/>
      <c r="BQ330" s="302"/>
      <c r="BR330" s="302"/>
    </row>
    <row r="331" spans="1:70" s="414" customFormat="1" hidden="1" x14ac:dyDescent="0.35">
      <c r="A331" s="410" t="s">
        <v>477</v>
      </c>
      <c r="B331" s="411" t="s">
        <v>478</v>
      </c>
      <c r="C331" s="411" t="s">
        <v>479</v>
      </c>
      <c r="D331" s="412" t="s">
        <v>480</v>
      </c>
      <c r="E331" s="412" t="s">
        <v>481</v>
      </c>
      <c r="F331" s="411" t="s">
        <v>482</v>
      </c>
      <c r="G331" s="411" t="s">
        <v>483</v>
      </c>
      <c r="H331" s="411" t="s">
        <v>484</v>
      </c>
      <c r="I331" s="411" t="s">
        <v>485</v>
      </c>
      <c r="J331" s="411" t="s">
        <v>486</v>
      </c>
      <c r="K331" s="411" t="s">
        <v>487</v>
      </c>
      <c r="L331" s="410" t="s">
        <v>488</v>
      </c>
      <c r="M331" s="411" t="s">
        <v>489</v>
      </c>
      <c r="N331" s="411" t="s">
        <v>490</v>
      </c>
      <c r="O331" s="411" t="s">
        <v>487</v>
      </c>
      <c r="P331" s="411" t="s">
        <v>484</v>
      </c>
      <c r="Q331" s="410" t="s">
        <v>491</v>
      </c>
      <c r="R331" s="411" t="s">
        <v>492</v>
      </c>
      <c r="S331" s="411" t="s">
        <v>493</v>
      </c>
      <c r="T331" s="411">
        <v>65952854</v>
      </c>
      <c r="U331" s="411"/>
      <c r="V331" s="411"/>
      <c r="W331" s="412" t="s">
        <v>1203</v>
      </c>
      <c r="X331" s="411" t="s">
        <v>982</v>
      </c>
      <c r="Y331" s="411" t="s">
        <v>496</v>
      </c>
      <c r="Z331" s="411" t="s">
        <v>497</v>
      </c>
      <c r="AA331" s="411" t="s">
        <v>498</v>
      </c>
      <c r="AB331" s="411" t="s">
        <v>499</v>
      </c>
      <c r="AC331" s="411" t="s">
        <v>500</v>
      </c>
      <c r="AD331" s="413">
        <v>973.63</v>
      </c>
      <c r="AE331" s="413">
        <v>973.63</v>
      </c>
      <c r="AF331" s="411" t="s">
        <v>741</v>
      </c>
      <c r="AG331" s="411">
        <v>1</v>
      </c>
      <c r="AH331" s="413">
        <v>973.63</v>
      </c>
      <c r="AI331" s="413">
        <v>973.63</v>
      </c>
      <c r="AJ331" s="411" t="s">
        <v>501</v>
      </c>
      <c r="AK331" s="411" t="s">
        <v>502</v>
      </c>
      <c r="AL331" s="410" t="s">
        <v>503</v>
      </c>
      <c r="AM331" s="411">
        <v>34810</v>
      </c>
      <c r="AN331" s="411">
        <v>74325</v>
      </c>
      <c r="AO331" s="410" t="s">
        <v>477</v>
      </c>
      <c r="AP331" s="410" t="s">
        <v>504</v>
      </c>
      <c r="AQ331" s="411" t="s">
        <v>983</v>
      </c>
      <c r="AR331" s="411" t="s">
        <v>1194</v>
      </c>
      <c r="AS331" s="412" t="s">
        <v>1203</v>
      </c>
      <c r="AT331" s="411" t="s">
        <v>482</v>
      </c>
      <c r="AU331" s="411" t="s">
        <v>1204</v>
      </c>
      <c r="AV331" s="413" t="s">
        <v>606</v>
      </c>
      <c r="AW331" s="411" t="s">
        <v>1205</v>
      </c>
      <c r="AX331" s="411" t="s">
        <v>509</v>
      </c>
      <c r="AY331" s="413" t="s">
        <v>1206</v>
      </c>
      <c r="AZ331" s="411" t="s">
        <v>986</v>
      </c>
      <c r="BA331" s="411" t="s">
        <v>986</v>
      </c>
      <c r="BB331" s="411" t="s">
        <v>987</v>
      </c>
      <c r="BC331" s="411" t="s">
        <v>988</v>
      </c>
      <c r="BD331" s="411" t="s">
        <v>1207</v>
      </c>
      <c r="BE331" s="412" t="s">
        <v>1203</v>
      </c>
      <c r="BF331" s="411" t="s">
        <v>741</v>
      </c>
      <c r="BG331" s="413" t="s">
        <v>606</v>
      </c>
      <c r="BH331" s="411"/>
      <c r="BI331" s="411"/>
      <c r="BJ331" s="411"/>
      <c r="BK331" s="411"/>
      <c r="BL331" s="411"/>
      <c r="BM331" s="411"/>
      <c r="BN331" s="411"/>
      <c r="BO331" s="411"/>
      <c r="BP331" s="411"/>
      <c r="BQ331" s="411"/>
      <c r="BR331" s="411"/>
    </row>
    <row r="332" spans="1:70" hidden="1" x14ac:dyDescent="0.35">
      <c r="A332" s="301" t="s">
        <v>477</v>
      </c>
      <c r="B332" s="302" t="s">
        <v>478</v>
      </c>
      <c r="C332" s="302" t="s">
        <v>479</v>
      </c>
      <c r="D332" s="303" t="s">
        <v>480</v>
      </c>
      <c r="E332" s="303" t="s">
        <v>481</v>
      </c>
      <c r="F332" s="302" t="s">
        <v>482</v>
      </c>
      <c r="G332" s="302" t="s">
        <v>483</v>
      </c>
      <c r="H332" s="302" t="s">
        <v>484</v>
      </c>
      <c r="I332" s="302" t="s">
        <v>485</v>
      </c>
      <c r="J332" s="302" t="s">
        <v>486</v>
      </c>
      <c r="K332" s="302" t="s">
        <v>487</v>
      </c>
      <c r="L332" s="301" t="s">
        <v>488</v>
      </c>
      <c r="M332" s="302" t="s">
        <v>489</v>
      </c>
      <c r="N332" s="302" t="s">
        <v>490</v>
      </c>
      <c r="O332" s="302" t="s">
        <v>487</v>
      </c>
      <c r="P332" s="302" t="s">
        <v>484</v>
      </c>
      <c r="Q332" s="301" t="s">
        <v>491</v>
      </c>
      <c r="R332" s="302" t="s">
        <v>492</v>
      </c>
      <c r="S332" s="302" t="s">
        <v>493</v>
      </c>
      <c r="T332" s="302">
        <v>65952867</v>
      </c>
      <c r="U332" s="302"/>
      <c r="V332" s="302"/>
      <c r="W332" s="303" t="s">
        <v>1203</v>
      </c>
      <c r="X332" s="302" t="s">
        <v>1208</v>
      </c>
      <c r="Y332" s="302" t="s">
        <v>496</v>
      </c>
      <c r="Z332" s="302" t="s">
        <v>497</v>
      </c>
      <c r="AA332" s="302" t="s">
        <v>498</v>
      </c>
      <c r="AB332" s="302" t="s">
        <v>499</v>
      </c>
      <c r="AC332" s="302" t="s">
        <v>500</v>
      </c>
      <c r="AD332" s="304">
        <v>1550.08</v>
      </c>
      <c r="AE332" s="304">
        <v>1550.08</v>
      </c>
      <c r="AF332" s="302" t="s">
        <v>741</v>
      </c>
      <c r="AG332" s="302">
        <v>1</v>
      </c>
      <c r="AH332" s="304">
        <v>1550.08</v>
      </c>
      <c r="AI332" s="304">
        <v>1550.08</v>
      </c>
      <c r="AJ332" s="302" t="s">
        <v>501</v>
      </c>
      <c r="AK332" s="302" t="s">
        <v>502</v>
      </c>
      <c r="AL332" s="301" t="s">
        <v>503</v>
      </c>
      <c r="AM332" s="302">
        <v>34810</v>
      </c>
      <c r="AN332" s="302">
        <v>72335</v>
      </c>
      <c r="AO332" s="301" t="s">
        <v>477</v>
      </c>
      <c r="AP332" s="301" t="s">
        <v>504</v>
      </c>
      <c r="AQ332" s="302" t="s">
        <v>1043</v>
      </c>
      <c r="AR332" s="302" t="s">
        <v>1194</v>
      </c>
      <c r="AS332" s="303" t="s">
        <v>1203</v>
      </c>
      <c r="AT332" s="302" t="s">
        <v>482</v>
      </c>
      <c r="AU332" s="302" t="s">
        <v>1204</v>
      </c>
      <c r="AV332" s="304" t="s">
        <v>606</v>
      </c>
      <c r="AW332" s="302" t="s">
        <v>1205</v>
      </c>
      <c r="AX332" s="302" t="s">
        <v>603</v>
      </c>
      <c r="AY332" s="304" t="s">
        <v>1209</v>
      </c>
      <c r="AZ332" s="302" t="s">
        <v>986</v>
      </c>
      <c r="BA332" s="302" t="s">
        <v>986</v>
      </c>
      <c r="BB332" s="302" t="s">
        <v>987</v>
      </c>
      <c r="BC332" s="302" t="s">
        <v>988</v>
      </c>
      <c r="BD332" s="302" t="s">
        <v>1207</v>
      </c>
      <c r="BE332" s="303" t="s">
        <v>1203</v>
      </c>
      <c r="BF332" s="302" t="s">
        <v>741</v>
      </c>
      <c r="BG332" s="304" t="s">
        <v>606</v>
      </c>
      <c r="BH332" s="302"/>
      <c r="BI332" s="302"/>
      <c r="BJ332" s="302"/>
      <c r="BK332" s="302"/>
      <c r="BL332" s="302"/>
      <c r="BM332" s="302"/>
      <c r="BN332" s="302"/>
      <c r="BO332" s="302"/>
      <c r="BP332" s="302"/>
      <c r="BQ332" s="302"/>
      <c r="BR332" s="302"/>
    </row>
    <row r="333" spans="1:70" s="414" customFormat="1" hidden="1" x14ac:dyDescent="0.35">
      <c r="A333" s="410" t="s">
        <v>477</v>
      </c>
      <c r="B333" s="411" t="s">
        <v>478</v>
      </c>
      <c r="C333" s="411" t="s">
        <v>479</v>
      </c>
      <c r="D333" s="412" t="s">
        <v>480</v>
      </c>
      <c r="E333" s="412" t="s">
        <v>481</v>
      </c>
      <c r="F333" s="411" t="s">
        <v>482</v>
      </c>
      <c r="G333" s="411" t="s">
        <v>483</v>
      </c>
      <c r="H333" s="411" t="s">
        <v>484</v>
      </c>
      <c r="I333" s="411" t="s">
        <v>485</v>
      </c>
      <c r="J333" s="411" t="s">
        <v>486</v>
      </c>
      <c r="K333" s="411" t="s">
        <v>487</v>
      </c>
      <c r="L333" s="410" t="s">
        <v>488</v>
      </c>
      <c r="M333" s="411" t="s">
        <v>489</v>
      </c>
      <c r="N333" s="411" t="s">
        <v>490</v>
      </c>
      <c r="O333" s="411" t="s">
        <v>487</v>
      </c>
      <c r="P333" s="411" t="s">
        <v>484</v>
      </c>
      <c r="Q333" s="410" t="s">
        <v>491</v>
      </c>
      <c r="R333" s="411" t="s">
        <v>492</v>
      </c>
      <c r="S333" s="411" t="s">
        <v>493</v>
      </c>
      <c r="T333" s="411">
        <v>65952878</v>
      </c>
      <c r="U333" s="411"/>
      <c r="V333" s="411"/>
      <c r="W333" s="412" t="s">
        <v>1203</v>
      </c>
      <c r="X333" s="411" t="s">
        <v>1136</v>
      </c>
      <c r="Y333" s="411" t="s">
        <v>496</v>
      </c>
      <c r="Z333" s="411" t="s">
        <v>497</v>
      </c>
      <c r="AA333" s="411" t="s">
        <v>498</v>
      </c>
      <c r="AB333" s="411" t="s">
        <v>499</v>
      </c>
      <c r="AC333" s="411" t="s">
        <v>500</v>
      </c>
      <c r="AD333" s="413">
        <v>5260.01</v>
      </c>
      <c r="AE333" s="413">
        <v>5260.01</v>
      </c>
      <c r="AF333" s="411" t="s">
        <v>741</v>
      </c>
      <c r="AG333" s="411">
        <v>1</v>
      </c>
      <c r="AH333" s="413">
        <v>5260.01</v>
      </c>
      <c r="AI333" s="413">
        <v>5260.01</v>
      </c>
      <c r="AJ333" s="411" t="s">
        <v>501</v>
      </c>
      <c r="AK333" s="411" t="s">
        <v>502</v>
      </c>
      <c r="AL333" s="410" t="s">
        <v>503</v>
      </c>
      <c r="AM333" s="411">
        <v>34810</v>
      </c>
      <c r="AN333" s="411">
        <v>72335</v>
      </c>
      <c r="AO333" s="410" t="s">
        <v>477</v>
      </c>
      <c r="AP333" s="410" t="s">
        <v>504</v>
      </c>
      <c r="AQ333" s="411" t="s">
        <v>1043</v>
      </c>
      <c r="AR333" s="411" t="s">
        <v>1194</v>
      </c>
      <c r="AS333" s="412" t="s">
        <v>1203</v>
      </c>
      <c r="AT333" s="411" t="s">
        <v>482</v>
      </c>
      <c r="AU333" s="411" t="s">
        <v>1204</v>
      </c>
      <c r="AV333" s="413" t="s">
        <v>606</v>
      </c>
      <c r="AW333" s="411" t="s">
        <v>1205</v>
      </c>
      <c r="AX333" s="411" t="s">
        <v>951</v>
      </c>
      <c r="AY333" s="413" t="s">
        <v>1210</v>
      </c>
      <c r="AZ333" s="411" t="s">
        <v>986</v>
      </c>
      <c r="BA333" s="411" t="s">
        <v>986</v>
      </c>
      <c r="BB333" s="411" t="s">
        <v>987</v>
      </c>
      <c r="BC333" s="411" t="s">
        <v>988</v>
      </c>
      <c r="BD333" s="411" t="s">
        <v>1207</v>
      </c>
      <c r="BE333" s="412" t="s">
        <v>1203</v>
      </c>
      <c r="BF333" s="411" t="s">
        <v>741</v>
      </c>
      <c r="BG333" s="413" t="s">
        <v>606</v>
      </c>
      <c r="BH333" s="411"/>
      <c r="BI333" s="411"/>
      <c r="BJ333" s="411"/>
      <c r="BK333" s="411"/>
      <c r="BL333" s="411"/>
      <c r="BM333" s="411"/>
      <c r="BN333" s="411"/>
      <c r="BO333" s="411"/>
      <c r="BP333" s="411"/>
      <c r="BQ333" s="411"/>
      <c r="BR333" s="411"/>
    </row>
    <row r="334" spans="1:70" hidden="1" x14ac:dyDescent="0.35">
      <c r="A334" s="301" t="s">
        <v>477</v>
      </c>
      <c r="B334" s="302" t="s">
        <v>478</v>
      </c>
      <c r="C334" s="302" t="s">
        <v>479</v>
      </c>
      <c r="D334" s="303" t="s">
        <v>480</v>
      </c>
      <c r="E334" s="303" t="s">
        <v>481</v>
      </c>
      <c r="F334" s="302" t="s">
        <v>482</v>
      </c>
      <c r="G334" s="302" t="s">
        <v>483</v>
      </c>
      <c r="H334" s="302" t="s">
        <v>484</v>
      </c>
      <c r="I334" s="302" t="s">
        <v>485</v>
      </c>
      <c r="J334" s="302" t="s">
        <v>486</v>
      </c>
      <c r="K334" s="302" t="s">
        <v>487</v>
      </c>
      <c r="L334" s="301" t="s">
        <v>488</v>
      </c>
      <c r="M334" s="302" t="s">
        <v>489</v>
      </c>
      <c r="N334" s="302" t="s">
        <v>490</v>
      </c>
      <c r="O334" s="302" t="s">
        <v>487</v>
      </c>
      <c r="P334" s="302" t="s">
        <v>484</v>
      </c>
      <c r="Q334" s="301" t="s">
        <v>491</v>
      </c>
      <c r="R334" s="302" t="s">
        <v>492</v>
      </c>
      <c r="S334" s="302" t="s">
        <v>493</v>
      </c>
      <c r="T334" s="302">
        <v>65966761</v>
      </c>
      <c r="U334" s="302"/>
      <c r="V334" s="302"/>
      <c r="W334" s="303" t="s">
        <v>1203</v>
      </c>
      <c r="X334" s="302" t="s">
        <v>792</v>
      </c>
      <c r="Y334" s="302" t="s">
        <v>496</v>
      </c>
      <c r="Z334" s="302" t="s">
        <v>793</v>
      </c>
      <c r="AA334" s="302"/>
      <c r="AB334" s="302" t="s">
        <v>794</v>
      </c>
      <c r="AC334" s="302" t="s">
        <v>795</v>
      </c>
      <c r="AD334" s="304">
        <v>0</v>
      </c>
      <c r="AE334" s="304">
        <v>544.86</v>
      </c>
      <c r="AF334" s="302" t="s">
        <v>741</v>
      </c>
      <c r="AG334" s="302">
        <v>1</v>
      </c>
      <c r="AH334" s="304">
        <v>0</v>
      </c>
      <c r="AI334" s="304">
        <v>544.86</v>
      </c>
      <c r="AJ334" s="302"/>
      <c r="AK334" s="302"/>
      <c r="AL334" s="301"/>
      <c r="AM334" s="302"/>
      <c r="AN334" s="302"/>
      <c r="AO334" s="301"/>
      <c r="AP334" s="301"/>
      <c r="AQ334" s="302" t="s">
        <v>796</v>
      </c>
      <c r="AR334" s="302"/>
      <c r="AS334" s="303"/>
      <c r="AT334" s="302"/>
      <c r="AU334" s="302"/>
      <c r="AV334" s="304"/>
      <c r="AW334" s="302"/>
      <c r="AX334" s="302"/>
      <c r="AY334" s="304"/>
      <c r="AZ334" s="302"/>
      <c r="BA334" s="302"/>
      <c r="BB334" s="302"/>
      <c r="BC334" s="302"/>
      <c r="BD334" s="302"/>
      <c r="BE334" s="303"/>
      <c r="BF334" s="302"/>
      <c r="BG334" s="304"/>
      <c r="BH334" s="302"/>
      <c r="BI334" s="302"/>
      <c r="BJ334" s="302"/>
      <c r="BK334" s="302"/>
      <c r="BL334" s="302"/>
      <c r="BM334" s="302"/>
      <c r="BN334" s="302"/>
      <c r="BO334" s="302"/>
      <c r="BP334" s="302"/>
      <c r="BQ334" s="302"/>
      <c r="BR334" s="302"/>
    </row>
    <row r="335" spans="1:70" s="414" customFormat="1" hidden="1" x14ac:dyDescent="0.35">
      <c r="A335" s="410" t="s">
        <v>477</v>
      </c>
      <c r="B335" s="411" t="s">
        <v>478</v>
      </c>
      <c r="C335" s="411" t="s">
        <v>479</v>
      </c>
      <c r="D335" s="412" t="s">
        <v>480</v>
      </c>
      <c r="E335" s="412" t="s">
        <v>481</v>
      </c>
      <c r="F335" s="411" t="s">
        <v>482</v>
      </c>
      <c r="G335" s="411" t="s">
        <v>483</v>
      </c>
      <c r="H335" s="411" t="s">
        <v>484</v>
      </c>
      <c r="I335" s="411" t="s">
        <v>485</v>
      </c>
      <c r="J335" s="411" t="s">
        <v>486</v>
      </c>
      <c r="K335" s="411" t="s">
        <v>487</v>
      </c>
      <c r="L335" s="410" t="s">
        <v>488</v>
      </c>
      <c r="M335" s="411" t="s">
        <v>489</v>
      </c>
      <c r="N335" s="411" t="s">
        <v>490</v>
      </c>
      <c r="O335" s="411" t="s">
        <v>487</v>
      </c>
      <c r="P335" s="411" t="s">
        <v>484</v>
      </c>
      <c r="Q335" s="410" t="s">
        <v>491</v>
      </c>
      <c r="R335" s="411" t="s">
        <v>492</v>
      </c>
      <c r="S335" s="411" t="s">
        <v>493</v>
      </c>
      <c r="T335" s="411">
        <v>66186401</v>
      </c>
      <c r="U335" s="411"/>
      <c r="V335" s="411"/>
      <c r="W335" s="412" t="s">
        <v>1211</v>
      </c>
      <c r="X335" s="411" t="s">
        <v>1212</v>
      </c>
      <c r="Y335" s="411" t="s">
        <v>496</v>
      </c>
      <c r="Z335" s="411" t="s">
        <v>497</v>
      </c>
      <c r="AA335" s="411" t="s">
        <v>498</v>
      </c>
      <c r="AB335" s="411" t="s">
        <v>499</v>
      </c>
      <c r="AC335" s="411" t="s">
        <v>500</v>
      </c>
      <c r="AD335" s="413">
        <v>15242.89</v>
      </c>
      <c r="AE335" s="413">
        <v>15242.89</v>
      </c>
      <c r="AF335" s="411" t="s">
        <v>741</v>
      </c>
      <c r="AG335" s="411">
        <v>1</v>
      </c>
      <c r="AH335" s="413">
        <v>15242.89</v>
      </c>
      <c r="AI335" s="413">
        <v>15242.89</v>
      </c>
      <c r="AJ335" s="411" t="s">
        <v>501</v>
      </c>
      <c r="AK335" s="411" t="s">
        <v>502</v>
      </c>
      <c r="AL335" s="410" t="s">
        <v>503</v>
      </c>
      <c r="AM335" s="411">
        <v>34810</v>
      </c>
      <c r="AN335" s="411">
        <v>73125</v>
      </c>
      <c r="AO335" s="410" t="s">
        <v>477</v>
      </c>
      <c r="AP335" s="410" t="s">
        <v>504</v>
      </c>
      <c r="AQ335" s="411" t="s">
        <v>992</v>
      </c>
      <c r="AR335" s="411" t="s">
        <v>1194</v>
      </c>
      <c r="AS335" s="412" t="s">
        <v>1211</v>
      </c>
      <c r="AT335" s="411" t="s">
        <v>482</v>
      </c>
      <c r="AU335" s="411" t="s">
        <v>1213</v>
      </c>
      <c r="AV335" s="413" t="s">
        <v>606</v>
      </c>
      <c r="AW335" s="411"/>
      <c r="AX335" s="411" t="s">
        <v>509</v>
      </c>
      <c r="AY335" s="413" t="s">
        <v>1214</v>
      </c>
      <c r="AZ335" s="411" t="s">
        <v>986</v>
      </c>
      <c r="BA335" s="411" t="s">
        <v>986</v>
      </c>
      <c r="BB335" s="411" t="s">
        <v>987</v>
      </c>
      <c r="BC335" s="411" t="s">
        <v>988</v>
      </c>
      <c r="BD335" s="411" t="s">
        <v>1215</v>
      </c>
      <c r="BE335" s="412" t="s">
        <v>1216</v>
      </c>
      <c r="BF335" s="411" t="s">
        <v>741</v>
      </c>
      <c r="BG335" s="413" t="s">
        <v>606</v>
      </c>
      <c r="BH335" s="411"/>
      <c r="BI335" s="411"/>
      <c r="BJ335" s="411"/>
      <c r="BK335" s="411"/>
      <c r="BL335" s="411"/>
      <c r="BM335" s="411"/>
      <c r="BN335" s="411"/>
      <c r="BO335" s="411"/>
      <c r="BP335" s="411"/>
      <c r="BQ335" s="411"/>
      <c r="BR335" s="411"/>
    </row>
    <row r="336" spans="1:70" hidden="1" x14ac:dyDescent="0.35">
      <c r="A336" s="301" t="s">
        <v>477</v>
      </c>
      <c r="B336" s="302" t="s">
        <v>478</v>
      </c>
      <c r="C336" s="302" t="s">
        <v>479</v>
      </c>
      <c r="D336" s="303" t="s">
        <v>480</v>
      </c>
      <c r="E336" s="303" t="s">
        <v>481</v>
      </c>
      <c r="F336" s="302" t="s">
        <v>482</v>
      </c>
      <c r="G336" s="302" t="s">
        <v>483</v>
      </c>
      <c r="H336" s="302" t="s">
        <v>484</v>
      </c>
      <c r="I336" s="302" t="s">
        <v>485</v>
      </c>
      <c r="J336" s="302" t="s">
        <v>486</v>
      </c>
      <c r="K336" s="302" t="s">
        <v>487</v>
      </c>
      <c r="L336" s="301" t="s">
        <v>488</v>
      </c>
      <c r="M336" s="302" t="s">
        <v>489</v>
      </c>
      <c r="N336" s="302" t="s">
        <v>490</v>
      </c>
      <c r="O336" s="302" t="s">
        <v>487</v>
      </c>
      <c r="P336" s="302" t="s">
        <v>484</v>
      </c>
      <c r="Q336" s="301" t="s">
        <v>491</v>
      </c>
      <c r="R336" s="302" t="s">
        <v>492</v>
      </c>
      <c r="S336" s="302" t="s">
        <v>493</v>
      </c>
      <c r="T336" s="302">
        <v>66215718</v>
      </c>
      <c r="U336" s="302"/>
      <c r="V336" s="302"/>
      <c r="W336" s="303" t="s">
        <v>1211</v>
      </c>
      <c r="X336" s="302" t="s">
        <v>792</v>
      </c>
      <c r="Y336" s="302" t="s">
        <v>496</v>
      </c>
      <c r="Z336" s="302" t="s">
        <v>793</v>
      </c>
      <c r="AA336" s="302"/>
      <c r="AB336" s="302" t="s">
        <v>794</v>
      </c>
      <c r="AC336" s="302" t="s">
        <v>795</v>
      </c>
      <c r="AD336" s="304">
        <v>0</v>
      </c>
      <c r="AE336" s="304">
        <v>1067</v>
      </c>
      <c r="AF336" s="302" t="s">
        <v>741</v>
      </c>
      <c r="AG336" s="302">
        <v>1</v>
      </c>
      <c r="AH336" s="304">
        <v>0</v>
      </c>
      <c r="AI336" s="304">
        <v>1067</v>
      </c>
      <c r="AJ336" s="302"/>
      <c r="AK336" s="302"/>
      <c r="AL336" s="301"/>
      <c r="AM336" s="302"/>
      <c r="AN336" s="302"/>
      <c r="AO336" s="301"/>
      <c r="AP336" s="301"/>
      <c r="AQ336" s="302" t="s">
        <v>796</v>
      </c>
      <c r="AR336" s="302"/>
      <c r="AS336" s="303"/>
      <c r="AT336" s="302"/>
      <c r="AU336" s="302"/>
      <c r="AV336" s="304"/>
      <c r="AW336" s="302"/>
      <c r="AX336" s="302"/>
      <c r="AY336" s="304"/>
      <c r="AZ336" s="302"/>
      <c r="BA336" s="302"/>
      <c r="BB336" s="302"/>
      <c r="BC336" s="302"/>
      <c r="BD336" s="302"/>
      <c r="BE336" s="303"/>
      <c r="BF336" s="302"/>
      <c r="BG336" s="304"/>
      <c r="BH336" s="302"/>
      <c r="BI336" s="302"/>
      <c r="BJ336" s="302"/>
      <c r="BK336" s="302"/>
      <c r="BL336" s="302"/>
      <c r="BM336" s="302"/>
      <c r="BN336" s="302"/>
      <c r="BO336" s="302"/>
      <c r="BP336" s="302"/>
      <c r="BQ336" s="302"/>
      <c r="BR336" s="302"/>
    </row>
    <row r="337" spans="1:70" s="423" customFormat="1" hidden="1" x14ac:dyDescent="0.35">
      <c r="A337" s="419" t="s">
        <v>477</v>
      </c>
      <c r="B337" s="420" t="s">
        <v>478</v>
      </c>
      <c r="C337" s="420" t="s">
        <v>479</v>
      </c>
      <c r="D337" s="421" t="s">
        <v>480</v>
      </c>
      <c r="E337" s="421" t="s">
        <v>481</v>
      </c>
      <c r="F337" s="420" t="s">
        <v>482</v>
      </c>
      <c r="G337" s="420" t="s">
        <v>483</v>
      </c>
      <c r="H337" s="420" t="s">
        <v>484</v>
      </c>
      <c r="I337" s="420" t="s">
        <v>485</v>
      </c>
      <c r="J337" s="420" t="s">
        <v>486</v>
      </c>
      <c r="K337" s="420" t="s">
        <v>487</v>
      </c>
      <c r="L337" s="419" t="s">
        <v>488</v>
      </c>
      <c r="M337" s="420" t="s">
        <v>489</v>
      </c>
      <c r="N337" s="420" t="s">
        <v>490</v>
      </c>
      <c r="O337" s="420" t="s">
        <v>487</v>
      </c>
      <c r="P337" s="420" t="s">
        <v>484</v>
      </c>
      <c r="Q337" s="419" t="s">
        <v>491</v>
      </c>
      <c r="R337" s="420" t="s">
        <v>492</v>
      </c>
      <c r="S337" s="420" t="s">
        <v>493</v>
      </c>
      <c r="T337" s="420">
        <v>66569376</v>
      </c>
      <c r="U337" s="420"/>
      <c r="V337" s="420"/>
      <c r="W337" s="421" t="s">
        <v>1217</v>
      </c>
      <c r="X337" s="420" t="s">
        <v>771</v>
      </c>
      <c r="Y337" s="420" t="s">
        <v>496</v>
      </c>
      <c r="Z337" s="420" t="s">
        <v>497</v>
      </c>
      <c r="AA337" s="420" t="s">
        <v>498</v>
      </c>
      <c r="AB337" s="420" t="s">
        <v>499</v>
      </c>
      <c r="AC337" s="420" t="s">
        <v>500</v>
      </c>
      <c r="AD337" s="422">
        <v>36.4</v>
      </c>
      <c r="AE337" s="422">
        <v>36.4</v>
      </c>
      <c r="AF337" s="420" t="s">
        <v>741</v>
      </c>
      <c r="AG337" s="420">
        <v>1</v>
      </c>
      <c r="AH337" s="422">
        <v>36.4</v>
      </c>
      <c r="AI337" s="422">
        <v>36.4</v>
      </c>
      <c r="AJ337" s="420" t="s">
        <v>501</v>
      </c>
      <c r="AK337" s="420" t="s">
        <v>502</v>
      </c>
      <c r="AL337" s="419" t="s">
        <v>503</v>
      </c>
      <c r="AM337" s="420">
        <v>34810</v>
      </c>
      <c r="AN337" s="420">
        <v>71615</v>
      </c>
      <c r="AO337" s="419" t="s">
        <v>477</v>
      </c>
      <c r="AP337" s="419" t="s">
        <v>504</v>
      </c>
      <c r="AQ337" s="420" t="s">
        <v>772</v>
      </c>
      <c r="AR337" s="420" t="s">
        <v>767</v>
      </c>
      <c r="AS337" s="421" t="s">
        <v>1218</v>
      </c>
      <c r="AT337" s="420" t="s">
        <v>482</v>
      </c>
      <c r="AU337" s="420" t="s">
        <v>1219</v>
      </c>
      <c r="AV337" s="422" t="s">
        <v>1220</v>
      </c>
      <c r="AW337" s="420" t="s">
        <v>839</v>
      </c>
      <c r="AX337" s="420" t="s">
        <v>509</v>
      </c>
      <c r="AY337" s="422" t="s">
        <v>1220</v>
      </c>
      <c r="AZ337" s="420" t="s">
        <v>845</v>
      </c>
      <c r="BA337" s="420" t="s">
        <v>846</v>
      </c>
      <c r="BB337" s="420" t="s">
        <v>780</v>
      </c>
      <c r="BC337" s="420" t="s">
        <v>521</v>
      </c>
      <c r="BD337" s="420" t="s">
        <v>1221</v>
      </c>
      <c r="BE337" s="421" t="s">
        <v>1222</v>
      </c>
      <c r="BF337" s="420" t="s">
        <v>741</v>
      </c>
      <c r="BG337" s="422" t="s">
        <v>1220</v>
      </c>
      <c r="BH337" s="420"/>
      <c r="BI337" s="420"/>
      <c r="BJ337" s="420"/>
      <c r="BK337" s="420"/>
      <c r="BL337" s="420"/>
      <c r="BM337" s="420"/>
      <c r="BN337" s="420"/>
      <c r="BO337" s="420"/>
      <c r="BP337" s="420"/>
      <c r="BQ337" s="420"/>
      <c r="BR337" s="420"/>
    </row>
    <row r="338" spans="1:70" hidden="1" x14ac:dyDescent="0.35">
      <c r="A338" s="301" t="s">
        <v>477</v>
      </c>
      <c r="B338" s="302" t="s">
        <v>478</v>
      </c>
      <c r="C338" s="302" t="s">
        <v>479</v>
      </c>
      <c r="D338" s="303" t="s">
        <v>480</v>
      </c>
      <c r="E338" s="303" t="s">
        <v>481</v>
      </c>
      <c r="F338" s="302" t="s">
        <v>482</v>
      </c>
      <c r="G338" s="302" t="s">
        <v>483</v>
      </c>
      <c r="H338" s="302" t="s">
        <v>484</v>
      </c>
      <c r="I338" s="302" t="s">
        <v>485</v>
      </c>
      <c r="J338" s="302" t="s">
        <v>486</v>
      </c>
      <c r="K338" s="302" t="s">
        <v>487</v>
      </c>
      <c r="L338" s="301" t="s">
        <v>488</v>
      </c>
      <c r="M338" s="302" t="s">
        <v>489</v>
      </c>
      <c r="N338" s="302" t="s">
        <v>490</v>
      </c>
      <c r="O338" s="302" t="s">
        <v>487</v>
      </c>
      <c r="P338" s="302" t="s">
        <v>484</v>
      </c>
      <c r="Q338" s="301" t="s">
        <v>491</v>
      </c>
      <c r="R338" s="302" t="s">
        <v>492</v>
      </c>
      <c r="S338" s="302" t="s">
        <v>493</v>
      </c>
      <c r="T338" s="302">
        <v>66583289</v>
      </c>
      <c r="U338" s="302"/>
      <c r="V338" s="302"/>
      <c r="W338" s="303" t="s">
        <v>1211</v>
      </c>
      <c r="X338" s="302" t="s">
        <v>1161</v>
      </c>
      <c r="Y338" s="302" t="s">
        <v>496</v>
      </c>
      <c r="Z338" s="302" t="s">
        <v>793</v>
      </c>
      <c r="AA338" s="302"/>
      <c r="AB338" s="302" t="s">
        <v>850</v>
      </c>
      <c r="AC338" s="302" t="s">
        <v>851</v>
      </c>
      <c r="AD338" s="304">
        <v>526.29</v>
      </c>
      <c r="AE338" s="304">
        <v>526.29</v>
      </c>
      <c r="AF338" s="302" t="s">
        <v>741</v>
      </c>
      <c r="AG338" s="302">
        <v>1</v>
      </c>
      <c r="AH338" s="304">
        <v>526.29</v>
      </c>
      <c r="AI338" s="304">
        <v>526.29</v>
      </c>
      <c r="AJ338" s="302" t="s">
        <v>501</v>
      </c>
      <c r="AK338" s="302" t="s">
        <v>502</v>
      </c>
      <c r="AL338" s="301" t="s">
        <v>503</v>
      </c>
      <c r="AM338" s="302">
        <v>34810</v>
      </c>
      <c r="AN338" s="302">
        <v>67305</v>
      </c>
      <c r="AO338" s="301" t="s">
        <v>477</v>
      </c>
      <c r="AP338" s="301" t="s">
        <v>504</v>
      </c>
      <c r="AQ338" s="302" t="s">
        <v>1162</v>
      </c>
      <c r="AR338" s="302"/>
      <c r="AS338" s="303"/>
      <c r="AT338" s="302"/>
      <c r="AU338" s="302"/>
      <c r="AV338" s="304"/>
      <c r="AW338" s="302"/>
      <c r="AX338" s="302"/>
      <c r="AY338" s="304"/>
      <c r="AZ338" s="302"/>
      <c r="BA338" s="302"/>
      <c r="BB338" s="302"/>
      <c r="BC338" s="302"/>
      <c r="BD338" s="302"/>
      <c r="BE338" s="303"/>
      <c r="BF338" s="302"/>
      <c r="BG338" s="304"/>
      <c r="BH338" s="302"/>
      <c r="BI338" s="302"/>
      <c r="BJ338" s="302"/>
      <c r="BK338" s="302"/>
      <c r="BL338" s="302"/>
      <c r="BM338" s="302" t="s">
        <v>938</v>
      </c>
      <c r="BN338" s="302" t="s">
        <v>939</v>
      </c>
      <c r="BO338" s="302" t="s">
        <v>940</v>
      </c>
      <c r="BP338" s="302" t="s">
        <v>496</v>
      </c>
      <c r="BQ338" s="302" t="s">
        <v>856</v>
      </c>
      <c r="BR338" s="302" t="s">
        <v>931</v>
      </c>
    </row>
    <row r="339" spans="1:70" hidden="1" x14ac:dyDescent="0.35">
      <c r="A339" s="301" t="s">
        <v>477</v>
      </c>
      <c r="B339" s="302" t="s">
        <v>478</v>
      </c>
      <c r="C339" s="302" t="s">
        <v>479</v>
      </c>
      <c r="D339" s="303" t="s">
        <v>480</v>
      </c>
      <c r="E339" s="303" t="s">
        <v>481</v>
      </c>
      <c r="F339" s="302" t="s">
        <v>482</v>
      </c>
      <c r="G339" s="302" t="s">
        <v>483</v>
      </c>
      <c r="H339" s="302" t="s">
        <v>484</v>
      </c>
      <c r="I339" s="302" t="s">
        <v>485</v>
      </c>
      <c r="J339" s="302" t="s">
        <v>486</v>
      </c>
      <c r="K339" s="302" t="s">
        <v>487</v>
      </c>
      <c r="L339" s="301" t="s">
        <v>488</v>
      </c>
      <c r="M339" s="302" t="s">
        <v>489</v>
      </c>
      <c r="N339" s="302" t="s">
        <v>490</v>
      </c>
      <c r="O339" s="302" t="s">
        <v>487</v>
      </c>
      <c r="P339" s="302" t="s">
        <v>484</v>
      </c>
      <c r="Q339" s="301" t="s">
        <v>491</v>
      </c>
      <c r="R339" s="302" t="s">
        <v>492</v>
      </c>
      <c r="S339" s="302" t="s">
        <v>493</v>
      </c>
      <c r="T339" s="302">
        <v>66583337</v>
      </c>
      <c r="U339" s="302"/>
      <c r="V339" s="302"/>
      <c r="W339" s="303" t="s">
        <v>1211</v>
      </c>
      <c r="X339" s="302" t="s">
        <v>926</v>
      </c>
      <c r="Y339" s="302" t="s">
        <v>496</v>
      </c>
      <c r="Z339" s="302" t="s">
        <v>793</v>
      </c>
      <c r="AA339" s="302"/>
      <c r="AB339" s="302" t="s">
        <v>850</v>
      </c>
      <c r="AC339" s="302" t="s">
        <v>851</v>
      </c>
      <c r="AD339" s="304">
        <v>19435.349999999999</v>
      </c>
      <c r="AE339" s="304">
        <v>19435.349999999999</v>
      </c>
      <c r="AF339" s="302" t="s">
        <v>741</v>
      </c>
      <c r="AG339" s="302">
        <v>1</v>
      </c>
      <c r="AH339" s="304">
        <v>19435.349999999999</v>
      </c>
      <c r="AI339" s="304">
        <v>19435.349999999999</v>
      </c>
      <c r="AJ339" s="302" t="s">
        <v>501</v>
      </c>
      <c r="AK339" s="302" t="s">
        <v>502</v>
      </c>
      <c r="AL339" s="301" t="s">
        <v>503</v>
      </c>
      <c r="AM339" s="302">
        <v>34810</v>
      </c>
      <c r="AN339" s="302">
        <v>67405</v>
      </c>
      <c r="AO339" s="301" t="s">
        <v>477</v>
      </c>
      <c r="AP339" s="301" t="s">
        <v>504</v>
      </c>
      <c r="AQ339" s="302" t="s">
        <v>927</v>
      </c>
      <c r="AR339" s="302"/>
      <c r="AS339" s="303"/>
      <c r="AT339" s="302"/>
      <c r="AU339" s="302"/>
      <c r="AV339" s="304"/>
      <c r="AW339" s="302"/>
      <c r="AX339" s="302"/>
      <c r="AY339" s="304"/>
      <c r="AZ339" s="302"/>
      <c r="BA339" s="302"/>
      <c r="BB339" s="302"/>
      <c r="BC339" s="302"/>
      <c r="BD339" s="302"/>
      <c r="BE339" s="303"/>
      <c r="BF339" s="302"/>
      <c r="BG339" s="304"/>
      <c r="BH339" s="302"/>
      <c r="BI339" s="302"/>
      <c r="BJ339" s="302"/>
      <c r="BK339" s="302"/>
      <c r="BL339" s="302"/>
      <c r="BM339" s="302" t="s">
        <v>928</v>
      </c>
      <c r="BN339" s="302" t="s">
        <v>929</v>
      </c>
      <c r="BO339" s="302" t="s">
        <v>930</v>
      </c>
      <c r="BP339" s="302" t="s">
        <v>496</v>
      </c>
      <c r="BQ339" s="302" t="s">
        <v>856</v>
      </c>
      <c r="BR339" s="302" t="s">
        <v>931</v>
      </c>
    </row>
    <row r="340" spans="1:70" hidden="1" x14ac:dyDescent="0.35">
      <c r="A340" s="301" t="s">
        <v>477</v>
      </c>
      <c r="B340" s="302" t="s">
        <v>478</v>
      </c>
      <c r="C340" s="302" t="s">
        <v>479</v>
      </c>
      <c r="D340" s="303" t="s">
        <v>480</v>
      </c>
      <c r="E340" s="303" t="s">
        <v>481</v>
      </c>
      <c r="F340" s="302" t="s">
        <v>482</v>
      </c>
      <c r="G340" s="302" t="s">
        <v>483</v>
      </c>
      <c r="H340" s="302" t="s">
        <v>484</v>
      </c>
      <c r="I340" s="302" t="s">
        <v>485</v>
      </c>
      <c r="J340" s="302" t="s">
        <v>486</v>
      </c>
      <c r="K340" s="302" t="s">
        <v>487</v>
      </c>
      <c r="L340" s="301" t="s">
        <v>488</v>
      </c>
      <c r="M340" s="302" t="s">
        <v>489</v>
      </c>
      <c r="N340" s="302" t="s">
        <v>490</v>
      </c>
      <c r="O340" s="302" t="s">
        <v>487</v>
      </c>
      <c r="P340" s="302" t="s">
        <v>484</v>
      </c>
      <c r="Q340" s="301" t="s">
        <v>491</v>
      </c>
      <c r="R340" s="302" t="s">
        <v>492</v>
      </c>
      <c r="S340" s="302" t="s">
        <v>493</v>
      </c>
      <c r="T340" s="302">
        <v>66583353</v>
      </c>
      <c r="U340" s="302"/>
      <c r="V340" s="302"/>
      <c r="W340" s="303" t="s">
        <v>1211</v>
      </c>
      <c r="X340" s="302" t="s">
        <v>1200</v>
      </c>
      <c r="Y340" s="302" t="s">
        <v>496</v>
      </c>
      <c r="Z340" s="302" t="s">
        <v>793</v>
      </c>
      <c r="AA340" s="302"/>
      <c r="AB340" s="302" t="s">
        <v>850</v>
      </c>
      <c r="AC340" s="302" t="s">
        <v>851</v>
      </c>
      <c r="AD340" s="304">
        <v>1773.43</v>
      </c>
      <c r="AE340" s="304">
        <v>1773.43</v>
      </c>
      <c r="AF340" s="302" t="s">
        <v>741</v>
      </c>
      <c r="AG340" s="302">
        <v>1</v>
      </c>
      <c r="AH340" s="304">
        <v>1773.43</v>
      </c>
      <c r="AI340" s="304">
        <v>1773.43</v>
      </c>
      <c r="AJ340" s="302" t="s">
        <v>501</v>
      </c>
      <c r="AK340" s="302" t="s">
        <v>502</v>
      </c>
      <c r="AL340" s="301" t="s">
        <v>503</v>
      </c>
      <c r="AM340" s="302">
        <v>34810</v>
      </c>
      <c r="AN340" s="302">
        <v>67205</v>
      </c>
      <c r="AO340" s="301" t="s">
        <v>477</v>
      </c>
      <c r="AP340" s="301" t="s">
        <v>504</v>
      </c>
      <c r="AQ340" s="302" t="s">
        <v>1201</v>
      </c>
      <c r="AR340" s="302"/>
      <c r="AS340" s="303"/>
      <c r="AT340" s="302"/>
      <c r="AU340" s="302"/>
      <c r="AV340" s="304"/>
      <c r="AW340" s="302"/>
      <c r="AX340" s="302"/>
      <c r="AY340" s="304"/>
      <c r="AZ340" s="302"/>
      <c r="BA340" s="302"/>
      <c r="BB340" s="302"/>
      <c r="BC340" s="302"/>
      <c r="BD340" s="302"/>
      <c r="BE340" s="303"/>
      <c r="BF340" s="302"/>
      <c r="BG340" s="304"/>
      <c r="BH340" s="302"/>
      <c r="BI340" s="302"/>
      <c r="BJ340" s="302"/>
      <c r="BK340" s="302"/>
      <c r="BL340" s="302"/>
      <c r="BM340" s="302" t="s">
        <v>853</v>
      </c>
      <c r="BN340" s="302" t="s">
        <v>854</v>
      </c>
      <c r="BO340" s="302" t="s">
        <v>930</v>
      </c>
      <c r="BP340" s="302" t="s">
        <v>496</v>
      </c>
      <c r="BQ340" s="302" t="s">
        <v>856</v>
      </c>
      <c r="BR340" s="302" t="s">
        <v>931</v>
      </c>
    </row>
    <row r="341" spans="1:70" x14ac:dyDescent="0.35">
      <c r="A341" s="301" t="s">
        <v>477</v>
      </c>
      <c r="B341" s="302" t="s">
        <v>478</v>
      </c>
      <c r="C341" s="302" t="s">
        <v>479</v>
      </c>
      <c r="D341" s="303" t="s">
        <v>480</v>
      </c>
      <c r="E341" s="303" t="s">
        <v>481</v>
      </c>
      <c r="F341" s="302" t="s">
        <v>482</v>
      </c>
      <c r="G341" s="302" t="s">
        <v>483</v>
      </c>
      <c r="H341" s="302" t="s">
        <v>484</v>
      </c>
      <c r="I341" s="302" t="s">
        <v>485</v>
      </c>
      <c r="J341" s="302" t="s">
        <v>486</v>
      </c>
      <c r="K341" s="302" t="s">
        <v>487</v>
      </c>
      <c r="L341" s="301" t="s">
        <v>488</v>
      </c>
      <c r="M341" s="302" t="s">
        <v>489</v>
      </c>
      <c r="N341" s="302" t="s">
        <v>490</v>
      </c>
      <c r="O341" s="302" t="s">
        <v>487</v>
      </c>
      <c r="P341" s="302" t="s">
        <v>484</v>
      </c>
      <c r="Q341" s="301" t="s">
        <v>491</v>
      </c>
      <c r="R341" s="302" t="s">
        <v>492</v>
      </c>
      <c r="S341" s="302" t="s">
        <v>493</v>
      </c>
      <c r="T341" s="302">
        <v>66583627</v>
      </c>
      <c r="U341" s="302"/>
      <c r="V341" s="302"/>
      <c r="W341" s="303" t="s">
        <v>1211</v>
      </c>
      <c r="X341" s="302" t="s">
        <v>936</v>
      </c>
      <c r="Y341" s="302" t="s">
        <v>496</v>
      </c>
      <c r="Z341" s="302" t="s">
        <v>793</v>
      </c>
      <c r="AA341" s="302"/>
      <c r="AB341" s="302" t="s">
        <v>850</v>
      </c>
      <c r="AC341" s="302" t="s">
        <v>851</v>
      </c>
      <c r="AD341" s="304">
        <v>763.44</v>
      </c>
      <c r="AE341" s="304">
        <v>763.44</v>
      </c>
      <c r="AF341" s="302" t="s">
        <v>741</v>
      </c>
      <c r="AG341" s="302">
        <v>1</v>
      </c>
      <c r="AH341" s="304">
        <v>763.44</v>
      </c>
      <c r="AI341" s="304">
        <v>763.44</v>
      </c>
      <c r="AJ341" s="302" t="s">
        <v>501</v>
      </c>
      <c r="AK341" s="302" t="s">
        <v>502</v>
      </c>
      <c r="AL341" s="301" t="s">
        <v>503</v>
      </c>
      <c r="AM341" s="302">
        <v>34810</v>
      </c>
      <c r="AN341" s="302">
        <v>71475</v>
      </c>
      <c r="AO341" s="301" t="s">
        <v>477</v>
      </c>
      <c r="AP341" s="301" t="s">
        <v>504</v>
      </c>
      <c r="AQ341" s="302" t="s">
        <v>937</v>
      </c>
      <c r="AR341" s="302"/>
      <c r="AS341" s="303"/>
      <c r="AT341" s="302"/>
      <c r="AU341" s="302"/>
      <c r="AV341" s="304"/>
      <c r="AW341" s="302"/>
      <c r="AX341" s="302"/>
      <c r="AY341" s="304"/>
      <c r="AZ341" s="302"/>
      <c r="BA341" s="302"/>
      <c r="BB341" s="302"/>
      <c r="BC341" s="302"/>
      <c r="BD341" s="302"/>
      <c r="BE341" s="303"/>
      <c r="BF341" s="302"/>
      <c r="BG341" s="304"/>
      <c r="BH341" s="302"/>
      <c r="BI341" s="302"/>
      <c r="BJ341" s="302"/>
      <c r="BK341" s="302"/>
      <c r="BL341" s="302"/>
      <c r="BM341" s="302" t="s">
        <v>944</v>
      </c>
      <c r="BN341" s="302" t="s">
        <v>945</v>
      </c>
      <c r="BO341" s="302" t="s">
        <v>940</v>
      </c>
      <c r="BP341" s="302" t="s">
        <v>496</v>
      </c>
      <c r="BQ341" s="302" t="s">
        <v>856</v>
      </c>
      <c r="BR341" s="302" t="s">
        <v>941</v>
      </c>
    </row>
    <row r="342" spans="1:70" hidden="1" x14ac:dyDescent="0.35">
      <c r="A342" s="301" t="s">
        <v>477</v>
      </c>
      <c r="B342" s="302" t="s">
        <v>478</v>
      </c>
      <c r="C342" s="302" t="s">
        <v>479</v>
      </c>
      <c r="D342" s="303" t="s">
        <v>480</v>
      </c>
      <c r="E342" s="303" t="s">
        <v>481</v>
      </c>
      <c r="F342" s="302" t="s">
        <v>482</v>
      </c>
      <c r="G342" s="302" t="s">
        <v>483</v>
      </c>
      <c r="H342" s="302" t="s">
        <v>484</v>
      </c>
      <c r="I342" s="302" t="s">
        <v>485</v>
      </c>
      <c r="J342" s="302" t="s">
        <v>486</v>
      </c>
      <c r="K342" s="302" t="s">
        <v>487</v>
      </c>
      <c r="L342" s="301" t="s">
        <v>488</v>
      </c>
      <c r="M342" s="302" t="s">
        <v>489</v>
      </c>
      <c r="N342" s="302" t="s">
        <v>490</v>
      </c>
      <c r="O342" s="302" t="s">
        <v>487</v>
      </c>
      <c r="P342" s="302" t="s">
        <v>484</v>
      </c>
      <c r="Q342" s="301" t="s">
        <v>491</v>
      </c>
      <c r="R342" s="302" t="s">
        <v>492</v>
      </c>
      <c r="S342" s="302" t="s">
        <v>493</v>
      </c>
      <c r="T342" s="302">
        <v>66600142</v>
      </c>
      <c r="U342" s="302"/>
      <c r="V342" s="302"/>
      <c r="W342" s="303" t="s">
        <v>1211</v>
      </c>
      <c r="X342" s="302" t="s">
        <v>792</v>
      </c>
      <c r="Y342" s="302" t="s">
        <v>496</v>
      </c>
      <c r="Z342" s="302" t="s">
        <v>793</v>
      </c>
      <c r="AA342" s="302"/>
      <c r="AB342" s="302" t="s">
        <v>794</v>
      </c>
      <c r="AC342" s="302" t="s">
        <v>795</v>
      </c>
      <c r="AD342" s="304">
        <v>0</v>
      </c>
      <c r="AE342" s="304">
        <v>1574.89</v>
      </c>
      <c r="AF342" s="302" t="s">
        <v>741</v>
      </c>
      <c r="AG342" s="302">
        <v>1</v>
      </c>
      <c r="AH342" s="304">
        <v>0</v>
      </c>
      <c r="AI342" s="304">
        <v>1574.89</v>
      </c>
      <c r="AJ342" s="302"/>
      <c r="AK342" s="302"/>
      <c r="AL342" s="301"/>
      <c r="AM342" s="302"/>
      <c r="AN342" s="302"/>
      <c r="AO342" s="301"/>
      <c r="AP342" s="301"/>
      <c r="AQ342" s="302" t="s">
        <v>796</v>
      </c>
      <c r="AR342" s="302"/>
      <c r="AS342" s="303"/>
      <c r="AT342" s="302"/>
      <c r="AU342" s="302"/>
      <c r="AV342" s="304"/>
      <c r="AW342" s="302"/>
      <c r="AX342" s="302"/>
      <c r="AY342" s="304"/>
      <c r="AZ342" s="302"/>
      <c r="BA342" s="302"/>
      <c r="BB342" s="302"/>
      <c r="BC342" s="302"/>
      <c r="BD342" s="302"/>
      <c r="BE342" s="303"/>
      <c r="BF342" s="302"/>
      <c r="BG342" s="304"/>
      <c r="BH342" s="302"/>
      <c r="BI342" s="302"/>
      <c r="BJ342" s="302"/>
      <c r="BK342" s="302"/>
      <c r="BL342" s="302"/>
      <c r="BM342" s="302"/>
      <c r="BN342" s="302"/>
      <c r="BO342" s="302"/>
      <c r="BP342" s="302"/>
      <c r="BQ342" s="302"/>
      <c r="BR342" s="302"/>
    </row>
    <row r="343" spans="1:70" hidden="1" x14ac:dyDescent="0.35">
      <c r="A343" s="301" t="s">
        <v>477</v>
      </c>
      <c r="B343" s="302" t="s">
        <v>478</v>
      </c>
      <c r="C343" s="302" t="s">
        <v>479</v>
      </c>
      <c r="D343" s="303" t="s">
        <v>480</v>
      </c>
      <c r="E343" s="303" t="s">
        <v>481</v>
      </c>
      <c r="F343" s="302" t="s">
        <v>482</v>
      </c>
      <c r="G343" s="302" t="s">
        <v>483</v>
      </c>
      <c r="H343" s="302" t="s">
        <v>484</v>
      </c>
      <c r="I343" s="302" t="s">
        <v>485</v>
      </c>
      <c r="J343" s="302" t="s">
        <v>486</v>
      </c>
      <c r="K343" s="302" t="s">
        <v>487</v>
      </c>
      <c r="L343" s="301" t="s">
        <v>488</v>
      </c>
      <c r="M343" s="302" t="s">
        <v>489</v>
      </c>
      <c r="N343" s="302" t="s">
        <v>490</v>
      </c>
      <c r="O343" s="302" t="s">
        <v>487</v>
      </c>
      <c r="P343" s="302" t="s">
        <v>484</v>
      </c>
      <c r="Q343" s="301" t="s">
        <v>491</v>
      </c>
      <c r="R343" s="302" t="s">
        <v>492</v>
      </c>
      <c r="S343" s="302" t="s">
        <v>493</v>
      </c>
      <c r="T343" s="302">
        <v>66600143</v>
      </c>
      <c r="U343" s="302"/>
      <c r="V343" s="302"/>
      <c r="W343" s="303" t="s">
        <v>1217</v>
      </c>
      <c r="X343" s="302" t="s">
        <v>792</v>
      </c>
      <c r="Y343" s="302" t="s">
        <v>496</v>
      </c>
      <c r="Z343" s="302" t="s">
        <v>793</v>
      </c>
      <c r="AA343" s="302"/>
      <c r="AB343" s="302" t="s">
        <v>794</v>
      </c>
      <c r="AC343" s="302" t="s">
        <v>795</v>
      </c>
      <c r="AD343" s="304">
        <v>0</v>
      </c>
      <c r="AE343" s="304">
        <v>2.5499999999999998</v>
      </c>
      <c r="AF343" s="302" t="s">
        <v>741</v>
      </c>
      <c r="AG343" s="302">
        <v>1</v>
      </c>
      <c r="AH343" s="304">
        <v>0</v>
      </c>
      <c r="AI343" s="304">
        <v>2.5499999999999998</v>
      </c>
      <c r="AJ343" s="302"/>
      <c r="AK343" s="302"/>
      <c r="AL343" s="301"/>
      <c r="AM343" s="302"/>
      <c r="AN343" s="302"/>
      <c r="AO343" s="301"/>
      <c r="AP343" s="301"/>
      <c r="AQ343" s="302" t="s">
        <v>796</v>
      </c>
      <c r="AR343" s="302"/>
      <c r="AS343" s="303"/>
      <c r="AT343" s="302"/>
      <c r="AU343" s="302"/>
      <c r="AV343" s="304"/>
      <c r="AW343" s="302"/>
      <c r="AX343" s="302"/>
      <c r="AY343" s="304"/>
      <c r="AZ343" s="302"/>
      <c r="BA343" s="302"/>
      <c r="BB343" s="302"/>
      <c r="BC343" s="302"/>
      <c r="BD343" s="302"/>
      <c r="BE343" s="303"/>
      <c r="BF343" s="302"/>
      <c r="BG343" s="304"/>
      <c r="BH343" s="302"/>
      <c r="BI343" s="302"/>
      <c r="BJ343" s="302"/>
      <c r="BK343" s="302"/>
      <c r="BL343" s="302"/>
      <c r="BM343" s="302"/>
      <c r="BN343" s="302"/>
      <c r="BO343" s="302"/>
      <c r="BP343" s="302"/>
      <c r="BQ343" s="302"/>
      <c r="BR343" s="302"/>
    </row>
    <row r="344" spans="1:70" s="414" customFormat="1" hidden="1" x14ac:dyDescent="0.35">
      <c r="A344" s="410" t="s">
        <v>477</v>
      </c>
      <c r="B344" s="411" t="s">
        <v>478</v>
      </c>
      <c r="C344" s="411" t="s">
        <v>479</v>
      </c>
      <c r="D344" s="412" t="s">
        <v>480</v>
      </c>
      <c r="E344" s="412" t="s">
        <v>481</v>
      </c>
      <c r="F344" s="411" t="s">
        <v>482</v>
      </c>
      <c r="G344" s="411" t="s">
        <v>483</v>
      </c>
      <c r="H344" s="411" t="s">
        <v>484</v>
      </c>
      <c r="I344" s="411" t="s">
        <v>485</v>
      </c>
      <c r="J344" s="411" t="s">
        <v>486</v>
      </c>
      <c r="K344" s="411" t="s">
        <v>487</v>
      </c>
      <c r="L344" s="410" t="s">
        <v>488</v>
      </c>
      <c r="M344" s="411" t="s">
        <v>489</v>
      </c>
      <c r="N344" s="411" t="s">
        <v>490</v>
      </c>
      <c r="O344" s="411" t="s">
        <v>487</v>
      </c>
      <c r="P344" s="411" t="s">
        <v>484</v>
      </c>
      <c r="Q344" s="410" t="s">
        <v>491</v>
      </c>
      <c r="R344" s="411" t="s">
        <v>492</v>
      </c>
      <c r="S344" s="411" t="s">
        <v>493</v>
      </c>
      <c r="T344" s="411">
        <v>66701901</v>
      </c>
      <c r="U344" s="411"/>
      <c r="V344" s="411"/>
      <c r="W344" s="412" t="s">
        <v>1223</v>
      </c>
      <c r="X344" s="411" t="s">
        <v>1224</v>
      </c>
      <c r="Y344" s="411" t="s">
        <v>496</v>
      </c>
      <c r="Z344" s="411" t="s">
        <v>497</v>
      </c>
      <c r="AA344" s="411" t="s">
        <v>498</v>
      </c>
      <c r="AB344" s="411" t="s">
        <v>499</v>
      </c>
      <c r="AC344" s="411" t="s">
        <v>500</v>
      </c>
      <c r="AD344" s="413">
        <v>4676000</v>
      </c>
      <c r="AE344" s="413">
        <v>4676000</v>
      </c>
      <c r="AF344" s="411" t="s">
        <v>273</v>
      </c>
      <c r="AG344" s="411">
        <v>2.2505999999999999E-4</v>
      </c>
      <c r="AH344" s="413">
        <v>1052.3800000000001</v>
      </c>
      <c r="AI344" s="413">
        <v>1052.3800000000001</v>
      </c>
      <c r="AJ344" s="411" t="s">
        <v>501</v>
      </c>
      <c r="AK344" s="411" t="s">
        <v>502</v>
      </c>
      <c r="AL344" s="410" t="s">
        <v>503</v>
      </c>
      <c r="AM344" s="411">
        <v>34810</v>
      </c>
      <c r="AN344" s="411">
        <v>73125</v>
      </c>
      <c r="AO344" s="410" t="s">
        <v>477</v>
      </c>
      <c r="AP344" s="410" t="s">
        <v>504</v>
      </c>
      <c r="AQ344" s="411" t="s">
        <v>992</v>
      </c>
      <c r="AR344" s="411" t="s">
        <v>767</v>
      </c>
      <c r="AS344" s="412" t="s">
        <v>1223</v>
      </c>
      <c r="AT344" s="411" t="s">
        <v>482</v>
      </c>
      <c r="AU344" s="411" t="s">
        <v>1225</v>
      </c>
      <c r="AV344" s="413" t="s">
        <v>1226</v>
      </c>
      <c r="AW344" s="411"/>
      <c r="AX344" s="411" t="s">
        <v>509</v>
      </c>
      <c r="AY344" s="413" t="s">
        <v>1227</v>
      </c>
      <c r="AZ344" s="411">
        <v>1931632</v>
      </c>
      <c r="BA344" s="411" t="s">
        <v>1144</v>
      </c>
      <c r="BB344" s="411" t="s">
        <v>1145</v>
      </c>
      <c r="BC344" s="411" t="s">
        <v>521</v>
      </c>
      <c r="BD344" s="411" t="s">
        <v>1228</v>
      </c>
      <c r="BE344" s="412" t="s">
        <v>1229</v>
      </c>
      <c r="BF344" s="411" t="s">
        <v>273</v>
      </c>
      <c r="BG344" s="413" t="s">
        <v>1226</v>
      </c>
      <c r="BH344" s="411"/>
      <c r="BI344" s="411"/>
      <c r="BJ344" s="411"/>
      <c r="BK344" s="411"/>
      <c r="BL344" s="411"/>
      <c r="BM344" s="411"/>
      <c r="BN344" s="411"/>
      <c r="BO344" s="411"/>
      <c r="BP344" s="411"/>
      <c r="BQ344" s="411"/>
      <c r="BR344" s="411"/>
    </row>
    <row r="345" spans="1:70" s="414" customFormat="1" hidden="1" x14ac:dyDescent="0.35">
      <c r="A345" s="410" t="s">
        <v>477</v>
      </c>
      <c r="B345" s="411" t="s">
        <v>478</v>
      </c>
      <c r="C345" s="411" t="s">
        <v>479</v>
      </c>
      <c r="D345" s="412" t="s">
        <v>480</v>
      </c>
      <c r="E345" s="412" t="s">
        <v>481</v>
      </c>
      <c r="F345" s="411" t="s">
        <v>482</v>
      </c>
      <c r="G345" s="411" t="s">
        <v>483</v>
      </c>
      <c r="H345" s="411" t="s">
        <v>484</v>
      </c>
      <c r="I345" s="411" t="s">
        <v>485</v>
      </c>
      <c r="J345" s="411" t="s">
        <v>486</v>
      </c>
      <c r="K345" s="411" t="s">
        <v>487</v>
      </c>
      <c r="L345" s="410" t="s">
        <v>488</v>
      </c>
      <c r="M345" s="411" t="s">
        <v>489</v>
      </c>
      <c r="N345" s="411" t="s">
        <v>490</v>
      </c>
      <c r="O345" s="411" t="s">
        <v>487</v>
      </c>
      <c r="P345" s="411" t="s">
        <v>484</v>
      </c>
      <c r="Q345" s="410" t="s">
        <v>491</v>
      </c>
      <c r="R345" s="411" t="s">
        <v>492</v>
      </c>
      <c r="S345" s="411" t="s">
        <v>493</v>
      </c>
      <c r="T345" s="411">
        <v>66701902</v>
      </c>
      <c r="U345" s="411"/>
      <c r="V345" s="411"/>
      <c r="W345" s="412" t="s">
        <v>1223</v>
      </c>
      <c r="X345" s="411" t="s">
        <v>1148</v>
      </c>
      <c r="Y345" s="411" t="s">
        <v>496</v>
      </c>
      <c r="Z345" s="411" t="s">
        <v>497</v>
      </c>
      <c r="AA345" s="411" t="s">
        <v>498</v>
      </c>
      <c r="AB345" s="411" t="s">
        <v>499</v>
      </c>
      <c r="AC345" s="411" t="s">
        <v>500</v>
      </c>
      <c r="AD345" s="413">
        <v>280560</v>
      </c>
      <c r="AE345" s="413">
        <v>280560</v>
      </c>
      <c r="AF345" s="411" t="s">
        <v>273</v>
      </c>
      <c r="AG345" s="411">
        <v>2.2505999999999999E-4</v>
      </c>
      <c r="AH345" s="413">
        <v>63.14</v>
      </c>
      <c r="AI345" s="413">
        <v>63.14</v>
      </c>
      <c r="AJ345" s="411" t="s">
        <v>501</v>
      </c>
      <c r="AK345" s="411" t="s">
        <v>502</v>
      </c>
      <c r="AL345" s="410" t="s">
        <v>503</v>
      </c>
      <c r="AM345" s="411">
        <v>34810</v>
      </c>
      <c r="AN345" s="411">
        <v>74510</v>
      </c>
      <c r="AO345" s="410" t="s">
        <v>477</v>
      </c>
      <c r="AP345" s="410" t="s">
        <v>504</v>
      </c>
      <c r="AQ345" s="411" t="s">
        <v>1149</v>
      </c>
      <c r="AR345" s="411" t="s">
        <v>767</v>
      </c>
      <c r="AS345" s="412" t="s">
        <v>1223</v>
      </c>
      <c r="AT345" s="411" t="s">
        <v>482</v>
      </c>
      <c r="AU345" s="411" t="s">
        <v>1225</v>
      </c>
      <c r="AV345" s="413" t="s">
        <v>1226</v>
      </c>
      <c r="AW345" s="411"/>
      <c r="AX345" s="411" t="s">
        <v>603</v>
      </c>
      <c r="AY345" s="413" t="s">
        <v>1230</v>
      </c>
      <c r="AZ345" s="411">
        <v>1931632</v>
      </c>
      <c r="BA345" s="411" t="s">
        <v>1144</v>
      </c>
      <c r="BB345" s="411" t="s">
        <v>1145</v>
      </c>
      <c r="BC345" s="411" t="s">
        <v>521</v>
      </c>
      <c r="BD345" s="411" t="s">
        <v>1228</v>
      </c>
      <c r="BE345" s="412" t="s">
        <v>1229</v>
      </c>
      <c r="BF345" s="411" t="s">
        <v>273</v>
      </c>
      <c r="BG345" s="413" t="s">
        <v>1226</v>
      </c>
      <c r="BH345" s="411"/>
      <c r="BI345" s="411"/>
      <c r="BJ345" s="411"/>
      <c r="BK345" s="411"/>
      <c r="BL345" s="411"/>
      <c r="BM345" s="411"/>
      <c r="BN345" s="411"/>
      <c r="BO345" s="411"/>
      <c r="BP345" s="411"/>
      <c r="BQ345" s="411"/>
      <c r="BR345" s="411"/>
    </row>
    <row r="346" spans="1:70" hidden="1" x14ac:dyDescent="0.35">
      <c r="A346" s="301" t="s">
        <v>477</v>
      </c>
      <c r="B346" s="302" t="s">
        <v>478</v>
      </c>
      <c r="C346" s="302" t="s">
        <v>479</v>
      </c>
      <c r="D346" s="303" t="s">
        <v>480</v>
      </c>
      <c r="E346" s="303" t="s">
        <v>481</v>
      </c>
      <c r="F346" s="302" t="s">
        <v>482</v>
      </c>
      <c r="G346" s="302" t="s">
        <v>483</v>
      </c>
      <c r="H346" s="302" t="s">
        <v>484</v>
      </c>
      <c r="I346" s="302" t="s">
        <v>485</v>
      </c>
      <c r="J346" s="302" t="s">
        <v>486</v>
      </c>
      <c r="K346" s="302" t="s">
        <v>487</v>
      </c>
      <c r="L346" s="301" t="s">
        <v>488</v>
      </c>
      <c r="M346" s="302" t="s">
        <v>489</v>
      </c>
      <c r="N346" s="302" t="s">
        <v>490</v>
      </c>
      <c r="O346" s="302" t="s">
        <v>487</v>
      </c>
      <c r="P346" s="302" t="s">
        <v>484</v>
      </c>
      <c r="Q346" s="301" t="s">
        <v>491</v>
      </c>
      <c r="R346" s="302" t="s">
        <v>492</v>
      </c>
      <c r="S346" s="302" t="s">
        <v>493</v>
      </c>
      <c r="T346" s="302">
        <v>66703054</v>
      </c>
      <c r="U346" s="302"/>
      <c r="V346" s="302"/>
      <c r="W346" s="303" t="s">
        <v>1231</v>
      </c>
      <c r="X346" s="302" t="s">
        <v>792</v>
      </c>
      <c r="Y346" s="302" t="s">
        <v>496</v>
      </c>
      <c r="Z346" s="302" t="s">
        <v>972</v>
      </c>
      <c r="AA346" s="302"/>
      <c r="AB346" s="302" t="s">
        <v>972</v>
      </c>
      <c r="AC346" s="302" t="s">
        <v>973</v>
      </c>
      <c r="AD346" s="304">
        <v>0</v>
      </c>
      <c r="AE346" s="304">
        <v>25.330200000000001</v>
      </c>
      <c r="AF346" s="302" t="s">
        <v>741</v>
      </c>
      <c r="AG346" s="302">
        <v>1</v>
      </c>
      <c r="AH346" s="304">
        <v>0</v>
      </c>
      <c r="AI346" s="304">
        <v>25.330200000000001</v>
      </c>
      <c r="AJ346" s="302" t="s">
        <v>501</v>
      </c>
      <c r="AK346" s="302" t="s">
        <v>502</v>
      </c>
      <c r="AL346" s="301" t="s">
        <v>503</v>
      </c>
      <c r="AM346" s="302">
        <v>34810</v>
      </c>
      <c r="AN346" s="302">
        <v>75105</v>
      </c>
      <c r="AO346" s="301" t="s">
        <v>477</v>
      </c>
      <c r="AP346" s="301" t="s">
        <v>504</v>
      </c>
      <c r="AQ346" s="302" t="s">
        <v>1070</v>
      </c>
      <c r="AR346" s="302"/>
      <c r="AS346" s="303"/>
      <c r="AT346" s="302"/>
      <c r="AU346" s="302"/>
      <c r="AV346" s="304"/>
      <c r="AW346" s="302"/>
      <c r="AX346" s="302"/>
      <c r="AY346" s="304"/>
      <c r="AZ346" s="302"/>
      <c r="BA346" s="302"/>
      <c r="BB346" s="302"/>
      <c r="BC346" s="302"/>
      <c r="BD346" s="302"/>
      <c r="BE346" s="303"/>
      <c r="BF346" s="302"/>
      <c r="BG346" s="304"/>
      <c r="BH346" s="302"/>
      <c r="BI346" s="302"/>
      <c r="BJ346" s="302"/>
      <c r="BK346" s="302"/>
      <c r="BL346" s="302"/>
      <c r="BM346" s="302"/>
      <c r="BN346" s="302"/>
      <c r="BO346" s="302"/>
      <c r="BP346" s="302"/>
      <c r="BQ346" s="302"/>
      <c r="BR346" s="302"/>
    </row>
    <row r="347" spans="1:70" hidden="1" x14ac:dyDescent="0.35">
      <c r="A347" s="301" t="s">
        <v>477</v>
      </c>
      <c r="B347" s="302" t="s">
        <v>478</v>
      </c>
      <c r="C347" s="302" t="s">
        <v>479</v>
      </c>
      <c r="D347" s="303" t="s">
        <v>480</v>
      </c>
      <c r="E347" s="303" t="s">
        <v>481</v>
      </c>
      <c r="F347" s="302" t="s">
        <v>482</v>
      </c>
      <c r="G347" s="302" t="s">
        <v>483</v>
      </c>
      <c r="H347" s="302" t="s">
        <v>484</v>
      </c>
      <c r="I347" s="302" t="s">
        <v>485</v>
      </c>
      <c r="J347" s="302" t="s">
        <v>486</v>
      </c>
      <c r="K347" s="302" t="s">
        <v>487</v>
      </c>
      <c r="L347" s="301" t="s">
        <v>488</v>
      </c>
      <c r="M347" s="302" t="s">
        <v>489</v>
      </c>
      <c r="N347" s="302" t="s">
        <v>490</v>
      </c>
      <c r="O347" s="302" t="s">
        <v>487</v>
      </c>
      <c r="P347" s="302" t="s">
        <v>484</v>
      </c>
      <c r="Q347" s="301" t="s">
        <v>491</v>
      </c>
      <c r="R347" s="302" t="s">
        <v>492</v>
      </c>
      <c r="S347" s="302" t="s">
        <v>493</v>
      </c>
      <c r="T347" s="302">
        <v>66735216</v>
      </c>
      <c r="U347" s="302"/>
      <c r="V347" s="302"/>
      <c r="W347" s="303" t="s">
        <v>1223</v>
      </c>
      <c r="X347" s="302" t="s">
        <v>792</v>
      </c>
      <c r="Y347" s="302" t="s">
        <v>496</v>
      </c>
      <c r="Z347" s="302" t="s">
        <v>793</v>
      </c>
      <c r="AA347" s="302"/>
      <c r="AB347" s="302" t="s">
        <v>794</v>
      </c>
      <c r="AC347" s="302" t="s">
        <v>795</v>
      </c>
      <c r="AD347" s="304">
        <v>0</v>
      </c>
      <c r="AE347" s="304">
        <v>346959.2</v>
      </c>
      <c r="AF347" s="302" t="s">
        <v>273</v>
      </c>
      <c r="AG347" s="302">
        <v>2.2505999999999999E-4</v>
      </c>
      <c r="AH347" s="304">
        <v>0</v>
      </c>
      <c r="AI347" s="304">
        <v>78.09</v>
      </c>
      <c r="AJ347" s="302"/>
      <c r="AK347" s="302"/>
      <c r="AL347" s="301"/>
      <c r="AM347" s="302"/>
      <c r="AN347" s="302"/>
      <c r="AO347" s="301"/>
      <c r="AP347" s="301"/>
      <c r="AQ347" s="302" t="s">
        <v>796</v>
      </c>
      <c r="AR347" s="302"/>
      <c r="AS347" s="303"/>
      <c r="AT347" s="302"/>
      <c r="AU347" s="302"/>
      <c r="AV347" s="304"/>
      <c r="AW347" s="302"/>
      <c r="AX347" s="302"/>
      <c r="AY347" s="304"/>
      <c r="AZ347" s="302"/>
      <c r="BA347" s="302"/>
      <c r="BB347" s="302"/>
      <c r="BC347" s="302"/>
      <c r="BD347" s="302"/>
      <c r="BE347" s="303"/>
      <c r="BF347" s="302"/>
      <c r="BG347" s="304"/>
      <c r="BH347" s="302"/>
      <c r="BI347" s="302"/>
      <c r="BJ347" s="302"/>
      <c r="BK347" s="302"/>
      <c r="BL347" s="302"/>
      <c r="BM347" s="302"/>
      <c r="BN347" s="302"/>
      <c r="BO347" s="302"/>
      <c r="BP347" s="302"/>
      <c r="BQ347" s="302"/>
      <c r="BR347" s="302"/>
    </row>
    <row r="348" spans="1:70" hidden="1" x14ac:dyDescent="0.35">
      <c r="A348" s="301" t="s">
        <v>477</v>
      </c>
      <c r="B348" s="302" t="s">
        <v>478</v>
      </c>
      <c r="C348" s="302" t="s">
        <v>479</v>
      </c>
      <c r="D348" s="303" t="s">
        <v>480</v>
      </c>
      <c r="E348" s="303" t="s">
        <v>481</v>
      </c>
      <c r="F348" s="302" t="s">
        <v>482</v>
      </c>
      <c r="G348" s="302" t="s">
        <v>483</v>
      </c>
      <c r="H348" s="302" t="s">
        <v>484</v>
      </c>
      <c r="I348" s="302" t="s">
        <v>485</v>
      </c>
      <c r="J348" s="302" t="s">
        <v>486</v>
      </c>
      <c r="K348" s="302" t="s">
        <v>487</v>
      </c>
      <c r="L348" s="301" t="s">
        <v>488</v>
      </c>
      <c r="M348" s="302" t="s">
        <v>1232</v>
      </c>
      <c r="N348" s="302" t="s">
        <v>1233</v>
      </c>
      <c r="O348" s="302" t="s">
        <v>487</v>
      </c>
      <c r="P348" s="302" t="s">
        <v>484</v>
      </c>
      <c r="Q348" s="301" t="s">
        <v>491</v>
      </c>
      <c r="R348" s="302" t="s">
        <v>492</v>
      </c>
      <c r="S348" s="302" t="s">
        <v>721</v>
      </c>
      <c r="T348" s="302">
        <v>119360088</v>
      </c>
      <c r="U348" s="302">
        <v>10383818</v>
      </c>
      <c r="V348" s="302" t="s">
        <v>722</v>
      </c>
      <c r="W348" s="303" t="s">
        <v>1234</v>
      </c>
      <c r="X348" s="302" t="s">
        <v>1235</v>
      </c>
      <c r="Y348" s="302" t="s">
        <v>590</v>
      </c>
      <c r="Z348" s="302" t="s">
        <v>725</v>
      </c>
      <c r="AA348" s="302"/>
      <c r="AB348" s="302" t="s">
        <v>726</v>
      </c>
      <c r="AC348" s="302" t="s">
        <v>500</v>
      </c>
      <c r="AD348" s="304">
        <v>7500</v>
      </c>
      <c r="AE348" s="304">
        <v>8025</v>
      </c>
      <c r="AF348" s="302" t="s">
        <v>741</v>
      </c>
      <c r="AG348" s="302">
        <v>1</v>
      </c>
      <c r="AH348" s="304">
        <v>7500</v>
      </c>
      <c r="AI348" s="304">
        <v>8025</v>
      </c>
      <c r="AJ348" s="302" t="s">
        <v>501</v>
      </c>
      <c r="AK348" s="302" t="s">
        <v>502</v>
      </c>
      <c r="AL348" s="301" t="s">
        <v>503</v>
      </c>
      <c r="AM348" s="302">
        <v>34801</v>
      </c>
      <c r="AN348" s="302">
        <v>71211</v>
      </c>
      <c r="AO348" s="301" t="s">
        <v>477</v>
      </c>
      <c r="AP348" s="301" t="s">
        <v>504</v>
      </c>
      <c r="AQ348" s="302" t="s">
        <v>1236</v>
      </c>
      <c r="AR348" s="302"/>
      <c r="AS348" s="303"/>
      <c r="AT348" s="302"/>
      <c r="AU348" s="302"/>
      <c r="AV348" s="304"/>
      <c r="AW348" s="302"/>
      <c r="AX348" s="302"/>
      <c r="AY348" s="304"/>
      <c r="AZ348" s="302">
        <v>1098604</v>
      </c>
      <c r="BA348" s="302" t="s">
        <v>1237</v>
      </c>
      <c r="BB348" s="302" t="s">
        <v>1238</v>
      </c>
      <c r="BC348" s="302" t="s">
        <v>1239</v>
      </c>
      <c r="BD348" s="302"/>
      <c r="BE348" s="303"/>
      <c r="BF348" s="302"/>
      <c r="BG348" s="304"/>
      <c r="BH348" s="302">
        <v>10383818</v>
      </c>
      <c r="BI348" s="302">
        <v>1</v>
      </c>
      <c r="BJ348" s="302" t="s">
        <v>1240</v>
      </c>
      <c r="BK348" s="302" t="s">
        <v>731</v>
      </c>
      <c r="BL348" s="302" t="s">
        <v>732</v>
      </c>
      <c r="BM348" s="302"/>
      <c r="BN348" s="302"/>
      <c r="BO348" s="302"/>
      <c r="BP348" s="302"/>
      <c r="BQ348" s="302"/>
      <c r="BR348" s="302"/>
    </row>
    <row r="349" spans="1:70" hidden="1" x14ac:dyDescent="0.35">
      <c r="A349" s="301" t="s">
        <v>477</v>
      </c>
      <c r="B349" s="302" t="s">
        <v>478</v>
      </c>
      <c r="C349" s="302" t="s">
        <v>479</v>
      </c>
      <c r="D349" s="303" t="s">
        <v>480</v>
      </c>
      <c r="E349" s="303" t="s">
        <v>481</v>
      </c>
      <c r="F349" s="302" t="s">
        <v>482</v>
      </c>
      <c r="G349" s="302" t="s">
        <v>483</v>
      </c>
      <c r="H349" s="302" t="s">
        <v>484</v>
      </c>
      <c r="I349" s="302" t="s">
        <v>485</v>
      </c>
      <c r="J349" s="302" t="s">
        <v>486</v>
      </c>
      <c r="K349" s="302" t="s">
        <v>487</v>
      </c>
      <c r="L349" s="301" t="s">
        <v>488</v>
      </c>
      <c r="M349" s="302" t="s">
        <v>1232</v>
      </c>
      <c r="N349" s="302" t="s">
        <v>1233</v>
      </c>
      <c r="O349" s="302" t="s">
        <v>487</v>
      </c>
      <c r="P349" s="302" t="s">
        <v>484</v>
      </c>
      <c r="Q349" s="301" t="s">
        <v>491</v>
      </c>
      <c r="R349" s="302" t="s">
        <v>492</v>
      </c>
      <c r="S349" s="302" t="s">
        <v>721</v>
      </c>
      <c r="T349" s="302">
        <v>119360089</v>
      </c>
      <c r="U349" s="302">
        <v>10367480</v>
      </c>
      <c r="V349" s="302" t="s">
        <v>722</v>
      </c>
      <c r="W349" s="303" t="s">
        <v>1241</v>
      </c>
      <c r="X349" s="302" t="s">
        <v>1242</v>
      </c>
      <c r="Y349" s="302" t="s">
        <v>590</v>
      </c>
      <c r="Z349" s="302" t="s">
        <v>725</v>
      </c>
      <c r="AA349" s="302"/>
      <c r="AB349" s="302" t="s">
        <v>726</v>
      </c>
      <c r="AC349" s="302" t="s">
        <v>500</v>
      </c>
      <c r="AD349" s="304">
        <v>1748000</v>
      </c>
      <c r="AE349" s="304">
        <v>1870360</v>
      </c>
      <c r="AF349" s="302" t="s">
        <v>273</v>
      </c>
      <c r="AG349" s="302">
        <v>2.1383E-4</v>
      </c>
      <c r="AH349" s="304">
        <v>373.77</v>
      </c>
      <c r="AI349" s="304">
        <v>399.94</v>
      </c>
      <c r="AJ349" s="302" t="s">
        <v>501</v>
      </c>
      <c r="AK349" s="302" t="s">
        <v>502</v>
      </c>
      <c r="AL349" s="301" t="s">
        <v>503</v>
      </c>
      <c r="AM349" s="302">
        <v>34801</v>
      </c>
      <c r="AN349" s="302">
        <v>72715</v>
      </c>
      <c r="AO349" s="301" t="s">
        <v>477</v>
      </c>
      <c r="AP349" s="301" t="s">
        <v>504</v>
      </c>
      <c r="AQ349" s="302" t="s">
        <v>1243</v>
      </c>
      <c r="AR349" s="302"/>
      <c r="AS349" s="303"/>
      <c r="AT349" s="302"/>
      <c r="AU349" s="302"/>
      <c r="AV349" s="304"/>
      <c r="AW349" s="302"/>
      <c r="AX349" s="302"/>
      <c r="AY349" s="304"/>
      <c r="AZ349" s="302">
        <v>1040651</v>
      </c>
      <c r="BA349" s="302" t="s">
        <v>1244</v>
      </c>
      <c r="BB349" s="302" t="s">
        <v>1245</v>
      </c>
      <c r="BC349" s="302" t="s">
        <v>512</v>
      </c>
      <c r="BD349" s="302"/>
      <c r="BE349" s="303"/>
      <c r="BF349" s="302"/>
      <c r="BG349" s="304"/>
      <c r="BH349" s="302">
        <v>10367480</v>
      </c>
      <c r="BI349" s="302">
        <v>1</v>
      </c>
      <c r="BJ349" s="302" t="s">
        <v>1246</v>
      </c>
      <c r="BK349" s="302" t="s">
        <v>752</v>
      </c>
      <c r="BL349" s="302" t="s">
        <v>732</v>
      </c>
      <c r="BM349" s="302"/>
      <c r="BN349" s="302"/>
      <c r="BO349" s="302"/>
      <c r="BP349" s="302"/>
      <c r="BQ349" s="302"/>
      <c r="BR349" s="302"/>
    </row>
    <row r="350" spans="1:70" hidden="1" x14ac:dyDescent="0.35">
      <c r="A350" s="301" t="s">
        <v>477</v>
      </c>
      <c r="B350" s="302" t="s">
        <v>478</v>
      </c>
      <c r="C350" s="302" t="s">
        <v>479</v>
      </c>
      <c r="D350" s="303" t="s">
        <v>480</v>
      </c>
      <c r="E350" s="303" t="s">
        <v>481</v>
      </c>
      <c r="F350" s="302" t="s">
        <v>482</v>
      </c>
      <c r="G350" s="302" t="s">
        <v>483</v>
      </c>
      <c r="H350" s="302" t="s">
        <v>484</v>
      </c>
      <c r="I350" s="302" t="s">
        <v>485</v>
      </c>
      <c r="J350" s="302" t="s">
        <v>486</v>
      </c>
      <c r="K350" s="302" t="s">
        <v>487</v>
      </c>
      <c r="L350" s="301" t="s">
        <v>488</v>
      </c>
      <c r="M350" s="302" t="s">
        <v>1232</v>
      </c>
      <c r="N350" s="302" t="s">
        <v>1233</v>
      </c>
      <c r="O350" s="302" t="s">
        <v>487</v>
      </c>
      <c r="P350" s="302" t="s">
        <v>484</v>
      </c>
      <c r="Q350" s="301" t="s">
        <v>491</v>
      </c>
      <c r="R350" s="302" t="s">
        <v>492</v>
      </c>
      <c r="S350" s="302" t="s">
        <v>721</v>
      </c>
      <c r="T350" s="302">
        <v>119360119</v>
      </c>
      <c r="U350" s="302" t="s">
        <v>1247</v>
      </c>
      <c r="V350" s="302" t="s">
        <v>1248</v>
      </c>
      <c r="W350" s="303" t="s">
        <v>1249</v>
      </c>
      <c r="X350" s="302" t="s">
        <v>1123</v>
      </c>
      <c r="Y350" s="302" t="s">
        <v>496</v>
      </c>
      <c r="Z350" s="302" t="s">
        <v>497</v>
      </c>
      <c r="AA350" s="302"/>
      <c r="AB350" s="302" t="s">
        <v>765</v>
      </c>
      <c r="AC350" s="302" t="s">
        <v>500</v>
      </c>
      <c r="AD350" s="304">
        <v>17928000</v>
      </c>
      <c r="AE350" s="304">
        <v>19182960</v>
      </c>
      <c r="AF350" s="302" t="s">
        <v>273</v>
      </c>
      <c r="AG350" s="302">
        <v>2.1315E-4</v>
      </c>
      <c r="AH350" s="304">
        <v>3821.35</v>
      </c>
      <c r="AI350" s="304">
        <v>4088.8445000000002</v>
      </c>
      <c r="AJ350" s="302" t="s">
        <v>501</v>
      </c>
      <c r="AK350" s="302" t="s">
        <v>502</v>
      </c>
      <c r="AL350" s="301" t="s">
        <v>503</v>
      </c>
      <c r="AM350" s="302">
        <v>34810</v>
      </c>
      <c r="AN350" s="302">
        <v>75709</v>
      </c>
      <c r="AO350" s="301" t="s">
        <v>477</v>
      </c>
      <c r="AP350" s="301" t="s">
        <v>504</v>
      </c>
      <c r="AQ350" s="302" t="s">
        <v>1125</v>
      </c>
      <c r="AR350" s="302" t="s">
        <v>1126</v>
      </c>
      <c r="AS350" s="303" t="s">
        <v>1249</v>
      </c>
      <c r="AT350" s="302" t="s">
        <v>482</v>
      </c>
      <c r="AU350" s="302" t="s">
        <v>1247</v>
      </c>
      <c r="AV350" s="304" t="s">
        <v>1250</v>
      </c>
      <c r="AW350" s="302"/>
      <c r="AX350" s="302" t="s">
        <v>509</v>
      </c>
      <c r="AY350" s="304" t="s">
        <v>1251</v>
      </c>
      <c r="AZ350" s="302">
        <v>1931632</v>
      </c>
      <c r="BA350" s="302" t="s">
        <v>1144</v>
      </c>
      <c r="BB350" s="302" t="s">
        <v>1145</v>
      </c>
      <c r="BC350" s="302" t="s">
        <v>521</v>
      </c>
      <c r="BD350" s="302" t="s">
        <v>1252</v>
      </c>
      <c r="BE350" s="303" t="s">
        <v>1122</v>
      </c>
      <c r="BF350" s="302" t="s">
        <v>273</v>
      </c>
      <c r="BG350" s="304" t="s">
        <v>1250</v>
      </c>
      <c r="BH350" s="302"/>
      <c r="BI350" s="302"/>
      <c r="BJ350" s="302"/>
      <c r="BK350" s="302"/>
      <c r="BL350" s="302"/>
      <c r="BM350" s="302"/>
      <c r="BN350" s="302"/>
      <c r="BO350" s="302"/>
      <c r="BP350" s="302"/>
      <c r="BQ350" s="302"/>
      <c r="BR350" s="302"/>
    </row>
    <row r="351" spans="1:70" hidden="1" x14ac:dyDescent="0.35">
      <c r="A351" s="301" t="s">
        <v>477</v>
      </c>
      <c r="B351" s="302" t="s">
        <v>478</v>
      </c>
      <c r="C351" s="302" t="s">
        <v>479</v>
      </c>
      <c r="D351" s="303" t="s">
        <v>480</v>
      </c>
      <c r="E351" s="303" t="s">
        <v>481</v>
      </c>
      <c r="F351" s="302" t="s">
        <v>482</v>
      </c>
      <c r="G351" s="302" t="s">
        <v>483</v>
      </c>
      <c r="H351" s="302" t="s">
        <v>484</v>
      </c>
      <c r="I351" s="302" t="s">
        <v>485</v>
      </c>
      <c r="J351" s="302" t="s">
        <v>486</v>
      </c>
      <c r="K351" s="302" t="s">
        <v>487</v>
      </c>
      <c r="L351" s="301" t="s">
        <v>488</v>
      </c>
      <c r="M351" s="302" t="s">
        <v>1232</v>
      </c>
      <c r="N351" s="302" t="s">
        <v>1233</v>
      </c>
      <c r="O351" s="302" t="s">
        <v>487</v>
      </c>
      <c r="P351" s="302" t="s">
        <v>484</v>
      </c>
      <c r="Q351" s="301" t="s">
        <v>491</v>
      </c>
      <c r="R351" s="302" t="s">
        <v>492</v>
      </c>
      <c r="S351" s="302" t="s">
        <v>721</v>
      </c>
      <c r="T351" s="302">
        <v>119360120</v>
      </c>
      <c r="U351" s="302" t="s">
        <v>1247</v>
      </c>
      <c r="V351" s="302" t="s">
        <v>1248</v>
      </c>
      <c r="W351" s="303" t="s">
        <v>1249</v>
      </c>
      <c r="X351" s="302" t="s">
        <v>1123</v>
      </c>
      <c r="Y351" s="302" t="s">
        <v>496</v>
      </c>
      <c r="Z351" s="302" t="s">
        <v>497</v>
      </c>
      <c r="AA351" s="302"/>
      <c r="AB351" s="302" t="s">
        <v>765</v>
      </c>
      <c r="AC351" s="302" t="s">
        <v>500</v>
      </c>
      <c r="AD351" s="304">
        <v>-17928000</v>
      </c>
      <c r="AE351" s="304">
        <v>-19182960</v>
      </c>
      <c r="AF351" s="302" t="s">
        <v>273</v>
      </c>
      <c r="AG351" s="302">
        <v>2.1315E-4</v>
      </c>
      <c r="AH351" s="304">
        <v>-3821.35</v>
      </c>
      <c r="AI351" s="304">
        <v>-4088.8445000000002</v>
      </c>
      <c r="AJ351" s="302" t="s">
        <v>501</v>
      </c>
      <c r="AK351" s="302" t="s">
        <v>502</v>
      </c>
      <c r="AL351" s="301" t="s">
        <v>1253</v>
      </c>
      <c r="AM351" s="302">
        <v>34850</v>
      </c>
      <c r="AN351" s="302">
        <v>71405</v>
      </c>
      <c r="AO351" s="301" t="s">
        <v>606</v>
      </c>
      <c r="AP351" s="301" t="s">
        <v>1254</v>
      </c>
      <c r="AQ351" s="302" t="s">
        <v>1255</v>
      </c>
      <c r="AR351" s="302" t="s">
        <v>1126</v>
      </c>
      <c r="AS351" s="303" t="s">
        <v>1249</v>
      </c>
      <c r="AT351" s="302" t="s">
        <v>482</v>
      </c>
      <c r="AU351" s="302" t="s">
        <v>1247</v>
      </c>
      <c r="AV351" s="304" t="s">
        <v>1250</v>
      </c>
      <c r="AW351" s="302"/>
      <c r="AX351" s="302" t="s">
        <v>509</v>
      </c>
      <c r="AY351" s="304" t="s">
        <v>1256</v>
      </c>
      <c r="AZ351" s="302">
        <v>1931632</v>
      </c>
      <c r="BA351" s="302" t="s">
        <v>1144</v>
      </c>
      <c r="BB351" s="302" t="s">
        <v>1145</v>
      </c>
      <c r="BC351" s="302" t="s">
        <v>521</v>
      </c>
      <c r="BD351" s="302" t="s">
        <v>1252</v>
      </c>
      <c r="BE351" s="303" t="s">
        <v>1122</v>
      </c>
      <c r="BF351" s="302" t="s">
        <v>273</v>
      </c>
      <c r="BG351" s="304" t="s">
        <v>1250</v>
      </c>
      <c r="BH351" s="302"/>
      <c r="BI351" s="302"/>
      <c r="BJ351" s="302"/>
      <c r="BK351" s="302"/>
      <c r="BL351" s="302"/>
      <c r="BM351" s="302"/>
      <c r="BN351" s="302"/>
      <c r="BO351" s="302"/>
      <c r="BP351" s="302"/>
      <c r="BQ351" s="302"/>
      <c r="BR351" s="302"/>
    </row>
    <row r="352" spans="1:70" hidden="1" x14ac:dyDescent="0.35">
      <c r="A352" s="301" t="s">
        <v>477</v>
      </c>
      <c r="B352" s="302" t="s">
        <v>478</v>
      </c>
      <c r="C352" s="302" t="s">
        <v>479</v>
      </c>
      <c r="D352" s="303" t="s">
        <v>480</v>
      </c>
      <c r="E352" s="303" t="s">
        <v>481</v>
      </c>
      <c r="F352" s="302" t="s">
        <v>482</v>
      </c>
      <c r="G352" s="302" t="s">
        <v>483</v>
      </c>
      <c r="H352" s="302" t="s">
        <v>484</v>
      </c>
      <c r="I352" s="302" t="s">
        <v>485</v>
      </c>
      <c r="J352" s="302" t="s">
        <v>486</v>
      </c>
      <c r="K352" s="302" t="s">
        <v>487</v>
      </c>
      <c r="L352" s="301" t="s">
        <v>488</v>
      </c>
      <c r="M352" s="302" t="s">
        <v>1232</v>
      </c>
      <c r="N352" s="302" t="s">
        <v>1233</v>
      </c>
      <c r="O352" s="302" t="s">
        <v>487</v>
      </c>
      <c r="P352" s="302" t="s">
        <v>484</v>
      </c>
      <c r="Q352" s="301" t="s">
        <v>491</v>
      </c>
      <c r="R352" s="302" t="s">
        <v>492</v>
      </c>
      <c r="S352" s="302" t="s">
        <v>721</v>
      </c>
      <c r="T352" s="302">
        <v>119360121</v>
      </c>
      <c r="U352" s="302" t="s">
        <v>1247</v>
      </c>
      <c r="V352" s="302" t="s">
        <v>1248</v>
      </c>
      <c r="W352" s="303" t="s">
        <v>1249</v>
      </c>
      <c r="X352" s="302" t="s">
        <v>1148</v>
      </c>
      <c r="Y352" s="302" t="s">
        <v>496</v>
      </c>
      <c r="Z352" s="302" t="s">
        <v>497</v>
      </c>
      <c r="AA352" s="302"/>
      <c r="AB352" s="302" t="s">
        <v>765</v>
      </c>
      <c r="AC352" s="302" t="s">
        <v>500</v>
      </c>
      <c r="AD352" s="304">
        <v>-1075680</v>
      </c>
      <c r="AE352" s="304">
        <v>-1150977.6000000001</v>
      </c>
      <c r="AF352" s="302" t="s">
        <v>273</v>
      </c>
      <c r="AG352" s="302">
        <v>2.1315E-4</v>
      </c>
      <c r="AH352" s="304">
        <v>-229.28</v>
      </c>
      <c r="AI352" s="304">
        <v>-245.3296</v>
      </c>
      <c r="AJ352" s="302" t="s">
        <v>501</v>
      </c>
      <c r="AK352" s="302" t="s">
        <v>502</v>
      </c>
      <c r="AL352" s="301" t="s">
        <v>1253</v>
      </c>
      <c r="AM352" s="302">
        <v>34850</v>
      </c>
      <c r="AN352" s="302">
        <v>74510</v>
      </c>
      <c r="AO352" s="301" t="s">
        <v>606</v>
      </c>
      <c r="AP352" s="301" t="s">
        <v>1254</v>
      </c>
      <c r="AQ352" s="302" t="s">
        <v>1257</v>
      </c>
      <c r="AR352" s="302" t="s">
        <v>767</v>
      </c>
      <c r="AS352" s="303" t="s">
        <v>1258</v>
      </c>
      <c r="AT352" s="302" t="s">
        <v>482</v>
      </c>
      <c r="AU352" s="302" t="s">
        <v>1247</v>
      </c>
      <c r="AV352" s="304" t="s">
        <v>1250</v>
      </c>
      <c r="AW352" s="302"/>
      <c r="AX352" s="302" t="s">
        <v>603</v>
      </c>
      <c r="AY352" s="304" t="s">
        <v>1259</v>
      </c>
      <c r="AZ352" s="302">
        <v>1931632</v>
      </c>
      <c r="BA352" s="302" t="s">
        <v>1144</v>
      </c>
      <c r="BB352" s="302" t="s">
        <v>1145</v>
      </c>
      <c r="BC352" s="302" t="s">
        <v>521</v>
      </c>
      <c r="BD352" s="302" t="s">
        <v>1252</v>
      </c>
      <c r="BE352" s="303" t="s">
        <v>1122</v>
      </c>
      <c r="BF352" s="302" t="s">
        <v>273</v>
      </c>
      <c r="BG352" s="304" t="s">
        <v>1250</v>
      </c>
      <c r="BH352" s="302"/>
      <c r="BI352" s="302"/>
      <c r="BJ352" s="302"/>
      <c r="BK352" s="302"/>
      <c r="BL352" s="302"/>
      <c r="BM352" s="302"/>
      <c r="BN352" s="302"/>
      <c r="BO352" s="302"/>
      <c r="BP352" s="302"/>
      <c r="BQ352" s="302"/>
      <c r="BR352" s="302"/>
    </row>
    <row r="353" spans="1:70" hidden="1" x14ac:dyDescent="0.35">
      <c r="A353" s="301" t="s">
        <v>477</v>
      </c>
      <c r="B353" s="302" t="s">
        <v>478</v>
      </c>
      <c r="C353" s="302" t="s">
        <v>479</v>
      </c>
      <c r="D353" s="303" t="s">
        <v>480</v>
      </c>
      <c r="E353" s="303" t="s">
        <v>481</v>
      </c>
      <c r="F353" s="302" t="s">
        <v>482</v>
      </c>
      <c r="G353" s="302" t="s">
        <v>483</v>
      </c>
      <c r="H353" s="302" t="s">
        <v>484</v>
      </c>
      <c r="I353" s="302" t="s">
        <v>485</v>
      </c>
      <c r="J353" s="302" t="s">
        <v>486</v>
      </c>
      <c r="K353" s="302" t="s">
        <v>487</v>
      </c>
      <c r="L353" s="301" t="s">
        <v>488</v>
      </c>
      <c r="M353" s="302" t="s">
        <v>1232</v>
      </c>
      <c r="N353" s="302" t="s">
        <v>1233</v>
      </c>
      <c r="O353" s="302" t="s">
        <v>487</v>
      </c>
      <c r="P353" s="302" t="s">
        <v>484</v>
      </c>
      <c r="Q353" s="301" t="s">
        <v>491</v>
      </c>
      <c r="R353" s="302" t="s">
        <v>492</v>
      </c>
      <c r="S353" s="302" t="s">
        <v>721</v>
      </c>
      <c r="T353" s="302">
        <v>119360122</v>
      </c>
      <c r="U353" s="302" t="s">
        <v>1247</v>
      </c>
      <c r="V353" s="302" t="s">
        <v>1248</v>
      </c>
      <c r="W353" s="303" t="s">
        <v>1249</v>
      </c>
      <c r="X353" s="302" t="s">
        <v>1148</v>
      </c>
      <c r="Y353" s="302" t="s">
        <v>496</v>
      </c>
      <c r="Z353" s="302" t="s">
        <v>497</v>
      </c>
      <c r="AA353" s="302"/>
      <c r="AB353" s="302" t="s">
        <v>765</v>
      </c>
      <c r="AC353" s="302" t="s">
        <v>500</v>
      </c>
      <c r="AD353" s="304">
        <v>1075680</v>
      </c>
      <c r="AE353" s="304">
        <v>1150977.6000000001</v>
      </c>
      <c r="AF353" s="302" t="s">
        <v>273</v>
      </c>
      <c r="AG353" s="302">
        <v>2.1315E-4</v>
      </c>
      <c r="AH353" s="304">
        <v>229.28</v>
      </c>
      <c r="AI353" s="304">
        <v>245.3296</v>
      </c>
      <c r="AJ353" s="302" t="s">
        <v>501</v>
      </c>
      <c r="AK353" s="302" t="s">
        <v>502</v>
      </c>
      <c r="AL353" s="301" t="s">
        <v>503</v>
      </c>
      <c r="AM353" s="302">
        <v>34810</v>
      </c>
      <c r="AN353" s="302">
        <v>74510</v>
      </c>
      <c r="AO353" s="301" t="s">
        <v>477</v>
      </c>
      <c r="AP353" s="301" t="s">
        <v>504</v>
      </c>
      <c r="AQ353" s="302" t="s">
        <v>1149</v>
      </c>
      <c r="AR353" s="302" t="s">
        <v>767</v>
      </c>
      <c r="AS353" s="303" t="s">
        <v>1258</v>
      </c>
      <c r="AT353" s="302" t="s">
        <v>482</v>
      </c>
      <c r="AU353" s="302" t="s">
        <v>1247</v>
      </c>
      <c r="AV353" s="304" t="s">
        <v>1250</v>
      </c>
      <c r="AW353" s="302"/>
      <c r="AX353" s="302" t="s">
        <v>603</v>
      </c>
      <c r="AY353" s="304" t="s">
        <v>1260</v>
      </c>
      <c r="AZ353" s="302">
        <v>1931632</v>
      </c>
      <c r="BA353" s="302" t="s">
        <v>1144</v>
      </c>
      <c r="BB353" s="302" t="s">
        <v>1145</v>
      </c>
      <c r="BC353" s="302" t="s">
        <v>521</v>
      </c>
      <c r="BD353" s="302" t="s">
        <v>1252</v>
      </c>
      <c r="BE353" s="303" t="s">
        <v>1122</v>
      </c>
      <c r="BF353" s="302" t="s">
        <v>273</v>
      </c>
      <c r="BG353" s="304" t="s">
        <v>1250</v>
      </c>
      <c r="BH353" s="302"/>
      <c r="BI353" s="302"/>
      <c r="BJ353" s="302"/>
      <c r="BK353" s="302"/>
      <c r="BL353" s="302"/>
      <c r="BM353" s="302"/>
      <c r="BN353" s="302"/>
      <c r="BO353" s="302"/>
      <c r="BP353" s="302"/>
      <c r="BQ353" s="302"/>
      <c r="BR353" s="302"/>
    </row>
    <row r="354" spans="1:70" s="394" customFormat="1" hidden="1" x14ac:dyDescent="0.35">
      <c r="A354" s="390" t="s">
        <v>477</v>
      </c>
      <c r="B354" s="391" t="s">
        <v>478</v>
      </c>
      <c r="C354" s="391" t="s">
        <v>479</v>
      </c>
      <c r="D354" s="392" t="s">
        <v>480</v>
      </c>
      <c r="E354" s="392" t="s">
        <v>481</v>
      </c>
      <c r="F354" s="391" t="s">
        <v>482</v>
      </c>
      <c r="G354" s="391" t="s">
        <v>483</v>
      </c>
      <c r="H354" s="391" t="s">
        <v>484</v>
      </c>
      <c r="I354" s="391" t="s">
        <v>485</v>
      </c>
      <c r="J354" s="391" t="s">
        <v>486</v>
      </c>
      <c r="K354" s="391" t="s">
        <v>487</v>
      </c>
      <c r="L354" s="390" t="s">
        <v>488</v>
      </c>
      <c r="M354" s="391" t="s">
        <v>1232</v>
      </c>
      <c r="N354" s="391" t="s">
        <v>1233</v>
      </c>
      <c r="O354" s="391" t="s">
        <v>487</v>
      </c>
      <c r="P354" s="391" t="s">
        <v>484</v>
      </c>
      <c r="Q354" s="390" t="s">
        <v>491</v>
      </c>
      <c r="R354" s="391" t="s">
        <v>492</v>
      </c>
      <c r="S354" s="391" t="s">
        <v>493</v>
      </c>
      <c r="T354" s="391">
        <v>31640454</v>
      </c>
      <c r="U354" s="391"/>
      <c r="V354" s="391"/>
      <c r="W354" s="392" t="s">
        <v>1261</v>
      </c>
      <c r="X354" s="391" t="s">
        <v>1262</v>
      </c>
      <c r="Y354" s="391" t="s">
        <v>496</v>
      </c>
      <c r="Z354" s="391" t="s">
        <v>497</v>
      </c>
      <c r="AA354" s="391" t="s">
        <v>498</v>
      </c>
      <c r="AB354" s="391" t="s">
        <v>499</v>
      </c>
      <c r="AC354" s="391" t="s">
        <v>500</v>
      </c>
      <c r="AD354" s="393">
        <v>5500</v>
      </c>
      <c r="AE354" s="393">
        <v>5500</v>
      </c>
      <c r="AF354" s="391" t="s">
        <v>741</v>
      </c>
      <c r="AG354" s="391">
        <v>1</v>
      </c>
      <c r="AH354" s="393">
        <v>5500</v>
      </c>
      <c r="AI354" s="393">
        <v>5500</v>
      </c>
      <c r="AJ354" s="391" t="s">
        <v>501</v>
      </c>
      <c r="AK354" s="391" t="s">
        <v>502</v>
      </c>
      <c r="AL354" s="390" t="s">
        <v>503</v>
      </c>
      <c r="AM354" s="391">
        <v>34810</v>
      </c>
      <c r="AN354" s="391">
        <v>71620</v>
      </c>
      <c r="AO354" s="390" t="s">
        <v>477</v>
      </c>
      <c r="AP354" s="390" t="s">
        <v>504</v>
      </c>
      <c r="AQ354" s="391" t="s">
        <v>1263</v>
      </c>
      <c r="AR354" s="391" t="s">
        <v>506</v>
      </c>
      <c r="AS354" s="392" t="s">
        <v>1261</v>
      </c>
      <c r="AT354" s="391" t="s">
        <v>482</v>
      </c>
      <c r="AU354" s="391" t="s">
        <v>1264</v>
      </c>
      <c r="AV354" s="393" t="s">
        <v>606</v>
      </c>
      <c r="AW354" s="391" t="s">
        <v>1265</v>
      </c>
      <c r="AX354" s="391" t="s">
        <v>963</v>
      </c>
      <c r="AY354" s="393" t="s">
        <v>1266</v>
      </c>
      <c r="AZ354" s="391" t="s">
        <v>986</v>
      </c>
      <c r="BA354" s="391" t="s">
        <v>986</v>
      </c>
      <c r="BB354" s="391" t="s">
        <v>987</v>
      </c>
      <c r="BC354" s="391" t="s">
        <v>988</v>
      </c>
      <c r="BD354" s="391" t="s">
        <v>1267</v>
      </c>
      <c r="BE354" s="392" t="s">
        <v>1261</v>
      </c>
      <c r="BF354" s="391" t="s">
        <v>741</v>
      </c>
      <c r="BG354" s="393" t="s">
        <v>606</v>
      </c>
      <c r="BH354" s="391"/>
      <c r="BI354" s="391"/>
      <c r="BJ354" s="391"/>
      <c r="BK354" s="391"/>
      <c r="BL354" s="391"/>
      <c r="BM354" s="391"/>
      <c r="BN354" s="391"/>
      <c r="BO354" s="391"/>
      <c r="BP354" s="391"/>
      <c r="BQ354" s="391"/>
      <c r="BR354" s="391"/>
    </row>
    <row r="355" spans="1:70" hidden="1" x14ac:dyDescent="0.35">
      <c r="A355" s="301" t="s">
        <v>477</v>
      </c>
      <c r="B355" s="302" t="s">
        <v>478</v>
      </c>
      <c r="C355" s="302" t="s">
        <v>479</v>
      </c>
      <c r="D355" s="303" t="s">
        <v>480</v>
      </c>
      <c r="E355" s="303" t="s">
        <v>481</v>
      </c>
      <c r="F355" s="302" t="s">
        <v>482</v>
      </c>
      <c r="G355" s="302" t="s">
        <v>483</v>
      </c>
      <c r="H355" s="302" t="s">
        <v>484</v>
      </c>
      <c r="I355" s="302" t="s">
        <v>485</v>
      </c>
      <c r="J355" s="302" t="s">
        <v>486</v>
      </c>
      <c r="K355" s="302" t="s">
        <v>487</v>
      </c>
      <c r="L355" s="301" t="s">
        <v>488</v>
      </c>
      <c r="M355" s="302" t="s">
        <v>1232</v>
      </c>
      <c r="N355" s="302" t="s">
        <v>1233</v>
      </c>
      <c r="O355" s="302" t="s">
        <v>487</v>
      </c>
      <c r="P355" s="302" t="s">
        <v>484</v>
      </c>
      <c r="Q355" s="301" t="s">
        <v>491</v>
      </c>
      <c r="R355" s="302" t="s">
        <v>492</v>
      </c>
      <c r="S355" s="302" t="s">
        <v>493</v>
      </c>
      <c r="T355" s="302">
        <v>31785521</v>
      </c>
      <c r="U355" s="302"/>
      <c r="V355" s="302"/>
      <c r="W355" s="303" t="s">
        <v>1261</v>
      </c>
      <c r="X355" s="302" t="s">
        <v>792</v>
      </c>
      <c r="Y355" s="302" t="s">
        <v>496</v>
      </c>
      <c r="Z355" s="302" t="s">
        <v>793</v>
      </c>
      <c r="AA355" s="302"/>
      <c r="AB355" s="302" t="s">
        <v>794</v>
      </c>
      <c r="AC355" s="302" t="s">
        <v>795</v>
      </c>
      <c r="AD355" s="304">
        <v>0</v>
      </c>
      <c r="AE355" s="304">
        <v>385</v>
      </c>
      <c r="AF355" s="302" t="s">
        <v>741</v>
      </c>
      <c r="AG355" s="302">
        <v>1</v>
      </c>
      <c r="AH355" s="304">
        <v>0</v>
      </c>
      <c r="AI355" s="304">
        <v>385</v>
      </c>
      <c r="AJ355" s="302"/>
      <c r="AK355" s="302"/>
      <c r="AL355" s="301"/>
      <c r="AM355" s="302"/>
      <c r="AN355" s="302"/>
      <c r="AO355" s="301"/>
      <c r="AP355" s="301"/>
      <c r="AQ355" s="302" t="s">
        <v>796</v>
      </c>
      <c r="AR355" s="302"/>
      <c r="AS355" s="303"/>
      <c r="AT355" s="302"/>
      <c r="AU355" s="302"/>
      <c r="AV355" s="304"/>
      <c r="AW355" s="302"/>
      <c r="AX355" s="302"/>
      <c r="AY355" s="304"/>
      <c r="AZ355" s="302"/>
      <c r="BA355" s="302"/>
      <c r="BB355" s="302"/>
      <c r="BC355" s="302"/>
      <c r="BD355" s="302"/>
      <c r="BE355" s="303"/>
      <c r="BF355" s="302"/>
      <c r="BG355" s="304"/>
      <c r="BH355" s="302"/>
      <c r="BI355" s="302"/>
      <c r="BJ355" s="302"/>
      <c r="BK355" s="302"/>
      <c r="BL355" s="302"/>
      <c r="BM355" s="302"/>
      <c r="BN355" s="302"/>
      <c r="BO355" s="302"/>
      <c r="BP355" s="302"/>
      <c r="BQ355" s="302"/>
      <c r="BR355" s="302"/>
    </row>
    <row r="356" spans="1:70" s="399" customFormat="1" hidden="1" x14ac:dyDescent="0.35">
      <c r="A356" s="395" t="s">
        <v>477</v>
      </c>
      <c r="B356" s="396" t="s">
        <v>478</v>
      </c>
      <c r="C356" s="396" t="s">
        <v>479</v>
      </c>
      <c r="D356" s="397" t="s">
        <v>480</v>
      </c>
      <c r="E356" s="397" t="s">
        <v>481</v>
      </c>
      <c r="F356" s="396" t="s">
        <v>482</v>
      </c>
      <c r="G356" s="396" t="s">
        <v>483</v>
      </c>
      <c r="H356" s="396" t="s">
        <v>484</v>
      </c>
      <c r="I356" s="396" t="s">
        <v>485</v>
      </c>
      <c r="J356" s="396" t="s">
        <v>486</v>
      </c>
      <c r="K356" s="396" t="s">
        <v>487</v>
      </c>
      <c r="L356" s="395" t="s">
        <v>488</v>
      </c>
      <c r="M356" s="396" t="s">
        <v>1232</v>
      </c>
      <c r="N356" s="396" t="s">
        <v>1233</v>
      </c>
      <c r="O356" s="396" t="s">
        <v>487</v>
      </c>
      <c r="P356" s="396" t="s">
        <v>484</v>
      </c>
      <c r="Q356" s="395" t="s">
        <v>491</v>
      </c>
      <c r="R356" s="396" t="s">
        <v>492</v>
      </c>
      <c r="S356" s="396" t="s">
        <v>493</v>
      </c>
      <c r="T356" s="396">
        <v>53440458</v>
      </c>
      <c r="U356" s="396"/>
      <c r="V356" s="396"/>
      <c r="W356" s="397" t="s">
        <v>1268</v>
      </c>
      <c r="X356" s="396" t="s">
        <v>1235</v>
      </c>
      <c r="Y356" s="396" t="s">
        <v>590</v>
      </c>
      <c r="Z356" s="396" t="s">
        <v>497</v>
      </c>
      <c r="AA356" s="396" t="s">
        <v>498</v>
      </c>
      <c r="AB356" s="396" t="s">
        <v>499</v>
      </c>
      <c r="AC356" s="396" t="s">
        <v>500</v>
      </c>
      <c r="AD356" s="398">
        <v>2250</v>
      </c>
      <c r="AE356" s="398">
        <v>2250</v>
      </c>
      <c r="AF356" s="396" t="s">
        <v>741</v>
      </c>
      <c r="AG356" s="396">
        <v>1</v>
      </c>
      <c r="AH356" s="398">
        <v>2250</v>
      </c>
      <c r="AI356" s="398">
        <v>2250</v>
      </c>
      <c r="AJ356" s="396" t="s">
        <v>501</v>
      </c>
      <c r="AK356" s="396" t="s">
        <v>502</v>
      </c>
      <c r="AL356" s="395" t="s">
        <v>503</v>
      </c>
      <c r="AM356" s="396">
        <v>34801</v>
      </c>
      <c r="AN356" s="396">
        <v>71211</v>
      </c>
      <c r="AO356" s="395" t="s">
        <v>477</v>
      </c>
      <c r="AP356" s="395" t="s">
        <v>504</v>
      </c>
      <c r="AQ356" s="396" t="s">
        <v>1236</v>
      </c>
      <c r="AR356" s="396" t="s">
        <v>1269</v>
      </c>
      <c r="AS356" s="397" t="s">
        <v>1268</v>
      </c>
      <c r="AT356" s="396" t="s">
        <v>482</v>
      </c>
      <c r="AU356" s="396" t="s">
        <v>1270</v>
      </c>
      <c r="AV356" s="398" t="s">
        <v>1271</v>
      </c>
      <c r="AW356" s="396" t="s">
        <v>1272</v>
      </c>
      <c r="AX356" s="396" t="s">
        <v>509</v>
      </c>
      <c r="AY356" s="398" t="s">
        <v>1271</v>
      </c>
      <c r="AZ356" s="396">
        <v>1098604</v>
      </c>
      <c r="BA356" s="396" t="s">
        <v>1237</v>
      </c>
      <c r="BB356" s="396" t="s">
        <v>1238</v>
      </c>
      <c r="BC356" s="396" t="s">
        <v>1239</v>
      </c>
      <c r="BD356" s="396" t="s">
        <v>1273</v>
      </c>
      <c r="BE356" s="397" t="s">
        <v>1274</v>
      </c>
      <c r="BF356" s="396" t="s">
        <v>741</v>
      </c>
      <c r="BG356" s="398" t="s">
        <v>1271</v>
      </c>
      <c r="BH356" s="396">
        <v>10247353</v>
      </c>
      <c r="BI356" s="396">
        <v>1</v>
      </c>
      <c r="BJ356" s="396" t="s">
        <v>1272</v>
      </c>
      <c r="BK356" s="396" t="s">
        <v>600</v>
      </c>
      <c r="BL356" s="396" t="s">
        <v>601</v>
      </c>
      <c r="BM356" s="396"/>
      <c r="BN356" s="396"/>
      <c r="BO356" s="396"/>
      <c r="BP356" s="396"/>
      <c r="BQ356" s="396"/>
      <c r="BR356" s="396"/>
    </row>
    <row r="357" spans="1:70" hidden="1" x14ac:dyDescent="0.35">
      <c r="A357" s="301" t="s">
        <v>477</v>
      </c>
      <c r="B357" s="302" t="s">
        <v>478</v>
      </c>
      <c r="C357" s="302" t="s">
        <v>479</v>
      </c>
      <c r="D357" s="303" t="s">
        <v>480</v>
      </c>
      <c r="E357" s="303" t="s">
        <v>481</v>
      </c>
      <c r="F357" s="302" t="s">
        <v>482</v>
      </c>
      <c r="G357" s="302" t="s">
        <v>483</v>
      </c>
      <c r="H357" s="302" t="s">
        <v>484</v>
      </c>
      <c r="I357" s="302" t="s">
        <v>485</v>
      </c>
      <c r="J357" s="302" t="s">
        <v>486</v>
      </c>
      <c r="K357" s="302" t="s">
        <v>487</v>
      </c>
      <c r="L357" s="301" t="s">
        <v>488</v>
      </c>
      <c r="M357" s="302" t="s">
        <v>1232</v>
      </c>
      <c r="N357" s="302" t="s">
        <v>1233</v>
      </c>
      <c r="O357" s="302" t="s">
        <v>487</v>
      </c>
      <c r="P357" s="302" t="s">
        <v>484</v>
      </c>
      <c r="Q357" s="301" t="s">
        <v>491</v>
      </c>
      <c r="R357" s="302" t="s">
        <v>492</v>
      </c>
      <c r="S357" s="302" t="s">
        <v>493</v>
      </c>
      <c r="T357" s="302">
        <v>53455269</v>
      </c>
      <c r="U357" s="302"/>
      <c r="V357" s="302"/>
      <c r="W357" s="303" t="s">
        <v>1268</v>
      </c>
      <c r="X357" s="302" t="s">
        <v>792</v>
      </c>
      <c r="Y357" s="302" t="s">
        <v>590</v>
      </c>
      <c r="Z357" s="302" t="s">
        <v>793</v>
      </c>
      <c r="AA357" s="302"/>
      <c r="AB357" s="302" t="s">
        <v>794</v>
      </c>
      <c r="AC357" s="302" t="s">
        <v>795</v>
      </c>
      <c r="AD357" s="304">
        <v>0</v>
      </c>
      <c r="AE357" s="304">
        <v>157.5</v>
      </c>
      <c r="AF357" s="302" t="s">
        <v>741</v>
      </c>
      <c r="AG357" s="302">
        <v>1</v>
      </c>
      <c r="AH357" s="304">
        <v>0</v>
      </c>
      <c r="AI357" s="304">
        <v>157.5</v>
      </c>
      <c r="AJ357" s="302"/>
      <c r="AK357" s="302"/>
      <c r="AL357" s="301"/>
      <c r="AM357" s="302"/>
      <c r="AN357" s="302"/>
      <c r="AO357" s="301"/>
      <c r="AP357" s="301"/>
      <c r="AQ357" s="302" t="s">
        <v>796</v>
      </c>
      <c r="AR357" s="302"/>
      <c r="AS357" s="303"/>
      <c r="AT357" s="302"/>
      <c r="AU357" s="302"/>
      <c r="AV357" s="304"/>
      <c r="AW357" s="302"/>
      <c r="AX357" s="302"/>
      <c r="AY357" s="304"/>
      <c r="AZ357" s="302"/>
      <c r="BA357" s="302"/>
      <c r="BB357" s="302"/>
      <c r="BC357" s="302"/>
      <c r="BD357" s="302"/>
      <c r="BE357" s="303"/>
      <c r="BF357" s="302"/>
      <c r="BG357" s="304"/>
      <c r="BH357" s="302"/>
      <c r="BI357" s="302"/>
      <c r="BJ357" s="302"/>
      <c r="BK357" s="302"/>
      <c r="BL357" s="302"/>
      <c r="BM357" s="302"/>
      <c r="BN357" s="302"/>
      <c r="BO357" s="302"/>
      <c r="BP357" s="302"/>
      <c r="BQ357" s="302"/>
      <c r="BR357" s="302"/>
    </row>
    <row r="358" spans="1:70" s="394" customFormat="1" hidden="1" x14ac:dyDescent="0.35">
      <c r="A358" s="390" t="s">
        <v>477</v>
      </c>
      <c r="B358" s="391" t="s">
        <v>478</v>
      </c>
      <c r="C358" s="391" t="s">
        <v>479</v>
      </c>
      <c r="D358" s="392" t="s">
        <v>480</v>
      </c>
      <c r="E358" s="392" t="s">
        <v>481</v>
      </c>
      <c r="F358" s="391" t="s">
        <v>482</v>
      </c>
      <c r="G358" s="391" t="s">
        <v>483</v>
      </c>
      <c r="H358" s="391" t="s">
        <v>484</v>
      </c>
      <c r="I358" s="391" t="s">
        <v>485</v>
      </c>
      <c r="J358" s="391" t="s">
        <v>486</v>
      </c>
      <c r="K358" s="391" t="s">
        <v>487</v>
      </c>
      <c r="L358" s="390" t="s">
        <v>488</v>
      </c>
      <c r="M358" s="391" t="s">
        <v>1232</v>
      </c>
      <c r="N358" s="391" t="s">
        <v>1233</v>
      </c>
      <c r="O358" s="391" t="s">
        <v>487</v>
      </c>
      <c r="P358" s="391" t="s">
        <v>484</v>
      </c>
      <c r="Q358" s="390" t="s">
        <v>491</v>
      </c>
      <c r="R358" s="391" t="s">
        <v>492</v>
      </c>
      <c r="S358" s="391" t="s">
        <v>493</v>
      </c>
      <c r="T358" s="391">
        <v>56038722</v>
      </c>
      <c r="U358" s="391"/>
      <c r="V358" s="391"/>
      <c r="W358" s="392" t="s">
        <v>1275</v>
      </c>
      <c r="X358" s="391" t="s">
        <v>754</v>
      </c>
      <c r="Y358" s="391" t="s">
        <v>590</v>
      </c>
      <c r="Z358" s="391" t="s">
        <v>497</v>
      </c>
      <c r="AA358" s="391" t="s">
        <v>498</v>
      </c>
      <c r="AB358" s="391" t="s">
        <v>499</v>
      </c>
      <c r="AC358" s="391" t="s">
        <v>500</v>
      </c>
      <c r="AD358" s="393">
        <v>2850000</v>
      </c>
      <c r="AE358" s="393">
        <v>2850000</v>
      </c>
      <c r="AF358" s="391" t="s">
        <v>273</v>
      </c>
      <c r="AG358" s="391">
        <v>2.1934E-4</v>
      </c>
      <c r="AH358" s="393">
        <v>625.12</v>
      </c>
      <c r="AI358" s="393">
        <v>625.12</v>
      </c>
      <c r="AJ358" s="391" t="s">
        <v>501</v>
      </c>
      <c r="AK358" s="391" t="s">
        <v>502</v>
      </c>
      <c r="AL358" s="390" t="s">
        <v>503</v>
      </c>
      <c r="AM358" s="391">
        <v>34801</v>
      </c>
      <c r="AN358" s="391">
        <v>72505</v>
      </c>
      <c r="AO358" s="390" t="s">
        <v>477</v>
      </c>
      <c r="AP358" s="390" t="s">
        <v>504</v>
      </c>
      <c r="AQ358" s="391" t="s">
        <v>755</v>
      </c>
      <c r="AR358" s="391" t="s">
        <v>1025</v>
      </c>
      <c r="AS358" s="392" t="s">
        <v>1275</v>
      </c>
      <c r="AT358" s="391" t="s">
        <v>482</v>
      </c>
      <c r="AU358" s="391" t="s">
        <v>1276</v>
      </c>
      <c r="AV358" s="393" t="s">
        <v>1277</v>
      </c>
      <c r="AW358" s="391" t="s">
        <v>1278</v>
      </c>
      <c r="AX358" s="391" t="s">
        <v>951</v>
      </c>
      <c r="AY358" s="393" t="s">
        <v>1279</v>
      </c>
      <c r="AZ358" s="391">
        <v>1040671</v>
      </c>
      <c r="BA358" s="391" t="s">
        <v>1280</v>
      </c>
      <c r="BB358" s="391" t="s">
        <v>1281</v>
      </c>
      <c r="BC358" s="391" t="s">
        <v>512</v>
      </c>
      <c r="BD358" s="391" t="s">
        <v>1282</v>
      </c>
      <c r="BE358" s="392" t="s">
        <v>1048</v>
      </c>
      <c r="BF358" s="391" t="s">
        <v>273</v>
      </c>
      <c r="BG358" s="393" t="s">
        <v>1277</v>
      </c>
      <c r="BH358" s="391">
        <v>10299894</v>
      </c>
      <c r="BI358" s="391">
        <v>4</v>
      </c>
      <c r="BJ358" s="391" t="s">
        <v>1278</v>
      </c>
      <c r="BK358" s="391" t="s">
        <v>600</v>
      </c>
      <c r="BL358" s="391" t="s">
        <v>601</v>
      </c>
      <c r="BM358" s="391"/>
      <c r="BN358" s="391"/>
      <c r="BO358" s="391"/>
      <c r="BP358" s="391"/>
      <c r="BQ358" s="391"/>
      <c r="BR358" s="391"/>
    </row>
    <row r="359" spans="1:70" s="394" customFormat="1" hidden="1" x14ac:dyDescent="0.35">
      <c r="A359" s="390" t="s">
        <v>477</v>
      </c>
      <c r="B359" s="391" t="s">
        <v>478</v>
      </c>
      <c r="C359" s="391" t="s">
        <v>479</v>
      </c>
      <c r="D359" s="392" t="s">
        <v>480</v>
      </c>
      <c r="E359" s="392" t="s">
        <v>481</v>
      </c>
      <c r="F359" s="391" t="s">
        <v>482</v>
      </c>
      <c r="G359" s="391" t="s">
        <v>483</v>
      </c>
      <c r="H359" s="391" t="s">
        <v>484</v>
      </c>
      <c r="I359" s="391" t="s">
        <v>485</v>
      </c>
      <c r="J359" s="391" t="s">
        <v>486</v>
      </c>
      <c r="K359" s="391" t="s">
        <v>487</v>
      </c>
      <c r="L359" s="390" t="s">
        <v>488</v>
      </c>
      <c r="M359" s="391" t="s">
        <v>1232</v>
      </c>
      <c r="N359" s="391" t="s">
        <v>1233</v>
      </c>
      <c r="O359" s="391" t="s">
        <v>487</v>
      </c>
      <c r="P359" s="391" t="s">
        <v>484</v>
      </c>
      <c r="Q359" s="390" t="s">
        <v>491</v>
      </c>
      <c r="R359" s="391" t="s">
        <v>492</v>
      </c>
      <c r="S359" s="391" t="s">
        <v>493</v>
      </c>
      <c r="T359" s="391">
        <v>56038725</v>
      </c>
      <c r="U359" s="391"/>
      <c r="V359" s="391"/>
      <c r="W359" s="392" t="s">
        <v>1275</v>
      </c>
      <c r="X359" s="391" t="s">
        <v>754</v>
      </c>
      <c r="Y359" s="391" t="s">
        <v>590</v>
      </c>
      <c r="Z359" s="391" t="s">
        <v>497</v>
      </c>
      <c r="AA359" s="391" t="s">
        <v>498</v>
      </c>
      <c r="AB359" s="391" t="s">
        <v>499</v>
      </c>
      <c r="AC359" s="391" t="s">
        <v>500</v>
      </c>
      <c r="AD359" s="393">
        <v>3375000</v>
      </c>
      <c r="AE359" s="393">
        <v>3375000</v>
      </c>
      <c r="AF359" s="391" t="s">
        <v>273</v>
      </c>
      <c r="AG359" s="391">
        <v>2.1934E-4</v>
      </c>
      <c r="AH359" s="393">
        <v>740.27</v>
      </c>
      <c r="AI359" s="393">
        <v>740.27</v>
      </c>
      <c r="AJ359" s="391" t="s">
        <v>501</v>
      </c>
      <c r="AK359" s="391" t="s">
        <v>502</v>
      </c>
      <c r="AL359" s="390" t="s">
        <v>503</v>
      </c>
      <c r="AM359" s="391">
        <v>34801</v>
      </c>
      <c r="AN359" s="391">
        <v>72505</v>
      </c>
      <c r="AO359" s="390" t="s">
        <v>477</v>
      </c>
      <c r="AP359" s="390" t="s">
        <v>504</v>
      </c>
      <c r="AQ359" s="391" t="s">
        <v>755</v>
      </c>
      <c r="AR359" s="391" t="s">
        <v>1025</v>
      </c>
      <c r="AS359" s="392" t="s">
        <v>1275</v>
      </c>
      <c r="AT359" s="391" t="s">
        <v>482</v>
      </c>
      <c r="AU359" s="391" t="s">
        <v>1276</v>
      </c>
      <c r="AV359" s="393" t="s">
        <v>1277</v>
      </c>
      <c r="AW359" s="391" t="s">
        <v>1283</v>
      </c>
      <c r="AX359" s="391" t="s">
        <v>957</v>
      </c>
      <c r="AY359" s="393" t="s">
        <v>1284</v>
      </c>
      <c r="AZ359" s="391">
        <v>1040671</v>
      </c>
      <c r="BA359" s="391" t="s">
        <v>1280</v>
      </c>
      <c r="BB359" s="391" t="s">
        <v>1281</v>
      </c>
      <c r="BC359" s="391" t="s">
        <v>512</v>
      </c>
      <c r="BD359" s="391" t="s">
        <v>1282</v>
      </c>
      <c r="BE359" s="392" t="s">
        <v>1048</v>
      </c>
      <c r="BF359" s="391" t="s">
        <v>273</v>
      </c>
      <c r="BG359" s="393" t="s">
        <v>1277</v>
      </c>
      <c r="BH359" s="391">
        <v>10299894</v>
      </c>
      <c r="BI359" s="391">
        <v>5</v>
      </c>
      <c r="BJ359" s="391" t="s">
        <v>1283</v>
      </c>
      <c r="BK359" s="391" t="s">
        <v>600</v>
      </c>
      <c r="BL359" s="391" t="s">
        <v>601</v>
      </c>
      <c r="BM359" s="391"/>
      <c r="BN359" s="391"/>
      <c r="BO359" s="391"/>
      <c r="BP359" s="391"/>
      <c r="BQ359" s="391"/>
      <c r="BR359" s="391"/>
    </row>
    <row r="360" spans="1:70" s="394" customFormat="1" hidden="1" x14ac:dyDescent="0.35">
      <c r="A360" s="390" t="s">
        <v>477</v>
      </c>
      <c r="B360" s="391" t="s">
        <v>478</v>
      </c>
      <c r="C360" s="391" t="s">
        <v>479</v>
      </c>
      <c r="D360" s="392" t="s">
        <v>480</v>
      </c>
      <c r="E360" s="392" t="s">
        <v>481</v>
      </c>
      <c r="F360" s="391" t="s">
        <v>482</v>
      </c>
      <c r="G360" s="391" t="s">
        <v>483</v>
      </c>
      <c r="H360" s="391" t="s">
        <v>484</v>
      </c>
      <c r="I360" s="391" t="s">
        <v>485</v>
      </c>
      <c r="J360" s="391" t="s">
        <v>486</v>
      </c>
      <c r="K360" s="391" t="s">
        <v>487</v>
      </c>
      <c r="L360" s="390" t="s">
        <v>488</v>
      </c>
      <c r="M360" s="391" t="s">
        <v>1232</v>
      </c>
      <c r="N360" s="391" t="s">
        <v>1233</v>
      </c>
      <c r="O360" s="391" t="s">
        <v>487</v>
      </c>
      <c r="P360" s="391" t="s">
        <v>484</v>
      </c>
      <c r="Q360" s="390" t="s">
        <v>491</v>
      </c>
      <c r="R360" s="391" t="s">
        <v>492</v>
      </c>
      <c r="S360" s="391" t="s">
        <v>493</v>
      </c>
      <c r="T360" s="391">
        <v>56038742</v>
      </c>
      <c r="U360" s="391"/>
      <c r="V360" s="391"/>
      <c r="W360" s="392" t="s">
        <v>1275</v>
      </c>
      <c r="X360" s="391" t="s">
        <v>754</v>
      </c>
      <c r="Y360" s="391" t="s">
        <v>590</v>
      </c>
      <c r="Z360" s="391" t="s">
        <v>497</v>
      </c>
      <c r="AA360" s="391" t="s">
        <v>498</v>
      </c>
      <c r="AB360" s="391" t="s">
        <v>499</v>
      </c>
      <c r="AC360" s="391" t="s">
        <v>500</v>
      </c>
      <c r="AD360" s="393">
        <v>3550000</v>
      </c>
      <c r="AE360" s="393">
        <v>3550000</v>
      </c>
      <c r="AF360" s="391" t="s">
        <v>273</v>
      </c>
      <c r="AG360" s="391">
        <v>2.1934E-4</v>
      </c>
      <c r="AH360" s="393">
        <v>778.65</v>
      </c>
      <c r="AI360" s="393">
        <v>778.65</v>
      </c>
      <c r="AJ360" s="391" t="s">
        <v>501</v>
      </c>
      <c r="AK360" s="391" t="s">
        <v>502</v>
      </c>
      <c r="AL360" s="390" t="s">
        <v>503</v>
      </c>
      <c r="AM360" s="391">
        <v>34801</v>
      </c>
      <c r="AN360" s="391">
        <v>72505</v>
      </c>
      <c r="AO360" s="390" t="s">
        <v>477</v>
      </c>
      <c r="AP360" s="390" t="s">
        <v>504</v>
      </c>
      <c r="AQ360" s="391" t="s">
        <v>755</v>
      </c>
      <c r="AR360" s="391" t="s">
        <v>1025</v>
      </c>
      <c r="AS360" s="392" t="s">
        <v>1275</v>
      </c>
      <c r="AT360" s="391" t="s">
        <v>482</v>
      </c>
      <c r="AU360" s="391" t="s">
        <v>1276</v>
      </c>
      <c r="AV360" s="393" t="s">
        <v>1277</v>
      </c>
      <c r="AW360" s="391" t="s">
        <v>1285</v>
      </c>
      <c r="AX360" s="391" t="s">
        <v>509</v>
      </c>
      <c r="AY360" s="393" t="s">
        <v>1286</v>
      </c>
      <c r="AZ360" s="391">
        <v>1040671</v>
      </c>
      <c r="BA360" s="391" t="s">
        <v>1280</v>
      </c>
      <c r="BB360" s="391" t="s">
        <v>1281</v>
      </c>
      <c r="BC360" s="391" t="s">
        <v>512</v>
      </c>
      <c r="BD360" s="391" t="s">
        <v>1282</v>
      </c>
      <c r="BE360" s="392" t="s">
        <v>1048</v>
      </c>
      <c r="BF360" s="391" t="s">
        <v>273</v>
      </c>
      <c r="BG360" s="393" t="s">
        <v>1277</v>
      </c>
      <c r="BH360" s="391">
        <v>10299894</v>
      </c>
      <c r="BI360" s="391">
        <v>1</v>
      </c>
      <c r="BJ360" s="391" t="s">
        <v>1285</v>
      </c>
      <c r="BK360" s="391" t="s">
        <v>600</v>
      </c>
      <c r="BL360" s="391" t="s">
        <v>601</v>
      </c>
      <c r="BM360" s="391"/>
      <c r="BN360" s="391"/>
      <c r="BO360" s="391"/>
      <c r="BP360" s="391"/>
      <c r="BQ360" s="391"/>
      <c r="BR360" s="391"/>
    </row>
    <row r="361" spans="1:70" s="394" customFormat="1" hidden="1" x14ac:dyDescent="0.35">
      <c r="A361" s="390" t="s">
        <v>477</v>
      </c>
      <c r="B361" s="391" t="s">
        <v>478</v>
      </c>
      <c r="C361" s="391" t="s">
        <v>479</v>
      </c>
      <c r="D361" s="392" t="s">
        <v>480</v>
      </c>
      <c r="E361" s="392" t="s">
        <v>481</v>
      </c>
      <c r="F361" s="391" t="s">
        <v>482</v>
      </c>
      <c r="G361" s="391" t="s">
        <v>483</v>
      </c>
      <c r="H361" s="391" t="s">
        <v>484</v>
      </c>
      <c r="I361" s="391" t="s">
        <v>485</v>
      </c>
      <c r="J361" s="391" t="s">
        <v>486</v>
      </c>
      <c r="K361" s="391" t="s">
        <v>487</v>
      </c>
      <c r="L361" s="390" t="s">
        <v>488</v>
      </c>
      <c r="M361" s="391" t="s">
        <v>1232</v>
      </c>
      <c r="N361" s="391" t="s">
        <v>1233</v>
      </c>
      <c r="O361" s="391" t="s">
        <v>487</v>
      </c>
      <c r="P361" s="391" t="s">
        <v>484</v>
      </c>
      <c r="Q361" s="390" t="s">
        <v>491</v>
      </c>
      <c r="R361" s="391" t="s">
        <v>492</v>
      </c>
      <c r="S361" s="391" t="s">
        <v>493</v>
      </c>
      <c r="T361" s="391">
        <v>56038745</v>
      </c>
      <c r="U361" s="391"/>
      <c r="V361" s="391"/>
      <c r="W361" s="392" t="s">
        <v>1275</v>
      </c>
      <c r="X361" s="391" t="s">
        <v>754</v>
      </c>
      <c r="Y361" s="391" t="s">
        <v>590</v>
      </c>
      <c r="Z361" s="391" t="s">
        <v>497</v>
      </c>
      <c r="AA361" s="391" t="s">
        <v>498</v>
      </c>
      <c r="AB361" s="391" t="s">
        <v>499</v>
      </c>
      <c r="AC361" s="391" t="s">
        <v>500</v>
      </c>
      <c r="AD361" s="393">
        <v>3550000</v>
      </c>
      <c r="AE361" s="393">
        <v>3550000</v>
      </c>
      <c r="AF361" s="391" t="s">
        <v>273</v>
      </c>
      <c r="AG361" s="391">
        <v>2.1934E-4</v>
      </c>
      <c r="AH361" s="393">
        <v>778.66</v>
      </c>
      <c r="AI361" s="393">
        <v>778.66</v>
      </c>
      <c r="AJ361" s="391" t="s">
        <v>501</v>
      </c>
      <c r="AK361" s="391" t="s">
        <v>502</v>
      </c>
      <c r="AL361" s="390" t="s">
        <v>503</v>
      </c>
      <c r="AM361" s="391">
        <v>34801</v>
      </c>
      <c r="AN361" s="391">
        <v>72505</v>
      </c>
      <c r="AO361" s="390" t="s">
        <v>477</v>
      </c>
      <c r="AP361" s="390" t="s">
        <v>504</v>
      </c>
      <c r="AQ361" s="391" t="s">
        <v>755</v>
      </c>
      <c r="AR361" s="391" t="s">
        <v>1025</v>
      </c>
      <c r="AS361" s="392" t="s">
        <v>1275</v>
      </c>
      <c r="AT361" s="391" t="s">
        <v>482</v>
      </c>
      <c r="AU361" s="391" t="s">
        <v>1276</v>
      </c>
      <c r="AV361" s="393" t="s">
        <v>1277</v>
      </c>
      <c r="AW361" s="391" t="s">
        <v>1287</v>
      </c>
      <c r="AX361" s="391" t="s">
        <v>603</v>
      </c>
      <c r="AY361" s="393" t="s">
        <v>1286</v>
      </c>
      <c r="AZ361" s="391">
        <v>1040671</v>
      </c>
      <c r="BA361" s="391" t="s">
        <v>1280</v>
      </c>
      <c r="BB361" s="391" t="s">
        <v>1281</v>
      </c>
      <c r="BC361" s="391" t="s">
        <v>512</v>
      </c>
      <c r="BD361" s="391" t="s">
        <v>1282</v>
      </c>
      <c r="BE361" s="392" t="s">
        <v>1048</v>
      </c>
      <c r="BF361" s="391" t="s">
        <v>273</v>
      </c>
      <c r="BG361" s="393" t="s">
        <v>1277</v>
      </c>
      <c r="BH361" s="391">
        <v>10299894</v>
      </c>
      <c r="BI361" s="391">
        <v>2</v>
      </c>
      <c r="BJ361" s="391" t="s">
        <v>1287</v>
      </c>
      <c r="BK361" s="391" t="s">
        <v>600</v>
      </c>
      <c r="BL361" s="391" t="s">
        <v>601</v>
      </c>
      <c r="BM361" s="391"/>
      <c r="BN361" s="391"/>
      <c r="BO361" s="391"/>
      <c r="BP361" s="391"/>
      <c r="BQ361" s="391"/>
      <c r="BR361" s="391"/>
    </row>
    <row r="362" spans="1:70" s="394" customFormat="1" hidden="1" x14ac:dyDescent="0.35">
      <c r="A362" s="390" t="s">
        <v>477</v>
      </c>
      <c r="B362" s="391" t="s">
        <v>478</v>
      </c>
      <c r="C362" s="391" t="s">
        <v>479</v>
      </c>
      <c r="D362" s="392" t="s">
        <v>480</v>
      </c>
      <c r="E362" s="392" t="s">
        <v>481</v>
      </c>
      <c r="F362" s="391" t="s">
        <v>482</v>
      </c>
      <c r="G362" s="391" t="s">
        <v>483</v>
      </c>
      <c r="H362" s="391" t="s">
        <v>484</v>
      </c>
      <c r="I362" s="391" t="s">
        <v>485</v>
      </c>
      <c r="J362" s="391" t="s">
        <v>486</v>
      </c>
      <c r="K362" s="391" t="s">
        <v>487</v>
      </c>
      <c r="L362" s="390" t="s">
        <v>488</v>
      </c>
      <c r="M362" s="391" t="s">
        <v>1232</v>
      </c>
      <c r="N362" s="391" t="s">
        <v>1233</v>
      </c>
      <c r="O362" s="391" t="s">
        <v>487</v>
      </c>
      <c r="P362" s="391" t="s">
        <v>484</v>
      </c>
      <c r="Q362" s="390" t="s">
        <v>491</v>
      </c>
      <c r="R362" s="391" t="s">
        <v>492</v>
      </c>
      <c r="S362" s="391" t="s">
        <v>493</v>
      </c>
      <c r="T362" s="391">
        <v>56038747</v>
      </c>
      <c r="U362" s="391"/>
      <c r="V362" s="391"/>
      <c r="W362" s="392" t="s">
        <v>1275</v>
      </c>
      <c r="X362" s="391" t="s">
        <v>754</v>
      </c>
      <c r="Y362" s="391" t="s">
        <v>590</v>
      </c>
      <c r="Z362" s="391" t="s">
        <v>497</v>
      </c>
      <c r="AA362" s="391" t="s">
        <v>498</v>
      </c>
      <c r="AB362" s="391" t="s">
        <v>499</v>
      </c>
      <c r="AC362" s="391" t="s">
        <v>500</v>
      </c>
      <c r="AD362" s="393">
        <v>3550000</v>
      </c>
      <c r="AE362" s="393">
        <v>3550000</v>
      </c>
      <c r="AF362" s="391" t="s">
        <v>273</v>
      </c>
      <c r="AG362" s="391">
        <v>2.1934E-4</v>
      </c>
      <c r="AH362" s="393">
        <v>778.66</v>
      </c>
      <c r="AI362" s="393">
        <v>778.66</v>
      </c>
      <c r="AJ362" s="391" t="s">
        <v>501</v>
      </c>
      <c r="AK362" s="391" t="s">
        <v>502</v>
      </c>
      <c r="AL362" s="390" t="s">
        <v>503</v>
      </c>
      <c r="AM362" s="391">
        <v>34801</v>
      </c>
      <c r="AN362" s="391">
        <v>72505</v>
      </c>
      <c r="AO362" s="390" t="s">
        <v>477</v>
      </c>
      <c r="AP362" s="390" t="s">
        <v>504</v>
      </c>
      <c r="AQ362" s="391" t="s">
        <v>755</v>
      </c>
      <c r="AR362" s="391" t="s">
        <v>1025</v>
      </c>
      <c r="AS362" s="392" t="s">
        <v>1275</v>
      </c>
      <c r="AT362" s="391" t="s">
        <v>482</v>
      </c>
      <c r="AU362" s="391" t="s">
        <v>1276</v>
      </c>
      <c r="AV362" s="393" t="s">
        <v>1277</v>
      </c>
      <c r="AW362" s="391" t="s">
        <v>1288</v>
      </c>
      <c r="AX362" s="391" t="s">
        <v>963</v>
      </c>
      <c r="AY362" s="393" t="s">
        <v>1286</v>
      </c>
      <c r="AZ362" s="391">
        <v>1040671</v>
      </c>
      <c r="BA362" s="391" t="s">
        <v>1280</v>
      </c>
      <c r="BB362" s="391" t="s">
        <v>1281</v>
      </c>
      <c r="BC362" s="391" t="s">
        <v>512</v>
      </c>
      <c r="BD362" s="391" t="s">
        <v>1282</v>
      </c>
      <c r="BE362" s="392" t="s">
        <v>1048</v>
      </c>
      <c r="BF362" s="391" t="s">
        <v>273</v>
      </c>
      <c r="BG362" s="393" t="s">
        <v>1277</v>
      </c>
      <c r="BH362" s="391">
        <v>10299894</v>
      </c>
      <c r="BI362" s="391">
        <v>3</v>
      </c>
      <c r="BJ362" s="391" t="s">
        <v>1288</v>
      </c>
      <c r="BK362" s="391" t="s">
        <v>600</v>
      </c>
      <c r="BL362" s="391" t="s">
        <v>601</v>
      </c>
      <c r="BM362" s="391"/>
      <c r="BN362" s="391"/>
      <c r="BO362" s="391"/>
      <c r="BP362" s="391"/>
      <c r="BQ362" s="391"/>
      <c r="BR362" s="391"/>
    </row>
    <row r="363" spans="1:70" hidden="1" x14ac:dyDescent="0.35">
      <c r="A363" s="301" t="s">
        <v>477</v>
      </c>
      <c r="B363" s="302" t="s">
        <v>478</v>
      </c>
      <c r="C363" s="302" t="s">
        <v>479</v>
      </c>
      <c r="D363" s="303" t="s">
        <v>480</v>
      </c>
      <c r="E363" s="303" t="s">
        <v>481</v>
      </c>
      <c r="F363" s="302" t="s">
        <v>482</v>
      </c>
      <c r="G363" s="302" t="s">
        <v>483</v>
      </c>
      <c r="H363" s="302" t="s">
        <v>484</v>
      </c>
      <c r="I363" s="302" t="s">
        <v>485</v>
      </c>
      <c r="J363" s="302" t="s">
        <v>486</v>
      </c>
      <c r="K363" s="302" t="s">
        <v>487</v>
      </c>
      <c r="L363" s="301" t="s">
        <v>488</v>
      </c>
      <c r="M363" s="302" t="s">
        <v>1232</v>
      </c>
      <c r="N363" s="302" t="s">
        <v>1233</v>
      </c>
      <c r="O363" s="302" t="s">
        <v>487</v>
      </c>
      <c r="P363" s="302" t="s">
        <v>484</v>
      </c>
      <c r="Q363" s="301" t="s">
        <v>491</v>
      </c>
      <c r="R363" s="302" t="s">
        <v>492</v>
      </c>
      <c r="S363" s="302" t="s">
        <v>493</v>
      </c>
      <c r="T363" s="302">
        <v>56047554</v>
      </c>
      <c r="U363" s="302"/>
      <c r="V363" s="302"/>
      <c r="W363" s="303" t="s">
        <v>1275</v>
      </c>
      <c r="X363" s="302" t="s">
        <v>792</v>
      </c>
      <c r="Y363" s="302" t="s">
        <v>590</v>
      </c>
      <c r="Z363" s="302" t="s">
        <v>793</v>
      </c>
      <c r="AA363" s="302"/>
      <c r="AB363" s="302" t="s">
        <v>794</v>
      </c>
      <c r="AC363" s="302" t="s">
        <v>795</v>
      </c>
      <c r="AD363" s="304">
        <v>0</v>
      </c>
      <c r="AE363" s="304">
        <v>1181250</v>
      </c>
      <c r="AF363" s="302" t="s">
        <v>273</v>
      </c>
      <c r="AG363" s="302">
        <v>2.1934E-4</v>
      </c>
      <c r="AH363" s="304">
        <v>0</v>
      </c>
      <c r="AI363" s="304">
        <v>259.10000000000002</v>
      </c>
      <c r="AJ363" s="302"/>
      <c r="AK363" s="302"/>
      <c r="AL363" s="301"/>
      <c r="AM363" s="302"/>
      <c r="AN363" s="302"/>
      <c r="AO363" s="301"/>
      <c r="AP363" s="301"/>
      <c r="AQ363" s="302" t="s">
        <v>796</v>
      </c>
      <c r="AR363" s="302"/>
      <c r="AS363" s="303"/>
      <c r="AT363" s="302"/>
      <c r="AU363" s="302"/>
      <c r="AV363" s="304"/>
      <c r="AW363" s="302"/>
      <c r="AX363" s="302"/>
      <c r="AY363" s="304"/>
      <c r="AZ363" s="302"/>
      <c r="BA363" s="302"/>
      <c r="BB363" s="302"/>
      <c r="BC363" s="302"/>
      <c r="BD363" s="302"/>
      <c r="BE363" s="303"/>
      <c r="BF363" s="302"/>
      <c r="BG363" s="304"/>
      <c r="BH363" s="302"/>
      <c r="BI363" s="302"/>
      <c r="BJ363" s="302"/>
      <c r="BK363" s="302"/>
      <c r="BL363" s="302"/>
      <c r="BM363" s="302"/>
      <c r="BN363" s="302"/>
      <c r="BO363" s="302"/>
      <c r="BP363" s="302"/>
      <c r="BQ363" s="302"/>
      <c r="BR363" s="302"/>
    </row>
    <row r="364" spans="1:70" s="404" customFormat="1" hidden="1" x14ac:dyDescent="0.35">
      <c r="A364" s="400" t="s">
        <v>477</v>
      </c>
      <c r="B364" s="401" t="s">
        <v>478</v>
      </c>
      <c r="C364" s="401" t="s">
        <v>479</v>
      </c>
      <c r="D364" s="402" t="s">
        <v>480</v>
      </c>
      <c r="E364" s="402" t="s">
        <v>481</v>
      </c>
      <c r="F364" s="401" t="s">
        <v>482</v>
      </c>
      <c r="G364" s="401" t="s">
        <v>483</v>
      </c>
      <c r="H364" s="401" t="s">
        <v>484</v>
      </c>
      <c r="I364" s="401" t="s">
        <v>485</v>
      </c>
      <c r="J364" s="401" t="s">
        <v>486</v>
      </c>
      <c r="K364" s="401" t="s">
        <v>487</v>
      </c>
      <c r="L364" s="400" t="s">
        <v>488</v>
      </c>
      <c r="M364" s="401" t="s">
        <v>1232</v>
      </c>
      <c r="N364" s="401" t="s">
        <v>1233</v>
      </c>
      <c r="O364" s="401" t="s">
        <v>487</v>
      </c>
      <c r="P364" s="401" t="s">
        <v>484</v>
      </c>
      <c r="Q364" s="400" t="s">
        <v>491</v>
      </c>
      <c r="R364" s="401" t="s">
        <v>492</v>
      </c>
      <c r="S364" s="401" t="s">
        <v>493</v>
      </c>
      <c r="T364" s="401">
        <v>56176701</v>
      </c>
      <c r="U364" s="401"/>
      <c r="V364" s="401"/>
      <c r="W364" s="402" t="s">
        <v>1289</v>
      </c>
      <c r="X364" s="401" t="s">
        <v>734</v>
      </c>
      <c r="Y364" s="401" t="s">
        <v>496</v>
      </c>
      <c r="Z364" s="401" t="s">
        <v>497</v>
      </c>
      <c r="AA364" s="401" t="s">
        <v>498</v>
      </c>
      <c r="AB364" s="401" t="s">
        <v>499</v>
      </c>
      <c r="AC364" s="401" t="s">
        <v>605</v>
      </c>
      <c r="AD364" s="403">
        <v>0</v>
      </c>
      <c r="AE364" s="403">
        <v>0</v>
      </c>
      <c r="AF364" s="401" t="s">
        <v>273</v>
      </c>
      <c r="AG364" s="401">
        <v>2.1753000000000001E-4</v>
      </c>
      <c r="AH364" s="403">
        <v>-8.85</v>
      </c>
      <c r="AI364" s="403">
        <v>-8.85</v>
      </c>
      <c r="AJ364" s="401" t="s">
        <v>501</v>
      </c>
      <c r="AK364" s="401" t="s">
        <v>502</v>
      </c>
      <c r="AL364" s="400" t="s">
        <v>503</v>
      </c>
      <c r="AM364" s="401">
        <v>34810</v>
      </c>
      <c r="AN364" s="401">
        <v>72220</v>
      </c>
      <c r="AO364" s="400" t="s">
        <v>477</v>
      </c>
      <c r="AP364" s="400" t="s">
        <v>504</v>
      </c>
      <c r="AQ364" s="401" t="s">
        <v>1290</v>
      </c>
      <c r="AR364" s="401" t="s">
        <v>566</v>
      </c>
      <c r="AS364" s="402" t="s">
        <v>1289</v>
      </c>
      <c r="AT364" s="401" t="s">
        <v>482</v>
      </c>
      <c r="AU364" s="401" t="s">
        <v>1291</v>
      </c>
      <c r="AV364" s="403" t="s">
        <v>1292</v>
      </c>
      <c r="AW364" s="401" t="s">
        <v>1293</v>
      </c>
      <c r="AX364" s="401" t="s">
        <v>509</v>
      </c>
      <c r="AY364" s="403" t="s">
        <v>606</v>
      </c>
      <c r="AZ364" s="401">
        <v>1040591</v>
      </c>
      <c r="BA364" s="401" t="s">
        <v>1087</v>
      </c>
      <c r="BB364" s="401" t="s">
        <v>502</v>
      </c>
      <c r="BC364" s="401" t="s">
        <v>512</v>
      </c>
      <c r="BD364" s="401" t="s">
        <v>1294</v>
      </c>
      <c r="BE364" s="402" t="s">
        <v>1295</v>
      </c>
      <c r="BF364" s="401" t="s">
        <v>273</v>
      </c>
      <c r="BG364" s="403" t="s">
        <v>1292</v>
      </c>
      <c r="BH364" s="401">
        <v>10300069</v>
      </c>
      <c r="BI364" s="401">
        <v>1</v>
      </c>
      <c r="BJ364" s="401" t="s">
        <v>1293</v>
      </c>
      <c r="BK364" s="401" t="s">
        <v>600</v>
      </c>
      <c r="BL364" s="401" t="s">
        <v>601</v>
      </c>
      <c r="BM364" s="401"/>
      <c r="BN364" s="401"/>
      <c r="BO364" s="401"/>
      <c r="BP364" s="401"/>
      <c r="BQ364" s="401"/>
      <c r="BR364" s="401"/>
    </row>
    <row r="365" spans="1:70" s="404" customFormat="1" hidden="1" x14ac:dyDescent="0.35">
      <c r="A365" s="400" t="s">
        <v>477</v>
      </c>
      <c r="B365" s="401" t="s">
        <v>478</v>
      </c>
      <c r="C365" s="401" t="s">
        <v>479</v>
      </c>
      <c r="D365" s="402" t="s">
        <v>480</v>
      </c>
      <c r="E365" s="402" t="s">
        <v>481</v>
      </c>
      <c r="F365" s="401" t="s">
        <v>482</v>
      </c>
      <c r="G365" s="401" t="s">
        <v>483</v>
      </c>
      <c r="H365" s="401" t="s">
        <v>484</v>
      </c>
      <c r="I365" s="401" t="s">
        <v>485</v>
      </c>
      <c r="J365" s="401" t="s">
        <v>486</v>
      </c>
      <c r="K365" s="401" t="s">
        <v>487</v>
      </c>
      <c r="L365" s="400" t="s">
        <v>488</v>
      </c>
      <c r="M365" s="401" t="s">
        <v>1232</v>
      </c>
      <c r="N365" s="401" t="s">
        <v>1233</v>
      </c>
      <c r="O365" s="401" t="s">
        <v>487</v>
      </c>
      <c r="P365" s="401" t="s">
        <v>484</v>
      </c>
      <c r="Q365" s="400" t="s">
        <v>491</v>
      </c>
      <c r="R365" s="401" t="s">
        <v>492</v>
      </c>
      <c r="S365" s="401" t="s">
        <v>493</v>
      </c>
      <c r="T365" s="401">
        <v>56176703</v>
      </c>
      <c r="U365" s="401"/>
      <c r="V365" s="401"/>
      <c r="W365" s="402" t="s">
        <v>1289</v>
      </c>
      <c r="X365" s="401" t="s">
        <v>734</v>
      </c>
      <c r="Y365" s="401" t="s">
        <v>496</v>
      </c>
      <c r="Z365" s="401" t="s">
        <v>497</v>
      </c>
      <c r="AA365" s="401" t="s">
        <v>498</v>
      </c>
      <c r="AB365" s="401" t="s">
        <v>499</v>
      </c>
      <c r="AC365" s="401" t="s">
        <v>500</v>
      </c>
      <c r="AD365" s="403">
        <v>4887150</v>
      </c>
      <c r="AE365" s="403">
        <v>4887150</v>
      </c>
      <c r="AF365" s="401" t="s">
        <v>273</v>
      </c>
      <c r="AG365" s="401">
        <v>2.1753000000000001E-4</v>
      </c>
      <c r="AH365" s="403">
        <v>1071.95</v>
      </c>
      <c r="AI365" s="403">
        <v>1071.95</v>
      </c>
      <c r="AJ365" s="401" t="s">
        <v>501</v>
      </c>
      <c r="AK365" s="401" t="s">
        <v>502</v>
      </c>
      <c r="AL365" s="400" t="s">
        <v>503</v>
      </c>
      <c r="AM365" s="401">
        <v>34810</v>
      </c>
      <c r="AN365" s="401">
        <v>72220</v>
      </c>
      <c r="AO365" s="400" t="s">
        <v>477</v>
      </c>
      <c r="AP365" s="400" t="s">
        <v>504</v>
      </c>
      <c r="AQ365" s="401" t="s">
        <v>1290</v>
      </c>
      <c r="AR365" s="401" t="s">
        <v>566</v>
      </c>
      <c r="AS365" s="402" t="s">
        <v>1289</v>
      </c>
      <c r="AT365" s="401" t="s">
        <v>482</v>
      </c>
      <c r="AU365" s="401" t="s">
        <v>1291</v>
      </c>
      <c r="AV365" s="403" t="s">
        <v>1292</v>
      </c>
      <c r="AW365" s="401" t="s">
        <v>1293</v>
      </c>
      <c r="AX365" s="401" t="s">
        <v>509</v>
      </c>
      <c r="AY365" s="403" t="s">
        <v>1296</v>
      </c>
      <c r="AZ365" s="401">
        <v>1040591</v>
      </c>
      <c r="BA365" s="401" t="s">
        <v>1087</v>
      </c>
      <c r="BB365" s="401" t="s">
        <v>502</v>
      </c>
      <c r="BC365" s="401" t="s">
        <v>512</v>
      </c>
      <c r="BD365" s="401" t="s">
        <v>1294</v>
      </c>
      <c r="BE365" s="402" t="s">
        <v>1295</v>
      </c>
      <c r="BF365" s="401" t="s">
        <v>273</v>
      </c>
      <c r="BG365" s="403" t="s">
        <v>1292</v>
      </c>
      <c r="BH365" s="401">
        <v>10300069</v>
      </c>
      <c r="BI365" s="401">
        <v>1</v>
      </c>
      <c r="BJ365" s="401" t="s">
        <v>1293</v>
      </c>
      <c r="BK365" s="401" t="s">
        <v>600</v>
      </c>
      <c r="BL365" s="401" t="s">
        <v>601</v>
      </c>
      <c r="BM365" s="401"/>
      <c r="BN365" s="401"/>
      <c r="BO365" s="401"/>
      <c r="BP365" s="401"/>
      <c r="BQ365" s="401"/>
      <c r="BR365" s="401"/>
    </row>
    <row r="366" spans="1:70" s="404" customFormat="1" hidden="1" x14ac:dyDescent="0.35">
      <c r="A366" s="400" t="s">
        <v>477</v>
      </c>
      <c r="B366" s="401" t="s">
        <v>478</v>
      </c>
      <c r="C366" s="401" t="s">
        <v>479</v>
      </c>
      <c r="D366" s="402" t="s">
        <v>480</v>
      </c>
      <c r="E366" s="402" t="s">
        <v>481</v>
      </c>
      <c r="F366" s="401" t="s">
        <v>482</v>
      </c>
      <c r="G366" s="401" t="s">
        <v>483</v>
      </c>
      <c r="H366" s="401" t="s">
        <v>484</v>
      </c>
      <c r="I366" s="401" t="s">
        <v>485</v>
      </c>
      <c r="J366" s="401" t="s">
        <v>486</v>
      </c>
      <c r="K366" s="401" t="s">
        <v>487</v>
      </c>
      <c r="L366" s="400" t="s">
        <v>488</v>
      </c>
      <c r="M366" s="401" t="s">
        <v>1232</v>
      </c>
      <c r="N366" s="401" t="s">
        <v>1233</v>
      </c>
      <c r="O366" s="401" t="s">
        <v>487</v>
      </c>
      <c r="P366" s="401" t="s">
        <v>484</v>
      </c>
      <c r="Q366" s="400" t="s">
        <v>491</v>
      </c>
      <c r="R366" s="401" t="s">
        <v>492</v>
      </c>
      <c r="S366" s="401" t="s">
        <v>493</v>
      </c>
      <c r="T366" s="401">
        <v>56176732</v>
      </c>
      <c r="U366" s="401"/>
      <c r="V366" s="401"/>
      <c r="W366" s="402" t="s">
        <v>1289</v>
      </c>
      <c r="X366" s="401" t="s">
        <v>734</v>
      </c>
      <c r="Y366" s="401" t="s">
        <v>496</v>
      </c>
      <c r="Z366" s="401" t="s">
        <v>497</v>
      </c>
      <c r="AA366" s="401" t="s">
        <v>498</v>
      </c>
      <c r="AB366" s="401" t="s">
        <v>499</v>
      </c>
      <c r="AC366" s="401" t="s">
        <v>619</v>
      </c>
      <c r="AD366" s="403">
        <v>-157650</v>
      </c>
      <c r="AE366" s="403">
        <v>-157650</v>
      </c>
      <c r="AF366" s="401" t="s">
        <v>273</v>
      </c>
      <c r="AG366" s="401">
        <v>2.1753000000000001E-4</v>
      </c>
      <c r="AH366" s="403">
        <v>-34.29</v>
      </c>
      <c r="AI366" s="403">
        <v>-34.29</v>
      </c>
      <c r="AJ366" s="401" t="s">
        <v>501</v>
      </c>
      <c r="AK366" s="401" t="s">
        <v>502</v>
      </c>
      <c r="AL366" s="400" t="s">
        <v>503</v>
      </c>
      <c r="AM366" s="401">
        <v>34810</v>
      </c>
      <c r="AN366" s="401">
        <v>72220</v>
      </c>
      <c r="AO366" s="400" t="s">
        <v>477</v>
      </c>
      <c r="AP366" s="400" t="s">
        <v>504</v>
      </c>
      <c r="AQ366" s="401" t="s">
        <v>1290</v>
      </c>
      <c r="AR366" s="401" t="s">
        <v>566</v>
      </c>
      <c r="AS366" s="402" t="s">
        <v>1289</v>
      </c>
      <c r="AT366" s="401" t="s">
        <v>482</v>
      </c>
      <c r="AU366" s="401" t="s">
        <v>1291</v>
      </c>
      <c r="AV366" s="403" t="s">
        <v>1292</v>
      </c>
      <c r="AW366" s="401" t="s">
        <v>1293</v>
      </c>
      <c r="AX366" s="401" t="s">
        <v>509</v>
      </c>
      <c r="AY366" s="403" t="s">
        <v>1297</v>
      </c>
      <c r="AZ366" s="401">
        <v>1040591</v>
      </c>
      <c r="BA366" s="401" t="s">
        <v>1087</v>
      </c>
      <c r="BB366" s="401" t="s">
        <v>502</v>
      </c>
      <c r="BC366" s="401" t="s">
        <v>512</v>
      </c>
      <c r="BD366" s="401" t="s">
        <v>1294</v>
      </c>
      <c r="BE366" s="402" t="s">
        <v>1295</v>
      </c>
      <c r="BF366" s="401" t="s">
        <v>273</v>
      </c>
      <c r="BG366" s="403" t="s">
        <v>1292</v>
      </c>
      <c r="BH366" s="401">
        <v>10300069</v>
      </c>
      <c r="BI366" s="401">
        <v>1</v>
      </c>
      <c r="BJ366" s="401" t="s">
        <v>1293</v>
      </c>
      <c r="BK366" s="401" t="s">
        <v>600</v>
      </c>
      <c r="BL366" s="401" t="s">
        <v>601</v>
      </c>
      <c r="BM366" s="401"/>
      <c r="BN366" s="401"/>
      <c r="BO366" s="401"/>
      <c r="BP366" s="401"/>
      <c r="BQ366" s="401"/>
      <c r="BR366" s="401"/>
    </row>
    <row r="367" spans="1:70" hidden="1" x14ac:dyDescent="0.35">
      <c r="A367" s="301" t="s">
        <v>477</v>
      </c>
      <c r="B367" s="302" t="s">
        <v>478</v>
      </c>
      <c r="C367" s="302" t="s">
        <v>479</v>
      </c>
      <c r="D367" s="303" t="s">
        <v>480</v>
      </c>
      <c r="E367" s="303" t="s">
        <v>481</v>
      </c>
      <c r="F367" s="302" t="s">
        <v>482</v>
      </c>
      <c r="G367" s="302" t="s">
        <v>483</v>
      </c>
      <c r="H367" s="302" t="s">
        <v>484</v>
      </c>
      <c r="I367" s="302" t="s">
        <v>485</v>
      </c>
      <c r="J367" s="302" t="s">
        <v>486</v>
      </c>
      <c r="K367" s="302" t="s">
        <v>487</v>
      </c>
      <c r="L367" s="301" t="s">
        <v>488</v>
      </c>
      <c r="M367" s="302" t="s">
        <v>1232</v>
      </c>
      <c r="N367" s="302" t="s">
        <v>1233</v>
      </c>
      <c r="O367" s="302" t="s">
        <v>487</v>
      </c>
      <c r="P367" s="302" t="s">
        <v>484</v>
      </c>
      <c r="Q367" s="301" t="s">
        <v>491</v>
      </c>
      <c r="R367" s="302" t="s">
        <v>492</v>
      </c>
      <c r="S367" s="302" t="s">
        <v>493</v>
      </c>
      <c r="T367" s="302">
        <v>56185643</v>
      </c>
      <c r="U367" s="302"/>
      <c r="V367" s="302"/>
      <c r="W367" s="303" t="s">
        <v>1069</v>
      </c>
      <c r="X367" s="302" t="s">
        <v>792</v>
      </c>
      <c r="Y367" s="302" t="s">
        <v>496</v>
      </c>
      <c r="Z367" s="302" t="s">
        <v>972</v>
      </c>
      <c r="AA367" s="302"/>
      <c r="AB367" s="302" t="s">
        <v>972</v>
      </c>
      <c r="AC367" s="302" t="s">
        <v>973</v>
      </c>
      <c r="AD367" s="304">
        <v>0</v>
      </c>
      <c r="AE367" s="304">
        <v>75.036500000000004</v>
      </c>
      <c r="AF367" s="302" t="s">
        <v>741</v>
      </c>
      <c r="AG367" s="302">
        <v>1</v>
      </c>
      <c r="AH367" s="304">
        <v>0</v>
      </c>
      <c r="AI367" s="304">
        <v>75.036500000000004</v>
      </c>
      <c r="AJ367" s="302" t="s">
        <v>501</v>
      </c>
      <c r="AK367" s="302" t="s">
        <v>502</v>
      </c>
      <c r="AL367" s="301" t="s">
        <v>503</v>
      </c>
      <c r="AM367" s="302">
        <v>34810</v>
      </c>
      <c r="AN367" s="302">
        <v>75105</v>
      </c>
      <c r="AO367" s="301" t="s">
        <v>477</v>
      </c>
      <c r="AP367" s="301" t="s">
        <v>504</v>
      </c>
      <c r="AQ367" s="302" t="s">
        <v>1070</v>
      </c>
      <c r="AR367" s="302"/>
      <c r="AS367" s="303"/>
      <c r="AT367" s="302"/>
      <c r="AU367" s="302"/>
      <c r="AV367" s="304"/>
      <c r="AW367" s="302"/>
      <c r="AX367" s="302"/>
      <c r="AY367" s="304"/>
      <c r="AZ367" s="302"/>
      <c r="BA367" s="302"/>
      <c r="BB367" s="302"/>
      <c r="BC367" s="302"/>
      <c r="BD367" s="302"/>
      <c r="BE367" s="303"/>
      <c r="BF367" s="302"/>
      <c r="BG367" s="304"/>
      <c r="BH367" s="302"/>
      <c r="BI367" s="302"/>
      <c r="BJ367" s="302"/>
      <c r="BK367" s="302"/>
      <c r="BL367" s="302"/>
      <c r="BM367" s="302"/>
      <c r="BN367" s="302"/>
      <c r="BO367" s="302"/>
      <c r="BP367" s="302"/>
      <c r="BQ367" s="302"/>
      <c r="BR367" s="302"/>
    </row>
    <row r="368" spans="1:70" s="394" customFormat="1" hidden="1" x14ac:dyDescent="0.35">
      <c r="A368" s="390" t="s">
        <v>477</v>
      </c>
      <c r="B368" s="391" t="s">
        <v>478</v>
      </c>
      <c r="C368" s="391" t="s">
        <v>479</v>
      </c>
      <c r="D368" s="392" t="s">
        <v>480</v>
      </c>
      <c r="E368" s="392" t="s">
        <v>481</v>
      </c>
      <c r="F368" s="391" t="s">
        <v>482</v>
      </c>
      <c r="G368" s="391" t="s">
        <v>483</v>
      </c>
      <c r="H368" s="391" t="s">
        <v>484</v>
      </c>
      <c r="I368" s="391" t="s">
        <v>485</v>
      </c>
      <c r="J368" s="391" t="s">
        <v>486</v>
      </c>
      <c r="K368" s="391" t="s">
        <v>487</v>
      </c>
      <c r="L368" s="390" t="s">
        <v>488</v>
      </c>
      <c r="M368" s="391" t="s">
        <v>1232</v>
      </c>
      <c r="N368" s="391" t="s">
        <v>1233</v>
      </c>
      <c r="O368" s="391" t="s">
        <v>487</v>
      </c>
      <c r="P368" s="391" t="s">
        <v>484</v>
      </c>
      <c r="Q368" s="390" t="s">
        <v>491</v>
      </c>
      <c r="R368" s="391" t="s">
        <v>492</v>
      </c>
      <c r="S368" s="391" t="s">
        <v>493</v>
      </c>
      <c r="T368" s="391">
        <v>56282879</v>
      </c>
      <c r="U368" s="391"/>
      <c r="V368" s="391"/>
      <c r="W368" s="392" t="s">
        <v>1298</v>
      </c>
      <c r="X368" s="391" t="s">
        <v>1058</v>
      </c>
      <c r="Y368" s="391" t="s">
        <v>496</v>
      </c>
      <c r="Z368" s="391" t="s">
        <v>497</v>
      </c>
      <c r="AA368" s="391" t="s">
        <v>498</v>
      </c>
      <c r="AB368" s="391" t="s">
        <v>499</v>
      </c>
      <c r="AC368" s="391" t="s">
        <v>500</v>
      </c>
      <c r="AD368" s="393">
        <v>252</v>
      </c>
      <c r="AE368" s="393">
        <v>252</v>
      </c>
      <c r="AF368" s="391" t="s">
        <v>741</v>
      </c>
      <c r="AG368" s="391">
        <v>1</v>
      </c>
      <c r="AH368" s="393">
        <v>252</v>
      </c>
      <c r="AI368" s="393">
        <v>252</v>
      </c>
      <c r="AJ368" s="391" t="s">
        <v>501</v>
      </c>
      <c r="AK368" s="391" t="s">
        <v>502</v>
      </c>
      <c r="AL368" s="390" t="s">
        <v>503</v>
      </c>
      <c r="AM368" s="391">
        <v>34810</v>
      </c>
      <c r="AN368" s="391">
        <v>71635</v>
      </c>
      <c r="AO368" s="390" t="s">
        <v>477</v>
      </c>
      <c r="AP368" s="390" t="s">
        <v>504</v>
      </c>
      <c r="AQ368" s="391" t="s">
        <v>1059</v>
      </c>
      <c r="AR368" s="391" t="s">
        <v>566</v>
      </c>
      <c r="AS368" s="392" t="s">
        <v>1298</v>
      </c>
      <c r="AT368" s="391" t="s">
        <v>482</v>
      </c>
      <c r="AU368" s="391" t="s">
        <v>1299</v>
      </c>
      <c r="AV368" s="393" t="s">
        <v>1300</v>
      </c>
      <c r="AW368" s="391" t="s">
        <v>1060</v>
      </c>
      <c r="AX368" s="391" t="s">
        <v>603</v>
      </c>
      <c r="AY368" s="393" t="s">
        <v>1061</v>
      </c>
      <c r="AZ368" s="391" t="s">
        <v>845</v>
      </c>
      <c r="BA368" s="391" t="s">
        <v>846</v>
      </c>
      <c r="BB368" s="391" t="s">
        <v>780</v>
      </c>
      <c r="BC368" s="391" t="s">
        <v>521</v>
      </c>
      <c r="BD368" s="391" t="s">
        <v>1301</v>
      </c>
      <c r="BE368" s="392" t="s">
        <v>1302</v>
      </c>
      <c r="BF368" s="391" t="s">
        <v>741</v>
      </c>
      <c r="BG368" s="393" t="s">
        <v>1300</v>
      </c>
      <c r="BH368" s="391"/>
      <c r="BI368" s="391"/>
      <c r="BJ368" s="391"/>
      <c r="BK368" s="391"/>
      <c r="BL368" s="391"/>
      <c r="BM368" s="391"/>
      <c r="BN368" s="391"/>
      <c r="BO368" s="391"/>
      <c r="BP368" s="391"/>
      <c r="BQ368" s="391"/>
      <c r="BR368" s="391"/>
    </row>
    <row r="369" spans="1:70" s="394" customFormat="1" hidden="1" x14ac:dyDescent="0.35">
      <c r="A369" s="390" t="s">
        <v>477</v>
      </c>
      <c r="B369" s="391" t="s">
        <v>478</v>
      </c>
      <c r="C369" s="391" t="s">
        <v>479</v>
      </c>
      <c r="D369" s="392" t="s">
        <v>480</v>
      </c>
      <c r="E369" s="392" t="s">
        <v>481</v>
      </c>
      <c r="F369" s="391" t="s">
        <v>482</v>
      </c>
      <c r="G369" s="391" t="s">
        <v>483</v>
      </c>
      <c r="H369" s="391" t="s">
        <v>484</v>
      </c>
      <c r="I369" s="391" t="s">
        <v>485</v>
      </c>
      <c r="J369" s="391" t="s">
        <v>486</v>
      </c>
      <c r="K369" s="391" t="s">
        <v>487</v>
      </c>
      <c r="L369" s="390" t="s">
        <v>488</v>
      </c>
      <c r="M369" s="391" t="s">
        <v>1232</v>
      </c>
      <c r="N369" s="391" t="s">
        <v>1233</v>
      </c>
      <c r="O369" s="391" t="s">
        <v>487</v>
      </c>
      <c r="P369" s="391" t="s">
        <v>484</v>
      </c>
      <c r="Q369" s="390" t="s">
        <v>491</v>
      </c>
      <c r="R369" s="391" t="s">
        <v>492</v>
      </c>
      <c r="S369" s="391" t="s">
        <v>493</v>
      </c>
      <c r="T369" s="391">
        <v>56282903</v>
      </c>
      <c r="U369" s="391"/>
      <c r="V369" s="391"/>
      <c r="W369" s="392" t="s">
        <v>1298</v>
      </c>
      <c r="X369" s="391" t="s">
        <v>771</v>
      </c>
      <c r="Y369" s="391" t="s">
        <v>496</v>
      </c>
      <c r="Z369" s="391" t="s">
        <v>497</v>
      </c>
      <c r="AA369" s="391" t="s">
        <v>498</v>
      </c>
      <c r="AB369" s="391" t="s">
        <v>499</v>
      </c>
      <c r="AC369" s="391" t="s">
        <v>500</v>
      </c>
      <c r="AD369" s="393">
        <v>1238.8800000000001</v>
      </c>
      <c r="AE369" s="393">
        <v>1238.8800000000001</v>
      </c>
      <c r="AF369" s="391" t="s">
        <v>741</v>
      </c>
      <c r="AG369" s="391">
        <v>1</v>
      </c>
      <c r="AH369" s="393">
        <v>1238.8800000000001</v>
      </c>
      <c r="AI369" s="393">
        <v>1238.8800000000001</v>
      </c>
      <c r="AJ369" s="391" t="s">
        <v>501</v>
      </c>
      <c r="AK369" s="391" t="s">
        <v>502</v>
      </c>
      <c r="AL369" s="390" t="s">
        <v>503</v>
      </c>
      <c r="AM369" s="391">
        <v>34810</v>
      </c>
      <c r="AN369" s="391">
        <v>71615</v>
      </c>
      <c r="AO369" s="390" t="s">
        <v>477</v>
      </c>
      <c r="AP369" s="390" t="s">
        <v>504</v>
      </c>
      <c r="AQ369" s="391" t="s">
        <v>772</v>
      </c>
      <c r="AR369" s="391" t="s">
        <v>566</v>
      </c>
      <c r="AS369" s="392" t="s">
        <v>1298</v>
      </c>
      <c r="AT369" s="391" t="s">
        <v>482</v>
      </c>
      <c r="AU369" s="391" t="s">
        <v>1299</v>
      </c>
      <c r="AV369" s="393" t="s">
        <v>1300</v>
      </c>
      <c r="AW369" s="391" t="s">
        <v>777</v>
      </c>
      <c r="AX369" s="391" t="s">
        <v>509</v>
      </c>
      <c r="AY369" s="393" t="s">
        <v>1303</v>
      </c>
      <c r="AZ369" s="391" t="s">
        <v>845</v>
      </c>
      <c r="BA369" s="391" t="s">
        <v>846</v>
      </c>
      <c r="BB369" s="391" t="s">
        <v>780</v>
      </c>
      <c r="BC369" s="391" t="s">
        <v>521</v>
      </c>
      <c r="BD369" s="391" t="s">
        <v>1301</v>
      </c>
      <c r="BE369" s="392" t="s">
        <v>1302</v>
      </c>
      <c r="BF369" s="391" t="s">
        <v>741</v>
      </c>
      <c r="BG369" s="393" t="s">
        <v>1300</v>
      </c>
      <c r="BH369" s="391"/>
      <c r="BI369" s="391"/>
      <c r="BJ369" s="391"/>
      <c r="BK369" s="391"/>
      <c r="BL369" s="391"/>
      <c r="BM369" s="391"/>
      <c r="BN369" s="391"/>
      <c r="BO369" s="391"/>
      <c r="BP369" s="391"/>
      <c r="BQ369" s="391"/>
      <c r="BR369" s="391"/>
    </row>
    <row r="370" spans="1:70" hidden="1" x14ac:dyDescent="0.35">
      <c r="A370" s="301" t="s">
        <v>477</v>
      </c>
      <c r="B370" s="302" t="s">
        <v>478</v>
      </c>
      <c r="C370" s="302" t="s">
        <v>479</v>
      </c>
      <c r="D370" s="303" t="s">
        <v>480</v>
      </c>
      <c r="E370" s="303" t="s">
        <v>481</v>
      </c>
      <c r="F370" s="302" t="s">
        <v>482</v>
      </c>
      <c r="G370" s="302" t="s">
        <v>483</v>
      </c>
      <c r="H370" s="302" t="s">
        <v>484</v>
      </c>
      <c r="I370" s="302" t="s">
        <v>485</v>
      </c>
      <c r="J370" s="302" t="s">
        <v>486</v>
      </c>
      <c r="K370" s="302" t="s">
        <v>487</v>
      </c>
      <c r="L370" s="301" t="s">
        <v>488</v>
      </c>
      <c r="M370" s="302" t="s">
        <v>1232</v>
      </c>
      <c r="N370" s="302" t="s">
        <v>1233</v>
      </c>
      <c r="O370" s="302" t="s">
        <v>487</v>
      </c>
      <c r="P370" s="302" t="s">
        <v>484</v>
      </c>
      <c r="Q370" s="301" t="s">
        <v>491</v>
      </c>
      <c r="R370" s="302" t="s">
        <v>492</v>
      </c>
      <c r="S370" s="302" t="s">
        <v>493</v>
      </c>
      <c r="T370" s="302">
        <v>56295380</v>
      </c>
      <c r="U370" s="302"/>
      <c r="V370" s="302"/>
      <c r="W370" s="303" t="s">
        <v>1298</v>
      </c>
      <c r="X370" s="302" t="s">
        <v>792</v>
      </c>
      <c r="Y370" s="302" t="s">
        <v>496</v>
      </c>
      <c r="Z370" s="302" t="s">
        <v>793</v>
      </c>
      <c r="AA370" s="302"/>
      <c r="AB370" s="302" t="s">
        <v>794</v>
      </c>
      <c r="AC370" s="302" t="s">
        <v>795</v>
      </c>
      <c r="AD370" s="304">
        <v>0</v>
      </c>
      <c r="AE370" s="304">
        <v>104.36</v>
      </c>
      <c r="AF370" s="302" t="s">
        <v>741</v>
      </c>
      <c r="AG370" s="302">
        <v>1</v>
      </c>
      <c r="AH370" s="304">
        <v>0</v>
      </c>
      <c r="AI370" s="304">
        <v>104.36</v>
      </c>
      <c r="AJ370" s="302"/>
      <c r="AK370" s="302"/>
      <c r="AL370" s="301"/>
      <c r="AM370" s="302"/>
      <c r="AN370" s="302"/>
      <c r="AO370" s="301"/>
      <c r="AP370" s="301"/>
      <c r="AQ370" s="302" t="s">
        <v>796</v>
      </c>
      <c r="AR370" s="302"/>
      <c r="AS370" s="303"/>
      <c r="AT370" s="302"/>
      <c r="AU370" s="302"/>
      <c r="AV370" s="304"/>
      <c r="AW370" s="302"/>
      <c r="AX370" s="302"/>
      <c r="AY370" s="304"/>
      <c r="AZ370" s="302"/>
      <c r="BA370" s="302"/>
      <c r="BB370" s="302"/>
      <c r="BC370" s="302"/>
      <c r="BD370" s="302"/>
      <c r="BE370" s="303"/>
      <c r="BF370" s="302"/>
      <c r="BG370" s="304"/>
      <c r="BH370" s="302"/>
      <c r="BI370" s="302"/>
      <c r="BJ370" s="302"/>
      <c r="BK370" s="302"/>
      <c r="BL370" s="302"/>
      <c r="BM370" s="302"/>
      <c r="BN370" s="302"/>
      <c r="BO370" s="302"/>
      <c r="BP370" s="302"/>
      <c r="BQ370" s="302"/>
      <c r="BR370" s="302"/>
    </row>
    <row r="371" spans="1:70" s="399" customFormat="1" hidden="1" x14ac:dyDescent="0.35">
      <c r="A371" s="395" t="s">
        <v>477</v>
      </c>
      <c r="B371" s="396" t="s">
        <v>478</v>
      </c>
      <c r="C371" s="396" t="s">
        <v>479</v>
      </c>
      <c r="D371" s="397" t="s">
        <v>480</v>
      </c>
      <c r="E371" s="397" t="s">
        <v>481</v>
      </c>
      <c r="F371" s="396" t="s">
        <v>482</v>
      </c>
      <c r="G371" s="396" t="s">
        <v>483</v>
      </c>
      <c r="H371" s="396" t="s">
        <v>484</v>
      </c>
      <c r="I371" s="396" t="s">
        <v>485</v>
      </c>
      <c r="J371" s="396" t="s">
        <v>486</v>
      </c>
      <c r="K371" s="396" t="s">
        <v>487</v>
      </c>
      <c r="L371" s="395" t="s">
        <v>488</v>
      </c>
      <c r="M371" s="396" t="s">
        <v>1232</v>
      </c>
      <c r="N371" s="396" t="s">
        <v>1233</v>
      </c>
      <c r="O371" s="396" t="s">
        <v>487</v>
      </c>
      <c r="P371" s="396" t="s">
        <v>484</v>
      </c>
      <c r="Q371" s="395" t="s">
        <v>491</v>
      </c>
      <c r="R371" s="396" t="s">
        <v>492</v>
      </c>
      <c r="S371" s="396" t="s">
        <v>493</v>
      </c>
      <c r="T371" s="396">
        <v>56736096</v>
      </c>
      <c r="U371" s="396"/>
      <c r="V371" s="396"/>
      <c r="W371" s="397" t="s">
        <v>1304</v>
      </c>
      <c r="X371" s="396" t="s">
        <v>1235</v>
      </c>
      <c r="Y371" s="396" t="s">
        <v>590</v>
      </c>
      <c r="Z371" s="396" t="s">
        <v>497</v>
      </c>
      <c r="AA371" s="396" t="s">
        <v>498</v>
      </c>
      <c r="AB371" s="396" t="s">
        <v>499</v>
      </c>
      <c r="AC371" s="396" t="s">
        <v>500</v>
      </c>
      <c r="AD371" s="398">
        <v>5250</v>
      </c>
      <c r="AE371" s="398">
        <v>5250</v>
      </c>
      <c r="AF371" s="396" t="s">
        <v>741</v>
      </c>
      <c r="AG371" s="396">
        <v>1</v>
      </c>
      <c r="AH371" s="398">
        <v>5250</v>
      </c>
      <c r="AI371" s="398">
        <v>5250</v>
      </c>
      <c r="AJ371" s="396" t="s">
        <v>501</v>
      </c>
      <c r="AK371" s="396" t="s">
        <v>502</v>
      </c>
      <c r="AL371" s="395" t="s">
        <v>503</v>
      </c>
      <c r="AM371" s="396">
        <v>34801</v>
      </c>
      <c r="AN371" s="396">
        <v>71211</v>
      </c>
      <c r="AO371" s="395" t="s">
        <v>477</v>
      </c>
      <c r="AP371" s="395" t="s">
        <v>504</v>
      </c>
      <c r="AQ371" s="396" t="s">
        <v>1236</v>
      </c>
      <c r="AR371" s="396" t="s">
        <v>1025</v>
      </c>
      <c r="AS371" s="397" t="s">
        <v>1304</v>
      </c>
      <c r="AT371" s="396" t="s">
        <v>482</v>
      </c>
      <c r="AU371" s="396" t="s">
        <v>1305</v>
      </c>
      <c r="AV371" s="398" t="s">
        <v>1306</v>
      </c>
      <c r="AW371" s="396" t="s">
        <v>1272</v>
      </c>
      <c r="AX371" s="396" t="s">
        <v>509</v>
      </c>
      <c r="AY371" s="398" t="s">
        <v>1306</v>
      </c>
      <c r="AZ371" s="396">
        <v>1098604</v>
      </c>
      <c r="BA371" s="396" t="s">
        <v>1237</v>
      </c>
      <c r="BB371" s="396" t="s">
        <v>1238</v>
      </c>
      <c r="BC371" s="396" t="s">
        <v>1239</v>
      </c>
      <c r="BD371" s="396" t="s">
        <v>1307</v>
      </c>
      <c r="BE371" s="397" t="s">
        <v>1308</v>
      </c>
      <c r="BF371" s="396" t="s">
        <v>741</v>
      </c>
      <c r="BG371" s="398" t="s">
        <v>1306</v>
      </c>
      <c r="BH371" s="396">
        <v>10247353</v>
      </c>
      <c r="BI371" s="396">
        <v>1</v>
      </c>
      <c r="BJ371" s="396" t="s">
        <v>1272</v>
      </c>
      <c r="BK371" s="396" t="s">
        <v>600</v>
      </c>
      <c r="BL371" s="396" t="s">
        <v>601</v>
      </c>
      <c r="BM371" s="396"/>
      <c r="BN371" s="396"/>
      <c r="BO371" s="396"/>
      <c r="BP371" s="396"/>
      <c r="BQ371" s="396"/>
      <c r="BR371" s="396"/>
    </row>
    <row r="372" spans="1:70" hidden="1" x14ac:dyDescent="0.35">
      <c r="A372" s="301" t="s">
        <v>477</v>
      </c>
      <c r="B372" s="302" t="s">
        <v>478</v>
      </c>
      <c r="C372" s="302" t="s">
        <v>479</v>
      </c>
      <c r="D372" s="303" t="s">
        <v>480</v>
      </c>
      <c r="E372" s="303" t="s">
        <v>481</v>
      </c>
      <c r="F372" s="302" t="s">
        <v>482</v>
      </c>
      <c r="G372" s="302" t="s">
        <v>483</v>
      </c>
      <c r="H372" s="302" t="s">
        <v>484</v>
      </c>
      <c r="I372" s="302" t="s">
        <v>485</v>
      </c>
      <c r="J372" s="302" t="s">
        <v>486</v>
      </c>
      <c r="K372" s="302" t="s">
        <v>487</v>
      </c>
      <c r="L372" s="301" t="s">
        <v>488</v>
      </c>
      <c r="M372" s="302" t="s">
        <v>1232</v>
      </c>
      <c r="N372" s="302" t="s">
        <v>1233</v>
      </c>
      <c r="O372" s="302" t="s">
        <v>487</v>
      </c>
      <c r="P372" s="302" t="s">
        <v>484</v>
      </c>
      <c r="Q372" s="301" t="s">
        <v>491</v>
      </c>
      <c r="R372" s="302" t="s">
        <v>492</v>
      </c>
      <c r="S372" s="302" t="s">
        <v>493</v>
      </c>
      <c r="T372" s="302">
        <v>56791018</v>
      </c>
      <c r="U372" s="302"/>
      <c r="V372" s="302"/>
      <c r="W372" s="303" t="s">
        <v>1304</v>
      </c>
      <c r="X372" s="302" t="s">
        <v>792</v>
      </c>
      <c r="Y372" s="302" t="s">
        <v>590</v>
      </c>
      <c r="Z372" s="302" t="s">
        <v>793</v>
      </c>
      <c r="AA372" s="302"/>
      <c r="AB372" s="302" t="s">
        <v>794</v>
      </c>
      <c r="AC372" s="302" t="s">
        <v>795</v>
      </c>
      <c r="AD372" s="304">
        <v>0</v>
      </c>
      <c r="AE372" s="304">
        <v>367.5</v>
      </c>
      <c r="AF372" s="302" t="s">
        <v>741</v>
      </c>
      <c r="AG372" s="302">
        <v>1</v>
      </c>
      <c r="AH372" s="304">
        <v>0</v>
      </c>
      <c r="AI372" s="304">
        <v>367.5</v>
      </c>
      <c r="AJ372" s="302"/>
      <c r="AK372" s="302"/>
      <c r="AL372" s="301"/>
      <c r="AM372" s="302"/>
      <c r="AN372" s="302"/>
      <c r="AO372" s="301"/>
      <c r="AP372" s="301"/>
      <c r="AQ372" s="302" t="s">
        <v>796</v>
      </c>
      <c r="AR372" s="302"/>
      <c r="AS372" s="303"/>
      <c r="AT372" s="302"/>
      <c r="AU372" s="302"/>
      <c r="AV372" s="304"/>
      <c r="AW372" s="302"/>
      <c r="AX372" s="302"/>
      <c r="AY372" s="304"/>
      <c r="AZ372" s="302"/>
      <c r="BA372" s="302"/>
      <c r="BB372" s="302"/>
      <c r="BC372" s="302"/>
      <c r="BD372" s="302"/>
      <c r="BE372" s="303"/>
      <c r="BF372" s="302"/>
      <c r="BG372" s="304"/>
      <c r="BH372" s="302"/>
      <c r="BI372" s="302"/>
      <c r="BJ372" s="302"/>
      <c r="BK372" s="302"/>
      <c r="BL372" s="302"/>
      <c r="BM372" s="302"/>
      <c r="BN372" s="302"/>
      <c r="BO372" s="302"/>
      <c r="BP372" s="302"/>
      <c r="BQ372" s="302"/>
      <c r="BR372" s="302"/>
    </row>
    <row r="373" spans="1:70" hidden="1" x14ac:dyDescent="0.35">
      <c r="A373" s="301" t="s">
        <v>477</v>
      </c>
      <c r="B373" s="302" t="s">
        <v>478</v>
      </c>
      <c r="C373" s="302" t="s">
        <v>479</v>
      </c>
      <c r="D373" s="303" t="s">
        <v>480</v>
      </c>
      <c r="E373" s="303" t="s">
        <v>481</v>
      </c>
      <c r="F373" s="302" t="s">
        <v>482</v>
      </c>
      <c r="G373" s="302" t="s">
        <v>483</v>
      </c>
      <c r="H373" s="302" t="s">
        <v>484</v>
      </c>
      <c r="I373" s="302" t="s">
        <v>485</v>
      </c>
      <c r="J373" s="302" t="s">
        <v>486</v>
      </c>
      <c r="K373" s="302" t="s">
        <v>487</v>
      </c>
      <c r="L373" s="301" t="s">
        <v>488</v>
      </c>
      <c r="M373" s="302" t="s">
        <v>1232</v>
      </c>
      <c r="N373" s="302" t="s">
        <v>1233</v>
      </c>
      <c r="O373" s="302" t="s">
        <v>487</v>
      </c>
      <c r="P373" s="302" t="s">
        <v>484</v>
      </c>
      <c r="Q373" s="301" t="s">
        <v>491</v>
      </c>
      <c r="R373" s="302" t="s">
        <v>492</v>
      </c>
      <c r="S373" s="302" t="s">
        <v>493</v>
      </c>
      <c r="T373" s="302">
        <v>57863542</v>
      </c>
      <c r="U373" s="302"/>
      <c r="V373" s="302"/>
      <c r="W373" s="303" t="s">
        <v>1069</v>
      </c>
      <c r="X373" s="302" t="s">
        <v>879</v>
      </c>
      <c r="Y373" s="302" t="s">
        <v>590</v>
      </c>
      <c r="Z373" s="302" t="s">
        <v>880</v>
      </c>
      <c r="AA373" s="302"/>
      <c r="AB373" s="302" t="s">
        <v>880</v>
      </c>
      <c r="AC373" s="302" t="s">
        <v>880</v>
      </c>
      <c r="AD373" s="304">
        <v>-30.57</v>
      </c>
      <c r="AE373" s="304">
        <v>-30.57</v>
      </c>
      <c r="AF373" s="302" t="s">
        <v>741</v>
      </c>
      <c r="AG373" s="302">
        <v>1</v>
      </c>
      <c r="AH373" s="304">
        <v>-30.57</v>
      </c>
      <c r="AI373" s="304">
        <v>-30.57</v>
      </c>
      <c r="AJ373" s="302" t="s">
        <v>501</v>
      </c>
      <c r="AK373" s="302" t="s">
        <v>502</v>
      </c>
      <c r="AL373" s="301" t="s">
        <v>503</v>
      </c>
      <c r="AM373" s="302">
        <v>34801</v>
      </c>
      <c r="AN373" s="302">
        <v>76135</v>
      </c>
      <c r="AO373" s="301" t="s">
        <v>477</v>
      </c>
      <c r="AP373" s="301" t="s">
        <v>504</v>
      </c>
      <c r="AQ373" s="302" t="s">
        <v>885</v>
      </c>
      <c r="AR373" s="302"/>
      <c r="AS373" s="303"/>
      <c r="AT373" s="302"/>
      <c r="AU373" s="302"/>
      <c r="AV373" s="304"/>
      <c r="AW373" s="302"/>
      <c r="AX373" s="302"/>
      <c r="AY373" s="304"/>
      <c r="AZ373" s="302"/>
      <c r="BA373" s="302"/>
      <c r="BB373" s="302"/>
      <c r="BC373" s="302"/>
      <c r="BD373" s="302"/>
      <c r="BE373" s="303"/>
      <c r="BF373" s="302"/>
      <c r="BG373" s="304"/>
      <c r="BH373" s="302"/>
      <c r="BI373" s="302"/>
      <c r="BJ373" s="302"/>
      <c r="BK373" s="302"/>
      <c r="BL373" s="302"/>
      <c r="BM373" s="302"/>
      <c r="BN373" s="302"/>
      <c r="BO373" s="302"/>
      <c r="BP373" s="302"/>
      <c r="BQ373" s="302"/>
      <c r="BR373" s="302"/>
    </row>
    <row r="374" spans="1:70" s="399" customFormat="1" hidden="1" x14ac:dyDescent="0.35">
      <c r="A374" s="395" t="s">
        <v>477</v>
      </c>
      <c r="B374" s="396" t="s">
        <v>478</v>
      </c>
      <c r="C374" s="396" t="s">
        <v>479</v>
      </c>
      <c r="D374" s="397" t="s">
        <v>480</v>
      </c>
      <c r="E374" s="397" t="s">
        <v>481</v>
      </c>
      <c r="F374" s="396" t="s">
        <v>482</v>
      </c>
      <c r="G374" s="396" t="s">
        <v>483</v>
      </c>
      <c r="H374" s="396" t="s">
        <v>484</v>
      </c>
      <c r="I374" s="396" t="s">
        <v>485</v>
      </c>
      <c r="J374" s="396" t="s">
        <v>486</v>
      </c>
      <c r="K374" s="396" t="s">
        <v>487</v>
      </c>
      <c r="L374" s="395" t="s">
        <v>488</v>
      </c>
      <c r="M374" s="396" t="s">
        <v>1232</v>
      </c>
      <c r="N374" s="396" t="s">
        <v>1233</v>
      </c>
      <c r="O374" s="396" t="s">
        <v>487</v>
      </c>
      <c r="P374" s="396" t="s">
        <v>484</v>
      </c>
      <c r="Q374" s="395" t="s">
        <v>491</v>
      </c>
      <c r="R374" s="396" t="s">
        <v>492</v>
      </c>
      <c r="S374" s="396" t="s">
        <v>493</v>
      </c>
      <c r="T374" s="396">
        <v>59862835</v>
      </c>
      <c r="U374" s="396"/>
      <c r="V374" s="396"/>
      <c r="W374" s="397" t="s">
        <v>1309</v>
      </c>
      <c r="X374" s="396" t="s">
        <v>1310</v>
      </c>
      <c r="Y374" s="396" t="s">
        <v>496</v>
      </c>
      <c r="Z374" s="396" t="s">
        <v>497</v>
      </c>
      <c r="AA374" s="396" t="s">
        <v>498</v>
      </c>
      <c r="AB374" s="396" t="s">
        <v>499</v>
      </c>
      <c r="AC374" s="396" t="s">
        <v>500</v>
      </c>
      <c r="AD374" s="398">
        <v>300</v>
      </c>
      <c r="AE374" s="398">
        <v>300</v>
      </c>
      <c r="AF374" s="396" t="s">
        <v>741</v>
      </c>
      <c r="AG374" s="396">
        <v>1</v>
      </c>
      <c r="AH374" s="398">
        <v>300</v>
      </c>
      <c r="AI374" s="398">
        <v>300</v>
      </c>
      <c r="AJ374" s="396" t="s">
        <v>501</v>
      </c>
      <c r="AK374" s="396" t="s">
        <v>502</v>
      </c>
      <c r="AL374" s="395" t="s">
        <v>503</v>
      </c>
      <c r="AM374" s="396">
        <v>34810</v>
      </c>
      <c r="AN374" s="396">
        <v>71205</v>
      </c>
      <c r="AO374" s="395" t="s">
        <v>477</v>
      </c>
      <c r="AP374" s="395" t="s">
        <v>504</v>
      </c>
      <c r="AQ374" s="396" t="s">
        <v>1311</v>
      </c>
      <c r="AR374" s="396" t="s">
        <v>572</v>
      </c>
      <c r="AS374" s="397" t="s">
        <v>1309</v>
      </c>
      <c r="AT374" s="396" t="s">
        <v>1312</v>
      </c>
      <c r="AU374" s="396" t="s">
        <v>1313</v>
      </c>
      <c r="AV374" s="398" t="s">
        <v>606</v>
      </c>
      <c r="AW374" s="396" t="s">
        <v>1314</v>
      </c>
      <c r="AX374" s="396" t="s">
        <v>963</v>
      </c>
      <c r="AY374" s="398" t="s">
        <v>1315</v>
      </c>
      <c r="AZ374" s="396" t="s">
        <v>986</v>
      </c>
      <c r="BA374" s="396" t="s">
        <v>986</v>
      </c>
      <c r="BB374" s="396" t="s">
        <v>987</v>
      </c>
      <c r="BC374" s="396" t="s">
        <v>988</v>
      </c>
      <c r="BD374" s="396" t="s">
        <v>1316</v>
      </c>
      <c r="BE374" s="397" t="s">
        <v>1074</v>
      </c>
      <c r="BF374" s="396" t="s">
        <v>741</v>
      </c>
      <c r="BG374" s="398" t="s">
        <v>606</v>
      </c>
      <c r="BH374" s="396"/>
      <c r="BI374" s="396"/>
      <c r="BJ374" s="396"/>
      <c r="BK374" s="396"/>
      <c r="BL374" s="396"/>
      <c r="BM374" s="396"/>
      <c r="BN374" s="396"/>
      <c r="BO374" s="396"/>
      <c r="BP374" s="396"/>
      <c r="BQ374" s="396"/>
      <c r="BR374" s="396"/>
    </row>
    <row r="375" spans="1:70" hidden="1" x14ac:dyDescent="0.35">
      <c r="A375" s="301" t="s">
        <v>477</v>
      </c>
      <c r="B375" s="302" t="s">
        <v>478</v>
      </c>
      <c r="C375" s="302" t="s">
        <v>479</v>
      </c>
      <c r="D375" s="303" t="s">
        <v>480</v>
      </c>
      <c r="E375" s="303" t="s">
        <v>481</v>
      </c>
      <c r="F375" s="302" t="s">
        <v>482</v>
      </c>
      <c r="G375" s="302" t="s">
        <v>483</v>
      </c>
      <c r="H375" s="302" t="s">
        <v>484</v>
      </c>
      <c r="I375" s="302" t="s">
        <v>485</v>
      </c>
      <c r="J375" s="302" t="s">
        <v>486</v>
      </c>
      <c r="K375" s="302" t="s">
        <v>487</v>
      </c>
      <c r="L375" s="301" t="s">
        <v>488</v>
      </c>
      <c r="M375" s="302" t="s">
        <v>1232</v>
      </c>
      <c r="N375" s="302" t="s">
        <v>1233</v>
      </c>
      <c r="O375" s="302" t="s">
        <v>487</v>
      </c>
      <c r="P375" s="302" t="s">
        <v>484</v>
      </c>
      <c r="Q375" s="301" t="s">
        <v>491</v>
      </c>
      <c r="R375" s="302" t="s">
        <v>492</v>
      </c>
      <c r="S375" s="302" t="s">
        <v>493</v>
      </c>
      <c r="T375" s="302">
        <v>59980455</v>
      </c>
      <c r="U375" s="302"/>
      <c r="V375" s="302"/>
      <c r="W375" s="303" t="s">
        <v>1309</v>
      </c>
      <c r="X375" s="302" t="s">
        <v>792</v>
      </c>
      <c r="Y375" s="302" t="s">
        <v>496</v>
      </c>
      <c r="Z375" s="302" t="s">
        <v>793</v>
      </c>
      <c r="AA375" s="302"/>
      <c r="AB375" s="302" t="s">
        <v>794</v>
      </c>
      <c r="AC375" s="302" t="s">
        <v>795</v>
      </c>
      <c r="AD375" s="304">
        <v>0</v>
      </c>
      <c r="AE375" s="304">
        <v>21</v>
      </c>
      <c r="AF375" s="302" t="s">
        <v>741</v>
      </c>
      <c r="AG375" s="302">
        <v>1</v>
      </c>
      <c r="AH375" s="304">
        <v>0</v>
      </c>
      <c r="AI375" s="304">
        <v>21</v>
      </c>
      <c r="AJ375" s="302"/>
      <c r="AK375" s="302"/>
      <c r="AL375" s="301"/>
      <c r="AM375" s="302"/>
      <c r="AN375" s="302"/>
      <c r="AO375" s="301"/>
      <c r="AP375" s="301"/>
      <c r="AQ375" s="302" t="s">
        <v>796</v>
      </c>
      <c r="AR375" s="302"/>
      <c r="AS375" s="303"/>
      <c r="AT375" s="302"/>
      <c r="AU375" s="302"/>
      <c r="AV375" s="304"/>
      <c r="AW375" s="302"/>
      <c r="AX375" s="302"/>
      <c r="AY375" s="304"/>
      <c r="AZ375" s="302"/>
      <c r="BA375" s="302"/>
      <c r="BB375" s="302"/>
      <c r="BC375" s="302"/>
      <c r="BD375" s="302"/>
      <c r="BE375" s="303"/>
      <c r="BF375" s="302"/>
      <c r="BG375" s="304"/>
      <c r="BH375" s="302"/>
      <c r="BI375" s="302"/>
      <c r="BJ375" s="302"/>
      <c r="BK375" s="302"/>
      <c r="BL375" s="302"/>
      <c r="BM375" s="302"/>
      <c r="BN375" s="302"/>
      <c r="BO375" s="302"/>
      <c r="BP375" s="302"/>
      <c r="BQ375" s="302"/>
      <c r="BR375" s="302"/>
    </row>
    <row r="376" spans="1:70" s="394" customFormat="1" hidden="1" x14ac:dyDescent="0.35">
      <c r="A376" s="390" t="s">
        <v>477</v>
      </c>
      <c r="B376" s="391" t="s">
        <v>478</v>
      </c>
      <c r="C376" s="391" t="s">
        <v>479</v>
      </c>
      <c r="D376" s="392" t="s">
        <v>480</v>
      </c>
      <c r="E376" s="392" t="s">
        <v>481</v>
      </c>
      <c r="F376" s="391" t="s">
        <v>482</v>
      </c>
      <c r="G376" s="391" t="s">
        <v>483</v>
      </c>
      <c r="H376" s="391" t="s">
        <v>484</v>
      </c>
      <c r="I376" s="391" t="s">
        <v>485</v>
      </c>
      <c r="J376" s="391" t="s">
        <v>486</v>
      </c>
      <c r="K376" s="391" t="s">
        <v>487</v>
      </c>
      <c r="L376" s="390" t="s">
        <v>488</v>
      </c>
      <c r="M376" s="391" t="s">
        <v>1232</v>
      </c>
      <c r="N376" s="391" t="s">
        <v>1233</v>
      </c>
      <c r="O376" s="391" t="s">
        <v>487</v>
      </c>
      <c r="P376" s="391" t="s">
        <v>484</v>
      </c>
      <c r="Q376" s="390" t="s">
        <v>491</v>
      </c>
      <c r="R376" s="391" t="s">
        <v>492</v>
      </c>
      <c r="S376" s="391" t="s">
        <v>493</v>
      </c>
      <c r="T376" s="391">
        <v>61586956</v>
      </c>
      <c r="U376" s="391"/>
      <c r="V376" s="391"/>
      <c r="W376" s="392" t="s">
        <v>1249</v>
      </c>
      <c r="X376" s="391" t="s">
        <v>1123</v>
      </c>
      <c r="Y376" s="391" t="s">
        <v>496</v>
      </c>
      <c r="Z376" s="391" t="s">
        <v>497</v>
      </c>
      <c r="AA376" s="391" t="s">
        <v>498</v>
      </c>
      <c r="AB376" s="391" t="s">
        <v>499</v>
      </c>
      <c r="AC376" s="391" t="s">
        <v>500</v>
      </c>
      <c r="AD376" s="393">
        <v>14384000</v>
      </c>
      <c r="AE376" s="393">
        <v>14384000</v>
      </c>
      <c r="AF376" s="391" t="s">
        <v>273</v>
      </c>
      <c r="AG376" s="391">
        <v>2.1315E-4</v>
      </c>
      <c r="AH376" s="393">
        <v>3065.95</v>
      </c>
      <c r="AI376" s="393">
        <v>3065.95</v>
      </c>
      <c r="AJ376" s="391" t="s">
        <v>501</v>
      </c>
      <c r="AK376" s="391" t="s">
        <v>502</v>
      </c>
      <c r="AL376" s="390" t="s">
        <v>503</v>
      </c>
      <c r="AM376" s="391">
        <v>34810</v>
      </c>
      <c r="AN376" s="391">
        <v>75709</v>
      </c>
      <c r="AO376" s="390" t="s">
        <v>477</v>
      </c>
      <c r="AP376" s="390" t="s">
        <v>504</v>
      </c>
      <c r="AQ376" s="391" t="s">
        <v>1125</v>
      </c>
      <c r="AR376" s="391" t="s">
        <v>1126</v>
      </c>
      <c r="AS376" s="392" t="s">
        <v>1249</v>
      </c>
      <c r="AT376" s="391" t="s">
        <v>482</v>
      </c>
      <c r="AU376" s="391" t="s">
        <v>1317</v>
      </c>
      <c r="AV376" s="393" t="s">
        <v>1318</v>
      </c>
      <c r="AW376" s="391"/>
      <c r="AX376" s="391" t="s">
        <v>509</v>
      </c>
      <c r="AY376" s="393" t="s">
        <v>1319</v>
      </c>
      <c r="AZ376" s="391">
        <v>1931632</v>
      </c>
      <c r="BA376" s="391" t="s">
        <v>1144</v>
      </c>
      <c r="BB376" s="391" t="s">
        <v>1145</v>
      </c>
      <c r="BC376" s="391" t="s">
        <v>521</v>
      </c>
      <c r="BD376" s="391" t="s">
        <v>1320</v>
      </c>
      <c r="BE376" s="392" t="s">
        <v>1122</v>
      </c>
      <c r="BF376" s="391" t="s">
        <v>273</v>
      </c>
      <c r="BG376" s="393" t="s">
        <v>1318</v>
      </c>
      <c r="BH376" s="391"/>
      <c r="BI376" s="391"/>
      <c r="BJ376" s="391"/>
      <c r="BK376" s="391"/>
      <c r="BL376" s="391"/>
      <c r="BM376" s="391"/>
      <c r="BN376" s="391"/>
      <c r="BO376" s="391"/>
      <c r="BP376" s="391"/>
      <c r="BQ376" s="391"/>
      <c r="BR376" s="391"/>
    </row>
    <row r="377" spans="1:70" s="394" customFormat="1" hidden="1" x14ac:dyDescent="0.35">
      <c r="A377" s="390" t="s">
        <v>477</v>
      </c>
      <c r="B377" s="391" t="s">
        <v>478</v>
      </c>
      <c r="C377" s="391" t="s">
        <v>479</v>
      </c>
      <c r="D377" s="392" t="s">
        <v>480</v>
      </c>
      <c r="E377" s="392" t="s">
        <v>481</v>
      </c>
      <c r="F377" s="391" t="s">
        <v>482</v>
      </c>
      <c r="G377" s="391" t="s">
        <v>483</v>
      </c>
      <c r="H377" s="391" t="s">
        <v>484</v>
      </c>
      <c r="I377" s="391" t="s">
        <v>485</v>
      </c>
      <c r="J377" s="391" t="s">
        <v>486</v>
      </c>
      <c r="K377" s="391" t="s">
        <v>487</v>
      </c>
      <c r="L377" s="390" t="s">
        <v>488</v>
      </c>
      <c r="M377" s="391" t="s">
        <v>1232</v>
      </c>
      <c r="N377" s="391" t="s">
        <v>1233</v>
      </c>
      <c r="O377" s="391" t="s">
        <v>487</v>
      </c>
      <c r="P377" s="391" t="s">
        <v>484</v>
      </c>
      <c r="Q377" s="390" t="s">
        <v>491</v>
      </c>
      <c r="R377" s="391" t="s">
        <v>492</v>
      </c>
      <c r="S377" s="391" t="s">
        <v>493</v>
      </c>
      <c r="T377" s="391">
        <v>61586957</v>
      </c>
      <c r="U377" s="391"/>
      <c r="V377" s="391"/>
      <c r="W377" s="392" t="s">
        <v>1249</v>
      </c>
      <c r="X377" s="391" t="s">
        <v>1148</v>
      </c>
      <c r="Y377" s="391" t="s">
        <v>496</v>
      </c>
      <c r="Z377" s="391" t="s">
        <v>497</v>
      </c>
      <c r="AA377" s="391" t="s">
        <v>498</v>
      </c>
      <c r="AB377" s="391" t="s">
        <v>499</v>
      </c>
      <c r="AC377" s="391" t="s">
        <v>500</v>
      </c>
      <c r="AD377" s="393">
        <v>863040</v>
      </c>
      <c r="AE377" s="393">
        <v>863040</v>
      </c>
      <c r="AF377" s="391" t="s">
        <v>273</v>
      </c>
      <c r="AG377" s="391">
        <v>2.1315E-4</v>
      </c>
      <c r="AH377" s="393">
        <v>183.96</v>
      </c>
      <c r="AI377" s="393">
        <v>183.96</v>
      </c>
      <c r="AJ377" s="391" t="s">
        <v>501</v>
      </c>
      <c r="AK377" s="391" t="s">
        <v>502</v>
      </c>
      <c r="AL377" s="390" t="s">
        <v>503</v>
      </c>
      <c r="AM377" s="391">
        <v>34810</v>
      </c>
      <c r="AN377" s="391">
        <v>74510</v>
      </c>
      <c r="AO377" s="390" t="s">
        <v>477</v>
      </c>
      <c r="AP377" s="390" t="s">
        <v>504</v>
      </c>
      <c r="AQ377" s="391" t="s">
        <v>1149</v>
      </c>
      <c r="AR377" s="391" t="s">
        <v>1126</v>
      </c>
      <c r="AS377" s="392" t="s">
        <v>1249</v>
      </c>
      <c r="AT377" s="391" t="s">
        <v>482</v>
      </c>
      <c r="AU377" s="391" t="s">
        <v>1317</v>
      </c>
      <c r="AV377" s="393" t="s">
        <v>1318</v>
      </c>
      <c r="AW377" s="391"/>
      <c r="AX377" s="391" t="s">
        <v>603</v>
      </c>
      <c r="AY377" s="393" t="s">
        <v>1321</v>
      </c>
      <c r="AZ377" s="391">
        <v>1931632</v>
      </c>
      <c r="BA377" s="391" t="s">
        <v>1144</v>
      </c>
      <c r="BB377" s="391" t="s">
        <v>1145</v>
      </c>
      <c r="BC377" s="391" t="s">
        <v>521</v>
      </c>
      <c r="BD377" s="391" t="s">
        <v>1320</v>
      </c>
      <c r="BE377" s="392" t="s">
        <v>1122</v>
      </c>
      <c r="BF377" s="391" t="s">
        <v>273</v>
      </c>
      <c r="BG377" s="393" t="s">
        <v>1318</v>
      </c>
      <c r="BH377" s="391"/>
      <c r="BI377" s="391"/>
      <c r="BJ377" s="391"/>
      <c r="BK377" s="391"/>
      <c r="BL377" s="391"/>
      <c r="BM377" s="391"/>
      <c r="BN377" s="391"/>
      <c r="BO377" s="391"/>
      <c r="BP377" s="391"/>
      <c r="BQ377" s="391"/>
      <c r="BR377" s="391"/>
    </row>
    <row r="378" spans="1:70" s="394" customFormat="1" hidden="1" x14ac:dyDescent="0.35">
      <c r="A378" s="390" t="s">
        <v>477</v>
      </c>
      <c r="B378" s="391" t="s">
        <v>478</v>
      </c>
      <c r="C378" s="391" t="s">
        <v>479</v>
      </c>
      <c r="D378" s="392" t="s">
        <v>480</v>
      </c>
      <c r="E378" s="392" t="s">
        <v>481</v>
      </c>
      <c r="F378" s="391" t="s">
        <v>482</v>
      </c>
      <c r="G378" s="391" t="s">
        <v>483</v>
      </c>
      <c r="H378" s="391" t="s">
        <v>484</v>
      </c>
      <c r="I378" s="391" t="s">
        <v>485</v>
      </c>
      <c r="J378" s="391" t="s">
        <v>486</v>
      </c>
      <c r="K378" s="391" t="s">
        <v>487</v>
      </c>
      <c r="L378" s="390" t="s">
        <v>488</v>
      </c>
      <c r="M378" s="391" t="s">
        <v>1232</v>
      </c>
      <c r="N378" s="391" t="s">
        <v>1233</v>
      </c>
      <c r="O378" s="391" t="s">
        <v>487</v>
      </c>
      <c r="P378" s="391" t="s">
        <v>484</v>
      </c>
      <c r="Q378" s="390" t="s">
        <v>491</v>
      </c>
      <c r="R378" s="391" t="s">
        <v>492</v>
      </c>
      <c r="S378" s="391" t="s">
        <v>493</v>
      </c>
      <c r="T378" s="391">
        <v>61586958</v>
      </c>
      <c r="U378" s="391"/>
      <c r="V378" s="391"/>
      <c r="W378" s="392" t="s">
        <v>1249</v>
      </c>
      <c r="X378" s="391" t="s">
        <v>1123</v>
      </c>
      <c r="Y378" s="391" t="s">
        <v>496</v>
      </c>
      <c r="Z378" s="391" t="s">
        <v>497</v>
      </c>
      <c r="AA378" s="391" t="s">
        <v>498</v>
      </c>
      <c r="AB378" s="391" t="s">
        <v>499</v>
      </c>
      <c r="AC378" s="391" t="s">
        <v>500</v>
      </c>
      <c r="AD378" s="393">
        <v>17928000</v>
      </c>
      <c r="AE378" s="393">
        <v>17928000</v>
      </c>
      <c r="AF378" s="391" t="s">
        <v>273</v>
      </c>
      <c r="AG378" s="391">
        <v>2.1315E-4</v>
      </c>
      <c r="AH378" s="393">
        <v>3821.35</v>
      </c>
      <c r="AI378" s="393">
        <v>3821.35</v>
      </c>
      <c r="AJ378" s="391" t="s">
        <v>501</v>
      </c>
      <c r="AK378" s="391" t="s">
        <v>502</v>
      </c>
      <c r="AL378" s="390" t="s">
        <v>1253</v>
      </c>
      <c r="AM378" s="391">
        <v>34850</v>
      </c>
      <c r="AN378" s="391">
        <v>71405</v>
      </c>
      <c r="AO378" s="390" t="s">
        <v>606</v>
      </c>
      <c r="AP378" s="390" t="s">
        <v>1254</v>
      </c>
      <c r="AQ378" s="391" t="s">
        <v>1255</v>
      </c>
      <c r="AR378" s="391" t="s">
        <v>1126</v>
      </c>
      <c r="AS378" s="392" t="s">
        <v>1249</v>
      </c>
      <c r="AT378" s="391" t="s">
        <v>482</v>
      </c>
      <c r="AU378" s="391" t="s">
        <v>1247</v>
      </c>
      <c r="AV378" s="393" t="s">
        <v>1250</v>
      </c>
      <c r="AW378" s="391"/>
      <c r="AX378" s="391" t="s">
        <v>509</v>
      </c>
      <c r="AY378" s="393" t="s">
        <v>1251</v>
      </c>
      <c r="AZ378" s="391">
        <v>1931632</v>
      </c>
      <c r="BA378" s="391" t="s">
        <v>1144</v>
      </c>
      <c r="BB378" s="391" t="s">
        <v>1145</v>
      </c>
      <c r="BC378" s="391" t="s">
        <v>521</v>
      </c>
      <c r="BD378" s="391" t="s">
        <v>1252</v>
      </c>
      <c r="BE378" s="392" t="s">
        <v>1122</v>
      </c>
      <c r="BF378" s="391" t="s">
        <v>273</v>
      </c>
      <c r="BG378" s="393" t="s">
        <v>1250</v>
      </c>
      <c r="BH378" s="391"/>
      <c r="BI378" s="391"/>
      <c r="BJ378" s="391"/>
      <c r="BK378" s="391"/>
      <c r="BL378" s="391"/>
      <c r="BM378" s="391"/>
      <c r="BN378" s="391"/>
      <c r="BO378" s="391"/>
      <c r="BP378" s="391"/>
      <c r="BQ378" s="391"/>
      <c r="BR378" s="391"/>
    </row>
    <row r="379" spans="1:70" s="394" customFormat="1" hidden="1" x14ac:dyDescent="0.35">
      <c r="A379" s="390" t="s">
        <v>477</v>
      </c>
      <c r="B379" s="391" t="s">
        <v>478</v>
      </c>
      <c r="C379" s="391" t="s">
        <v>479</v>
      </c>
      <c r="D379" s="392" t="s">
        <v>480</v>
      </c>
      <c r="E379" s="392" t="s">
        <v>481</v>
      </c>
      <c r="F379" s="391" t="s">
        <v>482</v>
      </c>
      <c r="G379" s="391" t="s">
        <v>483</v>
      </c>
      <c r="H379" s="391" t="s">
        <v>484</v>
      </c>
      <c r="I379" s="391" t="s">
        <v>485</v>
      </c>
      <c r="J379" s="391" t="s">
        <v>486</v>
      </c>
      <c r="K379" s="391" t="s">
        <v>487</v>
      </c>
      <c r="L379" s="390" t="s">
        <v>488</v>
      </c>
      <c r="M379" s="391" t="s">
        <v>1232</v>
      </c>
      <c r="N379" s="391" t="s">
        <v>1233</v>
      </c>
      <c r="O379" s="391" t="s">
        <v>487</v>
      </c>
      <c r="P379" s="391" t="s">
        <v>484</v>
      </c>
      <c r="Q379" s="390" t="s">
        <v>491</v>
      </c>
      <c r="R379" s="391" t="s">
        <v>492</v>
      </c>
      <c r="S379" s="391" t="s">
        <v>493</v>
      </c>
      <c r="T379" s="391">
        <v>61586959</v>
      </c>
      <c r="U379" s="391"/>
      <c r="V379" s="391"/>
      <c r="W379" s="392" t="s">
        <v>1249</v>
      </c>
      <c r="X379" s="391" t="s">
        <v>1148</v>
      </c>
      <c r="Y379" s="391" t="s">
        <v>496</v>
      </c>
      <c r="Z379" s="391" t="s">
        <v>497</v>
      </c>
      <c r="AA379" s="391" t="s">
        <v>498</v>
      </c>
      <c r="AB379" s="391" t="s">
        <v>499</v>
      </c>
      <c r="AC379" s="391" t="s">
        <v>500</v>
      </c>
      <c r="AD379" s="393">
        <v>1075680</v>
      </c>
      <c r="AE379" s="393">
        <v>1075680</v>
      </c>
      <c r="AF379" s="391" t="s">
        <v>273</v>
      </c>
      <c r="AG379" s="391">
        <v>2.1315E-4</v>
      </c>
      <c r="AH379" s="393">
        <v>229.28</v>
      </c>
      <c r="AI379" s="393">
        <v>229.28</v>
      </c>
      <c r="AJ379" s="391" t="s">
        <v>501</v>
      </c>
      <c r="AK379" s="391" t="s">
        <v>502</v>
      </c>
      <c r="AL379" s="390" t="s">
        <v>1253</v>
      </c>
      <c r="AM379" s="391">
        <v>34850</v>
      </c>
      <c r="AN379" s="391">
        <v>74510</v>
      </c>
      <c r="AO379" s="390" t="s">
        <v>606</v>
      </c>
      <c r="AP379" s="390" t="s">
        <v>1254</v>
      </c>
      <c r="AQ379" s="391" t="s">
        <v>1257</v>
      </c>
      <c r="AR379" s="391" t="s">
        <v>1126</v>
      </c>
      <c r="AS379" s="392" t="s">
        <v>1249</v>
      </c>
      <c r="AT379" s="391" t="s">
        <v>482</v>
      </c>
      <c r="AU379" s="391" t="s">
        <v>1247</v>
      </c>
      <c r="AV379" s="393" t="s">
        <v>1250</v>
      </c>
      <c r="AW379" s="391"/>
      <c r="AX379" s="391" t="s">
        <v>603</v>
      </c>
      <c r="AY379" s="393" t="s">
        <v>1260</v>
      </c>
      <c r="AZ379" s="391">
        <v>1931632</v>
      </c>
      <c r="BA379" s="391" t="s">
        <v>1144</v>
      </c>
      <c r="BB379" s="391" t="s">
        <v>1145</v>
      </c>
      <c r="BC379" s="391" t="s">
        <v>521</v>
      </c>
      <c r="BD379" s="391" t="s">
        <v>1252</v>
      </c>
      <c r="BE379" s="392" t="s">
        <v>1122</v>
      </c>
      <c r="BF379" s="391" t="s">
        <v>273</v>
      </c>
      <c r="BG379" s="393" t="s">
        <v>1250</v>
      </c>
      <c r="BH379" s="391"/>
      <c r="BI379" s="391"/>
      <c r="BJ379" s="391"/>
      <c r="BK379" s="391"/>
      <c r="BL379" s="391"/>
      <c r="BM379" s="391"/>
      <c r="BN379" s="391"/>
      <c r="BO379" s="391"/>
      <c r="BP379" s="391"/>
      <c r="BQ379" s="391"/>
      <c r="BR379" s="391"/>
    </row>
    <row r="380" spans="1:70" s="394" customFormat="1" hidden="1" x14ac:dyDescent="0.35">
      <c r="A380" s="390" t="s">
        <v>477</v>
      </c>
      <c r="B380" s="391" t="s">
        <v>478</v>
      </c>
      <c r="C380" s="391" t="s">
        <v>479</v>
      </c>
      <c r="D380" s="392" t="s">
        <v>480</v>
      </c>
      <c r="E380" s="392" t="s">
        <v>481</v>
      </c>
      <c r="F380" s="391" t="s">
        <v>482</v>
      </c>
      <c r="G380" s="391" t="s">
        <v>483</v>
      </c>
      <c r="H380" s="391" t="s">
        <v>484</v>
      </c>
      <c r="I380" s="391" t="s">
        <v>485</v>
      </c>
      <c r="J380" s="391" t="s">
        <v>486</v>
      </c>
      <c r="K380" s="391" t="s">
        <v>487</v>
      </c>
      <c r="L380" s="390" t="s">
        <v>488</v>
      </c>
      <c r="M380" s="391" t="s">
        <v>1232</v>
      </c>
      <c r="N380" s="391" t="s">
        <v>1233</v>
      </c>
      <c r="O380" s="391" t="s">
        <v>487</v>
      </c>
      <c r="P380" s="391" t="s">
        <v>484</v>
      </c>
      <c r="Q380" s="390" t="s">
        <v>491</v>
      </c>
      <c r="R380" s="391" t="s">
        <v>492</v>
      </c>
      <c r="S380" s="391" t="s">
        <v>493</v>
      </c>
      <c r="T380" s="391">
        <v>61586960</v>
      </c>
      <c r="U380" s="391"/>
      <c r="V380" s="391"/>
      <c r="W380" s="392" t="s">
        <v>1249</v>
      </c>
      <c r="X380" s="391" t="s">
        <v>1123</v>
      </c>
      <c r="Y380" s="391" t="s">
        <v>496</v>
      </c>
      <c r="Z380" s="391" t="s">
        <v>497</v>
      </c>
      <c r="AA380" s="391" t="s">
        <v>498</v>
      </c>
      <c r="AB380" s="391" t="s">
        <v>499</v>
      </c>
      <c r="AC380" s="391" t="s">
        <v>500</v>
      </c>
      <c r="AD380" s="393">
        <v>14092800</v>
      </c>
      <c r="AE380" s="393">
        <v>14092800</v>
      </c>
      <c r="AF380" s="391" t="s">
        <v>273</v>
      </c>
      <c r="AG380" s="391">
        <v>2.1315E-4</v>
      </c>
      <c r="AH380" s="393">
        <v>3003.88</v>
      </c>
      <c r="AI380" s="393">
        <v>3003.88</v>
      </c>
      <c r="AJ380" s="391" t="s">
        <v>501</v>
      </c>
      <c r="AK380" s="391" t="s">
        <v>502</v>
      </c>
      <c r="AL380" s="390" t="s">
        <v>503</v>
      </c>
      <c r="AM380" s="391">
        <v>34810</v>
      </c>
      <c r="AN380" s="391">
        <v>75709</v>
      </c>
      <c r="AO380" s="390" t="s">
        <v>477</v>
      </c>
      <c r="AP380" s="390" t="s">
        <v>504</v>
      </c>
      <c r="AQ380" s="391" t="s">
        <v>1125</v>
      </c>
      <c r="AR380" s="391" t="s">
        <v>1126</v>
      </c>
      <c r="AS380" s="392" t="s">
        <v>1249</v>
      </c>
      <c r="AT380" s="391" t="s">
        <v>482</v>
      </c>
      <c r="AU380" s="391" t="s">
        <v>1322</v>
      </c>
      <c r="AV380" s="393" t="s">
        <v>1323</v>
      </c>
      <c r="AW380" s="391"/>
      <c r="AX380" s="391" t="s">
        <v>509</v>
      </c>
      <c r="AY380" s="393" t="s">
        <v>1324</v>
      </c>
      <c r="AZ380" s="391">
        <v>1931632</v>
      </c>
      <c r="BA380" s="391" t="s">
        <v>1144</v>
      </c>
      <c r="BB380" s="391" t="s">
        <v>1145</v>
      </c>
      <c r="BC380" s="391" t="s">
        <v>521</v>
      </c>
      <c r="BD380" s="391" t="s">
        <v>1325</v>
      </c>
      <c r="BE380" s="392" t="s">
        <v>1122</v>
      </c>
      <c r="BF380" s="391" t="s">
        <v>273</v>
      </c>
      <c r="BG380" s="393" t="s">
        <v>1323</v>
      </c>
      <c r="BH380" s="391"/>
      <c r="BI380" s="391"/>
      <c r="BJ380" s="391"/>
      <c r="BK380" s="391"/>
      <c r="BL380" s="391"/>
      <c r="BM380" s="391"/>
      <c r="BN380" s="391"/>
      <c r="BO380" s="391"/>
      <c r="BP380" s="391"/>
      <c r="BQ380" s="391"/>
      <c r="BR380" s="391"/>
    </row>
    <row r="381" spans="1:70" s="394" customFormat="1" hidden="1" x14ac:dyDescent="0.35">
      <c r="A381" s="390" t="s">
        <v>477</v>
      </c>
      <c r="B381" s="391" t="s">
        <v>478</v>
      </c>
      <c r="C381" s="391" t="s">
        <v>479</v>
      </c>
      <c r="D381" s="392" t="s">
        <v>480</v>
      </c>
      <c r="E381" s="392" t="s">
        <v>481</v>
      </c>
      <c r="F381" s="391" t="s">
        <v>482</v>
      </c>
      <c r="G381" s="391" t="s">
        <v>483</v>
      </c>
      <c r="H381" s="391" t="s">
        <v>484</v>
      </c>
      <c r="I381" s="391" t="s">
        <v>485</v>
      </c>
      <c r="J381" s="391" t="s">
        <v>486</v>
      </c>
      <c r="K381" s="391" t="s">
        <v>487</v>
      </c>
      <c r="L381" s="390" t="s">
        <v>488</v>
      </c>
      <c r="M381" s="391" t="s">
        <v>1232</v>
      </c>
      <c r="N381" s="391" t="s">
        <v>1233</v>
      </c>
      <c r="O381" s="391" t="s">
        <v>487</v>
      </c>
      <c r="P381" s="391" t="s">
        <v>484</v>
      </c>
      <c r="Q381" s="390" t="s">
        <v>491</v>
      </c>
      <c r="R381" s="391" t="s">
        <v>492</v>
      </c>
      <c r="S381" s="391" t="s">
        <v>493</v>
      </c>
      <c r="T381" s="391">
        <v>61586962</v>
      </c>
      <c r="U381" s="391"/>
      <c r="V381" s="391"/>
      <c r="W381" s="392" t="s">
        <v>1249</v>
      </c>
      <c r="X381" s="391" t="s">
        <v>1148</v>
      </c>
      <c r="Y381" s="391" t="s">
        <v>496</v>
      </c>
      <c r="Z381" s="391" t="s">
        <v>497</v>
      </c>
      <c r="AA381" s="391" t="s">
        <v>498</v>
      </c>
      <c r="AB381" s="391" t="s">
        <v>499</v>
      </c>
      <c r="AC381" s="391" t="s">
        <v>500</v>
      </c>
      <c r="AD381" s="393">
        <v>845568</v>
      </c>
      <c r="AE381" s="393">
        <v>845568</v>
      </c>
      <c r="AF381" s="391" t="s">
        <v>273</v>
      </c>
      <c r="AG381" s="391">
        <v>2.1315E-4</v>
      </c>
      <c r="AH381" s="393">
        <v>180.23</v>
      </c>
      <c r="AI381" s="393">
        <v>180.23</v>
      </c>
      <c r="AJ381" s="391" t="s">
        <v>501</v>
      </c>
      <c r="AK381" s="391" t="s">
        <v>502</v>
      </c>
      <c r="AL381" s="390" t="s">
        <v>503</v>
      </c>
      <c r="AM381" s="391">
        <v>34810</v>
      </c>
      <c r="AN381" s="391">
        <v>74510</v>
      </c>
      <c r="AO381" s="390" t="s">
        <v>477</v>
      </c>
      <c r="AP381" s="390" t="s">
        <v>504</v>
      </c>
      <c r="AQ381" s="391" t="s">
        <v>1149</v>
      </c>
      <c r="AR381" s="391" t="s">
        <v>1126</v>
      </c>
      <c r="AS381" s="392" t="s">
        <v>1249</v>
      </c>
      <c r="AT381" s="391" t="s">
        <v>482</v>
      </c>
      <c r="AU381" s="391" t="s">
        <v>1322</v>
      </c>
      <c r="AV381" s="393" t="s">
        <v>1323</v>
      </c>
      <c r="AW381" s="391"/>
      <c r="AX381" s="391" t="s">
        <v>603</v>
      </c>
      <c r="AY381" s="393" t="s">
        <v>1326</v>
      </c>
      <c r="AZ381" s="391">
        <v>1931632</v>
      </c>
      <c r="BA381" s="391" t="s">
        <v>1144</v>
      </c>
      <c r="BB381" s="391" t="s">
        <v>1145</v>
      </c>
      <c r="BC381" s="391" t="s">
        <v>521</v>
      </c>
      <c r="BD381" s="391" t="s">
        <v>1325</v>
      </c>
      <c r="BE381" s="392" t="s">
        <v>1122</v>
      </c>
      <c r="BF381" s="391" t="s">
        <v>273</v>
      </c>
      <c r="BG381" s="393" t="s">
        <v>1323</v>
      </c>
      <c r="BH381" s="391"/>
      <c r="BI381" s="391"/>
      <c r="BJ381" s="391"/>
      <c r="BK381" s="391"/>
      <c r="BL381" s="391"/>
      <c r="BM381" s="391"/>
      <c r="BN381" s="391"/>
      <c r="BO381" s="391"/>
      <c r="BP381" s="391"/>
      <c r="BQ381" s="391"/>
      <c r="BR381" s="391"/>
    </row>
    <row r="382" spans="1:70" s="394" customFormat="1" hidden="1" x14ac:dyDescent="0.35">
      <c r="A382" s="390" t="s">
        <v>477</v>
      </c>
      <c r="B382" s="391" t="s">
        <v>478</v>
      </c>
      <c r="C382" s="391" t="s">
        <v>479</v>
      </c>
      <c r="D382" s="392" t="s">
        <v>480</v>
      </c>
      <c r="E382" s="392" t="s">
        <v>481</v>
      </c>
      <c r="F382" s="391" t="s">
        <v>482</v>
      </c>
      <c r="G382" s="391" t="s">
        <v>483</v>
      </c>
      <c r="H382" s="391" t="s">
        <v>484</v>
      </c>
      <c r="I382" s="391" t="s">
        <v>485</v>
      </c>
      <c r="J382" s="391" t="s">
        <v>486</v>
      </c>
      <c r="K382" s="391" t="s">
        <v>487</v>
      </c>
      <c r="L382" s="390" t="s">
        <v>488</v>
      </c>
      <c r="M382" s="391" t="s">
        <v>1232</v>
      </c>
      <c r="N382" s="391" t="s">
        <v>1233</v>
      </c>
      <c r="O382" s="391" t="s">
        <v>487</v>
      </c>
      <c r="P382" s="391" t="s">
        <v>484</v>
      </c>
      <c r="Q382" s="390" t="s">
        <v>491</v>
      </c>
      <c r="R382" s="391" t="s">
        <v>492</v>
      </c>
      <c r="S382" s="391" t="s">
        <v>493</v>
      </c>
      <c r="T382" s="391">
        <v>61586963</v>
      </c>
      <c r="U382" s="391"/>
      <c r="V382" s="391"/>
      <c r="W382" s="392" t="s">
        <v>1249</v>
      </c>
      <c r="X382" s="391" t="s">
        <v>1148</v>
      </c>
      <c r="Y382" s="391" t="s">
        <v>496</v>
      </c>
      <c r="Z382" s="391" t="s">
        <v>497</v>
      </c>
      <c r="AA382" s="391" t="s">
        <v>498</v>
      </c>
      <c r="AB382" s="391" t="s">
        <v>499</v>
      </c>
      <c r="AC382" s="391" t="s">
        <v>500</v>
      </c>
      <c r="AD382" s="393">
        <v>536160</v>
      </c>
      <c r="AE382" s="393">
        <v>536160</v>
      </c>
      <c r="AF382" s="391" t="s">
        <v>273</v>
      </c>
      <c r="AG382" s="391">
        <v>2.1315E-4</v>
      </c>
      <c r="AH382" s="393">
        <v>114.28</v>
      </c>
      <c r="AI382" s="393">
        <v>114.28</v>
      </c>
      <c r="AJ382" s="391" t="s">
        <v>501</v>
      </c>
      <c r="AK382" s="391" t="s">
        <v>502</v>
      </c>
      <c r="AL382" s="390" t="s">
        <v>503</v>
      </c>
      <c r="AM382" s="391">
        <v>34810</v>
      </c>
      <c r="AN382" s="391">
        <v>74510</v>
      </c>
      <c r="AO382" s="390" t="s">
        <v>477</v>
      </c>
      <c r="AP382" s="390" t="s">
        <v>504</v>
      </c>
      <c r="AQ382" s="391" t="s">
        <v>1149</v>
      </c>
      <c r="AR382" s="391" t="s">
        <v>1126</v>
      </c>
      <c r="AS382" s="392" t="s">
        <v>1249</v>
      </c>
      <c r="AT382" s="391" t="s">
        <v>482</v>
      </c>
      <c r="AU382" s="391" t="s">
        <v>1327</v>
      </c>
      <c r="AV382" s="393" t="s">
        <v>1328</v>
      </c>
      <c r="AW382" s="391"/>
      <c r="AX382" s="391" t="s">
        <v>509</v>
      </c>
      <c r="AY382" s="393" t="s">
        <v>1329</v>
      </c>
      <c r="AZ382" s="391">
        <v>1931632</v>
      </c>
      <c r="BA382" s="391" t="s">
        <v>1144</v>
      </c>
      <c r="BB382" s="391" t="s">
        <v>1145</v>
      </c>
      <c r="BC382" s="391" t="s">
        <v>521</v>
      </c>
      <c r="BD382" s="391" t="s">
        <v>1330</v>
      </c>
      <c r="BE382" s="392" t="s">
        <v>1122</v>
      </c>
      <c r="BF382" s="391" t="s">
        <v>273</v>
      </c>
      <c r="BG382" s="393" t="s">
        <v>1328</v>
      </c>
      <c r="BH382" s="391"/>
      <c r="BI382" s="391"/>
      <c r="BJ382" s="391"/>
      <c r="BK382" s="391"/>
      <c r="BL382" s="391"/>
      <c r="BM382" s="391"/>
      <c r="BN382" s="391"/>
      <c r="BO382" s="391"/>
      <c r="BP382" s="391"/>
      <c r="BQ382" s="391"/>
      <c r="BR382" s="391"/>
    </row>
    <row r="383" spans="1:70" s="394" customFormat="1" hidden="1" x14ac:dyDescent="0.35">
      <c r="A383" s="390" t="s">
        <v>477</v>
      </c>
      <c r="B383" s="391" t="s">
        <v>478</v>
      </c>
      <c r="C383" s="391" t="s">
        <v>479</v>
      </c>
      <c r="D383" s="392" t="s">
        <v>480</v>
      </c>
      <c r="E383" s="392" t="s">
        <v>481</v>
      </c>
      <c r="F383" s="391" t="s">
        <v>482</v>
      </c>
      <c r="G383" s="391" t="s">
        <v>483</v>
      </c>
      <c r="H383" s="391" t="s">
        <v>484</v>
      </c>
      <c r="I383" s="391" t="s">
        <v>485</v>
      </c>
      <c r="J383" s="391" t="s">
        <v>486</v>
      </c>
      <c r="K383" s="391" t="s">
        <v>487</v>
      </c>
      <c r="L383" s="390" t="s">
        <v>488</v>
      </c>
      <c r="M383" s="391" t="s">
        <v>1232</v>
      </c>
      <c r="N383" s="391" t="s">
        <v>1233</v>
      </c>
      <c r="O383" s="391" t="s">
        <v>487</v>
      </c>
      <c r="P383" s="391" t="s">
        <v>484</v>
      </c>
      <c r="Q383" s="390" t="s">
        <v>491</v>
      </c>
      <c r="R383" s="391" t="s">
        <v>492</v>
      </c>
      <c r="S383" s="391" t="s">
        <v>493</v>
      </c>
      <c r="T383" s="391">
        <v>61586964</v>
      </c>
      <c r="U383" s="391"/>
      <c r="V383" s="391"/>
      <c r="W383" s="392" t="s">
        <v>1249</v>
      </c>
      <c r="X383" s="391" t="s">
        <v>1123</v>
      </c>
      <c r="Y383" s="391" t="s">
        <v>496</v>
      </c>
      <c r="Z383" s="391" t="s">
        <v>497</v>
      </c>
      <c r="AA383" s="391" t="s">
        <v>498</v>
      </c>
      <c r="AB383" s="391" t="s">
        <v>499</v>
      </c>
      <c r="AC383" s="391" t="s">
        <v>500</v>
      </c>
      <c r="AD383" s="393">
        <v>8936000</v>
      </c>
      <c r="AE383" s="393">
        <v>8936000</v>
      </c>
      <c r="AF383" s="391" t="s">
        <v>273</v>
      </c>
      <c r="AG383" s="391">
        <v>2.1315E-4</v>
      </c>
      <c r="AH383" s="393">
        <v>1904.71</v>
      </c>
      <c r="AI383" s="393">
        <v>1904.71</v>
      </c>
      <c r="AJ383" s="391" t="s">
        <v>501</v>
      </c>
      <c r="AK383" s="391" t="s">
        <v>502</v>
      </c>
      <c r="AL383" s="390" t="s">
        <v>503</v>
      </c>
      <c r="AM383" s="391">
        <v>34810</v>
      </c>
      <c r="AN383" s="391">
        <v>75709</v>
      </c>
      <c r="AO383" s="390" t="s">
        <v>477</v>
      </c>
      <c r="AP383" s="390" t="s">
        <v>504</v>
      </c>
      <c r="AQ383" s="391" t="s">
        <v>1125</v>
      </c>
      <c r="AR383" s="391" t="s">
        <v>1126</v>
      </c>
      <c r="AS383" s="392" t="s">
        <v>1249</v>
      </c>
      <c r="AT383" s="391" t="s">
        <v>482</v>
      </c>
      <c r="AU383" s="391" t="s">
        <v>1327</v>
      </c>
      <c r="AV383" s="393" t="s">
        <v>1328</v>
      </c>
      <c r="AW383" s="391"/>
      <c r="AX383" s="391" t="s">
        <v>603</v>
      </c>
      <c r="AY383" s="393" t="s">
        <v>1331</v>
      </c>
      <c r="AZ383" s="391">
        <v>1931632</v>
      </c>
      <c r="BA383" s="391" t="s">
        <v>1144</v>
      </c>
      <c r="BB383" s="391" t="s">
        <v>1145</v>
      </c>
      <c r="BC383" s="391" t="s">
        <v>521</v>
      </c>
      <c r="BD383" s="391" t="s">
        <v>1330</v>
      </c>
      <c r="BE383" s="392" t="s">
        <v>1122</v>
      </c>
      <c r="BF383" s="391" t="s">
        <v>273</v>
      </c>
      <c r="BG383" s="393" t="s">
        <v>1328</v>
      </c>
      <c r="BH383" s="391"/>
      <c r="BI383" s="391"/>
      <c r="BJ383" s="391"/>
      <c r="BK383" s="391"/>
      <c r="BL383" s="391"/>
      <c r="BM383" s="391"/>
      <c r="BN383" s="391"/>
      <c r="BO383" s="391"/>
      <c r="BP383" s="391"/>
      <c r="BQ383" s="391"/>
      <c r="BR383" s="391"/>
    </row>
    <row r="384" spans="1:70" s="394" customFormat="1" hidden="1" x14ac:dyDescent="0.35">
      <c r="A384" s="390" t="s">
        <v>477</v>
      </c>
      <c r="B384" s="391" t="s">
        <v>478</v>
      </c>
      <c r="C384" s="391" t="s">
        <v>479</v>
      </c>
      <c r="D384" s="392" t="s">
        <v>480</v>
      </c>
      <c r="E384" s="392" t="s">
        <v>481</v>
      </c>
      <c r="F384" s="391" t="s">
        <v>482</v>
      </c>
      <c r="G384" s="391" t="s">
        <v>483</v>
      </c>
      <c r="H384" s="391" t="s">
        <v>484</v>
      </c>
      <c r="I384" s="391" t="s">
        <v>485</v>
      </c>
      <c r="J384" s="391" t="s">
        <v>486</v>
      </c>
      <c r="K384" s="391" t="s">
        <v>487</v>
      </c>
      <c r="L384" s="390" t="s">
        <v>488</v>
      </c>
      <c r="M384" s="391" t="s">
        <v>1232</v>
      </c>
      <c r="N384" s="391" t="s">
        <v>1233</v>
      </c>
      <c r="O384" s="391" t="s">
        <v>487</v>
      </c>
      <c r="P384" s="391" t="s">
        <v>484</v>
      </c>
      <c r="Q384" s="390" t="s">
        <v>491</v>
      </c>
      <c r="R384" s="391" t="s">
        <v>492</v>
      </c>
      <c r="S384" s="391" t="s">
        <v>493</v>
      </c>
      <c r="T384" s="391">
        <v>61586970</v>
      </c>
      <c r="U384" s="391"/>
      <c r="V384" s="391"/>
      <c r="W384" s="392" t="s">
        <v>1332</v>
      </c>
      <c r="X384" s="391" t="s">
        <v>1224</v>
      </c>
      <c r="Y384" s="391" t="s">
        <v>496</v>
      </c>
      <c r="Z384" s="391" t="s">
        <v>497</v>
      </c>
      <c r="AA384" s="391" t="s">
        <v>498</v>
      </c>
      <c r="AB384" s="391" t="s">
        <v>499</v>
      </c>
      <c r="AC384" s="391" t="s">
        <v>500</v>
      </c>
      <c r="AD384" s="393">
        <v>12616000</v>
      </c>
      <c r="AE384" s="393">
        <v>12616000</v>
      </c>
      <c r="AF384" s="391" t="s">
        <v>273</v>
      </c>
      <c r="AG384" s="391">
        <v>2.1315E-4</v>
      </c>
      <c r="AH384" s="393">
        <v>2689.1</v>
      </c>
      <c r="AI384" s="393">
        <v>2689.1</v>
      </c>
      <c r="AJ384" s="391" t="s">
        <v>501</v>
      </c>
      <c r="AK384" s="391" t="s">
        <v>502</v>
      </c>
      <c r="AL384" s="390" t="s">
        <v>503</v>
      </c>
      <c r="AM384" s="391">
        <v>34810</v>
      </c>
      <c r="AN384" s="391">
        <v>75709</v>
      </c>
      <c r="AO384" s="390" t="s">
        <v>477</v>
      </c>
      <c r="AP384" s="390" t="s">
        <v>504</v>
      </c>
      <c r="AQ384" s="391" t="s">
        <v>1125</v>
      </c>
      <c r="AR384" s="391" t="s">
        <v>1126</v>
      </c>
      <c r="AS384" s="392" t="s">
        <v>1332</v>
      </c>
      <c r="AT384" s="391" t="s">
        <v>482</v>
      </c>
      <c r="AU384" s="391" t="s">
        <v>1333</v>
      </c>
      <c r="AV384" s="393" t="s">
        <v>1334</v>
      </c>
      <c r="AW384" s="391"/>
      <c r="AX384" s="391" t="s">
        <v>509</v>
      </c>
      <c r="AY384" s="393" t="s">
        <v>1335</v>
      </c>
      <c r="AZ384" s="391">
        <v>1931632</v>
      </c>
      <c r="BA384" s="391" t="s">
        <v>1144</v>
      </c>
      <c r="BB384" s="391" t="s">
        <v>1145</v>
      </c>
      <c r="BC384" s="391" t="s">
        <v>521</v>
      </c>
      <c r="BD384" s="391" t="s">
        <v>1336</v>
      </c>
      <c r="BE384" s="392" t="s">
        <v>1122</v>
      </c>
      <c r="BF384" s="391" t="s">
        <v>273</v>
      </c>
      <c r="BG384" s="393" t="s">
        <v>1334</v>
      </c>
      <c r="BH384" s="391"/>
      <c r="BI384" s="391"/>
      <c r="BJ384" s="391"/>
      <c r="BK384" s="391"/>
      <c r="BL384" s="391"/>
      <c r="BM384" s="391"/>
      <c r="BN384" s="391"/>
      <c r="BO384" s="391"/>
      <c r="BP384" s="391"/>
      <c r="BQ384" s="391"/>
      <c r="BR384" s="391"/>
    </row>
    <row r="385" spans="1:70" s="394" customFormat="1" hidden="1" x14ac:dyDescent="0.35">
      <c r="A385" s="390" t="s">
        <v>477</v>
      </c>
      <c r="B385" s="391" t="s">
        <v>478</v>
      </c>
      <c r="C385" s="391" t="s">
        <v>479</v>
      </c>
      <c r="D385" s="392" t="s">
        <v>480</v>
      </c>
      <c r="E385" s="392" t="s">
        <v>481</v>
      </c>
      <c r="F385" s="391" t="s">
        <v>482</v>
      </c>
      <c r="G385" s="391" t="s">
        <v>483</v>
      </c>
      <c r="H385" s="391" t="s">
        <v>484</v>
      </c>
      <c r="I385" s="391" t="s">
        <v>485</v>
      </c>
      <c r="J385" s="391" t="s">
        <v>486</v>
      </c>
      <c r="K385" s="391" t="s">
        <v>487</v>
      </c>
      <c r="L385" s="390" t="s">
        <v>488</v>
      </c>
      <c r="M385" s="391" t="s">
        <v>1232</v>
      </c>
      <c r="N385" s="391" t="s">
        <v>1233</v>
      </c>
      <c r="O385" s="391" t="s">
        <v>487</v>
      </c>
      <c r="P385" s="391" t="s">
        <v>484</v>
      </c>
      <c r="Q385" s="390" t="s">
        <v>491</v>
      </c>
      <c r="R385" s="391" t="s">
        <v>492</v>
      </c>
      <c r="S385" s="391" t="s">
        <v>493</v>
      </c>
      <c r="T385" s="391">
        <v>61586971</v>
      </c>
      <c r="U385" s="391"/>
      <c r="V385" s="391"/>
      <c r="W385" s="392" t="s">
        <v>1332</v>
      </c>
      <c r="X385" s="391" t="s">
        <v>1148</v>
      </c>
      <c r="Y385" s="391" t="s">
        <v>496</v>
      </c>
      <c r="Z385" s="391" t="s">
        <v>497</v>
      </c>
      <c r="AA385" s="391" t="s">
        <v>498</v>
      </c>
      <c r="AB385" s="391" t="s">
        <v>499</v>
      </c>
      <c r="AC385" s="391" t="s">
        <v>500</v>
      </c>
      <c r="AD385" s="393">
        <v>756960</v>
      </c>
      <c r="AE385" s="393">
        <v>756960</v>
      </c>
      <c r="AF385" s="391" t="s">
        <v>273</v>
      </c>
      <c r="AG385" s="391">
        <v>2.1315E-4</v>
      </c>
      <c r="AH385" s="393">
        <v>161.35</v>
      </c>
      <c r="AI385" s="393">
        <v>161.35</v>
      </c>
      <c r="AJ385" s="391" t="s">
        <v>501</v>
      </c>
      <c r="AK385" s="391" t="s">
        <v>502</v>
      </c>
      <c r="AL385" s="390" t="s">
        <v>503</v>
      </c>
      <c r="AM385" s="391">
        <v>34810</v>
      </c>
      <c r="AN385" s="391">
        <v>74510</v>
      </c>
      <c r="AO385" s="390" t="s">
        <v>477</v>
      </c>
      <c r="AP385" s="390" t="s">
        <v>504</v>
      </c>
      <c r="AQ385" s="391" t="s">
        <v>1149</v>
      </c>
      <c r="AR385" s="391" t="s">
        <v>1126</v>
      </c>
      <c r="AS385" s="392" t="s">
        <v>1332</v>
      </c>
      <c r="AT385" s="391" t="s">
        <v>482</v>
      </c>
      <c r="AU385" s="391" t="s">
        <v>1333</v>
      </c>
      <c r="AV385" s="393" t="s">
        <v>1334</v>
      </c>
      <c r="AW385" s="391"/>
      <c r="AX385" s="391" t="s">
        <v>603</v>
      </c>
      <c r="AY385" s="393" t="s">
        <v>1337</v>
      </c>
      <c r="AZ385" s="391">
        <v>1931632</v>
      </c>
      <c r="BA385" s="391" t="s">
        <v>1144</v>
      </c>
      <c r="BB385" s="391" t="s">
        <v>1145</v>
      </c>
      <c r="BC385" s="391" t="s">
        <v>521</v>
      </c>
      <c r="BD385" s="391" t="s">
        <v>1336</v>
      </c>
      <c r="BE385" s="392" t="s">
        <v>1122</v>
      </c>
      <c r="BF385" s="391" t="s">
        <v>273</v>
      </c>
      <c r="BG385" s="393" t="s">
        <v>1334</v>
      </c>
      <c r="BH385" s="391"/>
      <c r="BI385" s="391"/>
      <c r="BJ385" s="391"/>
      <c r="BK385" s="391"/>
      <c r="BL385" s="391"/>
      <c r="BM385" s="391"/>
      <c r="BN385" s="391"/>
      <c r="BO385" s="391"/>
      <c r="BP385" s="391"/>
      <c r="BQ385" s="391"/>
      <c r="BR385" s="391"/>
    </row>
    <row r="386" spans="1:70" hidden="1" x14ac:dyDescent="0.35">
      <c r="A386" s="301" t="s">
        <v>477</v>
      </c>
      <c r="B386" s="302" t="s">
        <v>478</v>
      </c>
      <c r="C386" s="302" t="s">
        <v>479</v>
      </c>
      <c r="D386" s="303" t="s">
        <v>480</v>
      </c>
      <c r="E386" s="303" t="s">
        <v>481</v>
      </c>
      <c r="F386" s="302" t="s">
        <v>482</v>
      </c>
      <c r="G386" s="302" t="s">
        <v>483</v>
      </c>
      <c r="H386" s="302" t="s">
        <v>484</v>
      </c>
      <c r="I386" s="302" t="s">
        <v>485</v>
      </c>
      <c r="J386" s="302" t="s">
        <v>486</v>
      </c>
      <c r="K386" s="302" t="s">
        <v>487</v>
      </c>
      <c r="L386" s="301" t="s">
        <v>488</v>
      </c>
      <c r="M386" s="302" t="s">
        <v>1232</v>
      </c>
      <c r="N386" s="302" t="s">
        <v>1233</v>
      </c>
      <c r="O386" s="302" t="s">
        <v>487</v>
      </c>
      <c r="P386" s="302" t="s">
        <v>484</v>
      </c>
      <c r="Q386" s="301" t="s">
        <v>491</v>
      </c>
      <c r="R386" s="302" t="s">
        <v>492</v>
      </c>
      <c r="S386" s="302" t="s">
        <v>493</v>
      </c>
      <c r="T386" s="302">
        <v>61594072</v>
      </c>
      <c r="U386" s="302"/>
      <c r="V386" s="302"/>
      <c r="W386" s="303" t="s">
        <v>1249</v>
      </c>
      <c r="X386" s="302" t="s">
        <v>792</v>
      </c>
      <c r="Y386" s="302" t="s">
        <v>496</v>
      </c>
      <c r="Z386" s="302" t="s">
        <v>793</v>
      </c>
      <c r="AA386" s="302"/>
      <c r="AB386" s="302" t="s">
        <v>794</v>
      </c>
      <c r="AC386" s="302" t="s">
        <v>795</v>
      </c>
      <c r="AD386" s="304">
        <v>0</v>
      </c>
      <c r="AE386" s="304">
        <v>5042394.5599999996</v>
      </c>
      <c r="AF386" s="302" t="s">
        <v>273</v>
      </c>
      <c r="AG386" s="302">
        <v>2.1315E-4</v>
      </c>
      <c r="AH386" s="304">
        <v>0</v>
      </c>
      <c r="AI386" s="304">
        <v>1074.79</v>
      </c>
      <c r="AJ386" s="302"/>
      <c r="AK386" s="302"/>
      <c r="AL386" s="301"/>
      <c r="AM386" s="302"/>
      <c r="AN386" s="302"/>
      <c r="AO386" s="301"/>
      <c r="AP386" s="301"/>
      <c r="AQ386" s="302" t="s">
        <v>796</v>
      </c>
      <c r="AR386" s="302"/>
      <c r="AS386" s="303"/>
      <c r="AT386" s="302"/>
      <c r="AU386" s="302"/>
      <c r="AV386" s="304"/>
      <c r="AW386" s="302"/>
      <c r="AX386" s="302"/>
      <c r="AY386" s="304"/>
      <c r="AZ386" s="302"/>
      <c r="BA386" s="302"/>
      <c r="BB386" s="302"/>
      <c r="BC386" s="302"/>
      <c r="BD386" s="302"/>
      <c r="BE386" s="303"/>
      <c r="BF386" s="302"/>
      <c r="BG386" s="304"/>
      <c r="BH386" s="302"/>
      <c r="BI386" s="302"/>
      <c r="BJ386" s="302"/>
      <c r="BK386" s="302"/>
      <c r="BL386" s="302"/>
      <c r="BM386" s="302"/>
      <c r="BN386" s="302"/>
      <c r="BO386" s="302"/>
      <c r="BP386" s="302"/>
      <c r="BQ386" s="302"/>
      <c r="BR386" s="302"/>
    </row>
    <row r="387" spans="1:70" s="394" customFormat="1" hidden="1" x14ac:dyDescent="0.35">
      <c r="A387" s="390" t="s">
        <v>477</v>
      </c>
      <c r="B387" s="391" t="s">
        <v>478</v>
      </c>
      <c r="C387" s="391" t="s">
        <v>479</v>
      </c>
      <c r="D387" s="392" t="s">
        <v>480</v>
      </c>
      <c r="E387" s="392" t="s">
        <v>481</v>
      </c>
      <c r="F387" s="391" t="s">
        <v>482</v>
      </c>
      <c r="G387" s="391" t="s">
        <v>483</v>
      </c>
      <c r="H387" s="391" t="s">
        <v>484</v>
      </c>
      <c r="I387" s="391" t="s">
        <v>485</v>
      </c>
      <c r="J387" s="391" t="s">
        <v>486</v>
      </c>
      <c r="K387" s="391" t="s">
        <v>487</v>
      </c>
      <c r="L387" s="390" t="s">
        <v>488</v>
      </c>
      <c r="M387" s="391" t="s">
        <v>1232</v>
      </c>
      <c r="N387" s="391" t="s">
        <v>1233</v>
      </c>
      <c r="O387" s="391" t="s">
        <v>487</v>
      </c>
      <c r="P387" s="391" t="s">
        <v>484</v>
      </c>
      <c r="Q387" s="390" t="s">
        <v>491</v>
      </c>
      <c r="R387" s="391" t="s">
        <v>492</v>
      </c>
      <c r="S387" s="391" t="s">
        <v>493</v>
      </c>
      <c r="T387" s="391">
        <v>62380504</v>
      </c>
      <c r="U387" s="391"/>
      <c r="V387" s="391"/>
      <c r="W387" s="392" t="s">
        <v>1134</v>
      </c>
      <c r="X387" s="391" t="s">
        <v>754</v>
      </c>
      <c r="Y387" s="391" t="s">
        <v>590</v>
      </c>
      <c r="Z387" s="391" t="s">
        <v>497</v>
      </c>
      <c r="AA387" s="391" t="s">
        <v>498</v>
      </c>
      <c r="AB387" s="391" t="s">
        <v>499</v>
      </c>
      <c r="AC387" s="391" t="s">
        <v>500</v>
      </c>
      <c r="AD387" s="393">
        <v>1030833.33</v>
      </c>
      <c r="AE387" s="393">
        <v>1030833.33</v>
      </c>
      <c r="AF387" s="391" t="s">
        <v>273</v>
      </c>
      <c r="AG387" s="391">
        <v>2.1311999999999999E-4</v>
      </c>
      <c r="AH387" s="393">
        <v>222.9</v>
      </c>
      <c r="AI387" s="393">
        <v>222.9</v>
      </c>
      <c r="AJ387" s="391" t="s">
        <v>501</v>
      </c>
      <c r="AK387" s="391" t="s">
        <v>502</v>
      </c>
      <c r="AL387" s="390" t="s">
        <v>503</v>
      </c>
      <c r="AM387" s="391">
        <v>34801</v>
      </c>
      <c r="AN387" s="391">
        <v>72505</v>
      </c>
      <c r="AO387" s="390" t="s">
        <v>477</v>
      </c>
      <c r="AP387" s="390" t="s">
        <v>504</v>
      </c>
      <c r="AQ387" s="391" t="s">
        <v>755</v>
      </c>
      <c r="AR387" s="391" t="s">
        <v>1126</v>
      </c>
      <c r="AS387" s="392" t="s">
        <v>1134</v>
      </c>
      <c r="AT387" s="391" t="s">
        <v>482</v>
      </c>
      <c r="AU387" s="391" t="s">
        <v>1338</v>
      </c>
      <c r="AV387" s="393" t="s">
        <v>1339</v>
      </c>
      <c r="AW387" s="391" t="s">
        <v>1340</v>
      </c>
      <c r="AX387" s="391" t="s">
        <v>509</v>
      </c>
      <c r="AY387" s="393" t="s">
        <v>1339</v>
      </c>
      <c r="AZ387" s="391">
        <v>2096266</v>
      </c>
      <c r="BA387" s="391" t="s">
        <v>952</v>
      </c>
      <c r="BB387" s="391" t="s">
        <v>953</v>
      </c>
      <c r="BC387" s="391" t="s">
        <v>521</v>
      </c>
      <c r="BD387" s="391" t="s">
        <v>1341</v>
      </c>
      <c r="BE387" s="392" t="s">
        <v>1342</v>
      </c>
      <c r="BF387" s="391" t="s">
        <v>273</v>
      </c>
      <c r="BG387" s="393" t="s">
        <v>1339</v>
      </c>
      <c r="BH387" s="391">
        <v>10322508</v>
      </c>
      <c r="BI387" s="391">
        <v>1</v>
      </c>
      <c r="BJ387" s="391" t="s">
        <v>1340</v>
      </c>
      <c r="BK387" s="391" t="s">
        <v>600</v>
      </c>
      <c r="BL387" s="391" t="s">
        <v>601</v>
      </c>
      <c r="BM387" s="391"/>
      <c r="BN387" s="391"/>
      <c r="BO387" s="391"/>
      <c r="BP387" s="391"/>
      <c r="BQ387" s="391"/>
      <c r="BR387" s="391"/>
    </row>
    <row r="388" spans="1:70" s="394" customFormat="1" hidden="1" x14ac:dyDescent="0.35">
      <c r="A388" s="390" t="s">
        <v>477</v>
      </c>
      <c r="B388" s="391" t="s">
        <v>478</v>
      </c>
      <c r="C388" s="391" t="s">
        <v>479</v>
      </c>
      <c r="D388" s="392" t="s">
        <v>480</v>
      </c>
      <c r="E388" s="392" t="s">
        <v>481</v>
      </c>
      <c r="F388" s="391" t="s">
        <v>482</v>
      </c>
      <c r="G388" s="391" t="s">
        <v>483</v>
      </c>
      <c r="H388" s="391" t="s">
        <v>484</v>
      </c>
      <c r="I388" s="391" t="s">
        <v>485</v>
      </c>
      <c r="J388" s="391" t="s">
        <v>486</v>
      </c>
      <c r="K388" s="391" t="s">
        <v>487</v>
      </c>
      <c r="L388" s="390" t="s">
        <v>488</v>
      </c>
      <c r="M388" s="391" t="s">
        <v>1232</v>
      </c>
      <c r="N388" s="391" t="s">
        <v>1233</v>
      </c>
      <c r="O388" s="391" t="s">
        <v>487</v>
      </c>
      <c r="P388" s="391" t="s">
        <v>484</v>
      </c>
      <c r="Q388" s="390" t="s">
        <v>491</v>
      </c>
      <c r="R388" s="391" t="s">
        <v>492</v>
      </c>
      <c r="S388" s="391" t="s">
        <v>493</v>
      </c>
      <c r="T388" s="391">
        <v>62380505</v>
      </c>
      <c r="U388" s="391"/>
      <c r="V388" s="391"/>
      <c r="W388" s="392" t="s">
        <v>1134</v>
      </c>
      <c r="X388" s="391" t="s">
        <v>754</v>
      </c>
      <c r="Y388" s="391" t="s">
        <v>590</v>
      </c>
      <c r="Z388" s="391" t="s">
        <v>497</v>
      </c>
      <c r="AA388" s="391" t="s">
        <v>498</v>
      </c>
      <c r="AB388" s="391" t="s">
        <v>499</v>
      </c>
      <c r="AC388" s="391" t="s">
        <v>605</v>
      </c>
      <c r="AD388" s="393">
        <v>0</v>
      </c>
      <c r="AE388" s="393">
        <v>0</v>
      </c>
      <c r="AF388" s="391" t="s">
        <v>273</v>
      </c>
      <c r="AG388" s="391">
        <v>2.1311999999999999E-4</v>
      </c>
      <c r="AH388" s="393">
        <v>-3.21</v>
      </c>
      <c r="AI388" s="393">
        <v>-3.21</v>
      </c>
      <c r="AJ388" s="391" t="s">
        <v>501</v>
      </c>
      <c r="AK388" s="391" t="s">
        <v>502</v>
      </c>
      <c r="AL388" s="390" t="s">
        <v>503</v>
      </c>
      <c r="AM388" s="391">
        <v>34801</v>
      </c>
      <c r="AN388" s="391">
        <v>72505</v>
      </c>
      <c r="AO388" s="390" t="s">
        <v>477</v>
      </c>
      <c r="AP388" s="390" t="s">
        <v>504</v>
      </c>
      <c r="AQ388" s="391" t="s">
        <v>755</v>
      </c>
      <c r="AR388" s="391" t="s">
        <v>1126</v>
      </c>
      <c r="AS388" s="392" t="s">
        <v>1134</v>
      </c>
      <c r="AT388" s="391" t="s">
        <v>482</v>
      </c>
      <c r="AU388" s="391" t="s">
        <v>1338</v>
      </c>
      <c r="AV388" s="393" t="s">
        <v>1339</v>
      </c>
      <c r="AW388" s="391" t="s">
        <v>1340</v>
      </c>
      <c r="AX388" s="391" t="s">
        <v>509</v>
      </c>
      <c r="AY388" s="393" t="s">
        <v>606</v>
      </c>
      <c r="AZ388" s="391">
        <v>2096266</v>
      </c>
      <c r="BA388" s="391" t="s">
        <v>952</v>
      </c>
      <c r="BB388" s="391" t="s">
        <v>953</v>
      </c>
      <c r="BC388" s="391" t="s">
        <v>521</v>
      </c>
      <c r="BD388" s="391" t="s">
        <v>1341</v>
      </c>
      <c r="BE388" s="392" t="s">
        <v>1342</v>
      </c>
      <c r="BF388" s="391" t="s">
        <v>273</v>
      </c>
      <c r="BG388" s="393" t="s">
        <v>1339</v>
      </c>
      <c r="BH388" s="391">
        <v>10322508</v>
      </c>
      <c r="BI388" s="391">
        <v>1</v>
      </c>
      <c r="BJ388" s="391" t="s">
        <v>1340</v>
      </c>
      <c r="BK388" s="391" t="s">
        <v>600</v>
      </c>
      <c r="BL388" s="391" t="s">
        <v>601</v>
      </c>
      <c r="BM388" s="391"/>
      <c r="BN388" s="391"/>
      <c r="BO388" s="391"/>
      <c r="BP388" s="391"/>
      <c r="BQ388" s="391"/>
      <c r="BR388" s="391"/>
    </row>
    <row r="389" spans="1:70" hidden="1" x14ac:dyDescent="0.35">
      <c r="A389" s="301" t="s">
        <v>477</v>
      </c>
      <c r="B389" s="302" t="s">
        <v>478</v>
      </c>
      <c r="C389" s="302" t="s">
        <v>479</v>
      </c>
      <c r="D389" s="303" t="s">
        <v>480</v>
      </c>
      <c r="E389" s="303" t="s">
        <v>481</v>
      </c>
      <c r="F389" s="302" t="s">
        <v>482</v>
      </c>
      <c r="G389" s="302" t="s">
        <v>483</v>
      </c>
      <c r="H389" s="302" t="s">
        <v>484</v>
      </c>
      <c r="I389" s="302" t="s">
        <v>485</v>
      </c>
      <c r="J389" s="302" t="s">
        <v>486</v>
      </c>
      <c r="K389" s="302" t="s">
        <v>487</v>
      </c>
      <c r="L389" s="301" t="s">
        <v>488</v>
      </c>
      <c r="M389" s="302" t="s">
        <v>1232</v>
      </c>
      <c r="N389" s="302" t="s">
        <v>1233</v>
      </c>
      <c r="O389" s="302" t="s">
        <v>487</v>
      </c>
      <c r="P389" s="302" t="s">
        <v>484</v>
      </c>
      <c r="Q389" s="301" t="s">
        <v>491</v>
      </c>
      <c r="R389" s="302" t="s">
        <v>492</v>
      </c>
      <c r="S389" s="302" t="s">
        <v>493</v>
      </c>
      <c r="T389" s="302">
        <v>62433089</v>
      </c>
      <c r="U389" s="302"/>
      <c r="V389" s="302"/>
      <c r="W389" s="303" t="s">
        <v>1134</v>
      </c>
      <c r="X389" s="302" t="s">
        <v>792</v>
      </c>
      <c r="Y389" s="302" t="s">
        <v>590</v>
      </c>
      <c r="Z389" s="302" t="s">
        <v>793</v>
      </c>
      <c r="AA389" s="302"/>
      <c r="AB389" s="302" t="s">
        <v>794</v>
      </c>
      <c r="AC389" s="302" t="s">
        <v>795</v>
      </c>
      <c r="AD389" s="304">
        <v>0</v>
      </c>
      <c r="AE389" s="304">
        <v>72158.33</v>
      </c>
      <c r="AF389" s="302" t="s">
        <v>273</v>
      </c>
      <c r="AG389" s="302">
        <v>2.1311999999999999E-4</v>
      </c>
      <c r="AH389" s="304">
        <v>0</v>
      </c>
      <c r="AI389" s="304">
        <v>15.38</v>
      </c>
      <c r="AJ389" s="302"/>
      <c r="AK389" s="302"/>
      <c r="AL389" s="301"/>
      <c r="AM389" s="302"/>
      <c r="AN389" s="302"/>
      <c r="AO389" s="301"/>
      <c r="AP389" s="301"/>
      <c r="AQ389" s="302" t="s">
        <v>796</v>
      </c>
      <c r="AR389" s="302"/>
      <c r="AS389" s="303"/>
      <c r="AT389" s="302"/>
      <c r="AU389" s="302"/>
      <c r="AV389" s="304"/>
      <c r="AW389" s="302"/>
      <c r="AX389" s="302"/>
      <c r="AY389" s="304"/>
      <c r="AZ389" s="302"/>
      <c r="BA389" s="302"/>
      <c r="BB389" s="302"/>
      <c r="BC389" s="302"/>
      <c r="BD389" s="302"/>
      <c r="BE389" s="303"/>
      <c r="BF389" s="302"/>
      <c r="BG389" s="304"/>
      <c r="BH389" s="302"/>
      <c r="BI389" s="302"/>
      <c r="BJ389" s="302"/>
      <c r="BK389" s="302"/>
      <c r="BL389" s="302"/>
      <c r="BM389" s="302"/>
      <c r="BN389" s="302"/>
      <c r="BO389" s="302"/>
      <c r="BP389" s="302"/>
      <c r="BQ389" s="302"/>
      <c r="BR389" s="302"/>
    </row>
    <row r="390" spans="1:70" s="394" customFormat="1" hidden="1" x14ac:dyDescent="0.35">
      <c r="A390" s="390" t="s">
        <v>477</v>
      </c>
      <c r="B390" s="391" t="s">
        <v>478</v>
      </c>
      <c r="C390" s="391" t="s">
        <v>479</v>
      </c>
      <c r="D390" s="392" t="s">
        <v>480</v>
      </c>
      <c r="E390" s="392" t="s">
        <v>481</v>
      </c>
      <c r="F390" s="391" t="s">
        <v>482</v>
      </c>
      <c r="G390" s="391" t="s">
        <v>483</v>
      </c>
      <c r="H390" s="391" t="s">
        <v>484</v>
      </c>
      <c r="I390" s="391" t="s">
        <v>485</v>
      </c>
      <c r="J390" s="391" t="s">
        <v>486</v>
      </c>
      <c r="K390" s="391" t="s">
        <v>487</v>
      </c>
      <c r="L390" s="390" t="s">
        <v>488</v>
      </c>
      <c r="M390" s="391" t="s">
        <v>1232</v>
      </c>
      <c r="N390" s="391" t="s">
        <v>1233</v>
      </c>
      <c r="O390" s="391" t="s">
        <v>487</v>
      </c>
      <c r="P390" s="391" t="s">
        <v>484</v>
      </c>
      <c r="Q390" s="390" t="s">
        <v>491</v>
      </c>
      <c r="R390" s="391" t="s">
        <v>492</v>
      </c>
      <c r="S390" s="391" t="s">
        <v>493</v>
      </c>
      <c r="T390" s="391">
        <v>62454062</v>
      </c>
      <c r="U390" s="391"/>
      <c r="V390" s="391"/>
      <c r="W390" s="392" t="s">
        <v>1147</v>
      </c>
      <c r="X390" s="391" t="s">
        <v>1242</v>
      </c>
      <c r="Y390" s="391" t="s">
        <v>590</v>
      </c>
      <c r="Z390" s="391" t="s">
        <v>497</v>
      </c>
      <c r="AA390" s="391" t="s">
        <v>498</v>
      </c>
      <c r="AB390" s="391" t="s">
        <v>499</v>
      </c>
      <c r="AC390" s="391" t="s">
        <v>500</v>
      </c>
      <c r="AD390" s="393">
        <v>8160000</v>
      </c>
      <c r="AE390" s="393">
        <v>8160000</v>
      </c>
      <c r="AF390" s="391" t="s">
        <v>273</v>
      </c>
      <c r="AG390" s="391">
        <v>2.1315E-4</v>
      </c>
      <c r="AH390" s="393">
        <v>1739.3</v>
      </c>
      <c r="AI390" s="393">
        <v>1739.3</v>
      </c>
      <c r="AJ390" s="391" t="s">
        <v>501</v>
      </c>
      <c r="AK390" s="391" t="s">
        <v>502</v>
      </c>
      <c r="AL390" s="390" t="s">
        <v>503</v>
      </c>
      <c r="AM390" s="391">
        <v>34801</v>
      </c>
      <c r="AN390" s="391">
        <v>72715</v>
      </c>
      <c r="AO390" s="390" t="s">
        <v>477</v>
      </c>
      <c r="AP390" s="390" t="s">
        <v>504</v>
      </c>
      <c r="AQ390" s="391" t="s">
        <v>1243</v>
      </c>
      <c r="AR390" s="391" t="s">
        <v>1126</v>
      </c>
      <c r="AS390" s="392" t="s">
        <v>1147</v>
      </c>
      <c r="AT390" s="391" t="s">
        <v>482</v>
      </c>
      <c r="AU390" s="391" t="s">
        <v>1343</v>
      </c>
      <c r="AV390" s="393" t="s">
        <v>1344</v>
      </c>
      <c r="AW390" s="391" t="s">
        <v>1345</v>
      </c>
      <c r="AX390" s="391" t="s">
        <v>509</v>
      </c>
      <c r="AY390" s="393" t="s">
        <v>1344</v>
      </c>
      <c r="AZ390" s="391">
        <v>1040747</v>
      </c>
      <c r="BA390" s="391" t="s">
        <v>1346</v>
      </c>
      <c r="BB390" s="391" t="s">
        <v>1347</v>
      </c>
      <c r="BC390" s="391" t="s">
        <v>512</v>
      </c>
      <c r="BD390" s="391" t="s">
        <v>1348</v>
      </c>
      <c r="BE390" s="392" t="s">
        <v>586</v>
      </c>
      <c r="BF390" s="391" t="s">
        <v>273</v>
      </c>
      <c r="BG390" s="393" t="s">
        <v>1344</v>
      </c>
      <c r="BH390" s="391">
        <v>10346996</v>
      </c>
      <c r="BI390" s="391">
        <v>1</v>
      </c>
      <c r="BJ390" s="391" t="s">
        <v>1345</v>
      </c>
      <c r="BK390" s="391" t="s">
        <v>600</v>
      </c>
      <c r="BL390" s="391" t="s">
        <v>601</v>
      </c>
      <c r="BM390" s="391"/>
      <c r="BN390" s="391"/>
      <c r="BO390" s="391"/>
      <c r="BP390" s="391"/>
      <c r="BQ390" s="391"/>
      <c r="BR390" s="391"/>
    </row>
    <row r="391" spans="1:70" s="394" customFormat="1" hidden="1" x14ac:dyDescent="0.35">
      <c r="A391" s="390" t="s">
        <v>477</v>
      </c>
      <c r="B391" s="391" t="s">
        <v>478</v>
      </c>
      <c r="C391" s="391" t="s">
        <v>479</v>
      </c>
      <c r="D391" s="392" t="s">
        <v>480</v>
      </c>
      <c r="E391" s="392" t="s">
        <v>481</v>
      </c>
      <c r="F391" s="391" t="s">
        <v>482</v>
      </c>
      <c r="G391" s="391" t="s">
        <v>483</v>
      </c>
      <c r="H391" s="391" t="s">
        <v>484</v>
      </c>
      <c r="I391" s="391" t="s">
        <v>485</v>
      </c>
      <c r="J391" s="391" t="s">
        <v>486</v>
      </c>
      <c r="K391" s="391" t="s">
        <v>487</v>
      </c>
      <c r="L391" s="390" t="s">
        <v>488</v>
      </c>
      <c r="M391" s="391" t="s">
        <v>1232</v>
      </c>
      <c r="N391" s="391" t="s">
        <v>1233</v>
      </c>
      <c r="O391" s="391" t="s">
        <v>487</v>
      </c>
      <c r="P391" s="391" t="s">
        <v>484</v>
      </c>
      <c r="Q391" s="390" t="s">
        <v>491</v>
      </c>
      <c r="R391" s="391" t="s">
        <v>492</v>
      </c>
      <c r="S391" s="391" t="s">
        <v>493</v>
      </c>
      <c r="T391" s="391">
        <v>62454067</v>
      </c>
      <c r="U391" s="391"/>
      <c r="V391" s="391"/>
      <c r="W391" s="392" t="s">
        <v>1134</v>
      </c>
      <c r="X391" s="391" t="s">
        <v>747</v>
      </c>
      <c r="Y391" s="391" t="s">
        <v>496</v>
      </c>
      <c r="Z391" s="391" t="s">
        <v>497</v>
      </c>
      <c r="AA391" s="391" t="s">
        <v>498</v>
      </c>
      <c r="AB391" s="391" t="s">
        <v>499</v>
      </c>
      <c r="AC391" s="391" t="s">
        <v>500</v>
      </c>
      <c r="AD391" s="393">
        <v>6517900</v>
      </c>
      <c r="AE391" s="393">
        <v>6517900</v>
      </c>
      <c r="AF391" s="391" t="s">
        <v>273</v>
      </c>
      <c r="AG391" s="391">
        <v>2.1311999999999999E-4</v>
      </c>
      <c r="AH391" s="393">
        <v>1417.83</v>
      </c>
      <c r="AI391" s="393">
        <v>1417.83</v>
      </c>
      <c r="AJ391" s="391" t="s">
        <v>501</v>
      </c>
      <c r="AK391" s="391" t="s">
        <v>502</v>
      </c>
      <c r="AL391" s="390" t="s">
        <v>503</v>
      </c>
      <c r="AM391" s="391">
        <v>34810</v>
      </c>
      <c r="AN391" s="391">
        <v>71605</v>
      </c>
      <c r="AO391" s="390" t="s">
        <v>477</v>
      </c>
      <c r="AP391" s="390" t="s">
        <v>504</v>
      </c>
      <c r="AQ391" s="391" t="s">
        <v>748</v>
      </c>
      <c r="AR391" s="391" t="s">
        <v>1126</v>
      </c>
      <c r="AS391" s="392" t="s">
        <v>1134</v>
      </c>
      <c r="AT391" s="391" t="s">
        <v>482</v>
      </c>
      <c r="AU391" s="391" t="s">
        <v>1157</v>
      </c>
      <c r="AV391" s="393" t="s">
        <v>1158</v>
      </c>
      <c r="AW391" s="391" t="s">
        <v>751</v>
      </c>
      <c r="AX391" s="391" t="s">
        <v>963</v>
      </c>
      <c r="AY391" s="393" t="s">
        <v>1159</v>
      </c>
      <c r="AZ391" s="391">
        <v>1040764</v>
      </c>
      <c r="BA391" s="391" t="s">
        <v>749</v>
      </c>
      <c r="BB391" s="391" t="s">
        <v>750</v>
      </c>
      <c r="BC391" s="391" t="s">
        <v>512</v>
      </c>
      <c r="BD391" s="391" t="s">
        <v>1160</v>
      </c>
      <c r="BE391" s="392" t="s">
        <v>586</v>
      </c>
      <c r="BF391" s="391" t="s">
        <v>273</v>
      </c>
      <c r="BG391" s="393" t="s">
        <v>1158</v>
      </c>
      <c r="BH391" s="391">
        <v>10310660</v>
      </c>
      <c r="BI391" s="391">
        <v>1</v>
      </c>
      <c r="BJ391" s="391" t="s">
        <v>751</v>
      </c>
      <c r="BK391" s="391" t="s">
        <v>600</v>
      </c>
      <c r="BL391" s="391" t="s">
        <v>601</v>
      </c>
      <c r="BM391" s="391"/>
      <c r="BN391" s="391"/>
      <c r="BO391" s="391"/>
      <c r="BP391" s="391"/>
      <c r="BQ391" s="391"/>
      <c r="BR391" s="391"/>
    </row>
    <row r="392" spans="1:70" s="394" customFormat="1" hidden="1" x14ac:dyDescent="0.35">
      <c r="A392" s="390" t="s">
        <v>477</v>
      </c>
      <c r="B392" s="391" t="s">
        <v>478</v>
      </c>
      <c r="C392" s="391" t="s">
        <v>479</v>
      </c>
      <c r="D392" s="392" t="s">
        <v>480</v>
      </c>
      <c r="E392" s="392" t="s">
        <v>481</v>
      </c>
      <c r="F392" s="391" t="s">
        <v>482</v>
      </c>
      <c r="G392" s="391" t="s">
        <v>483</v>
      </c>
      <c r="H392" s="391" t="s">
        <v>484</v>
      </c>
      <c r="I392" s="391" t="s">
        <v>485</v>
      </c>
      <c r="J392" s="391" t="s">
        <v>486</v>
      </c>
      <c r="K392" s="391" t="s">
        <v>487</v>
      </c>
      <c r="L392" s="390" t="s">
        <v>488</v>
      </c>
      <c r="M392" s="391" t="s">
        <v>1232</v>
      </c>
      <c r="N392" s="391" t="s">
        <v>1233</v>
      </c>
      <c r="O392" s="391" t="s">
        <v>487</v>
      </c>
      <c r="P392" s="391" t="s">
        <v>484</v>
      </c>
      <c r="Q392" s="390" t="s">
        <v>491</v>
      </c>
      <c r="R392" s="391" t="s">
        <v>492</v>
      </c>
      <c r="S392" s="391" t="s">
        <v>493</v>
      </c>
      <c r="T392" s="391">
        <v>62454076</v>
      </c>
      <c r="U392" s="391"/>
      <c r="V392" s="391"/>
      <c r="W392" s="392" t="s">
        <v>1134</v>
      </c>
      <c r="X392" s="391" t="s">
        <v>747</v>
      </c>
      <c r="Y392" s="391" t="s">
        <v>496</v>
      </c>
      <c r="Z392" s="391" t="s">
        <v>497</v>
      </c>
      <c r="AA392" s="391" t="s">
        <v>498</v>
      </c>
      <c r="AB392" s="391" t="s">
        <v>499</v>
      </c>
      <c r="AC392" s="391" t="s">
        <v>605</v>
      </c>
      <c r="AD392" s="393">
        <v>0</v>
      </c>
      <c r="AE392" s="393">
        <v>0</v>
      </c>
      <c r="AF392" s="391" t="s">
        <v>273</v>
      </c>
      <c r="AG392" s="391">
        <v>2.1311999999999999E-4</v>
      </c>
      <c r="AH392" s="393">
        <v>-28.74</v>
      </c>
      <c r="AI392" s="393">
        <v>-28.74</v>
      </c>
      <c r="AJ392" s="391" t="s">
        <v>501</v>
      </c>
      <c r="AK392" s="391" t="s">
        <v>502</v>
      </c>
      <c r="AL392" s="390" t="s">
        <v>503</v>
      </c>
      <c r="AM392" s="391">
        <v>34810</v>
      </c>
      <c r="AN392" s="391">
        <v>71605</v>
      </c>
      <c r="AO392" s="390" t="s">
        <v>477</v>
      </c>
      <c r="AP392" s="390" t="s">
        <v>504</v>
      </c>
      <c r="AQ392" s="391" t="s">
        <v>748</v>
      </c>
      <c r="AR392" s="391" t="s">
        <v>1126</v>
      </c>
      <c r="AS392" s="392" t="s">
        <v>1134</v>
      </c>
      <c r="AT392" s="391" t="s">
        <v>482</v>
      </c>
      <c r="AU392" s="391" t="s">
        <v>1157</v>
      </c>
      <c r="AV392" s="393" t="s">
        <v>1158</v>
      </c>
      <c r="AW392" s="391" t="s">
        <v>751</v>
      </c>
      <c r="AX392" s="391" t="s">
        <v>963</v>
      </c>
      <c r="AY392" s="393" t="s">
        <v>606</v>
      </c>
      <c r="AZ392" s="391">
        <v>1040764</v>
      </c>
      <c r="BA392" s="391" t="s">
        <v>749</v>
      </c>
      <c r="BB392" s="391" t="s">
        <v>750</v>
      </c>
      <c r="BC392" s="391" t="s">
        <v>512</v>
      </c>
      <c r="BD392" s="391" t="s">
        <v>1160</v>
      </c>
      <c r="BE392" s="392" t="s">
        <v>586</v>
      </c>
      <c r="BF392" s="391" t="s">
        <v>273</v>
      </c>
      <c r="BG392" s="393" t="s">
        <v>1158</v>
      </c>
      <c r="BH392" s="391">
        <v>10310660</v>
      </c>
      <c r="BI392" s="391">
        <v>1</v>
      </c>
      <c r="BJ392" s="391" t="s">
        <v>751</v>
      </c>
      <c r="BK392" s="391" t="s">
        <v>600</v>
      </c>
      <c r="BL392" s="391" t="s">
        <v>601</v>
      </c>
      <c r="BM392" s="391"/>
      <c r="BN392" s="391"/>
      <c r="BO392" s="391"/>
      <c r="BP392" s="391"/>
      <c r="BQ392" s="391"/>
      <c r="BR392" s="391"/>
    </row>
    <row r="393" spans="1:70" hidden="1" x14ac:dyDescent="0.35">
      <c r="A393" s="301" t="s">
        <v>477</v>
      </c>
      <c r="B393" s="302" t="s">
        <v>478</v>
      </c>
      <c r="C393" s="302" t="s">
        <v>479</v>
      </c>
      <c r="D393" s="303" t="s">
        <v>480</v>
      </c>
      <c r="E393" s="303" t="s">
        <v>481</v>
      </c>
      <c r="F393" s="302" t="s">
        <v>482</v>
      </c>
      <c r="G393" s="302" t="s">
        <v>483</v>
      </c>
      <c r="H393" s="302" t="s">
        <v>484</v>
      </c>
      <c r="I393" s="302" t="s">
        <v>485</v>
      </c>
      <c r="J393" s="302" t="s">
        <v>486</v>
      </c>
      <c r="K393" s="302" t="s">
        <v>487</v>
      </c>
      <c r="L393" s="301" t="s">
        <v>488</v>
      </c>
      <c r="M393" s="302" t="s">
        <v>1232</v>
      </c>
      <c r="N393" s="302" t="s">
        <v>1233</v>
      </c>
      <c r="O393" s="302" t="s">
        <v>487</v>
      </c>
      <c r="P393" s="302" t="s">
        <v>484</v>
      </c>
      <c r="Q393" s="301" t="s">
        <v>491</v>
      </c>
      <c r="R393" s="302" t="s">
        <v>492</v>
      </c>
      <c r="S393" s="302" t="s">
        <v>493</v>
      </c>
      <c r="T393" s="302">
        <v>62534819</v>
      </c>
      <c r="U393" s="302"/>
      <c r="V393" s="302"/>
      <c r="W393" s="303" t="s">
        <v>1147</v>
      </c>
      <c r="X393" s="302" t="s">
        <v>792</v>
      </c>
      <c r="Y393" s="302" t="s">
        <v>590</v>
      </c>
      <c r="Z393" s="302" t="s">
        <v>793</v>
      </c>
      <c r="AA393" s="302"/>
      <c r="AB393" s="302" t="s">
        <v>794</v>
      </c>
      <c r="AC393" s="302" t="s">
        <v>795</v>
      </c>
      <c r="AD393" s="304">
        <v>0</v>
      </c>
      <c r="AE393" s="304">
        <v>571200</v>
      </c>
      <c r="AF393" s="302" t="s">
        <v>273</v>
      </c>
      <c r="AG393" s="302">
        <v>2.1315E-4</v>
      </c>
      <c r="AH393" s="304">
        <v>0</v>
      </c>
      <c r="AI393" s="304">
        <v>121.75</v>
      </c>
      <c r="AJ393" s="302"/>
      <c r="AK393" s="302"/>
      <c r="AL393" s="301"/>
      <c r="AM393" s="302"/>
      <c r="AN393" s="302"/>
      <c r="AO393" s="301"/>
      <c r="AP393" s="301"/>
      <c r="AQ393" s="302" t="s">
        <v>796</v>
      </c>
      <c r="AR393" s="302"/>
      <c r="AS393" s="303"/>
      <c r="AT393" s="302"/>
      <c r="AU393" s="302"/>
      <c r="AV393" s="304"/>
      <c r="AW393" s="302"/>
      <c r="AX393" s="302"/>
      <c r="AY393" s="304"/>
      <c r="AZ393" s="302"/>
      <c r="BA393" s="302"/>
      <c r="BB393" s="302"/>
      <c r="BC393" s="302"/>
      <c r="BD393" s="302"/>
      <c r="BE393" s="303"/>
      <c r="BF393" s="302"/>
      <c r="BG393" s="304"/>
      <c r="BH393" s="302"/>
      <c r="BI393" s="302"/>
      <c r="BJ393" s="302"/>
      <c r="BK393" s="302"/>
      <c r="BL393" s="302"/>
      <c r="BM393" s="302"/>
      <c r="BN393" s="302"/>
      <c r="BO393" s="302"/>
      <c r="BP393" s="302"/>
      <c r="BQ393" s="302"/>
      <c r="BR393" s="302"/>
    </row>
    <row r="394" spans="1:70" hidden="1" x14ac:dyDescent="0.35">
      <c r="A394" s="301" t="s">
        <v>477</v>
      </c>
      <c r="B394" s="302" t="s">
        <v>478</v>
      </c>
      <c r="C394" s="302" t="s">
        <v>479</v>
      </c>
      <c r="D394" s="303" t="s">
        <v>480</v>
      </c>
      <c r="E394" s="303" t="s">
        <v>481</v>
      </c>
      <c r="F394" s="302" t="s">
        <v>482</v>
      </c>
      <c r="G394" s="302" t="s">
        <v>483</v>
      </c>
      <c r="H394" s="302" t="s">
        <v>484</v>
      </c>
      <c r="I394" s="302" t="s">
        <v>485</v>
      </c>
      <c r="J394" s="302" t="s">
        <v>486</v>
      </c>
      <c r="K394" s="302" t="s">
        <v>487</v>
      </c>
      <c r="L394" s="301" t="s">
        <v>488</v>
      </c>
      <c r="M394" s="302" t="s">
        <v>1232</v>
      </c>
      <c r="N394" s="302" t="s">
        <v>1233</v>
      </c>
      <c r="O394" s="302" t="s">
        <v>487</v>
      </c>
      <c r="P394" s="302" t="s">
        <v>484</v>
      </c>
      <c r="Q394" s="301" t="s">
        <v>491</v>
      </c>
      <c r="R394" s="302" t="s">
        <v>492</v>
      </c>
      <c r="S394" s="302" t="s">
        <v>493</v>
      </c>
      <c r="T394" s="302">
        <v>62534820</v>
      </c>
      <c r="U394" s="302"/>
      <c r="V394" s="302"/>
      <c r="W394" s="303" t="s">
        <v>1134</v>
      </c>
      <c r="X394" s="302" t="s">
        <v>792</v>
      </c>
      <c r="Y394" s="302" t="s">
        <v>496</v>
      </c>
      <c r="Z394" s="302" t="s">
        <v>793</v>
      </c>
      <c r="AA394" s="302"/>
      <c r="AB394" s="302" t="s">
        <v>794</v>
      </c>
      <c r="AC394" s="302" t="s">
        <v>795</v>
      </c>
      <c r="AD394" s="304">
        <v>0</v>
      </c>
      <c r="AE394" s="304">
        <v>456253</v>
      </c>
      <c r="AF394" s="302" t="s">
        <v>273</v>
      </c>
      <c r="AG394" s="302">
        <v>2.1311999999999999E-4</v>
      </c>
      <c r="AH394" s="304">
        <v>0</v>
      </c>
      <c r="AI394" s="304">
        <v>97.24</v>
      </c>
      <c r="AJ394" s="302"/>
      <c r="AK394" s="302"/>
      <c r="AL394" s="301"/>
      <c r="AM394" s="302"/>
      <c r="AN394" s="302"/>
      <c r="AO394" s="301"/>
      <c r="AP394" s="301"/>
      <c r="AQ394" s="302" t="s">
        <v>796</v>
      </c>
      <c r="AR394" s="302"/>
      <c r="AS394" s="303"/>
      <c r="AT394" s="302"/>
      <c r="AU394" s="302"/>
      <c r="AV394" s="304"/>
      <c r="AW394" s="302"/>
      <c r="AX394" s="302"/>
      <c r="AY394" s="304"/>
      <c r="AZ394" s="302"/>
      <c r="BA394" s="302"/>
      <c r="BB394" s="302"/>
      <c r="BC394" s="302"/>
      <c r="BD394" s="302"/>
      <c r="BE394" s="303"/>
      <c r="BF394" s="302"/>
      <c r="BG394" s="304"/>
      <c r="BH394" s="302"/>
      <c r="BI394" s="302"/>
      <c r="BJ394" s="302"/>
      <c r="BK394" s="302"/>
      <c r="BL394" s="302"/>
      <c r="BM394" s="302"/>
      <c r="BN394" s="302"/>
      <c r="BO394" s="302"/>
      <c r="BP394" s="302"/>
      <c r="BQ394" s="302"/>
      <c r="BR394" s="302"/>
    </row>
    <row r="395" spans="1:70" s="394" customFormat="1" hidden="1" x14ac:dyDescent="0.35">
      <c r="A395" s="390" t="s">
        <v>477</v>
      </c>
      <c r="B395" s="391" t="s">
        <v>478</v>
      </c>
      <c r="C395" s="391" t="s">
        <v>479</v>
      </c>
      <c r="D395" s="392" t="s">
        <v>480</v>
      </c>
      <c r="E395" s="392" t="s">
        <v>481</v>
      </c>
      <c r="F395" s="391" t="s">
        <v>482</v>
      </c>
      <c r="G395" s="391" t="s">
        <v>483</v>
      </c>
      <c r="H395" s="391" t="s">
        <v>484</v>
      </c>
      <c r="I395" s="391" t="s">
        <v>485</v>
      </c>
      <c r="J395" s="391" t="s">
        <v>486</v>
      </c>
      <c r="K395" s="391" t="s">
        <v>487</v>
      </c>
      <c r="L395" s="390" t="s">
        <v>488</v>
      </c>
      <c r="M395" s="391" t="s">
        <v>1232</v>
      </c>
      <c r="N395" s="391" t="s">
        <v>1233</v>
      </c>
      <c r="O395" s="391" t="s">
        <v>487</v>
      </c>
      <c r="P395" s="391" t="s">
        <v>484</v>
      </c>
      <c r="Q395" s="390" t="s">
        <v>491</v>
      </c>
      <c r="R395" s="391" t="s">
        <v>492</v>
      </c>
      <c r="S395" s="391" t="s">
        <v>493</v>
      </c>
      <c r="T395" s="391">
        <v>65185265</v>
      </c>
      <c r="U395" s="391"/>
      <c r="V395" s="391"/>
      <c r="W395" s="392" t="s">
        <v>1181</v>
      </c>
      <c r="X395" s="391" t="s">
        <v>1224</v>
      </c>
      <c r="Y395" s="391" t="s">
        <v>496</v>
      </c>
      <c r="Z395" s="391" t="s">
        <v>497</v>
      </c>
      <c r="AA395" s="391" t="s">
        <v>498</v>
      </c>
      <c r="AB395" s="391" t="s">
        <v>499</v>
      </c>
      <c r="AC395" s="391" t="s">
        <v>500</v>
      </c>
      <c r="AD395" s="393">
        <v>8049128.5300000003</v>
      </c>
      <c r="AE395" s="393">
        <v>8049128.5300000003</v>
      </c>
      <c r="AF395" s="391" t="s">
        <v>273</v>
      </c>
      <c r="AG395" s="391">
        <v>2.1221E-4</v>
      </c>
      <c r="AH395" s="393">
        <v>1708.1</v>
      </c>
      <c r="AI395" s="393">
        <v>1708.1</v>
      </c>
      <c r="AJ395" s="391" t="s">
        <v>501</v>
      </c>
      <c r="AK395" s="391" t="s">
        <v>502</v>
      </c>
      <c r="AL395" s="390" t="s">
        <v>503</v>
      </c>
      <c r="AM395" s="391">
        <v>34810</v>
      </c>
      <c r="AN395" s="391">
        <v>75709</v>
      </c>
      <c r="AO395" s="390" t="s">
        <v>477</v>
      </c>
      <c r="AP395" s="390" t="s">
        <v>504</v>
      </c>
      <c r="AQ395" s="391" t="s">
        <v>1125</v>
      </c>
      <c r="AR395" s="391" t="s">
        <v>1194</v>
      </c>
      <c r="AS395" s="392" t="s">
        <v>1181</v>
      </c>
      <c r="AT395" s="391" t="s">
        <v>482</v>
      </c>
      <c r="AU395" s="391" t="s">
        <v>1349</v>
      </c>
      <c r="AV395" s="393" t="s">
        <v>1350</v>
      </c>
      <c r="AW395" s="391"/>
      <c r="AX395" s="391" t="s">
        <v>509</v>
      </c>
      <c r="AY395" s="393" t="s">
        <v>1351</v>
      </c>
      <c r="AZ395" s="391">
        <v>1931632</v>
      </c>
      <c r="BA395" s="391" t="s">
        <v>1144</v>
      </c>
      <c r="BB395" s="391" t="s">
        <v>1145</v>
      </c>
      <c r="BC395" s="391" t="s">
        <v>521</v>
      </c>
      <c r="BD395" s="391" t="s">
        <v>1352</v>
      </c>
      <c r="BE395" s="392" t="s">
        <v>1192</v>
      </c>
      <c r="BF395" s="391" t="s">
        <v>273</v>
      </c>
      <c r="BG395" s="393" t="s">
        <v>1350</v>
      </c>
      <c r="BH395" s="391"/>
      <c r="BI395" s="391"/>
      <c r="BJ395" s="391"/>
      <c r="BK395" s="391"/>
      <c r="BL395" s="391"/>
      <c r="BM395" s="391"/>
      <c r="BN395" s="391"/>
      <c r="BO395" s="391"/>
      <c r="BP395" s="391"/>
      <c r="BQ395" s="391"/>
      <c r="BR395" s="391"/>
    </row>
    <row r="396" spans="1:70" s="394" customFormat="1" hidden="1" x14ac:dyDescent="0.35">
      <c r="A396" s="390" t="s">
        <v>477</v>
      </c>
      <c r="B396" s="391" t="s">
        <v>478</v>
      </c>
      <c r="C396" s="391" t="s">
        <v>479</v>
      </c>
      <c r="D396" s="392" t="s">
        <v>480</v>
      </c>
      <c r="E396" s="392" t="s">
        <v>481</v>
      </c>
      <c r="F396" s="391" t="s">
        <v>482</v>
      </c>
      <c r="G396" s="391" t="s">
        <v>483</v>
      </c>
      <c r="H396" s="391" t="s">
        <v>484</v>
      </c>
      <c r="I396" s="391" t="s">
        <v>485</v>
      </c>
      <c r="J396" s="391" t="s">
        <v>486</v>
      </c>
      <c r="K396" s="391" t="s">
        <v>487</v>
      </c>
      <c r="L396" s="390" t="s">
        <v>488</v>
      </c>
      <c r="M396" s="391" t="s">
        <v>1232</v>
      </c>
      <c r="N396" s="391" t="s">
        <v>1233</v>
      </c>
      <c r="O396" s="391" t="s">
        <v>487</v>
      </c>
      <c r="P396" s="391" t="s">
        <v>484</v>
      </c>
      <c r="Q396" s="390" t="s">
        <v>491</v>
      </c>
      <c r="R396" s="391" t="s">
        <v>492</v>
      </c>
      <c r="S396" s="391" t="s">
        <v>493</v>
      </c>
      <c r="T396" s="391">
        <v>65185266</v>
      </c>
      <c r="U396" s="391"/>
      <c r="V396" s="391"/>
      <c r="W396" s="392" t="s">
        <v>1181</v>
      </c>
      <c r="X396" s="391" t="s">
        <v>1148</v>
      </c>
      <c r="Y396" s="391" t="s">
        <v>496</v>
      </c>
      <c r="Z396" s="391" t="s">
        <v>497</v>
      </c>
      <c r="AA396" s="391" t="s">
        <v>498</v>
      </c>
      <c r="AB396" s="391" t="s">
        <v>499</v>
      </c>
      <c r="AC396" s="391" t="s">
        <v>500</v>
      </c>
      <c r="AD396" s="393">
        <v>482947.71</v>
      </c>
      <c r="AE396" s="393">
        <v>482947.71</v>
      </c>
      <c r="AF396" s="391" t="s">
        <v>273</v>
      </c>
      <c r="AG396" s="391">
        <v>2.1221E-4</v>
      </c>
      <c r="AH396" s="393">
        <v>102.49</v>
      </c>
      <c r="AI396" s="393">
        <v>102.49</v>
      </c>
      <c r="AJ396" s="391" t="s">
        <v>501</v>
      </c>
      <c r="AK396" s="391" t="s">
        <v>502</v>
      </c>
      <c r="AL396" s="390" t="s">
        <v>503</v>
      </c>
      <c r="AM396" s="391">
        <v>34810</v>
      </c>
      <c r="AN396" s="391">
        <v>74510</v>
      </c>
      <c r="AO396" s="390" t="s">
        <v>477</v>
      </c>
      <c r="AP396" s="390" t="s">
        <v>504</v>
      </c>
      <c r="AQ396" s="391" t="s">
        <v>1149</v>
      </c>
      <c r="AR396" s="391" t="s">
        <v>1194</v>
      </c>
      <c r="AS396" s="392" t="s">
        <v>1181</v>
      </c>
      <c r="AT396" s="391" t="s">
        <v>482</v>
      </c>
      <c r="AU396" s="391" t="s">
        <v>1349</v>
      </c>
      <c r="AV396" s="393" t="s">
        <v>1350</v>
      </c>
      <c r="AW396" s="391"/>
      <c r="AX396" s="391" t="s">
        <v>603</v>
      </c>
      <c r="AY396" s="393" t="s">
        <v>1353</v>
      </c>
      <c r="AZ396" s="391">
        <v>1931632</v>
      </c>
      <c r="BA396" s="391" t="s">
        <v>1144</v>
      </c>
      <c r="BB396" s="391" t="s">
        <v>1145</v>
      </c>
      <c r="BC396" s="391" t="s">
        <v>521</v>
      </c>
      <c r="BD396" s="391" t="s">
        <v>1352</v>
      </c>
      <c r="BE396" s="392" t="s">
        <v>1192</v>
      </c>
      <c r="BF396" s="391" t="s">
        <v>273</v>
      </c>
      <c r="BG396" s="393" t="s">
        <v>1350</v>
      </c>
      <c r="BH396" s="391"/>
      <c r="BI396" s="391"/>
      <c r="BJ396" s="391"/>
      <c r="BK396" s="391"/>
      <c r="BL396" s="391"/>
      <c r="BM396" s="391"/>
      <c r="BN396" s="391"/>
      <c r="BO396" s="391"/>
      <c r="BP396" s="391"/>
      <c r="BQ396" s="391"/>
      <c r="BR396" s="391"/>
    </row>
    <row r="397" spans="1:70" s="404" customFormat="1" hidden="1" x14ac:dyDescent="0.35">
      <c r="A397" s="400" t="s">
        <v>477</v>
      </c>
      <c r="B397" s="401" t="s">
        <v>478</v>
      </c>
      <c r="C397" s="401" t="s">
        <v>479</v>
      </c>
      <c r="D397" s="402" t="s">
        <v>480</v>
      </c>
      <c r="E397" s="402" t="s">
        <v>481</v>
      </c>
      <c r="F397" s="401" t="s">
        <v>482</v>
      </c>
      <c r="G397" s="401" t="s">
        <v>483</v>
      </c>
      <c r="H397" s="401" t="s">
        <v>484</v>
      </c>
      <c r="I397" s="401" t="s">
        <v>485</v>
      </c>
      <c r="J397" s="401" t="s">
        <v>486</v>
      </c>
      <c r="K397" s="401" t="s">
        <v>487</v>
      </c>
      <c r="L397" s="400" t="s">
        <v>488</v>
      </c>
      <c r="M397" s="401" t="s">
        <v>1232</v>
      </c>
      <c r="N397" s="401" t="s">
        <v>1233</v>
      </c>
      <c r="O397" s="401" t="s">
        <v>487</v>
      </c>
      <c r="P397" s="401" t="s">
        <v>484</v>
      </c>
      <c r="Q397" s="400" t="s">
        <v>491</v>
      </c>
      <c r="R397" s="401" t="s">
        <v>492</v>
      </c>
      <c r="S397" s="401" t="s">
        <v>493</v>
      </c>
      <c r="T397" s="401">
        <v>65185288</v>
      </c>
      <c r="U397" s="401"/>
      <c r="V397" s="401"/>
      <c r="W397" s="402" t="s">
        <v>1211</v>
      </c>
      <c r="X397" s="401" t="s">
        <v>1104</v>
      </c>
      <c r="Y397" s="401" t="s">
        <v>590</v>
      </c>
      <c r="Z397" s="401" t="s">
        <v>497</v>
      </c>
      <c r="AA397" s="401" t="s">
        <v>498</v>
      </c>
      <c r="AB397" s="401" t="s">
        <v>499</v>
      </c>
      <c r="AC397" s="401" t="s">
        <v>500</v>
      </c>
      <c r="AD397" s="403">
        <v>728000</v>
      </c>
      <c r="AE397" s="403">
        <v>728000</v>
      </c>
      <c r="AF397" s="401" t="s">
        <v>273</v>
      </c>
      <c r="AG397" s="401">
        <v>2.1221E-4</v>
      </c>
      <c r="AH397" s="403">
        <v>155.66999999999999</v>
      </c>
      <c r="AI397" s="403">
        <v>155.66999999999999</v>
      </c>
      <c r="AJ397" s="401" t="s">
        <v>501</v>
      </c>
      <c r="AK397" s="401" t="s">
        <v>502</v>
      </c>
      <c r="AL397" s="400" t="s">
        <v>503</v>
      </c>
      <c r="AM397" s="401">
        <v>34801</v>
      </c>
      <c r="AN397" s="401">
        <v>72410</v>
      </c>
      <c r="AO397" s="400" t="s">
        <v>477</v>
      </c>
      <c r="AP397" s="400" t="s">
        <v>504</v>
      </c>
      <c r="AQ397" s="401" t="s">
        <v>1116</v>
      </c>
      <c r="AR397" s="401" t="s">
        <v>1194</v>
      </c>
      <c r="AS397" s="402" t="s">
        <v>1211</v>
      </c>
      <c r="AT397" s="401" t="s">
        <v>482</v>
      </c>
      <c r="AU397" s="401" t="s">
        <v>1354</v>
      </c>
      <c r="AV397" s="403" t="s">
        <v>1355</v>
      </c>
      <c r="AW397" s="401" t="s">
        <v>1356</v>
      </c>
      <c r="AX397" s="401" t="s">
        <v>509</v>
      </c>
      <c r="AY397" s="403" t="s">
        <v>1355</v>
      </c>
      <c r="AZ397" s="401">
        <v>1931583</v>
      </c>
      <c r="BA397" s="401" t="s">
        <v>1357</v>
      </c>
      <c r="BB397" s="401" t="s">
        <v>1358</v>
      </c>
      <c r="BC397" s="401" t="s">
        <v>521</v>
      </c>
      <c r="BD397" s="401" t="s">
        <v>1359</v>
      </c>
      <c r="BE397" s="402" t="s">
        <v>1192</v>
      </c>
      <c r="BF397" s="401" t="s">
        <v>273</v>
      </c>
      <c r="BG397" s="403" t="s">
        <v>1355</v>
      </c>
      <c r="BH397" s="401">
        <v>10368253</v>
      </c>
      <c r="BI397" s="401">
        <v>1</v>
      </c>
      <c r="BJ397" s="401" t="s">
        <v>1356</v>
      </c>
      <c r="BK397" s="401" t="s">
        <v>600</v>
      </c>
      <c r="BL397" s="401" t="s">
        <v>601</v>
      </c>
      <c r="BM397" s="401"/>
      <c r="BN397" s="401"/>
      <c r="BO397" s="401"/>
      <c r="BP397" s="401"/>
      <c r="BQ397" s="401"/>
      <c r="BR397" s="401"/>
    </row>
    <row r="398" spans="1:70" s="404" customFormat="1" hidden="1" x14ac:dyDescent="0.35">
      <c r="A398" s="400" t="s">
        <v>477</v>
      </c>
      <c r="B398" s="401" t="s">
        <v>478</v>
      </c>
      <c r="C398" s="401" t="s">
        <v>479</v>
      </c>
      <c r="D398" s="402" t="s">
        <v>480</v>
      </c>
      <c r="E398" s="402" t="s">
        <v>481</v>
      </c>
      <c r="F398" s="401" t="s">
        <v>482</v>
      </c>
      <c r="G398" s="401" t="s">
        <v>483</v>
      </c>
      <c r="H398" s="401" t="s">
        <v>484</v>
      </c>
      <c r="I398" s="401" t="s">
        <v>485</v>
      </c>
      <c r="J398" s="401" t="s">
        <v>486</v>
      </c>
      <c r="K398" s="401" t="s">
        <v>487</v>
      </c>
      <c r="L398" s="400" t="s">
        <v>488</v>
      </c>
      <c r="M398" s="401" t="s">
        <v>1232</v>
      </c>
      <c r="N398" s="401" t="s">
        <v>1233</v>
      </c>
      <c r="O398" s="401" t="s">
        <v>487</v>
      </c>
      <c r="P398" s="401" t="s">
        <v>484</v>
      </c>
      <c r="Q398" s="400" t="s">
        <v>491</v>
      </c>
      <c r="R398" s="401" t="s">
        <v>492</v>
      </c>
      <c r="S398" s="401" t="s">
        <v>493</v>
      </c>
      <c r="T398" s="401">
        <v>65185289</v>
      </c>
      <c r="U398" s="401"/>
      <c r="V398" s="401"/>
      <c r="W398" s="402" t="s">
        <v>1211</v>
      </c>
      <c r="X398" s="401" t="s">
        <v>1104</v>
      </c>
      <c r="Y398" s="401" t="s">
        <v>590</v>
      </c>
      <c r="Z398" s="401" t="s">
        <v>497</v>
      </c>
      <c r="AA398" s="401" t="s">
        <v>498</v>
      </c>
      <c r="AB398" s="401" t="s">
        <v>499</v>
      </c>
      <c r="AC398" s="401" t="s">
        <v>605</v>
      </c>
      <c r="AD398" s="403">
        <v>0</v>
      </c>
      <c r="AE398" s="403">
        <v>0</v>
      </c>
      <c r="AF398" s="401" t="s">
        <v>273</v>
      </c>
      <c r="AG398" s="401">
        <v>2.1221E-4</v>
      </c>
      <c r="AH398" s="403">
        <v>-1.18</v>
      </c>
      <c r="AI398" s="403">
        <v>-1.18</v>
      </c>
      <c r="AJ398" s="401" t="s">
        <v>501</v>
      </c>
      <c r="AK398" s="401" t="s">
        <v>502</v>
      </c>
      <c r="AL398" s="400" t="s">
        <v>503</v>
      </c>
      <c r="AM398" s="401">
        <v>34801</v>
      </c>
      <c r="AN398" s="401">
        <v>72410</v>
      </c>
      <c r="AO398" s="400" t="s">
        <v>477</v>
      </c>
      <c r="AP398" s="400" t="s">
        <v>504</v>
      </c>
      <c r="AQ398" s="401" t="s">
        <v>1116</v>
      </c>
      <c r="AR398" s="401" t="s">
        <v>1194</v>
      </c>
      <c r="AS398" s="402" t="s">
        <v>1211</v>
      </c>
      <c r="AT398" s="401" t="s">
        <v>482</v>
      </c>
      <c r="AU398" s="401" t="s">
        <v>1354</v>
      </c>
      <c r="AV398" s="403" t="s">
        <v>1355</v>
      </c>
      <c r="AW398" s="401" t="s">
        <v>1356</v>
      </c>
      <c r="AX398" s="401" t="s">
        <v>509</v>
      </c>
      <c r="AY398" s="403" t="s">
        <v>606</v>
      </c>
      <c r="AZ398" s="401">
        <v>1931583</v>
      </c>
      <c r="BA398" s="401" t="s">
        <v>1357</v>
      </c>
      <c r="BB398" s="401" t="s">
        <v>1358</v>
      </c>
      <c r="BC398" s="401" t="s">
        <v>521</v>
      </c>
      <c r="BD398" s="401" t="s">
        <v>1359</v>
      </c>
      <c r="BE398" s="402" t="s">
        <v>1192</v>
      </c>
      <c r="BF398" s="401" t="s">
        <v>273</v>
      </c>
      <c r="BG398" s="403" t="s">
        <v>1355</v>
      </c>
      <c r="BH398" s="401">
        <v>10368253</v>
      </c>
      <c r="BI398" s="401">
        <v>1</v>
      </c>
      <c r="BJ398" s="401" t="s">
        <v>1356</v>
      </c>
      <c r="BK398" s="401" t="s">
        <v>600</v>
      </c>
      <c r="BL398" s="401" t="s">
        <v>601</v>
      </c>
      <c r="BM398" s="401"/>
      <c r="BN398" s="401"/>
      <c r="BO398" s="401"/>
      <c r="BP398" s="401"/>
      <c r="BQ398" s="401"/>
      <c r="BR398" s="401"/>
    </row>
    <row r="399" spans="1:70" hidden="1" x14ac:dyDescent="0.35">
      <c r="A399" s="301" t="s">
        <v>477</v>
      </c>
      <c r="B399" s="302" t="s">
        <v>478</v>
      </c>
      <c r="C399" s="302" t="s">
        <v>479</v>
      </c>
      <c r="D399" s="303" t="s">
        <v>480</v>
      </c>
      <c r="E399" s="303" t="s">
        <v>481</v>
      </c>
      <c r="F399" s="302" t="s">
        <v>482</v>
      </c>
      <c r="G399" s="302" t="s">
        <v>483</v>
      </c>
      <c r="H399" s="302" t="s">
        <v>484</v>
      </c>
      <c r="I399" s="302" t="s">
        <v>485</v>
      </c>
      <c r="J399" s="302" t="s">
        <v>486</v>
      </c>
      <c r="K399" s="302" t="s">
        <v>487</v>
      </c>
      <c r="L399" s="301" t="s">
        <v>488</v>
      </c>
      <c r="M399" s="302" t="s">
        <v>1232</v>
      </c>
      <c r="N399" s="302" t="s">
        <v>1233</v>
      </c>
      <c r="O399" s="302" t="s">
        <v>487</v>
      </c>
      <c r="P399" s="302" t="s">
        <v>484</v>
      </c>
      <c r="Q399" s="301" t="s">
        <v>491</v>
      </c>
      <c r="R399" s="302" t="s">
        <v>492</v>
      </c>
      <c r="S399" s="302" t="s">
        <v>493</v>
      </c>
      <c r="T399" s="302">
        <v>65197149</v>
      </c>
      <c r="U399" s="302"/>
      <c r="V399" s="302"/>
      <c r="W399" s="303" t="s">
        <v>1203</v>
      </c>
      <c r="X399" s="302" t="s">
        <v>792</v>
      </c>
      <c r="Y399" s="302" t="s">
        <v>590</v>
      </c>
      <c r="Z399" s="302" t="s">
        <v>972</v>
      </c>
      <c r="AA399" s="302"/>
      <c r="AB399" s="302" t="s">
        <v>972</v>
      </c>
      <c r="AC399" s="302" t="s">
        <v>973</v>
      </c>
      <c r="AD399" s="304">
        <v>0</v>
      </c>
      <c r="AE399" s="304">
        <v>10.8969</v>
      </c>
      <c r="AF399" s="302" t="s">
        <v>741</v>
      </c>
      <c r="AG399" s="302">
        <v>1</v>
      </c>
      <c r="AH399" s="304">
        <v>0</v>
      </c>
      <c r="AI399" s="304">
        <v>10.8969</v>
      </c>
      <c r="AJ399" s="302" t="s">
        <v>501</v>
      </c>
      <c r="AK399" s="302" t="s">
        <v>502</v>
      </c>
      <c r="AL399" s="301" t="s">
        <v>503</v>
      </c>
      <c r="AM399" s="302">
        <v>34801</v>
      </c>
      <c r="AN399" s="302">
        <v>75105</v>
      </c>
      <c r="AO399" s="301" t="s">
        <v>477</v>
      </c>
      <c r="AP399" s="301" t="s">
        <v>504</v>
      </c>
      <c r="AQ399" s="302" t="s">
        <v>974</v>
      </c>
      <c r="AR399" s="302"/>
      <c r="AS399" s="303"/>
      <c r="AT399" s="302"/>
      <c r="AU399" s="302"/>
      <c r="AV399" s="304"/>
      <c r="AW399" s="302"/>
      <c r="AX399" s="302"/>
      <c r="AY399" s="304"/>
      <c r="AZ399" s="302"/>
      <c r="BA399" s="302"/>
      <c r="BB399" s="302"/>
      <c r="BC399" s="302"/>
      <c r="BD399" s="302"/>
      <c r="BE399" s="303"/>
      <c r="BF399" s="302"/>
      <c r="BG399" s="304"/>
      <c r="BH399" s="302"/>
      <c r="BI399" s="302"/>
      <c r="BJ399" s="302"/>
      <c r="BK399" s="302"/>
      <c r="BL399" s="302"/>
      <c r="BM399" s="302"/>
      <c r="BN399" s="302"/>
      <c r="BO399" s="302"/>
      <c r="BP399" s="302"/>
      <c r="BQ399" s="302"/>
      <c r="BR399" s="302"/>
    </row>
    <row r="400" spans="1:70" hidden="1" x14ac:dyDescent="0.35">
      <c r="A400" s="301" t="s">
        <v>477</v>
      </c>
      <c r="B400" s="302" t="s">
        <v>478</v>
      </c>
      <c r="C400" s="302" t="s">
        <v>479</v>
      </c>
      <c r="D400" s="303" t="s">
        <v>480</v>
      </c>
      <c r="E400" s="303" t="s">
        <v>481</v>
      </c>
      <c r="F400" s="302" t="s">
        <v>482</v>
      </c>
      <c r="G400" s="302" t="s">
        <v>483</v>
      </c>
      <c r="H400" s="302" t="s">
        <v>484</v>
      </c>
      <c r="I400" s="302" t="s">
        <v>485</v>
      </c>
      <c r="J400" s="302" t="s">
        <v>486</v>
      </c>
      <c r="K400" s="302" t="s">
        <v>487</v>
      </c>
      <c r="L400" s="301" t="s">
        <v>488</v>
      </c>
      <c r="M400" s="302" t="s">
        <v>1232</v>
      </c>
      <c r="N400" s="302" t="s">
        <v>1233</v>
      </c>
      <c r="O400" s="302" t="s">
        <v>487</v>
      </c>
      <c r="P400" s="302" t="s">
        <v>484</v>
      </c>
      <c r="Q400" s="301" t="s">
        <v>491</v>
      </c>
      <c r="R400" s="302" t="s">
        <v>492</v>
      </c>
      <c r="S400" s="302" t="s">
        <v>493</v>
      </c>
      <c r="T400" s="302">
        <v>65220777</v>
      </c>
      <c r="U400" s="302"/>
      <c r="V400" s="302"/>
      <c r="W400" s="303" t="s">
        <v>1163</v>
      </c>
      <c r="X400" s="302" t="s">
        <v>879</v>
      </c>
      <c r="Y400" s="302" t="s">
        <v>590</v>
      </c>
      <c r="Z400" s="302" t="s">
        <v>880</v>
      </c>
      <c r="AA400" s="302"/>
      <c r="AB400" s="302" t="s">
        <v>880</v>
      </c>
      <c r="AC400" s="302" t="s">
        <v>880</v>
      </c>
      <c r="AD400" s="304">
        <v>-0.1</v>
      </c>
      <c r="AE400" s="304">
        <v>-0.1</v>
      </c>
      <c r="AF400" s="302" t="s">
        <v>741</v>
      </c>
      <c r="AG400" s="302">
        <v>1</v>
      </c>
      <c r="AH400" s="304">
        <v>-0.1</v>
      </c>
      <c r="AI400" s="304">
        <v>-0.1</v>
      </c>
      <c r="AJ400" s="302" t="s">
        <v>501</v>
      </c>
      <c r="AK400" s="302" t="s">
        <v>502</v>
      </c>
      <c r="AL400" s="301" t="s">
        <v>503</v>
      </c>
      <c r="AM400" s="302">
        <v>34801</v>
      </c>
      <c r="AN400" s="302">
        <v>76135</v>
      </c>
      <c r="AO400" s="301" t="s">
        <v>477</v>
      </c>
      <c r="AP400" s="301" t="s">
        <v>504</v>
      </c>
      <c r="AQ400" s="302" t="s">
        <v>885</v>
      </c>
      <c r="AR400" s="302"/>
      <c r="AS400" s="303"/>
      <c r="AT400" s="302"/>
      <c r="AU400" s="302"/>
      <c r="AV400" s="304"/>
      <c r="AW400" s="302"/>
      <c r="AX400" s="302"/>
      <c r="AY400" s="304"/>
      <c r="AZ400" s="302"/>
      <c r="BA400" s="302"/>
      <c r="BB400" s="302"/>
      <c r="BC400" s="302"/>
      <c r="BD400" s="302"/>
      <c r="BE400" s="303"/>
      <c r="BF400" s="302"/>
      <c r="BG400" s="304"/>
      <c r="BH400" s="302"/>
      <c r="BI400" s="302"/>
      <c r="BJ400" s="302"/>
      <c r="BK400" s="302"/>
      <c r="BL400" s="302"/>
      <c r="BM400" s="302"/>
      <c r="BN400" s="302"/>
      <c r="BO400" s="302"/>
      <c r="BP400" s="302"/>
      <c r="BQ400" s="302"/>
      <c r="BR400" s="302"/>
    </row>
    <row r="401" spans="1:70" hidden="1" x14ac:dyDescent="0.35">
      <c r="A401" s="301" t="s">
        <v>477</v>
      </c>
      <c r="B401" s="302" t="s">
        <v>478</v>
      </c>
      <c r="C401" s="302" t="s">
        <v>479</v>
      </c>
      <c r="D401" s="303" t="s">
        <v>480</v>
      </c>
      <c r="E401" s="303" t="s">
        <v>481</v>
      </c>
      <c r="F401" s="302" t="s">
        <v>482</v>
      </c>
      <c r="G401" s="302" t="s">
        <v>483</v>
      </c>
      <c r="H401" s="302" t="s">
        <v>484</v>
      </c>
      <c r="I401" s="302" t="s">
        <v>485</v>
      </c>
      <c r="J401" s="302" t="s">
        <v>486</v>
      </c>
      <c r="K401" s="302" t="s">
        <v>487</v>
      </c>
      <c r="L401" s="301" t="s">
        <v>488</v>
      </c>
      <c r="M401" s="302" t="s">
        <v>1232</v>
      </c>
      <c r="N401" s="302" t="s">
        <v>1233</v>
      </c>
      <c r="O401" s="302" t="s">
        <v>487</v>
      </c>
      <c r="P401" s="302" t="s">
        <v>484</v>
      </c>
      <c r="Q401" s="301" t="s">
        <v>491</v>
      </c>
      <c r="R401" s="302" t="s">
        <v>492</v>
      </c>
      <c r="S401" s="302" t="s">
        <v>493</v>
      </c>
      <c r="T401" s="302">
        <v>65220788</v>
      </c>
      <c r="U401" s="302"/>
      <c r="V401" s="302"/>
      <c r="W401" s="303" t="s">
        <v>1163</v>
      </c>
      <c r="X401" s="302" t="s">
        <v>879</v>
      </c>
      <c r="Y401" s="302" t="s">
        <v>590</v>
      </c>
      <c r="Z401" s="302" t="s">
        <v>880</v>
      </c>
      <c r="AA401" s="302"/>
      <c r="AB401" s="302" t="s">
        <v>880</v>
      </c>
      <c r="AC401" s="302" t="s">
        <v>880</v>
      </c>
      <c r="AD401" s="304">
        <v>-1.06</v>
      </c>
      <c r="AE401" s="304">
        <v>-1.06</v>
      </c>
      <c r="AF401" s="302" t="s">
        <v>741</v>
      </c>
      <c r="AG401" s="302">
        <v>1</v>
      </c>
      <c r="AH401" s="304">
        <v>-1.06</v>
      </c>
      <c r="AI401" s="304">
        <v>-1.06</v>
      </c>
      <c r="AJ401" s="302" t="s">
        <v>501</v>
      </c>
      <c r="AK401" s="302" t="s">
        <v>502</v>
      </c>
      <c r="AL401" s="301" t="s">
        <v>503</v>
      </c>
      <c r="AM401" s="302">
        <v>34801</v>
      </c>
      <c r="AN401" s="302">
        <v>76135</v>
      </c>
      <c r="AO401" s="301" t="s">
        <v>477</v>
      </c>
      <c r="AP401" s="301" t="s">
        <v>504</v>
      </c>
      <c r="AQ401" s="302" t="s">
        <v>885</v>
      </c>
      <c r="AR401" s="302"/>
      <c r="AS401" s="303"/>
      <c r="AT401" s="302"/>
      <c r="AU401" s="302"/>
      <c r="AV401" s="304"/>
      <c r="AW401" s="302"/>
      <c r="AX401" s="302"/>
      <c r="AY401" s="304"/>
      <c r="AZ401" s="302"/>
      <c r="BA401" s="302"/>
      <c r="BB401" s="302"/>
      <c r="BC401" s="302"/>
      <c r="BD401" s="302"/>
      <c r="BE401" s="303"/>
      <c r="BF401" s="302"/>
      <c r="BG401" s="304"/>
      <c r="BH401" s="302"/>
      <c r="BI401" s="302"/>
      <c r="BJ401" s="302"/>
      <c r="BK401" s="302"/>
      <c r="BL401" s="302"/>
      <c r="BM401" s="302"/>
      <c r="BN401" s="302"/>
      <c r="BO401" s="302"/>
      <c r="BP401" s="302"/>
      <c r="BQ401" s="302"/>
      <c r="BR401" s="302"/>
    </row>
    <row r="402" spans="1:70" hidden="1" x14ac:dyDescent="0.35">
      <c r="A402" s="301" t="s">
        <v>477</v>
      </c>
      <c r="B402" s="302" t="s">
        <v>478</v>
      </c>
      <c r="C402" s="302" t="s">
        <v>479</v>
      </c>
      <c r="D402" s="303" t="s">
        <v>480</v>
      </c>
      <c r="E402" s="303" t="s">
        <v>481</v>
      </c>
      <c r="F402" s="302" t="s">
        <v>482</v>
      </c>
      <c r="G402" s="302" t="s">
        <v>483</v>
      </c>
      <c r="H402" s="302" t="s">
        <v>484</v>
      </c>
      <c r="I402" s="302" t="s">
        <v>485</v>
      </c>
      <c r="J402" s="302" t="s">
        <v>486</v>
      </c>
      <c r="K402" s="302" t="s">
        <v>487</v>
      </c>
      <c r="L402" s="301" t="s">
        <v>488</v>
      </c>
      <c r="M402" s="302" t="s">
        <v>1232</v>
      </c>
      <c r="N402" s="302" t="s">
        <v>1233</v>
      </c>
      <c r="O402" s="302" t="s">
        <v>487</v>
      </c>
      <c r="P402" s="302" t="s">
        <v>484</v>
      </c>
      <c r="Q402" s="301" t="s">
        <v>491</v>
      </c>
      <c r="R402" s="302" t="s">
        <v>492</v>
      </c>
      <c r="S402" s="302" t="s">
        <v>493</v>
      </c>
      <c r="T402" s="302">
        <v>65230715</v>
      </c>
      <c r="U402" s="302"/>
      <c r="V402" s="302"/>
      <c r="W402" s="303" t="s">
        <v>1181</v>
      </c>
      <c r="X402" s="302" t="s">
        <v>792</v>
      </c>
      <c r="Y402" s="302" t="s">
        <v>496</v>
      </c>
      <c r="Z402" s="302" t="s">
        <v>793</v>
      </c>
      <c r="AA402" s="302"/>
      <c r="AB402" s="302" t="s">
        <v>794</v>
      </c>
      <c r="AC402" s="302" t="s">
        <v>795</v>
      </c>
      <c r="AD402" s="304">
        <v>0</v>
      </c>
      <c r="AE402" s="304">
        <v>597245.34</v>
      </c>
      <c r="AF402" s="302" t="s">
        <v>273</v>
      </c>
      <c r="AG402" s="302">
        <v>2.1221E-4</v>
      </c>
      <c r="AH402" s="304">
        <v>0</v>
      </c>
      <c r="AI402" s="304">
        <v>126.74</v>
      </c>
      <c r="AJ402" s="302"/>
      <c r="AK402" s="302"/>
      <c r="AL402" s="301"/>
      <c r="AM402" s="302"/>
      <c r="AN402" s="302"/>
      <c r="AO402" s="301"/>
      <c r="AP402" s="301"/>
      <c r="AQ402" s="302" t="s">
        <v>796</v>
      </c>
      <c r="AR402" s="302"/>
      <c r="AS402" s="303"/>
      <c r="AT402" s="302"/>
      <c r="AU402" s="302"/>
      <c r="AV402" s="304"/>
      <c r="AW402" s="302"/>
      <c r="AX402" s="302"/>
      <c r="AY402" s="304"/>
      <c r="AZ402" s="302"/>
      <c r="BA402" s="302"/>
      <c r="BB402" s="302"/>
      <c r="BC402" s="302"/>
      <c r="BD402" s="302"/>
      <c r="BE402" s="303"/>
      <c r="BF402" s="302"/>
      <c r="BG402" s="304"/>
      <c r="BH402" s="302"/>
      <c r="BI402" s="302"/>
      <c r="BJ402" s="302"/>
      <c r="BK402" s="302"/>
      <c r="BL402" s="302"/>
      <c r="BM402" s="302"/>
      <c r="BN402" s="302"/>
      <c r="BO402" s="302"/>
      <c r="BP402" s="302"/>
      <c r="BQ402" s="302"/>
      <c r="BR402" s="302"/>
    </row>
    <row r="403" spans="1:70" hidden="1" x14ac:dyDescent="0.35">
      <c r="A403" s="301" t="s">
        <v>477</v>
      </c>
      <c r="B403" s="302" t="s">
        <v>478</v>
      </c>
      <c r="C403" s="302" t="s">
        <v>479</v>
      </c>
      <c r="D403" s="303" t="s">
        <v>480</v>
      </c>
      <c r="E403" s="303" t="s">
        <v>481</v>
      </c>
      <c r="F403" s="302" t="s">
        <v>482</v>
      </c>
      <c r="G403" s="302" t="s">
        <v>483</v>
      </c>
      <c r="H403" s="302" t="s">
        <v>484</v>
      </c>
      <c r="I403" s="302" t="s">
        <v>485</v>
      </c>
      <c r="J403" s="302" t="s">
        <v>486</v>
      </c>
      <c r="K403" s="302" t="s">
        <v>487</v>
      </c>
      <c r="L403" s="301" t="s">
        <v>488</v>
      </c>
      <c r="M403" s="302" t="s">
        <v>1232</v>
      </c>
      <c r="N403" s="302" t="s">
        <v>1233</v>
      </c>
      <c r="O403" s="302" t="s">
        <v>487</v>
      </c>
      <c r="P403" s="302" t="s">
        <v>484</v>
      </c>
      <c r="Q403" s="301" t="s">
        <v>491</v>
      </c>
      <c r="R403" s="302" t="s">
        <v>492</v>
      </c>
      <c r="S403" s="302" t="s">
        <v>493</v>
      </c>
      <c r="T403" s="302">
        <v>65265157</v>
      </c>
      <c r="U403" s="302"/>
      <c r="V403" s="302"/>
      <c r="W403" s="303" t="s">
        <v>1203</v>
      </c>
      <c r="X403" s="302" t="s">
        <v>883</v>
      </c>
      <c r="Y403" s="302" t="s">
        <v>590</v>
      </c>
      <c r="Z403" s="302" t="s">
        <v>880</v>
      </c>
      <c r="AA403" s="302"/>
      <c r="AB403" s="302" t="s">
        <v>880</v>
      </c>
      <c r="AC403" s="302" t="s">
        <v>880</v>
      </c>
      <c r="AD403" s="304">
        <v>3.01</v>
      </c>
      <c r="AE403" s="304">
        <v>3.01</v>
      </c>
      <c r="AF403" s="302" t="s">
        <v>741</v>
      </c>
      <c r="AG403" s="302">
        <v>1</v>
      </c>
      <c r="AH403" s="304">
        <v>3.01</v>
      </c>
      <c r="AI403" s="304">
        <v>3.01</v>
      </c>
      <c r="AJ403" s="302" t="s">
        <v>501</v>
      </c>
      <c r="AK403" s="302" t="s">
        <v>502</v>
      </c>
      <c r="AL403" s="301" t="s">
        <v>503</v>
      </c>
      <c r="AM403" s="302">
        <v>34801</v>
      </c>
      <c r="AN403" s="302">
        <v>76125</v>
      </c>
      <c r="AO403" s="301" t="s">
        <v>477</v>
      </c>
      <c r="AP403" s="301" t="s">
        <v>504</v>
      </c>
      <c r="AQ403" s="302" t="s">
        <v>924</v>
      </c>
      <c r="AR403" s="302"/>
      <c r="AS403" s="303"/>
      <c r="AT403" s="302"/>
      <c r="AU403" s="302"/>
      <c r="AV403" s="304"/>
      <c r="AW403" s="302"/>
      <c r="AX403" s="302"/>
      <c r="AY403" s="304"/>
      <c r="AZ403" s="302"/>
      <c r="BA403" s="302"/>
      <c r="BB403" s="302"/>
      <c r="BC403" s="302"/>
      <c r="BD403" s="302"/>
      <c r="BE403" s="303"/>
      <c r="BF403" s="302"/>
      <c r="BG403" s="304"/>
      <c r="BH403" s="302"/>
      <c r="BI403" s="302"/>
      <c r="BJ403" s="302"/>
      <c r="BK403" s="302"/>
      <c r="BL403" s="302"/>
      <c r="BM403" s="302"/>
      <c r="BN403" s="302"/>
      <c r="BO403" s="302"/>
      <c r="BP403" s="302"/>
      <c r="BQ403" s="302"/>
      <c r="BR403" s="302"/>
    </row>
    <row r="404" spans="1:70" hidden="1" x14ac:dyDescent="0.35">
      <c r="A404" s="301" t="s">
        <v>477</v>
      </c>
      <c r="B404" s="302" t="s">
        <v>478</v>
      </c>
      <c r="C404" s="302" t="s">
        <v>479</v>
      </c>
      <c r="D404" s="303" t="s">
        <v>480</v>
      </c>
      <c r="E404" s="303" t="s">
        <v>481</v>
      </c>
      <c r="F404" s="302" t="s">
        <v>482</v>
      </c>
      <c r="G404" s="302" t="s">
        <v>483</v>
      </c>
      <c r="H404" s="302" t="s">
        <v>484</v>
      </c>
      <c r="I404" s="302" t="s">
        <v>485</v>
      </c>
      <c r="J404" s="302" t="s">
        <v>486</v>
      </c>
      <c r="K404" s="302" t="s">
        <v>487</v>
      </c>
      <c r="L404" s="301" t="s">
        <v>488</v>
      </c>
      <c r="M404" s="302" t="s">
        <v>1232</v>
      </c>
      <c r="N404" s="302" t="s">
        <v>1233</v>
      </c>
      <c r="O404" s="302" t="s">
        <v>487</v>
      </c>
      <c r="P404" s="302" t="s">
        <v>484</v>
      </c>
      <c r="Q404" s="301" t="s">
        <v>491</v>
      </c>
      <c r="R404" s="302" t="s">
        <v>492</v>
      </c>
      <c r="S404" s="302" t="s">
        <v>493</v>
      </c>
      <c r="T404" s="302">
        <v>65265189</v>
      </c>
      <c r="U404" s="302"/>
      <c r="V404" s="302"/>
      <c r="W404" s="303" t="s">
        <v>1203</v>
      </c>
      <c r="X404" s="302" t="s">
        <v>883</v>
      </c>
      <c r="Y404" s="302" t="s">
        <v>496</v>
      </c>
      <c r="Z404" s="302" t="s">
        <v>880</v>
      </c>
      <c r="AA404" s="302"/>
      <c r="AB404" s="302" t="s">
        <v>880</v>
      </c>
      <c r="AC404" s="302" t="s">
        <v>880</v>
      </c>
      <c r="AD404" s="304">
        <v>35.24</v>
      </c>
      <c r="AE404" s="304">
        <v>35.24</v>
      </c>
      <c r="AF404" s="302" t="s">
        <v>741</v>
      </c>
      <c r="AG404" s="302">
        <v>1</v>
      </c>
      <c r="AH404" s="304">
        <v>35.24</v>
      </c>
      <c r="AI404" s="304">
        <v>35.24</v>
      </c>
      <c r="AJ404" s="302" t="s">
        <v>501</v>
      </c>
      <c r="AK404" s="302" t="s">
        <v>502</v>
      </c>
      <c r="AL404" s="301" t="s">
        <v>503</v>
      </c>
      <c r="AM404" s="302">
        <v>34810</v>
      </c>
      <c r="AN404" s="302">
        <v>76125</v>
      </c>
      <c r="AO404" s="301" t="s">
        <v>477</v>
      </c>
      <c r="AP404" s="301" t="s">
        <v>504</v>
      </c>
      <c r="AQ404" s="302" t="s">
        <v>884</v>
      </c>
      <c r="AR404" s="302"/>
      <c r="AS404" s="303"/>
      <c r="AT404" s="302"/>
      <c r="AU404" s="302"/>
      <c r="AV404" s="304"/>
      <c r="AW404" s="302"/>
      <c r="AX404" s="302"/>
      <c r="AY404" s="304"/>
      <c r="AZ404" s="302"/>
      <c r="BA404" s="302"/>
      <c r="BB404" s="302"/>
      <c r="BC404" s="302"/>
      <c r="BD404" s="302"/>
      <c r="BE404" s="303"/>
      <c r="BF404" s="302"/>
      <c r="BG404" s="304"/>
      <c r="BH404" s="302"/>
      <c r="BI404" s="302"/>
      <c r="BJ404" s="302"/>
      <c r="BK404" s="302"/>
      <c r="BL404" s="302"/>
      <c r="BM404" s="302"/>
      <c r="BN404" s="302"/>
      <c r="BO404" s="302"/>
      <c r="BP404" s="302"/>
      <c r="BQ404" s="302"/>
      <c r="BR404" s="302"/>
    </row>
    <row r="405" spans="1:70" s="394" customFormat="1" hidden="1" x14ac:dyDescent="0.35">
      <c r="A405" s="390" t="s">
        <v>477</v>
      </c>
      <c r="B405" s="391" t="s">
        <v>478</v>
      </c>
      <c r="C405" s="391" t="s">
        <v>479</v>
      </c>
      <c r="D405" s="392" t="s">
        <v>480</v>
      </c>
      <c r="E405" s="392" t="s">
        <v>481</v>
      </c>
      <c r="F405" s="391" t="s">
        <v>482</v>
      </c>
      <c r="G405" s="391" t="s">
        <v>483</v>
      </c>
      <c r="H405" s="391" t="s">
        <v>484</v>
      </c>
      <c r="I405" s="391" t="s">
        <v>485</v>
      </c>
      <c r="J405" s="391" t="s">
        <v>486</v>
      </c>
      <c r="K405" s="391" t="s">
        <v>487</v>
      </c>
      <c r="L405" s="390" t="s">
        <v>488</v>
      </c>
      <c r="M405" s="391" t="s">
        <v>1232</v>
      </c>
      <c r="N405" s="391" t="s">
        <v>1233</v>
      </c>
      <c r="O405" s="391" t="s">
        <v>487</v>
      </c>
      <c r="P405" s="391" t="s">
        <v>484</v>
      </c>
      <c r="Q405" s="390" t="s">
        <v>491</v>
      </c>
      <c r="R405" s="391" t="s">
        <v>492</v>
      </c>
      <c r="S405" s="391" t="s">
        <v>493</v>
      </c>
      <c r="T405" s="391">
        <v>65270427</v>
      </c>
      <c r="U405" s="391"/>
      <c r="V405" s="391"/>
      <c r="W405" s="392" t="s">
        <v>1192</v>
      </c>
      <c r="X405" s="391" t="s">
        <v>1224</v>
      </c>
      <c r="Y405" s="391" t="s">
        <v>496</v>
      </c>
      <c r="Z405" s="391" t="s">
        <v>497</v>
      </c>
      <c r="AA405" s="391" t="s">
        <v>498</v>
      </c>
      <c r="AB405" s="391" t="s">
        <v>499</v>
      </c>
      <c r="AC405" s="391" t="s">
        <v>500</v>
      </c>
      <c r="AD405" s="393">
        <v>4799061.6100000003</v>
      </c>
      <c r="AE405" s="393">
        <v>4799061.6100000003</v>
      </c>
      <c r="AF405" s="391" t="s">
        <v>273</v>
      </c>
      <c r="AG405" s="391">
        <v>2.1634000000000001E-4</v>
      </c>
      <c r="AH405" s="393">
        <v>1038.23</v>
      </c>
      <c r="AI405" s="393">
        <v>1038.23</v>
      </c>
      <c r="AJ405" s="391" t="s">
        <v>501</v>
      </c>
      <c r="AK405" s="391" t="s">
        <v>502</v>
      </c>
      <c r="AL405" s="390" t="s">
        <v>503</v>
      </c>
      <c r="AM405" s="391">
        <v>34810</v>
      </c>
      <c r="AN405" s="391">
        <v>75709</v>
      </c>
      <c r="AO405" s="390" t="s">
        <v>477</v>
      </c>
      <c r="AP405" s="390" t="s">
        <v>504</v>
      </c>
      <c r="AQ405" s="391" t="s">
        <v>1125</v>
      </c>
      <c r="AR405" s="391" t="s">
        <v>1194</v>
      </c>
      <c r="AS405" s="392" t="s">
        <v>1192</v>
      </c>
      <c r="AT405" s="391" t="s">
        <v>482</v>
      </c>
      <c r="AU405" s="391" t="s">
        <v>1360</v>
      </c>
      <c r="AV405" s="393" t="s">
        <v>1361</v>
      </c>
      <c r="AW405" s="391"/>
      <c r="AX405" s="391" t="s">
        <v>509</v>
      </c>
      <c r="AY405" s="393" t="s">
        <v>1362</v>
      </c>
      <c r="AZ405" s="391">
        <v>1931632</v>
      </c>
      <c r="BA405" s="391" t="s">
        <v>1144</v>
      </c>
      <c r="BB405" s="391" t="s">
        <v>1145</v>
      </c>
      <c r="BC405" s="391" t="s">
        <v>521</v>
      </c>
      <c r="BD405" s="391" t="s">
        <v>1363</v>
      </c>
      <c r="BE405" s="392" t="s">
        <v>1193</v>
      </c>
      <c r="BF405" s="391" t="s">
        <v>273</v>
      </c>
      <c r="BG405" s="393" t="s">
        <v>1361</v>
      </c>
      <c r="BH405" s="391"/>
      <c r="BI405" s="391"/>
      <c r="BJ405" s="391"/>
      <c r="BK405" s="391"/>
      <c r="BL405" s="391"/>
      <c r="BM405" s="391"/>
      <c r="BN405" s="391"/>
      <c r="BO405" s="391"/>
      <c r="BP405" s="391"/>
      <c r="BQ405" s="391"/>
      <c r="BR405" s="391"/>
    </row>
    <row r="406" spans="1:70" s="394" customFormat="1" hidden="1" x14ac:dyDescent="0.35">
      <c r="A406" s="390" t="s">
        <v>477</v>
      </c>
      <c r="B406" s="391" t="s">
        <v>478</v>
      </c>
      <c r="C406" s="391" t="s">
        <v>479</v>
      </c>
      <c r="D406" s="392" t="s">
        <v>480</v>
      </c>
      <c r="E406" s="392" t="s">
        <v>481</v>
      </c>
      <c r="F406" s="391" t="s">
        <v>482</v>
      </c>
      <c r="G406" s="391" t="s">
        <v>483</v>
      </c>
      <c r="H406" s="391" t="s">
        <v>484</v>
      </c>
      <c r="I406" s="391" t="s">
        <v>485</v>
      </c>
      <c r="J406" s="391" t="s">
        <v>486</v>
      </c>
      <c r="K406" s="391" t="s">
        <v>487</v>
      </c>
      <c r="L406" s="390" t="s">
        <v>488</v>
      </c>
      <c r="M406" s="391" t="s">
        <v>1232</v>
      </c>
      <c r="N406" s="391" t="s">
        <v>1233</v>
      </c>
      <c r="O406" s="391" t="s">
        <v>487</v>
      </c>
      <c r="P406" s="391" t="s">
        <v>484</v>
      </c>
      <c r="Q406" s="390" t="s">
        <v>491</v>
      </c>
      <c r="R406" s="391" t="s">
        <v>492</v>
      </c>
      <c r="S406" s="391" t="s">
        <v>493</v>
      </c>
      <c r="T406" s="391">
        <v>65270428</v>
      </c>
      <c r="U406" s="391"/>
      <c r="V406" s="391"/>
      <c r="W406" s="392" t="s">
        <v>1192</v>
      </c>
      <c r="X406" s="391" t="s">
        <v>1148</v>
      </c>
      <c r="Y406" s="391" t="s">
        <v>496</v>
      </c>
      <c r="Z406" s="391" t="s">
        <v>497</v>
      </c>
      <c r="AA406" s="391" t="s">
        <v>498</v>
      </c>
      <c r="AB406" s="391" t="s">
        <v>499</v>
      </c>
      <c r="AC406" s="391" t="s">
        <v>500</v>
      </c>
      <c r="AD406" s="393">
        <v>287943.7</v>
      </c>
      <c r="AE406" s="393">
        <v>287943.7</v>
      </c>
      <c r="AF406" s="391" t="s">
        <v>273</v>
      </c>
      <c r="AG406" s="391">
        <v>2.1634000000000001E-4</v>
      </c>
      <c r="AH406" s="393">
        <v>62.29</v>
      </c>
      <c r="AI406" s="393">
        <v>62.29</v>
      </c>
      <c r="AJ406" s="391" t="s">
        <v>501</v>
      </c>
      <c r="AK406" s="391" t="s">
        <v>502</v>
      </c>
      <c r="AL406" s="390" t="s">
        <v>503</v>
      </c>
      <c r="AM406" s="391">
        <v>34810</v>
      </c>
      <c r="AN406" s="391">
        <v>74510</v>
      </c>
      <c r="AO406" s="390" t="s">
        <v>477</v>
      </c>
      <c r="AP406" s="390" t="s">
        <v>504</v>
      </c>
      <c r="AQ406" s="391" t="s">
        <v>1149</v>
      </c>
      <c r="AR406" s="391" t="s">
        <v>1194</v>
      </c>
      <c r="AS406" s="392" t="s">
        <v>1192</v>
      </c>
      <c r="AT406" s="391" t="s">
        <v>482</v>
      </c>
      <c r="AU406" s="391" t="s">
        <v>1360</v>
      </c>
      <c r="AV406" s="393" t="s">
        <v>1361</v>
      </c>
      <c r="AW406" s="391"/>
      <c r="AX406" s="391" t="s">
        <v>603</v>
      </c>
      <c r="AY406" s="393" t="s">
        <v>1364</v>
      </c>
      <c r="AZ406" s="391">
        <v>1931632</v>
      </c>
      <c r="BA406" s="391" t="s">
        <v>1144</v>
      </c>
      <c r="BB406" s="391" t="s">
        <v>1145</v>
      </c>
      <c r="BC406" s="391" t="s">
        <v>521</v>
      </c>
      <c r="BD406" s="391" t="s">
        <v>1363</v>
      </c>
      <c r="BE406" s="392" t="s">
        <v>1193</v>
      </c>
      <c r="BF406" s="391" t="s">
        <v>273</v>
      </c>
      <c r="BG406" s="393" t="s">
        <v>1361</v>
      </c>
      <c r="BH406" s="391"/>
      <c r="BI406" s="391"/>
      <c r="BJ406" s="391"/>
      <c r="BK406" s="391"/>
      <c r="BL406" s="391"/>
      <c r="BM406" s="391"/>
      <c r="BN406" s="391"/>
      <c r="BO406" s="391"/>
      <c r="BP406" s="391"/>
      <c r="BQ406" s="391"/>
      <c r="BR406" s="391"/>
    </row>
    <row r="407" spans="1:70" hidden="1" x14ac:dyDescent="0.35">
      <c r="A407" s="301" t="s">
        <v>477</v>
      </c>
      <c r="B407" s="302" t="s">
        <v>478</v>
      </c>
      <c r="C407" s="302" t="s">
        <v>479</v>
      </c>
      <c r="D407" s="303" t="s">
        <v>480</v>
      </c>
      <c r="E407" s="303" t="s">
        <v>481</v>
      </c>
      <c r="F407" s="302" t="s">
        <v>482</v>
      </c>
      <c r="G407" s="302" t="s">
        <v>483</v>
      </c>
      <c r="H407" s="302" t="s">
        <v>484</v>
      </c>
      <c r="I407" s="302" t="s">
        <v>485</v>
      </c>
      <c r="J407" s="302" t="s">
        <v>486</v>
      </c>
      <c r="K407" s="302" t="s">
        <v>487</v>
      </c>
      <c r="L407" s="301" t="s">
        <v>488</v>
      </c>
      <c r="M407" s="302" t="s">
        <v>1232</v>
      </c>
      <c r="N407" s="302" t="s">
        <v>1233</v>
      </c>
      <c r="O407" s="302" t="s">
        <v>487</v>
      </c>
      <c r="P407" s="302" t="s">
        <v>484</v>
      </c>
      <c r="Q407" s="301" t="s">
        <v>491</v>
      </c>
      <c r="R407" s="302" t="s">
        <v>492</v>
      </c>
      <c r="S407" s="302" t="s">
        <v>493</v>
      </c>
      <c r="T407" s="302">
        <v>65280991</v>
      </c>
      <c r="U407" s="302"/>
      <c r="V407" s="302"/>
      <c r="W407" s="303" t="s">
        <v>1192</v>
      </c>
      <c r="X407" s="302" t="s">
        <v>792</v>
      </c>
      <c r="Y407" s="302" t="s">
        <v>496</v>
      </c>
      <c r="Z407" s="302" t="s">
        <v>793</v>
      </c>
      <c r="AA407" s="302"/>
      <c r="AB407" s="302" t="s">
        <v>794</v>
      </c>
      <c r="AC407" s="302" t="s">
        <v>795</v>
      </c>
      <c r="AD407" s="304">
        <v>0</v>
      </c>
      <c r="AE407" s="304">
        <v>356090.37</v>
      </c>
      <c r="AF407" s="302" t="s">
        <v>273</v>
      </c>
      <c r="AG407" s="302">
        <v>2.1634000000000001E-4</v>
      </c>
      <c r="AH407" s="304">
        <v>0</v>
      </c>
      <c r="AI407" s="304">
        <v>77.040000000000006</v>
      </c>
      <c r="AJ407" s="302"/>
      <c r="AK407" s="302"/>
      <c r="AL407" s="301"/>
      <c r="AM407" s="302"/>
      <c r="AN407" s="302"/>
      <c r="AO407" s="301"/>
      <c r="AP407" s="301"/>
      <c r="AQ407" s="302" t="s">
        <v>796</v>
      </c>
      <c r="AR407" s="302"/>
      <c r="AS407" s="303"/>
      <c r="AT407" s="302"/>
      <c r="AU407" s="302"/>
      <c r="AV407" s="304"/>
      <c r="AW407" s="302"/>
      <c r="AX407" s="302"/>
      <c r="AY407" s="304"/>
      <c r="AZ407" s="302"/>
      <c r="BA407" s="302"/>
      <c r="BB407" s="302"/>
      <c r="BC407" s="302"/>
      <c r="BD407" s="302"/>
      <c r="BE407" s="303"/>
      <c r="BF407" s="302"/>
      <c r="BG407" s="304"/>
      <c r="BH407" s="302"/>
      <c r="BI407" s="302"/>
      <c r="BJ407" s="302"/>
      <c r="BK407" s="302"/>
      <c r="BL407" s="302"/>
      <c r="BM407" s="302"/>
      <c r="BN407" s="302"/>
      <c r="BO407" s="302"/>
      <c r="BP407" s="302"/>
      <c r="BQ407" s="302"/>
      <c r="BR407" s="302"/>
    </row>
    <row r="408" spans="1:70" s="394" customFormat="1" hidden="1" x14ac:dyDescent="0.35">
      <c r="A408" s="390" t="s">
        <v>477</v>
      </c>
      <c r="B408" s="391" t="s">
        <v>478</v>
      </c>
      <c r="C408" s="391" t="s">
        <v>479</v>
      </c>
      <c r="D408" s="392" t="s">
        <v>480</v>
      </c>
      <c r="E408" s="392" t="s">
        <v>481</v>
      </c>
      <c r="F408" s="391" t="s">
        <v>482</v>
      </c>
      <c r="G408" s="391" t="s">
        <v>483</v>
      </c>
      <c r="H408" s="391" t="s">
        <v>484</v>
      </c>
      <c r="I408" s="391" t="s">
        <v>485</v>
      </c>
      <c r="J408" s="391" t="s">
        <v>486</v>
      </c>
      <c r="K408" s="391" t="s">
        <v>487</v>
      </c>
      <c r="L408" s="390" t="s">
        <v>488</v>
      </c>
      <c r="M408" s="391" t="s">
        <v>1232</v>
      </c>
      <c r="N408" s="391" t="s">
        <v>1233</v>
      </c>
      <c r="O408" s="391" t="s">
        <v>487</v>
      </c>
      <c r="P408" s="391" t="s">
        <v>484</v>
      </c>
      <c r="Q408" s="390" t="s">
        <v>491</v>
      </c>
      <c r="R408" s="391" t="s">
        <v>492</v>
      </c>
      <c r="S408" s="391" t="s">
        <v>493</v>
      </c>
      <c r="T408" s="391">
        <v>65329122</v>
      </c>
      <c r="U408" s="391"/>
      <c r="V408" s="391"/>
      <c r="W408" s="392" t="s">
        <v>1193</v>
      </c>
      <c r="X408" s="391" t="s">
        <v>1224</v>
      </c>
      <c r="Y408" s="391" t="s">
        <v>496</v>
      </c>
      <c r="Z408" s="391" t="s">
        <v>497</v>
      </c>
      <c r="AA408" s="391" t="s">
        <v>498</v>
      </c>
      <c r="AB408" s="391" t="s">
        <v>499</v>
      </c>
      <c r="AC408" s="391" t="s">
        <v>500</v>
      </c>
      <c r="AD408" s="393">
        <v>5803000</v>
      </c>
      <c r="AE408" s="393">
        <v>5803000</v>
      </c>
      <c r="AF408" s="391" t="s">
        <v>273</v>
      </c>
      <c r="AG408" s="391">
        <v>2.1634000000000001E-4</v>
      </c>
      <c r="AH408" s="393">
        <v>1255.42</v>
      </c>
      <c r="AI408" s="393">
        <v>1255.42</v>
      </c>
      <c r="AJ408" s="391" t="s">
        <v>501</v>
      </c>
      <c r="AK408" s="391" t="s">
        <v>502</v>
      </c>
      <c r="AL408" s="390" t="s">
        <v>503</v>
      </c>
      <c r="AM408" s="391">
        <v>34810</v>
      </c>
      <c r="AN408" s="391">
        <v>75709</v>
      </c>
      <c r="AO408" s="390" t="s">
        <v>477</v>
      </c>
      <c r="AP408" s="390" t="s">
        <v>504</v>
      </c>
      <c r="AQ408" s="391" t="s">
        <v>1125</v>
      </c>
      <c r="AR408" s="391" t="s">
        <v>1194</v>
      </c>
      <c r="AS408" s="392" t="s">
        <v>1193</v>
      </c>
      <c r="AT408" s="391" t="s">
        <v>482</v>
      </c>
      <c r="AU408" s="391" t="s">
        <v>1365</v>
      </c>
      <c r="AV408" s="393" t="s">
        <v>1366</v>
      </c>
      <c r="AW408" s="391"/>
      <c r="AX408" s="391" t="s">
        <v>509</v>
      </c>
      <c r="AY408" s="393" t="s">
        <v>1367</v>
      </c>
      <c r="AZ408" s="391">
        <v>1931632</v>
      </c>
      <c r="BA408" s="391" t="s">
        <v>1144</v>
      </c>
      <c r="BB408" s="391" t="s">
        <v>1145</v>
      </c>
      <c r="BC408" s="391" t="s">
        <v>521</v>
      </c>
      <c r="BD408" s="391" t="s">
        <v>1368</v>
      </c>
      <c r="BE408" s="392" t="s">
        <v>1198</v>
      </c>
      <c r="BF408" s="391" t="s">
        <v>273</v>
      </c>
      <c r="BG408" s="393" t="s">
        <v>1366</v>
      </c>
      <c r="BH408" s="391"/>
      <c r="BI408" s="391"/>
      <c r="BJ408" s="391"/>
      <c r="BK408" s="391"/>
      <c r="BL408" s="391"/>
      <c r="BM408" s="391"/>
      <c r="BN408" s="391"/>
      <c r="BO408" s="391"/>
      <c r="BP408" s="391"/>
      <c r="BQ408" s="391"/>
      <c r="BR408" s="391"/>
    </row>
    <row r="409" spans="1:70" s="394" customFormat="1" hidden="1" x14ac:dyDescent="0.35">
      <c r="A409" s="390" t="s">
        <v>477</v>
      </c>
      <c r="B409" s="391" t="s">
        <v>478</v>
      </c>
      <c r="C409" s="391" t="s">
        <v>479</v>
      </c>
      <c r="D409" s="392" t="s">
        <v>480</v>
      </c>
      <c r="E409" s="392" t="s">
        <v>481</v>
      </c>
      <c r="F409" s="391" t="s">
        <v>482</v>
      </c>
      <c r="G409" s="391" t="s">
        <v>483</v>
      </c>
      <c r="H409" s="391" t="s">
        <v>484</v>
      </c>
      <c r="I409" s="391" t="s">
        <v>485</v>
      </c>
      <c r="J409" s="391" t="s">
        <v>486</v>
      </c>
      <c r="K409" s="391" t="s">
        <v>487</v>
      </c>
      <c r="L409" s="390" t="s">
        <v>488</v>
      </c>
      <c r="M409" s="391" t="s">
        <v>1232</v>
      </c>
      <c r="N409" s="391" t="s">
        <v>1233</v>
      </c>
      <c r="O409" s="391" t="s">
        <v>487</v>
      </c>
      <c r="P409" s="391" t="s">
        <v>484</v>
      </c>
      <c r="Q409" s="390" t="s">
        <v>491</v>
      </c>
      <c r="R409" s="391" t="s">
        <v>492</v>
      </c>
      <c r="S409" s="391" t="s">
        <v>493</v>
      </c>
      <c r="T409" s="391">
        <v>65329123</v>
      </c>
      <c r="U409" s="391"/>
      <c r="V409" s="391"/>
      <c r="W409" s="392" t="s">
        <v>1193</v>
      </c>
      <c r="X409" s="391" t="s">
        <v>1148</v>
      </c>
      <c r="Y409" s="391" t="s">
        <v>496</v>
      </c>
      <c r="Z409" s="391" t="s">
        <v>497</v>
      </c>
      <c r="AA409" s="391" t="s">
        <v>498</v>
      </c>
      <c r="AB409" s="391" t="s">
        <v>499</v>
      </c>
      <c r="AC409" s="391" t="s">
        <v>500</v>
      </c>
      <c r="AD409" s="393">
        <v>348180</v>
      </c>
      <c r="AE409" s="393">
        <v>348180</v>
      </c>
      <c r="AF409" s="391" t="s">
        <v>273</v>
      </c>
      <c r="AG409" s="391">
        <v>2.1634000000000001E-4</v>
      </c>
      <c r="AH409" s="393">
        <v>75.33</v>
      </c>
      <c r="AI409" s="393">
        <v>75.33</v>
      </c>
      <c r="AJ409" s="391" t="s">
        <v>501</v>
      </c>
      <c r="AK409" s="391" t="s">
        <v>502</v>
      </c>
      <c r="AL409" s="390" t="s">
        <v>503</v>
      </c>
      <c r="AM409" s="391">
        <v>34810</v>
      </c>
      <c r="AN409" s="391">
        <v>74510</v>
      </c>
      <c r="AO409" s="390" t="s">
        <v>477</v>
      </c>
      <c r="AP409" s="390" t="s">
        <v>504</v>
      </c>
      <c r="AQ409" s="391" t="s">
        <v>1149</v>
      </c>
      <c r="AR409" s="391" t="s">
        <v>1194</v>
      </c>
      <c r="AS409" s="392" t="s">
        <v>1193</v>
      </c>
      <c r="AT409" s="391" t="s">
        <v>482</v>
      </c>
      <c r="AU409" s="391" t="s">
        <v>1365</v>
      </c>
      <c r="AV409" s="393" t="s">
        <v>1366</v>
      </c>
      <c r="AW409" s="391"/>
      <c r="AX409" s="391" t="s">
        <v>603</v>
      </c>
      <c r="AY409" s="393" t="s">
        <v>1369</v>
      </c>
      <c r="AZ409" s="391">
        <v>1931632</v>
      </c>
      <c r="BA409" s="391" t="s">
        <v>1144</v>
      </c>
      <c r="BB409" s="391" t="s">
        <v>1145</v>
      </c>
      <c r="BC409" s="391" t="s">
        <v>521</v>
      </c>
      <c r="BD409" s="391" t="s">
        <v>1368</v>
      </c>
      <c r="BE409" s="392" t="s">
        <v>1198</v>
      </c>
      <c r="BF409" s="391" t="s">
        <v>273</v>
      </c>
      <c r="BG409" s="393" t="s">
        <v>1366</v>
      </c>
      <c r="BH409" s="391"/>
      <c r="BI409" s="391"/>
      <c r="BJ409" s="391"/>
      <c r="BK409" s="391"/>
      <c r="BL409" s="391"/>
      <c r="BM409" s="391"/>
      <c r="BN409" s="391"/>
      <c r="BO409" s="391"/>
      <c r="BP409" s="391"/>
      <c r="BQ409" s="391"/>
      <c r="BR409" s="391"/>
    </row>
    <row r="410" spans="1:70" s="404" customFormat="1" hidden="1" x14ac:dyDescent="0.35">
      <c r="A410" s="400" t="s">
        <v>477</v>
      </c>
      <c r="B410" s="401" t="s">
        <v>478</v>
      </c>
      <c r="C410" s="401" t="s">
        <v>479</v>
      </c>
      <c r="D410" s="402" t="s">
        <v>480</v>
      </c>
      <c r="E410" s="402" t="s">
        <v>481</v>
      </c>
      <c r="F410" s="401" t="s">
        <v>482</v>
      </c>
      <c r="G410" s="401" t="s">
        <v>483</v>
      </c>
      <c r="H410" s="401" t="s">
        <v>484</v>
      </c>
      <c r="I410" s="401" t="s">
        <v>485</v>
      </c>
      <c r="J410" s="401" t="s">
        <v>486</v>
      </c>
      <c r="K410" s="401" t="s">
        <v>487</v>
      </c>
      <c r="L410" s="400" t="s">
        <v>488</v>
      </c>
      <c r="M410" s="401" t="s">
        <v>1232</v>
      </c>
      <c r="N410" s="401" t="s">
        <v>1233</v>
      </c>
      <c r="O410" s="401" t="s">
        <v>487</v>
      </c>
      <c r="P410" s="401" t="s">
        <v>484</v>
      </c>
      <c r="Q410" s="400" t="s">
        <v>491</v>
      </c>
      <c r="R410" s="401" t="s">
        <v>492</v>
      </c>
      <c r="S410" s="401" t="s">
        <v>493</v>
      </c>
      <c r="T410" s="401">
        <v>65329124</v>
      </c>
      <c r="U410" s="401"/>
      <c r="V410" s="401"/>
      <c r="W410" s="402" t="s">
        <v>1370</v>
      </c>
      <c r="X410" s="401" t="s">
        <v>1104</v>
      </c>
      <c r="Y410" s="401" t="s">
        <v>590</v>
      </c>
      <c r="Z410" s="401" t="s">
        <v>497</v>
      </c>
      <c r="AA410" s="401" t="s">
        <v>498</v>
      </c>
      <c r="AB410" s="401" t="s">
        <v>499</v>
      </c>
      <c r="AC410" s="401" t="s">
        <v>500</v>
      </c>
      <c r="AD410" s="403">
        <v>6594000</v>
      </c>
      <c r="AE410" s="403">
        <v>6594000</v>
      </c>
      <c r="AF410" s="401" t="s">
        <v>273</v>
      </c>
      <c r="AG410" s="401">
        <v>2.1221E-4</v>
      </c>
      <c r="AH410" s="403">
        <v>1409.99</v>
      </c>
      <c r="AI410" s="403">
        <v>1409.99</v>
      </c>
      <c r="AJ410" s="401" t="s">
        <v>501</v>
      </c>
      <c r="AK410" s="401" t="s">
        <v>502</v>
      </c>
      <c r="AL410" s="400" t="s">
        <v>503</v>
      </c>
      <c r="AM410" s="401">
        <v>34801</v>
      </c>
      <c r="AN410" s="401">
        <v>72410</v>
      </c>
      <c r="AO410" s="400" t="s">
        <v>477</v>
      </c>
      <c r="AP410" s="400" t="s">
        <v>504</v>
      </c>
      <c r="AQ410" s="401" t="s">
        <v>1116</v>
      </c>
      <c r="AR410" s="401" t="s">
        <v>1194</v>
      </c>
      <c r="AS410" s="402" t="s">
        <v>1370</v>
      </c>
      <c r="AT410" s="401" t="s">
        <v>482</v>
      </c>
      <c r="AU410" s="401" t="s">
        <v>1371</v>
      </c>
      <c r="AV410" s="403" t="s">
        <v>1372</v>
      </c>
      <c r="AW410" s="401" t="s">
        <v>1373</v>
      </c>
      <c r="AX410" s="401" t="s">
        <v>509</v>
      </c>
      <c r="AY410" s="403" t="s">
        <v>1374</v>
      </c>
      <c r="AZ410" s="401">
        <v>1120219</v>
      </c>
      <c r="BA410" s="401" t="s">
        <v>1375</v>
      </c>
      <c r="BB410" s="401" t="s">
        <v>1376</v>
      </c>
      <c r="BC410" s="401" t="s">
        <v>512</v>
      </c>
      <c r="BD410" s="401" t="s">
        <v>1377</v>
      </c>
      <c r="BE410" s="402" t="s">
        <v>1198</v>
      </c>
      <c r="BF410" s="401" t="s">
        <v>273</v>
      </c>
      <c r="BG410" s="403" t="s">
        <v>1372</v>
      </c>
      <c r="BH410" s="401">
        <v>10368251</v>
      </c>
      <c r="BI410" s="401">
        <v>1</v>
      </c>
      <c r="BJ410" s="401" t="s">
        <v>1373</v>
      </c>
      <c r="BK410" s="401" t="s">
        <v>600</v>
      </c>
      <c r="BL410" s="401" t="s">
        <v>601</v>
      </c>
      <c r="BM410" s="401"/>
      <c r="BN410" s="401"/>
      <c r="BO410" s="401"/>
      <c r="BP410" s="401"/>
      <c r="BQ410" s="401"/>
      <c r="BR410" s="401"/>
    </row>
    <row r="411" spans="1:70" s="404" customFormat="1" hidden="1" x14ac:dyDescent="0.35">
      <c r="A411" s="400" t="s">
        <v>477</v>
      </c>
      <c r="B411" s="401" t="s">
        <v>478</v>
      </c>
      <c r="C411" s="401" t="s">
        <v>479</v>
      </c>
      <c r="D411" s="402" t="s">
        <v>480</v>
      </c>
      <c r="E411" s="402" t="s">
        <v>481</v>
      </c>
      <c r="F411" s="401" t="s">
        <v>482</v>
      </c>
      <c r="G411" s="401" t="s">
        <v>483</v>
      </c>
      <c r="H411" s="401" t="s">
        <v>484</v>
      </c>
      <c r="I411" s="401" t="s">
        <v>485</v>
      </c>
      <c r="J411" s="401" t="s">
        <v>486</v>
      </c>
      <c r="K411" s="401" t="s">
        <v>487</v>
      </c>
      <c r="L411" s="400" t="s">
        <v>488</v>
      </c>
      <c r="M411" s="401" t="s">
        <v>1232</v>
      </c>
      <c r="N411" s="401" t="s">
        <v>1233</v>
      </c>
      <c r="O411" s="401" t="s">
        <v>487</v>
      </c>
      <c r="P411" s="401" t="s">
        <v>484</v>
      </c>
      <c r="Q411" s="400" t="s">
        <v>491</v>
      </c>
      <c r="R411" s="401" t="s">
        <v>492</v>
      </c>
      <c r="S411" s="401" t="s">
        <v>493</v>
      </c>
      <c r="T411" s="401">
        <v>65329125</v>
      </c>
      <c r="U411" s="401"/>
      <c r="V411" s="401"/>
      <c r="W411" s="402" t="s">
        <v>1370</v>
      </c>
      <c r="X411" s="401" t="s">
        <v>1104</v>
      </c>
      <c r="Y411" s="401" t="s">
        <v>590</v>
      </c>
      <c r="Z411" s="401" t="s">
        <v>497</v>
      </c>
      <c r="AA411" s="401" t="s">
        <v>498</v>
      </c>
      <c r="AB411" s="401" t="s">
        <v>499</v>
      </c>
      <c r="AC411" s="401" t="s">
        <v>500</v>
      </c>
      <c r="AD411" s="403">
        <v>12348000</v>
      </c>
      <c r="AE411" s="403">
        <v>12348000</v>
      </c>
      <c r="AF411" s="401" t="s">
        <v>273</v>
      </c>
      <c r="AG411" s="401">
        <v>2.1221E-4</v>
      </c>
      <c r="AH411" s="403">
        <v>2640.37</v>
      </c>
      <c r="AI411" s="403">
        <v>2640.37</v>
      </c>
      <c r="AJ411" s="401" t="s">
        <v>501</v>
      </c>
      <c r="AK411" s="401" t="s">
        <v>502</v>
      </c>
      <c r="AL411" s="400" t="s">
        <v>503</v>
      </c>
      <c r="AM411" s="401">
        <v>34801</v>
      </c>
      <c r="AN411" s="401">
        <v>72410</v>
      </c>
      <c r="AO411" s="400" t="s">
        <v>477</v>
      </c>
      <c r="AP411" s="400" t="s">
        <v>504</v>
      </c>
      <c r="AQ411" s="401" t="s">
        <v>1116</v>
      </c>
      <c r="AR411" s="401" t="s">
        <v>1194</v>
      </c>
      <c r="AS411" s="402" t="s">
        <v>1370</v>
      </c>
      <c r="AT411" s="401" t="s">
        <v>482</v>
      </c>
      <c r="AU411" s="401" t="s">
        <v>1371</v>
      </c>
      <c r="AV411" s="403" t="s">
        <v>1372</v>
      </c>
      <c r="AW411" s="401" t="s">
        <v>1378</v>
      </c>
      <c r="AX411" s="401" t="s">
        <v>603</v>
      </c>
      <c r="AY411" s="403" t="s">
        <v>1379</v>
      </c>
      <c r="AZ411" s="401">
        <v>1120219</v>
      </c>
      <c r="BA411" s="401" t="s">
        <v>1375</v>
      </c>
      <c r="BB411" s="401" t="s">
        <v>1376</v>
      </c>
      <c r="BC411" s="401" t="s">
        <v>512</v>
      </c>
      <c r="BD411" s="401" t="s">
        <v>1377</v>
      </c>
      <c r="BE411" s="402" t="s">
        <v>1198</v>
      </c>
      <c r="BF411" s="401" t="s">
        <v>273</v>
      </c>
      <c r="BG411" s="403" t="s">
        <v>1372</v>
      </c>
      <c r="BH411" s="401">
        <v>10368251</v>
      </c>
      <c r="BI411" s="401">
        <v>2</v>
      </c>
      <c r="BJ411" s="401" t="s">
        <v>1378</v>
      </c>
      <c r="BK411" s="401" t="s">
        <v>600</v>
      </c>
      <c r="BL411" s="401" t="s">
        <v>601</v>
      </c>
      <c r="BM411" s="401"/>
      <c r="BN411" s="401"/>
      <c r="BO411" s="401"/>
      <c r="BP411" s="401"/>
      <c r="BQ411" s="401"/>
      <c r="BR411" s="401"/>
    </row>
    <row r="412" spans="1:70" s="404" customFormat="1" hidden="1" x14ac:dyDescent="0.35">
      <c r="A412" s="400" t="s">
        <v>477</v>
      </c>
      <c r="B412" s="401" t="s">
        <v>478</v>
      </c>
      <c r="C412" s="401" t="s">
        <v>479</v>
      </c>
      <c r="D412" s="402" t="s">
        <v>480</v>
      </c>
      <c r="E412" s="402" t="s">
        <v>481</v>
      </c>
      <c r="F412" s="401" t="s">
        <v>482</v>
      </c>
      <c r="G412" s="401" t="s">
        <v>483</v>
      </c>
      <c r="H412" s="401" t="s">
        <v>484</v>
      </c>
      <c r="I412" s="401" t="s">
        <v>485</v>
      </c>
      <c r="J412" s="401" t="s">
        <v>486</v>
      </c>
      <c r="K412" s="401" t="s">
        <v>487</v>
      </c>
      <c r="L412" s="400" t="s">
        <v>488</v>
      </c>
      <c r="M412" s="401" t="s">
        <v>1232</v>
      </c>
      <c r="N412" s="401" t="s">
        <v>1233</v>
      </c>
      <c r="O412" s="401" t="s">
        <v>487</v>
      </c>
      <c r="P412" s="401" t="s">
        <v>484</v>
      </c>
      <c r="Q412" s="400" t="s">
        <v>491</v>
      </c>
      <c r="R412" s="401" t="s">
        <v>492</v>
      </c>
      <c r="S412" s="401" t="s">
        <v>493</v>
      </c>
      <c r="T412" s="401">
        <v>65329126</v>
      </c>
      <c r="U412" s="401"/>
      <c r="V412" s="401"/>
      <c r="W412" s="402" t="s">
        <v>1370</v>
      </c>
      <c r="X412" s="401" t="s">
        <v>1104</v>
      </c>
      <c r="Y412" s="401" t="s">
        <v>590</v>
      </c>
      <c r="Z412" s="401" t="s">
        <v>497</v>
      </c>
      <c r="AA412" s="401" t="s">
        <v>498</v>
      </c>
      <c r="AB412" s="401" t="s">
        <v>499</v>
      </c>
      <c r="AC412" s="401" t="s">
        <v>605</v>
      </c>
      <c r="AD412" s="403">
        <v>0</v>
      </c>
      <c r="AE412" s="403">
        <v>0</v>
      </c>
      <c r="AF412" s="401" t="s">
        <v>273</v>
      </c>
      <c r="AG412" s="401">
        <v>2.1221E-4</v>
      </c>
      <c r="AH412" s="403">
        <v>-10.68</v>
      </c>
      <c r="AI412" s="403">
        <v>-10.68</v>
      </c>
      <c r="AJ412" s="401" t="s">
        <v>501</v>
      </c>
      <c r="AK412" s="401" t="s">
        <v>502</v>
      </c>
      <c r="AL412" s="400" t="s">
        <v>503</v>
      </c>
      <c r="AM412" s="401">
        <v>34801</v>
      </c>
      <c r="AN412" s="401">
        <v>72410</v>
      </c>
      <c r="AO412" s="400" t="s">
        <v>477</v>
      </c>
      <c r="AP412" s="400" t="s">
        <v>504</v>
      </c>
      <c r="AQ412" s="401" t="s">
        <v>1116</v>
      </c>
      <c r="AR412" s="401" t="s">
        <v>1194</v>
      </c>
      <c r="AS412" s="402" t="s">
        <v>1370</v>
      </c>
      <c r="AT412" s="401" t="s">
        <v>482</v>
      </c>
      <c r="AU412" s="401" t="s">
        <v>1371</v>
      </c>
      <c r="AV412" s="403" t="s">
        <v>1372</v>
      </c>
      <c r="AW412" s="401" t="s">
        <v>1373</v>
      </c>
      <c r="AX412" s="401" t="s">
        <v>509</v>
      </c>
      <c r="AY412" s="403" t="s">
        <v>606</v>
      </c>
      <c r="AZ412" s="401">
        <v>1120219</v>
      </c>
      <c r="BA412" s="401" t="s">
        <v>1375</v>
      </c>
      <c r="BB412" s="401" t="s">
        <v>1376</v>
      </c>
      <c r="BC412" s="401" t="s">
        <v>512</v>
      </c>
      <c r="BD412" s="401" t="s">
        <v>1377</v>
      </c>
      <c r="BE412" s="402" t="s">
        <v>1198</v>
      </c>
      <c r="BF412" s="401" t="s">
        <v>273</v>
      </c>
      <c r="BG412" s="403" t="s">
        <v>1372</v>
      </c>
      <c r="BH412" s="401">
        <v>10368251</v>
      </c>
      <c r="BI412" s="401">
        <v>1</v>
      </c>
      <c r="BJ412" s="401" t="s">
        <v>1373</v>
      </c>
      <c r="BK412" s="401" t="s">
        <v>600</v>
      </c>
      <c r="BL412" s="401" t="s">
        <v>601</v>
      </c>
      <c r="BM412" s="401"/>
      <c r="BN412" s="401"/>
      <c r="BO412" s="401"/>
      <c r="BP412" s="401"/>
      <c r="BQ412" s="401"/>
      <c r="BR412" s="401"/>
    </row>
    <row r="413" spans="1:70" s="404" customFormat="1" hidden="1" x14ac:dyDescent="0.35">
      <c r="A413" s="400" t="s">
        <v>477</v>
      </c>
      <c r="B413" s="401" t="s">
        <v>478</v>
      </c>
      <c r="C413" s="401" t="s">
        <v>479</v>
      </c>
      <c r="D413" s="402" t="s">
        <v>480</v>
      </c>
      <c r="E413" s="402" t="s">
        <v>481</v>
      </c>
      <c r="F413" s="401" t="s">
        <v>482</v>
      </c>
      <c r="G413" s="401" t="s">
        <v>483</v>
      </c>
      <c r="H413" s="401" t="s">
        <v>484</v>
      </c>
      <c r="I413" s="401" t="s">
        <v>485</v>
      </c>
      <c r="J413" s="401" t="s">
        <v>486</v>
      </c>
      <c r="K413" s="401" t="s">
        <v>487</v>
      </c>
      <c r="L413" s="400" t="s">
        <v>488</v>
      </c>
      <c r="M413" s="401" t="s">
        <v>1232</v>
      </c>
      <c r="N413" s="401" t="s">
        <v>1233</v>
      </c>
      <c r="O413" s="401" t="s">
        <v>487</v>
      </c>
      <c r="P413" s="401" t="s">
        <v>484</v>
      </c>
      <c r="Q413" s="400" t="s">
        <v>491</v>
      </c>
      <c r="R413" s="401" t="s">
        <v>492</v>
      </c>
      <c r="S413" s="401" t="s">
        <v>493</v>
      </c>
      <c r="T413" s="401">
        <v>65329127</v>
      </c>
      <c r="U413" s="401"/>
      <c r="V413" s="401"/>
      <c r="W413" s="402" t="s">
        <v>1370</v>
      </c>
      <c r="X413" s="401" t="s">
        <v>1104</v>
      </c>
      <c r="Y413" s="401" t="s">
        <v>590</v>
      </c>
      <c r="Z413" s="401" t="s">
        <v>497</v>
      </c>
      <c r="AA413" s="401" t="s">
        <v>498</v>
      </c>
      <c r="AB413" s="401" t="s">
        <v>499</v>
      </c>
      <c r="AC413" s="401" t="s">
        <v>605</v>
      </c>
      <c r="AD413" s="403">
        <v>0</v>
      </c>
      <c r="AE413" s="403">
        <v>0</v>
      </c>
      <c r="AF413" s="401" t="s">
        <v>273</v>
      </c>
      <c r="AG413" s="401">
        <v>2.1221E-4</v>
      </c>
      <c r="AH413" s="403">
        <v>-20</v>
      </c>
      <c r="AI413" s="403">
        <v>-20</v>
      </c>
      <c r="AJ413" s="401" t="s">
        <v>501</v>
      </c>
      <c r="AK413" s="401" t="s">
        <v>502</v>
      </c>
      <c r="AL413" s="400" t="s">
        <v>503</v>
      </c>
      <c r="AM413" s="401">
        <v>34801</v>
      </c>
      <c r="AN413" s="401">
        <v>72410</v>
      </c>
      <c r="AO413" s="400" t="s">
        <v>477</v>
      </c>
      <c r="AP413" s="400" t="s">
        <v>504</v>
      </c>
      <c r="AQ413" s="401" t="s">
        <v>1116</v>
      </c>
      <c r="AR413" s="401" t="s">
        <v>1194</v>
      </c>
      <c r="AS413" s="402" t="s">
        <v>1370</v>
      </c>
      <c r="AT413" s="401" t="s">
        <v>482</v>
      </c>
      <c r="AU413" s="401" t="s">
        <v>1371</v>
      </c>
      <c r="AV413" s="403" t="s">
        <v>1372</v>
      </c>
      <c r="AW413" s="401" t="s">
        <v>1378</v>
      </c>
      <c r="AX413" s="401" t="s">
        <v>603</v>
      </c>
      <c r="AY413" s="403" t="s">
        <v>606</v>
      </c>
      <c r="AZ413" s="401">
        <v>1120219</v>
      </c>
      <c r="BA413" s="401" t="s">
        <v>1375</v>
      </c>
      <c r="BB413" s="401" t="s">
        <v>1376</v>
      </c>
      <c r="BC413" s="401" t="s">
        <v>512</v>
      </c>
      <c r="BD413" s="401" t="s">
        <v>1377</v>
      </c>
      <c r="BE413" s="402" t="s">
        <v>1198</v>
      </c>
      <c r="BF413" s="401" t="s">
        <v>273</v>
      </c>
      <c r="BG413" s="403" t="s">
        <v>1372</v>
      </c>
      <c r="BH413" s="401">
        <v>10368251</v>
      </c>
      <c r="BI413" s="401">
        <v>2</v>
      </c>
      <c r="BJ413" s="401" t="s">
        <v>1378</v>
      </c>
      <c r="BK413" s="401" t="s">
        <v>600</v>
      </c>
      <c r="BL413" s="401" t="s">
        <v>601</v>
      </c>
      <c r="BM413" s="401"/>
      <c r="BN413" s="401"/>
      <c r="BO413" s="401"/>
      <c r="BP413" s="401"/>
      <c r="BQ413" s="401"/>
      <c r="BR413" s="401"/>
    </row>
    <row r="414" spans="1:70" hidden="1" x14ac:dyDescent="0.35">
      <c r="A414" s="301" t="s">
        <v>477</v>
      </c>
      <c r="B414" s="302" t="s">
        <v>478</v>
      </c>
      <c r="C414" s="302" t="s">
        <v>479</v>
      </c>
      <c r="D414" s="303" t="s">
        <v>480</v>
      </c>
      <c r="E414" s="303" t="s">
        <v>481</v>
      </c>
      <c r="F414" s="302" t="s">
        <v>482</v>
      </c>
      <c r="G414" s="302" t="s">
        <v>483</v>
      </c>
      <c r="H414" s="302" t="s">
        <v>484</v>
      </c>
      <c r="I414" s="302" t="s">
        <v>485</v>
      </c>
      <c r="J414" s="302" t="s">
        <v>486</v>
      </c>
      <c r="K414" s="302" t="s">
        <v>487</v>
      </c>
      <c r="L414" s="301" t="s">
        <v>488</v>
      </c>
      <c r="M414" s="302" t="s">
        <v>1232</v>
      </c>
      <c r="N414" s="302" t="s">
        <v>1233</v>
      </c>
      <c r="O414" s="302" t="s">
        <v>487</v>
      </c>
      <c r="P414" s="302" t="s">
        <v>484</v>
      </c>
      <c r="Q414" s="301" t="s">
        <v>491</v>
      </c>
      <c r="R414" s="302" t="s">
        <v>492</v>
      </c>
      <c r="S414" s="302" t="s">
        <v>493</v>
      </c>
      <c r="T414" s="302">
        <v>65368512</v>
      </c>
      <c r="U414" s="302"/>
      <c r="V414" s="302"/>
      <c r="W414" s="303" t="s">
        <v>1203</v>
      </c>
      <c r="X414" s="302" t="s">
        <v>792</v>
      </c>
      <c r="Y414" s="302" t="s">
        <v>590</v>
      </c>
      <c r="Z414" s="302" t="s">
        <v>972</v>
      </c>
      <c r="AA414" s="302"/>
      <c r="AB414" s="302" t="s">
        <v>972</v>
      </c>
      <c r="AC414" s="302" t="s">
        <v>973</v>
      </c>
      <c r="AD414" s="304">
        <v>0</v>
      </c>
      <c r="AE414" s="304">
        <v>98.699299999999994</v>
      </c>
      <c r="AF414" s="302" t="s">
        <v>741</v>
      </c>
      <c r="AG414" s="302">
        <v>1</v>
      </c>
      <c r="AH414" s="304">
        <v>0</v>
      </c>
      <c r="AI414" s="304">
        <v>98.699299999999994</v>
      </c>
      <c r="AJ414" s="302" t="s">
        <v>501</v>
      </c>
      <c r="AK414" s="302" t="s">
        <v>502</v>
      </c>
      <c r="AL414" s="301" t="s">
        <v>503</v>
      </c>
      <c r="AM414" s="302">
        <v>34801</v>
      </c>
      <c r="AN414" s="302">
        <v>75105</v>
      </c>
      <c r="AO414" s="301" t="s">
        <v>477</v>
      </c>
      <c r="AP414" s="301" t="s">
        <v>504</v>
      </c>
      <c r="AQ414" s="302" t="s">
        <v>974</v>
      </c>
      <c r="AR414" s="302"/>
      <c r="AS414" s="303"/>
      <c r="AT414" s="302"/>
      <c r="AU414" s="302"/>
      <c r="AV414" s="304"/>
      <c r="AW414" s="302"/>
      <c r="AX414" s="302"/>
      <c r="AY414" s="304"/>
      <c r="AZ414" s="302"/>
      <c r="BA414" s="302"/>
      <c r="BB414" s="302"/>
      <c r="BC414" s="302"/>
      <c r="BD414" s="302"/>
      <c r="BE414" s="303"/>
      <c r="BF414" s="302"/>
      <c r="BG414" s="304"/>
      <c r="BH414" s="302"/>
      <c r="BI414" s="302"/>
      <c r="BJ414" s="302"/>
      <c r="BK414" s="302"/>
      <c r="BL414" s="302"/>
      <c r="BM414" s="302"/>
      <c r="BN414" s="302"/>
      <c r="BO414" s="302"/>
      <c r="BP414" s="302"/>
      <c r="BQ414" s="302"/>
      <c r="BR414" s="302"/>
    </row>
    <row r="415" spans="1:70" hidden="1" x14ac:dyDescent="0.35">
      <c r="A415" s="301" t="s">
        <v>477</v>
      </c>
      <c r="B415" s="302" t="s">
        <v>478</v>
      </c>
      <c r="C415" s="302" t="s">
        <v>479</v>
      </c>
      <c r="D415" s="303" t="s">
        <v>480</v>
      </c>
      <c r="E415" s="303" t="s">
        <v>481</v>
      </c>
      <c r="F415" s="302" t="s">
        <v>482</v>
      </c>
      <c r="G415" s="302" t="s">
        <v>483</v>
      </c>
      <c r="H415" s="302" t="s">
        <v>484</v>
      </c>
      <c r="I415" s="302" t="s">
        <v>485</v>
      </c>
      <c r="J415" s="302" t="s">
        <v>486</v>
      </c>
      <c r="K415" s="302" t="s">
        <v>487</v>
      </c>
      <c r="L415" s="301" t="s">
        <v>488</v>
      </c>
      <c r="M415" s="302" t="s">
        <v>1232</v>
      </c>
      <c r="N415" s="302" t="s">
        <v>1233</v>
      </c>
      <c r="O415" s="302" t="s">
        <v>487</v>
      </c>
      <c r="P415" s="302" t="s">
        <v>484</v>
      </c>
      <c r="Q415" s="301" t="s">
        <v>491</v>
      </c>
      <c r="R415" s="302" t="s">
        <v>492</v>
      </c>
      <c r="S415" s="302" t="s">
        <v>493</v>
      </c>
      <c r="T415" s="302">
        <v>65368513</v>
      </c>
      <c r="U415" s="302"/>
      <c r="V415" s="302"/>
      <c r="W415" s="303" t="s">
        <v>1203</v>
      </c>
      <c r="X415" s="302" t="s">
        <v>792</v>
      </c>
      <c r="Y415" s="302" t="s">
        <v>590</v>
      </c>
      <c r="Z415" s="302" t="s">
        <v>972</v>
      </c>
      <c r="AA415" s="302"/>
      <c r="AB415" s="302" t="s">
        <v>972</v>
      </c>
      <c r="AC415" s="302" t="s">
        <v>973</v>
      </c>
      <c r="AD415" s="304">
        <v>0</v>
      </c>
      <c r="AE415" s="304">
        <v>184.82589999999999</v>
      </c>
      <c r="AF415" s="302" t="s">
        <v>741</v>
      </c>
      <c r="AG415" s="302">
        <v>1</v>
      </c>
      <c r="AH415" s="304">
        <v>0</v>
      </c>
      <c r="AI415" s="304">
        <v>184.82589999999999</v>
      </c>
      <c r="AJ415" s="302" t="s">
        <v>501</v>
      </c>
      <c r="AK415" s="302" t="s">
        <v>502</v>
      </c>
      <c r="AL415" s="301" t="s">
        <v>503</v>
      </c>
      <c r="AM415" s="302">
        <v>34801</v>
      </c>
      <c r="AN415" s="302">
        <v>75105</v>
      </c>
      <c r="AO415" s="301" t="s">
        <v>477</v>
      </c>
      <c r="AP415" s="301" t="s">
        <v>504</v>
      </c>
      <c r="AQ415" s="302" t="s">
        <v>974</v>
      </c>
      <c r="AR415" s="302"/>
      <c r="AS415" s="303"/>
      <c r="AT415" s="302"/>
      <c r="AU415" s="302"/>
      <c r="AV415" s="304"/>
      <c r="AW415" s="302"/>
      <c r="AX415" s="302"/>
      <c r="AY415" s="304"/>
      <c r="AZ415" s="302"/>
      <c r="BA415" s="302"/>
      <c r="BB415" s="302"/>
      <c r="BC415" s="302"/>
      <c r="BD415" s="302"/>
      <c r="BE415" s="303"/>
      <c r="BF415" s="302"/>
      <c r="BG415" s="304"/>
      <c r="BH415" s="302"/>
      <c r="BI415" s="302"/>
      <c r="BJ415" s="302"/>
      <c r="BK415" s="302"/>
      <c r="BL415" s="302"/>
      <c r="BM415" s="302"/>
      <c r="BN415" s="302"/>
      <c r="BO415" s="302"/>
      <c r="BP415" s="302"/>
      <c r="BQ415" s="302"/>
      <c r="BR415" s="302"/>
    </row>
    <row r="416" spans="1:70" hidden="1" x14ac:dyDescent="0.35">
      <c r="A416" s="301" t="s">
        <v>477</v>
      </c>
      <c r="B416" s="302" t="s">
        <v>478</v>
      </c>
      <c r="C416" s="302" t="s">
        <v>479</v>
      </c>
      <c r="D416" s="303" t="s">
        <v>480</v>
      </c>
      <c r="E416" s="303" t="s">
        <v>481</v>
      </c>
      <c r="F416" s="302" t="s">
        <v>482</v>
      </c>
      <c r="G416" s="302" t="s">
        <v>483</v>
      </c>
      <c r="H416" s="302" t="s">
        <v>484</v>
      </c>
      <c r="I416" s="302" t="s">
        <v>485</v>
      </c>
      <c r="J416" s="302" t="s">
        <v>486</v>
      </c>
      <c r="K416" s="302" t="s">
        <v>487</v>
      </c>
      <c r="L416" s="301" t="s">
        <v>488</v>
      </c>
      <c r="M416" s="302" t="s">
        <v>1232</v>
      </c>
      <c r="N416" s="302" t="s">
        <v>1233</v>
      </c>
      <c r="O416" s="302" t="s">
        <v>487</v>
      </c>
      <c r="P416" s="302" t="s">
        <v>484</v>
      </c>
      <c r="Q416" s="301" t="s">
        <v>491</v>
      </c>
      <c r="R416" s="302" t="s">
        <v>492</v>
      </c>
      <c r="S416" s="302" t="s">
        <v>493</v>
      </c>
      <c r="T416" s="302">
        <v>65395024</v>
      </c>
      <c r="U416" s="302"/>
      <c r="V416" s="302"/>
      <c r="W416" s="303" t="s">
        <v>1193</v>
      </c>
      <c r="X416" s="302" t="s">
        <v>792</v>
      </c>
      <c r="Y416" s="302" t="s">
        <v>496</v>
      </c>
      <c r="Z416" s="302" t="s">
        <v>793</v>
      </c>
      <c r="AA416" s="302"/>
      <c r="AB416" s="302" t="s">
        <v>794</v>
      </c>
      <c r="AC416" s="302" t="s">
        <v>795</v>
      </c>
      <c r="AD416" s="304">
        <v>0</v>
      </c>
      <c r="AE416" s="304">
        <v>430582.6</v>
      </c>
      <c r="AF416" s="302" t="s">
        <v>273</v>
      </c>
      <c r="AG416" s="302">
        <v>2.1634000000000001E-4</v>
      </c>
      <c r="AH416" s="304">
        <v>0</v>
      </c>
      <c r="AI416" s="304">
        <v>93.15</v>
      </c>
      <c r="AJ416" s="302"/>
      <c r="AK416" s="302"/>
      <c r="AL416" s="301"/>
      <c r="AM416" s="302"/>
      <c r="AN416" s="302"/>
      <c r="AO416" s="301"/>
      <c r="AP416" s="301"/>
      <c r="AQ416" s="302" t="s">
        <v>796</v>
      </c>
      <c r="AR416" s="302"/>
      <c r="AS416" s="303"/>
      <c r="AT416" s="302"/>
      <c r="AU416" s="302"/>
      <c r="AV416" s="304"/>
      <c r="AW416" s="302"/>
      <c r="AX416" s="302"/>
      <c r="AY416" s="304"/>
      <c r="AZ416" s="302"/>
      <c r="BA416" s="302"/>
      <c r="BB416" s="302"/>
      <c r="BC416" s="302"/>
      <c r="BD416" s="302"/>
      <c r="BE416" s="303"/>
      <c r="BF416" s="302"/>
      <c r="BG416" s="304"/>
      <c r="BH416" s="302"/>
      <c r="BI416" s="302"/>
      <c r="BJ416" s="302"/>
      <c r="BK416" s="302"/>
      <c r="BL416" s="302"/>
      <c r="BM416" s="302"/>
      <c r="BN416" s="302"/>
      <c r="BO416" s="302"/>
      <c r="BP416" s="302"/>
      <c r="BQ416" s="302"/>
      <c r="BR416" s="302"/>
    </row>
    <row r="417" spans="1:70" s="394" customFormat="1" hidden="1" x14ac:dyDescent="0.35">
      <c r="A417" s="390" t="s">
        <v>477</v>
      </c>
      <c r="B417" s="391" t="s">
        <v>478</v>
      </c>
      <c r="C417" s="391" t="s">
        <v>479</v>
      </c>
      <c r="D417" s="392" t="s">
        <v>480</v>
      </c>
      <c r="E417" s="392" t="s">
        <v>481</v>
      </c>
      <c r="F417" s="391" t="s">
        <v>482</v>
      </c>
      <c r="G417" s="391" t="s">
        <v>483</v>
      </c>
      <c r="H417" s="391" t="s">
        <v>484</v>
      </c>
      <c r="I417" s="391" t="s">
        <v>485</v>
      </c>
      <c r="J417" s="391" t="s">
        <v>486</v>
      </c>
      <c r="K417" s="391" t="s">
        <v>487</v>
      </c>
      <c r="L417" s="390" t="s">
        <v>488</v>
      </c>
      <c r="M417" s="391" t="s">
        <v>1232</v>
      </c>
      <c r="N417" s="391" t="s">
        <v>1233</v>
      </c>
      <c r="O417" s="391" t="s">
        <v>487</v>
      </c>
      <c r="P417" s="391" t="s">
        <v>484</v>
      </c>
      <c r="Q417" s="390" t="s">
        <v>491</v>
      </c>
      <c r="R417" s="391" t="s">
        <v>492</v>
      </c>
      <c r="S417" s="391" t="s">
        <v>493</v>
      </c>
      <c r="T417" s="391">
        <v>65986547</v>
      </c>
      <c r="U417" s="391"/>
      <c r="V417" s="391"/>
      <c r="W417" s="392" t="s">
        <v>1203</v>
      </c>
      <c r="X417" s="391" t="s">
        <v>1224</v>
      </c>
      <c r="Y417" s="391" t="s">
        <v>496</v>
      </c>
      <c r="Z417" s="391" t="s">
        <v>497</v>
      </c>
      <c r="AA417" s="391" t="s">
        <v>498</v>
      </c>
      <c r="AB417" s="391" t="s">
        <v>499</v>
      </c>
      <c r="AC417" s="391" t="s">
        <v>500</v>
      </c>
      <c r="AD417" s="393">
        <v>4487850</v>
      </c>
      <c r="AE417" s="393">
        <v>4487850</v>
      </c>
      <c r="AF417" s="391" t="s">
        <v>273</v>
      </c>
      <c r="AG417" s="391">
        <v>2.1634000000000001E-4</v>
      </c>
      <c r="AH417" s="393">
        <v>970.91</v>
      </c>
      <c r="AI417" s="393">
        <v>970.91</v>
      </c>
      <c r="AJ417" s="391" t="s">
        <v>501</v>
      </c>
      <c r="AK417" s="391" t="s">
        <v>502</v>
      </c>
      <c r="AL417" s="390" t="s">
        <v>503</v>
      </c>
      <c r="AM417" s="391">
        <v>34810</v>
      </c>
      <c r="AN417" s="391">
        <v>75709</v>
      </c>
      <c r="AO417" s="390" t="s">
        <v>477</v>
      </c>
      <c r="AP417" s="390" t="s">
        <v>504</v>
      </c>
      <c r="AQ417" s="391" t="s">
        <v>1125</v>
      </c>
      <c r="AR417" s="391" t="s">
        <v>1194</v>
      </c>
      <c r="AS417" s="392" t="s">
        <v>1203</v>
      </c>
      <c r="AT417" s="391" t="s">
        <v>482</v>
      </c>
      <c r="AU417" s="391" t="s">
        <v>1380</v>
      </c>
      <c r="AV417" s="393" t="s">
        <v>1381</v>
      </c>
      <c r="AW417" s="391"/>
      <c r="AX417" s="391" t="s">
        <v>509</v>
      </c>
      <c r="AY417" s="393" t="s">
        <v>1382</v>
      </c>
      <c r="AZ417" s="391">
        <v>1931632</v>
      </c>
      <c r="BA417" s="391" t="s">
        <v>1144</v>
      </c>
      <c r="BB417" s="391" t="s">
        <v>1145</v>
      </c>
      <c r="BC417" s="391" t="s">
        <v>521</v>
      </c>
      <c r="BD417" s="391" t="s">
        <v>1383</v>
      </c>
      <c r="BE417" s="392" t="s">
        <v>1384</v>
      </c>
      <c r="BF417" s="391" t="s">
        <v>273</v>
      </c>
      <c r="BG417" s="393" t="s">
        <v>1381</v>
      </c>
      <c r="BH417" s="391"/>
      <c r="BI417" s="391"/>
      <c r="BJ417" s="391"/>
      <c r="BK417" s="391"/>
      <c r="BL417" s="391"/>
      <c r="BM417" s="391"/>
      <c r="BN417" s="391"/>
      <c r="BO417" s="391"/>
      <c r="BP417" s="391"/>
      <c r="BQ417" s="391"/>
      <c r="BR417" s="391"/>
    </row>
    <row r="418" spans="1:70" s="394" customFormat="1" hidden="1" x14ac:dyDescent="0.35">
      <c r="A418" s="390" t="s">
        <v>477</v>
      </c>
      <c r="B418" s="391" t="s">
        <v>478</v>
      </c>
      <c r="C418" s="391" t="s">
        <v>479</v>
      </c>
      <c r="D418" s="392" t="s">
        <v>480</v>
      </c>
      <c r="E418" s="392" t="s">
        <v>481</v>
      </c>
      <c r="F418" s="391" t="s">
        <v>482</v>
      </c>
      <c r="G418" s="391" t="s">
        <v>483</v>
      </c>
      <c r="H418" s="391" t="s">
        <v>484</v>
      </c>
      <c r="I418" s="391" t="s">
        <v>485</v>
      </c>
      <c r="J418" s="391" t="s">
        <v>486</v>
      </c>
      <c r="K418" s="391" t="s">
        <v>487</v>
      </c>
      <c r="L418" s="390" t="s">
        <v>488</v>
      </c>
      <c r="M418" s="391" t="s">
        <v>1232</v>
      </c>
      <c r="N418" s="391" t="s">
        <v>1233</v>
      </c>
      <c r="O418" s="391" t="s">
        <v>487</v>
      </c>
      <c r="P418" s="391" t="s">
        <v>484</v>
      </c>
      <c r="Q418" s="390" t="s">
        <v>491</v>
      </c>
      <c r="R418" s="391" t="s">
        <v>492</v>
      </c>
      <c r="S418" s="391" t="s">
        <v>493</v>
      </c>
      <c r="T418" s="391">
        <v>65986548</v>
      </c>
      <c r="U418" s="391"/>
      <c r="V418" s="391"/>
      <c r="W418" s="392" t="s">
        <v>1147</v>
      </c>
      <c r="X418" s="391" t="s">
        <v>1242</v>
      </c>
      <c r="Y418" s="391" t="s">
        <v>590</v>
      </c>
      <c r="Z418" s="391" t="s">
        <v>497</v>
      </c>
      <c r="AA418" s="391" t="s">
        <v>498</v>
      </c>
      <c r="AB418" s="391" t="s">
        <v>499</v>
      </c>
      <c r="AC418" s="391" t="s">
        <v>500</v>
      </c>
      <c r="AD418" s="393">
        <v>-8160000</v>
      </c>
      <c r="AE418" s="393">
        <v>-8160000</v>
      </c>
      <c r="AF418" s="391" t="s">
        <v>273</v>
      </c>
      <c r="AG418" s="391">
        <v>2.1315E-4</v>
      </c>
      <c r="AH418" s="393">
        <v>-1739.3</v>
      </c>
      <c r="AI418" s="393">
        <v>-1739.3</v>
      </c>
      <c r="AJ418" s="391" t="s">
        <v>501</v>
      </c>
      <c r="AK418" s="391" t="s">
        <v>502</v>
      </c>
      <c r="AL418" s="390" t="s">
        <v>503</v>
      </c>
      <c r="AM418" s="391">
        <v>34801</v>
      </c>
      <c r="AN418" s="391">
        <v>72715</v>
      </c>
      <c r="AO418" s="390" t="s">
        <v>477</v>
      </c>
      <c r="AP418" s="390" t="s">
        <v>504</v>
      </c>
      <c r="AQ418" s="391" t="s">
        <v>1243</v>
      </c>
      <c r="AR418" s="391" t="s">
        <v>1194</v>
      </c>
      <c r="AS418" s="392" t="s">
        <v>1211</v>
      </c>
      <c r="AT418" s="391" t="s">
        <v>482</v>
      </c>
      <c r="AU418" s="391" t="s">
        <v>1343</v>
      </c>
      <c r="AV418" s="393" t="s">
        <v>1344</v>
      </c>
      <c r="AW418" s="391"/>
      <c r="AX418" s="391" t="s">
        <v>603</v>
      </c>
      <c r="AY418" s="393" t="s">
        <v>1385</v>
      </c>
      <c r="AZ418" s="391">
        <v>1040747</v>
      </c>
      <c r="BA418" s="391" t="s">
        <v>1346</v>
      </c>
      <c r="BB418" s="391" t="s">
        <v>1347</v>
      </c>
      <c r="BC418" s="391" t="s">
        <v>512</v>
      </c>
      <c r="BD418" s="391" t="s">
        <v>1348</v>
      </c>
      <c r="BE418" s="392" t="s">
        <v>586</v>
      </c>
      <c r="BF418" s="391" t="s">
        <v>273</v>
      </c>
      <c r="BG418" s="393" t="s">
        <v>1344</v>
      </c>
      <c r="BH418" s="391"/>
      <c r="BI418" s="391"/>
      <c r="BJ418" s="391"/>
      <c r="BK418" s="391"/>
      <c r="BL418" s="391"/>
      <c r="BM418" s="391"/>
      <c r="BN418" s="391"/>
      <c r="BO418" s="391"/>
      <c r="BP418" s="391"/>
      <c r="BQ418" s="391"/>
      <c r="BR418" s="391"/>
    </row>
    <row r="419" spans="1:70" s="394" customFormat="1" hidden="1" x14ac:dyDescent="0.35">
      <c r="A419" s="390" t="s">
        <v>477</v>
      </c>
      <c r="B419" s="391" t="s">
        <v>478</v>
      </c>
      <c r="C419" s="391" t="s">
        <v>479</v>
      </c>
      <c r="D419" s="392" t="s">
        <v>480</v>
      </c>
      <c r="E419" s="392" t="s">
        <v>481</v>
      </c>
      <c r="F419" s="391" t="s">
        <v>482</v>
      </c>
      <c r="G419" s="391" t="s">
        <v>483</v>
      </c>
      <c r="H419" s="391" t="s">
        <v>484</v>
      </c>
      <c r="I419" s="391" t="s">
        <v>485</v>
      </c>
      <c r="J419" s="391" t="s">
        <v>486</v>
      </c>
      <c r="K419" s="391" t="s">
        <v>487</v>
      </c>
      <c r="L419" s="390" t="s">
        <v>488</v>
      </c>
      <c r="M419" s="391" t="s">
        <v>1232</v>
      </c>
      <c r="N419" s="391" t="s">
        <v>1233</v>
      </c>
      <c r="O419" s="391" t="s">
        <v>487</v>
      </c>
      <c r="P419" s="391" t="s">
        <v>484</v>
      </c>
      <c r="Q419" s="390" t="s">
        <v>491</v>
      </c>
      <c r="R419" s="391" t="s">
        <v>492</v>
      </c>
      <c r="S419" s="391" t="s">
        <v>493</v>
      </c>
      <c r="T419" s="391">
        <v>65986549</v>
      </c>
      <c r="U419" s="391"/>
      <c r="V419" s="391"/>
      <c r="W419" s="392" t="s">
        <v>1147</v>
      </c>
      <c r="X419" s="391" t="s">
        <v>1224</v>
      </c>
      <c r="Y419" s="391" t="s">
        <v>590</v>
      </c>
      <c r="Z419" s="391" t="s">
        <v>497</v>
      </c>
      <c r="AA419" s="391" t="s">
        <v>498</v>
      </c>
      <c r="AB419" s="391" t="s">
        <v>499</v>
      </c>
      <c r="AC419" s="391" t="s">
        <v>500</v>
      </c>
      <c r="AD419" s="393">
        <v>8160000</v>
      </c>
      <c r="AE419" s="393">
        <v>8160000</v>
      </c>
      <c r="AF419" s="391" t="s">
        <v>273</v>
      </c>
      <c r="AG419" s="391">
        <v>2.1315E-4</v>
      </c>
      <c r="AH419" s="393">
        <v>1739.3</v>
      </c>
      <c r="AI419" s="393">
        <v>1739.3</v>
      </c>
      <c r="AJ419" s="391" t="s">
        <v>501</v>
      </c>
      <c r="AK419" s="391" t="s">
        <v>502</v>
      </c>
      <c r="AL419" s="390" t="s">
        <v>503</v>
      </c>
      <c r="AM419" s="391">
        <v>34801</v>
      </c>
      <c r="AN419" s="391">
        <v>75709</v>
      </c>
      <c r="AO419" s="390" t="s">
        <v>477</v>
      </c>
      <c r="AP419" s="390" t="s">
        <v>504</v>
      </c>
      <c r="AQ419" s="391" t="s">
        <v>1386</v>
      </c>
      <c r="AR419" s="391" t="s">
        <v>1194</v>
      </c>
      <c r="AS419" s="392" t="s">
        <v>1211</v>
      </c>
      <c r="AT419" s="391" t="s">
        <v>482</v>
      </c>
      <c r="AU419" s="391" t="s">
        <v>1343</v>
      </c>
      <c r="AV419" s="393" t="s">
        <v>1344</v>
      </c>
      <c r="AW419" s="391"/>
      <c r="AX419" s="391" t="s">
        <v>963</v>
      </c>
      <c r="AY419" s="393" t="s">
        <v>1344</v>
      </c>
      <c r="AZ419" s="391">
        <v>1040747</v>
      </c>
      <c r="BA419" s="391" t="s">
        <v>1346</v>
      </c>
      <c r="BB419" s="391" t="s">
        <v>1347</v>
      </c>
      <c r="BC419" s="391" t="s">
        <v>512</v>
      </c>
      <c r="BD419" s="391" t="s">
        <v>1348</v>
      </c>
      <c r="BE419" s="392" t="s">
        <v>586</v>
      </c>
      <c r="BF419" s="391" t="s">
        <v>273</v>
      </c>
      <c r="BG419" s="393" t="s">
        <v>1344</v>
      </c>
      <c r="BH419" s="391"/>
      <c r="BI419" s="391"/>
      <c r="BJ419" s="391"/>
      <c r="BK419" s="391"/>
      <c r="BL419" s="391"/>
      <c r="BM419" s="391"/>
      <c r="BN419" s="391"/>
      <c r="BO419" s="391"/>
      <c r="BP419" s="391"/>
      <c r="BQ419" s="391"/>
      <c r="BR419" s="391"/>
    </row>
    <row r="420" spans="1:70" s="394" customFormat="1" hidden="1" x14ac:dyDescent="0.35">
      <c r="A420" s="390" t="s">
        <v>477</v>
      </c>
      <c r="B420" s="391" t="s">
        <v>478</v>
      </c>
      <c r="C420" s="391" t="s">
        <v>479</v>
      </c>
      <c r="D420" s="392" t="s">
        <v>480</v>
      </c>
      <c r="E420" s="392" t="s">
        <v>481</v>
      </c>
      <c r="F420" s="391" t="s">
        <v>482</v>
      </c>
      <c r="G420" s="391" t="s">
        <v>483</v>
      </c>
      <c r="H420" s="391" t="s">
        <v>484</v>
      </c>
      <c r="I420" s="391" t="s">
        <v>485</v>
      </c>
      <c r="J420" s="391" t="s">
        <v>486</v>
      </c>
      <c r="K420" s="391" t="s">
        <v>487</v>
      </c>
      <c r="L420" s="390" t="s">
        <v>488</v>
      </c>
      <c r="M420" s="391" t="s">
        <v>1232</v>
      </c>
      <c r="N420" s="391" t="s">
        <v>1233</v>
      </c>
      <c r="O420" s="391" t="s">
        <v>487</v>
      </c>
      <c r="P420" s="391" t="s">
        <v>484</v>
      </c>
      <c r="Q420" s="390" t="s">
        <v>491</v>
      </c>
      <c r="R420" s="391" t="s">
        <v>492</v>
      </c>
      <c r="S420" s="391" t="s">
        <v>493</v>
      </c>
      <c r="T420" s="391">
        <v>65986551</v>
      </c>
      <c r="U420" s="391"/>
      <c r="V420" s="391"/>
      <c r="W420" s="392" t="s">
        <v>1203</v>
      </c>
      <c r="X420" s="391" t="s">
        <v>1148</v>
      </c>
      <c r="Y420" s="391" t="s">
        <v>496</v>
      </c>
      <c r="Z420" s="391" t="s">
        <v>497</v>
      </c>
      <c r="AA420" s="391" t="s">
        <v>498</v>
      </c>
      <c r="AB420" s="391" t="s">
        <v>499</v>
      </c>
      <c r="AC420" s="391" t="s">
        <v>500</v>
      </c>
      <c r="AD420" s="393">
        <v>269271</v>
      </c>
      <c r="AE420" s="393">
        <v>269271</v>
      </c>
      <c r="AF420" s="391" t="s">
        <v>273</v>
      </c>
      <c r="AG420" s="391">
        <v>2.1634000000000001E-4</v>
      </c>
      <c r="AH420" s="393">
        <v>58.25</v>
      </c>
      <c r="AI420" s="393">
        <v>58.25</v>
      </c>
      <c r="AJ420" s="391" t="s">
        <v>501</v>
      </c>
      <c r="AK420" s="391" t="s">
        <v>502</v>
      </c>
      <c r="AL420" s="390" t="s">
        <v>503</v>
      </c>
      <c r="AM420" s="391">
        <v>34810</v>
      </c>
      <c r="AN420" s="391">
        <v>74510</v>
      </c>
      <c r="AO420" s="390" t="s">
        <v>477</v>
      </c>
      <c r="AP420" s="390" t="s">
        <v>504</v>
      </c>
      <c r="AQ420" s="391" t="s">
        <v>1149</v>
      </c>
      <c r="AR420" s="391" t="s">
        <v>1194</v>
      </c>
      <c r="AS420" s="392" t="s">
        <v>1203</v>
      </c>
      <c r="AT420" s="391" t="s">
        <v>482</v>
      </c>
      <c r="AU420" s="391" t="s">
        <v>1380</v>
      </c>
      <c r="AV420" s="393" t="s">
        <v>1381</v>
      </c>
      <c r="AW420" s="391"/>
      <c r="AX420" s="391" t="s">
        <v>603</v>
      </c>
      <c r="AY420" s="393" t="s">
        <v>1387</v>
      </c>
      <c r="AZ420" s="391">
        <v>1931632</v>
      </c>
      <c r="BA420" s="391" t="s">
        <v>1144</v>
      </c>
      <c r="BB420" s="391" t="s">
        <v>1145</v>
      </c>
      <c r="BC420" s="391" t="s">
        <v>521</v>
      </c>
      <c r="BD420" s="391" t="s">
        <v>1383</v>
      </c>
      <c r="BE420" s="392" t="s">
        <v>1384</v>
      </c>
      <c r="BF420" s="391" t="s">
        <v>273</v>
      </c>
      <c r="BG420" s="393" t="s">
        <v>1381</v>
      </c>
      <c r="BH420" s="391"/>
      <c r="BI420" s="391"/>
      <c r="BJ420" s="391"/>
      <c r="BK420" s="391"/>
      <c r="BL420" s="391"/>
      <c r="BM420" s="391"/>
      <c r="BN420" s="391"/>
      <c r="BO420" s="391"/>
      <c r="BP420" s="391"/>
      <c r="BQ420" s="391"/>
      <c r="BR420" s="391"/>
    </row>
    <row r="421" spans="1:70" hidden="1" x14ac:dyDescent="0.35">
      <c r="A421" s="301" t="s">
        <v>477</v>
      </c>
      <c r="B421" s="302" t="s">
        <v>478</v>
      </c>
      <c r="C421" s="302" t="s">
        <v>479</v>
      </c>
      <c r="D421" s="303" t="s">
        <v>480</v>
      </c>
      <c r="E421" s="303" t="s">
        <v>481</v>
      </c>
      <c r="F421" s="302" t="s">
        <v>482</v>
      </c>
      <c r="G421" s="302" t="s">
        <v>483</v>
      </c>
      <c r="H421" s="302" t="s">
        <v>484</v>
      </c>
      <c r="I421" s="302" t="s">
        <v>485</v>
      </c>
      <c r="J421" s="302" t="s">
        <v>486</v>
      </c>
      <c r="K421" s="302" t="s">
        <v>487</v>
      </c>
      <c r="L421" s="301" t="s">
        <v>488</v>
      </c>
      <c r="M421" s="302" t="s">
        <v>1232</v>
      </c>
      <c r="N421" s="302" t="s">
        <v>1233</v>
      </c>
      <c r="O421" s="302" t="s">
        <v>487</v>
      </c>
      <c r="P421" s="302" t="s">
        <v>484</v>
      </c>
      <c r="Q421" s="301" t="s">
        <v>491</v>
      </c>
      <c r="R421" s="302" t="s">
        <v>492</v>
      </c>
      <c r="S421" s="302" t="s">
        <v>493</v>
      </c>
      <c r="T421" s="302">
        <v>65996325</v>
      </c>
      <c r="U421" s="302"/>
      <c r="V421" s="302"/>
      <c r="W421" s="303" t="s">
        <v>1203</v>
      </c>
      <c r="X421" s="302" t="s">
        <v>792</v>
      </c>
      <c r="Y421" s="302" t="s">
        <v>496</v>
      </c>
      <c r="Z421" s="302" t="s">
        <v>793</v>
      </c>
      <c r="AA421" s="302"/>
      <c r="AB421" s="302" t="s">
        <v>794</v>
      </c>
      <c r="AC421" s="302" t="s">
        <v>795</v>
      </c>
      <c r="AD421" s="304">
        <v>0</v>
      </c>
      <c r="AE421" s="304">
        <v>332998.46999999997</v>
      </c>
      <c r="AF421" s="302" t="s">
        <v>273</v>
      </c>
      <c r="AG421" s="302">
        <v>2.1634000000000001E-4</v>
      </c>
      <c r="AH421" s="304">
        <v>0</v>
      </c>
      <c r="AI421" s="304">
        <v>72.040000000000006</v>
      </c>
      <c r="AJ421" s="302"/>
      <c r="AK421" s="302"/>
      <c r="AL421" s="301"/>
      <c r="AM421" s="302"/>
      <c r="AN421" s="302"/>
      <c r="AO421" s="301"/>
      <c r="AP421" s="301"/>
      <c r="AQ421" s="302" t="s">
        <v>796</v>
      </c>
      <c r="AR421" s="302"/>
      <c r="AS421" s="303"/>
      <c r="AT421" s="302"/>
      <c r="AU421" s="302"/>
      <c r="AV421" s="304"/>
      <c r="AW421" s="302"/>
      <c r="AX421" s="302"/>
      <c r="AY421" s="304"/>
      <c r="AZ421" s="302"/>
      <c r="BA421" s="302"/>
      <c r="BB421" s="302"/>
      <c r="BC421" s="302"/>
      <c r="BD421" s="302"/>
      <c r="BE421" s="303"/>
      <c r="BF421" s="302"/>
      <c r="BG421" s="304"/>
      <c r="BH421" s="302"/>
      <c r="BI421" s="302"/>
      <c r="BJ421" s="302"/>
      <c r="BK421" s="302"/>
      <c r="BL421" s="302"/>
      <c r="BM421" s="302"/>
      <c r="BN421" s="302"/>
      <c r="BO421" s="302"/>
      <c r="BP421" s="302"/>
      <c r="BQ421" s="302"/>
      <c r="BR421" s="302"/>
    </row>
    <row r="422" spans="1:70" hidden="1" x14ac:dyDescent="0.35">
      <c r="A422" s="301" t="s">
        <v>477</v>
      </c>
      <c r="B422" s="302" t="s">
        <v>478</v>
      </c>
      <c r="C422" s="302" t="s">
        <v>479</v>
      </c>
      <c r="D422" s="303" t="s">
        <v>480</v>
      </c>
      <c r="E422" s="303" t="s">
        <v>481</v>
      </c>
      <c r="F422" s="302" t="s">
        <v>482</v>
      </c>
      <c r="G422" s="302" t="s">
        <v>483</v>
      </c>
      <c r="H422" s="302" t="s">
        <v>484</v>
      </c>
      <c r="I422" s="302" t="s">
        <v>485</v>
      </c>
      <c r="J422" s="302" t="s">
        <v>486</v>
      </c>
      <c r="K422" s="302" t="s">
        <v>487</v>
      </c>
      <c r="L422" s="301" t="s">
        <v>488</v>
      </c>
      <c r="M422" s="302" t="s">
        <v>587</v>
      </c>
      <c r="N422" s="302" t="s">
        <v>588</v>
      </c>
      <c r="O422" s="302" t="s">
        <v>487</v>
      </c>
      <c r="P422" s="302" t="s">
        <v>484</v>
      </c>
      <c r="Q422" s="301" t="s">
        <v>491</v>
      </c>
      <c r="R422" s="302" t="s">
        <v>492</v>
      </c>
      <c r="S422" s="302" t="s">
        <v>721</v>
      </c>
      <c r="T422" s="302">
        <v>119360099</v>
      </c>
      <c r="U422" s="302">
        <v>10392406</v>
      </c>
      <c r="V422" s="302" t="s">
        <v>722</v>
      </c>
      <c r="W422" s="303" t="s">
        <v>763</v>
      </c>
      <c r="X422" s="302" t="s">
        <v>1242</v>
      </c>
      <c r="Y422" s="302" t="s">
        <v>590</v>
      </c>
      <c r="Z422" s="302" t="s">
        <v>725</v>
      </c>
      <c r="AA422" s="302"/>
      <c r="AB422" s="302" t="s">
        <v>726</v>
      </c>
      <c r="AC422" s="302" t="s">
        <v>500</v>
      </c>
      <c r="AD422" s="304">
        <v>2038000</v>
      </c>
      <c r="AE422" s="304">
        <v>2180660</v>
      </c>
      <c r="AF422" s="302" t="s">
        <v>273</v>
      </c>
      <c r="AG422" s="302">
        <v>2.2505999999999999E-4</v>
      </c>
      <c r="AH422" s="304">
        <v>458.67</v>
      </c>
      <c r="AI422" s="304">
        <v>490.78</v>
      </c>
      <c r="AJ422" s="302" t="s">
        <v>501</v>
      </c>
      <c r="AK422" s="302" t="s">
        <v>502</v>
      </c>
      <c r="AL422" s="301" t="s">
        <v>503</v>
      </c>
      <c r="AM422" s="302">
        <v>34801</v>
      </c>
      <c r="AN422" s="302">
        <v>72715</v>
      </c>
      <c r="AO422" s="301" t="s">
        <v>477</v>
      </c>
      <c r="AP422" s="301" t="s">
        <v>504</v>
      </c>
      <c r="AQ422" s="302" t="s">
        <v>1243</v>
      </c>
      <c r="AR422" s="302"/>
      <c r="AS422" s="303"/>
      <c r="AT422" s="302"/>
      <c r="AU422" s="302"/>
      <c r="AV422" s="304"/>
      <c r="AW422" s="302"/>
      <c r="AX422" s="302"/>
      <c r="AY422" s="304"/>
      <c r="AZ422" s="302">
        <v>2229454</v>
      </c>
      <c r="BA422" s="302" t="s">
        <v>1388</v>
      </c>
      <c r="BB422" s="302" t="s">
        <v>521</v>
      </c>
      <c r="BC422" s="302" t="s">
        <v>1389</v>
      </c>
      <c r="BD422" s="302"/>
      <c r="BE422" s="303"/>
      <c r="BF422" s="302"/>
      <c r="BG422" s="304"/>
      <c r="BH422" s="302">
        <v>10392406</v>
      </c>
      <c r="BI422" s="302">
        <v>1</v>
      </c>
      <c r="BJ422" s="302" t="s">
        <v>1390</v>
      </c>
      <c r="BK422" s="302" t="s">
        <v>731</v>
      </c>
      <c r="BL422" s="302" t="s">
        <v>732</v>
      </c>
      <c r="BM422" s="302"/>
      <c r="BN422" s="302"/>
      <c r="BO422" s="302"/>
      <c r="BP422" s="302"/>
      <c r="BQ422" s="302"/>
      <c r="BR422" s="302"/>
    </row>
    <row r="423" spans="1:70" hidden="1" x14ac:dyDescent="0.35">
      <c r="A423" s="301" t="s">
        <v>477</v>
      </c>
      <c r="B423" s="302" t="s">
        <v>478</v>
      </c>
      <c r="C423" s="302" t="s">
        <v>479</v>
      </c>
      <c r="D423" s="303" t="s">
        <v>480</v>
      </c>
      <c r="E423" s="303" t="s">
        <v>481</v>
      </c>
      <c r="F423" s="302" t="s">
        <v>482</v>
      </c>
      <c r="G423" s="302" t="s">
        <v>483</v>
      </c>
      <c r="H423" s="302" t="s">
        <v>484</v>
      </c>
      <c r="I423" s="302" t="s">
        <v>485</v>
      </c>
      <c r="J423" s="302" t="s">
        <v>486</v>
      </c>
      <c r="K423" s="302" t="s">
        <v>487</v>
      </c>
      <c r="L423" s="301" t="s">
        <v>488</v>
      </c>
      <c r="M423" s="302" t="s">
        <v>587</v>
      </c>
      <c r="N423" s="302" t="s">
        <v>588</v>
      </c>
      <c r="O423" s="302" t="s">
        <v>487</v>
      </c>
      <c r="P423" s="302" t="s">
        <v>484</v>
      </c>
      <c r="Q423" s="301" t="s">
        <v>491</v>
      </c>
      <c r="R423" s="302" t="s">
        <v>492</v>
      </c>
      <c r="S423" s="302" t="s">
        <v>721</v>
      </c>
      <c r="T423" s="302">
        <v>119360100</v>
      </c>
      <c r="U423" s="302">
        <v>10390122</v>
      </c>
      <c r="V423" s="302" t="s">
        <v>722</v>
      </c>
      <c r="W423" s="303" t="s">
        <v>763</v>
      </c>
      <c r="X423" s="302" t="s">
        <v>1391</v>
      </c>
      <c r="Y423" s="302" t="s">
        <v>590</v>
      </c>
      <c r="Z423" s="302" t="s">
        <v>725</v>
      </c>
      <c r="AA423" s="302"/>
      <c r="AB423" s="302" t="s">
        <v>726</v>
      </c>
      <c r="AC423" s="302" t="s">
        <v>500</v>
      </c>
      <c r="AD423" s="304">
        <v>1000000</v>
      </c>
      <c r="AE423" s="304">
        <v>1070000</v>
      </c>
      <c r="AF423" s="302" t="s">
        <v>273</v>
      </c>
      <c r="AG423" s="302">
        <v>2.2505999999999999E-4</v>
      </c>
      <c r="AH423" s="304">
        <v>225.06</v>
      </c>
      <c r="AI423" s="304">
        <v>240.81</v>
      </c>
      <c r="AJ423" s="302" t="s">
        <v>501</v>
      </c>
      <c r="AK423" s="302" t="s">
        <v>502</v>
      </c>
      <c r="AL423" s="301" t="s">
        <v>503</v>
      </c>
      <c r="AM423" s="302">
        <v>34801</v>
      </c>
      <c r="AN423" s="302">
        <v>71305</v>
      </c>
      <c r="AO423" s="301" t="s">
        <v>477</v>
      </c>
      <c r="AP423" s="301" t="s">
        <v>504</v>
      </c>
      <c r="AQ423" s="302" t="s">
        <v>1392</v>
      </c>
      <c r="AR423" s="302"/>
      <c r="AS423" s="303"/>
      <c r="AT423" s="302"/>
      <c r="AU423" s="302"/>
      <c r="AV423" s="304"/>
      <c r="AW423" s="302"/>
      <c r="AX423" s="302"/>
      <c r="AY423" s="304"/>
      <c r="AZ423" s="302">
        <v>2231053</v>
      </c>
      <c r="BA423" s="302" t="s">
        <v>1393</v>
      </c>
      <c r="BB423" s="302" t="s">
        <v>1394</v>
      </c>
      <c r="BC423" s="302" t="s">
        <v>521</v>
      </c>
      <c r="BD423" s="302"/>
      <c r="BE423" s="303"/>
      <c r="BF423" s="302"/>
      <c r="BG423" s="304"/>
      <c r="BH423" s="302">
        <v>10390122</v>
      </c>
      <c r="BI423" s="302">
        <v>1</v>
      </c>
      <c r="BJ423" s="302" t="s">
        <v>1395</v>
      </c>
      <c r="BK423" s="302" t="s">
        <v>731</v>
      </c>
      <c r="BL423" s="302" t="s">
        <v>732</v>
      </c>
      <c r="BM423" s="302"/>
      <c r="BN423" s="302"/>
      <c r="BO423" s="302"/>
      <c r="BP423" s="302"/>
      <c r="BQ423" s="302"/>
      <c r="BR423" s="302"/>
    </row>
    <row r="424" spans="1:70" hidden="1" x14ac:dyDescent="0.35">
      <c r="A424" s="301" t="s">
        <v>477</v>
      </c>
      <c r="B424" s="302" t="s">
        <v>478</v>
      </c>
      <c r="C424" s="302" t="s">
        <v>479</v>
      </c>
      <c r="D424" s="303" t="s">
        <v>480</v>
      </c>
      <c r="E424" s="303" t="s">
        <v>481</v>
      </c>
      <c r="F424" s="302" t="s">
        <v>482</v>
      </c>
      <c r="G424" s="302" t="s">
        <v>483</v>
      </c>
      <c r="H424" s="302" t="s">
        <v>484</v>
      </c>
      <c r="I424" s="302" t="s">
        <v>485</v>
      </c>
      <c r="J424" s="302" t="s">
        <v>486</v>
      </c>
      <c r="K424" s="302" t="s">
        <v>487</v>
      </c>
      <c r="L424" s="301" t="s">
        <v>488</v>
      </c>
      <c r="M424" s="302" t="s">
        <v>587</v>
      </c>
      <c r="N424" s="302" t="s">
        <v>588</v>
      </c>
      <c r="O424" s="302" t="s">
        <v>487</v>
      </c>
      <c r="P424" s="302" t="s">
        <v>484</v>
      </c>
      <c r="Q424" s="301" t="s">
        <v>491</v>
      </c>
      <c r="R424" s="302" t="s">
        <v>492</v>
      </c>
      <c r="S424" s="302" t="s">
        <v>721</v>
      </c>
      <c r="T424" s="302">
        <v>119360101</v>
      </c>
      <c r="U424" s="302">
        <v>10199667</v>
      </c>
      <c r="V424" s="302" t="s">
        <v>722</v>
      </c>
      <c r="W424" s="303" t="s">
        <v>1396</v>
      </c>
      <c r="X424" s="302" t="s">
        <v>1242</v>
      </c>
      <c r="Y424" s="302" t="s">
        <v>590</v>
      </c>
      <c r="Z424" s="302" t="s">
        <v>725</v>
      </c>
      <c r="AA424" s="302"/>
      <c r="AB424" s="302" t="s">
        <v>726</v>
      </c>
      <c r="AC424" s="302" t="s">
        <v>500</v>
      </c>
      <c r="AD424" s="304">
        <v>2700000</v>
      </c>
      <c r="AE424" s="304">
        <v>2889000</v>
      </c>
      <c r="AF424" s="302" t="s">
        <v>273</v>
      </c>
      <c r="AG424" s="302">
        <v>2.2207999999999999E-4</v>
      </c>
      <c r="AH424" s="304">
        <v>599.62</v>
      </c>
      <c r="AI424" s="304">
        <v>641.59</v>
      </c>
      <c r="AJ424" s="302" t="s">
        <v>501</v>
      </c>
      <c r="AK424" s="302" t="s">
        <v>502</v>
      </c>
      <c r="AL424" s="301" t="s">
        <v>503</v>
      </c>
      <c r="AM424" s="302">
        <v>34801</v>
      </c>
      <c r="AN424" s="302">
        <v>72715</v>
      </c>
      <c r="AO424" s="301" t="s">
        <v>477</v>
      </c>
      <c r="AP424" s="301" t="s">
        <v>504</v>
      </c>
      <c r="AQ424" s="302" t="s">
        <v>1243</v>
      </c>
      <c r="AR424" s="302"/>
      <c r="AS424" s="303"/>
      <c r="AT424" s="302"/>
      <c r="AU424" s="302"/>
      <c r="AV424" s="304"/>
      <c r="AW424" s="302"/>
      <c r="AX424" s="302"/>
      <c r="AY424" s="304"/>
      <c r="AZ424" s="302">
        <v>1040651</v>
      </c>
      <c r="BA424" s="302" t="s">
        <v>1244</v>
      </c>
      <c r="BB424" s="302" t="s">
        <v>1245</v>
      </c>
      <c r="BC424" s="302" t="s">
        <v>512</v>
      </c>
      <c r="BD424" s="302"/>
      <c r="BE424" s="303"/>
      <c r="BF424" s="302"/>
      <c r="BG424" s="304"/>
      <c r="BH424" s="302">
        <v>10199667</v>
      </c>
      <c r="BI424" s="302">
        <v>1</v>
      </c>
      <c r="BJ424" s="302" t="s">
        <v>1397</v>
      </c>
      <c r="BK424" s="302" t="s">
        <v>731</v>
      </c>
      <c r="BL424" s="302" t="s">
        <v>745</v>
      </c>
      <c r="BM424" s="302"/>
      <c r="BN424" s="302"/>
      <c r="BO424" s="302"/>
      <c r="BP424" s="302"/>
      <c r="BQ424" s="302"/>
      <c r="BR424" s="302"/>
    </row>
    <row r="425" spans="1:70" hidden="1" x14ac:dyDescent="0.35">
      <c r="A425" s="301" t="s">
        <v>477</v>
      </c>
      <c r="B425" s="302" t="s">
        <v>478</v>
      </c>
      <c r="C425" s="302" t="s">
        <v>479</v>
      </c>
      <c r="D425" s="303" t="s">
        <v>480</v>
      </c>
      <c r="E425" s="303" t="s">
        <v>481</v>
      </c>
      <c r="F425" s="302" t="s">
        <v>482</v>
      </c>
      <c r="G425" s="302" t="s">
        <v>483</v>
      </c>
      <c r="H425" s="302" t="s">
        <v>484</v>
      </c>
      <c r="I425" s="302" t="s">
        <v>485</v>
      </c>
      <c r="J425" s="302" t="s">
        <v>486</v>
      </c>
      <c r="K425" s="302" t="s">
        <v>487</v>
      </c>
      <c r="L425" s="301" t="s">
        <v>488</v>
      </c>
      <c r="M425" s="302" t="s">
        <v>587</v>
      </c>
      <c r="N425" s="302" t="s">
        <v>588</v>
      </c>
      <c r="O425" s="302" t="s">
        <v>487</v>
      </c>
      <c r="P425" s="302" t="s">
        <v>484</v>
      </c>
      <c r="Q425" s="301" t="s">
        <v>491</v>
      </c>
      <c r="R425" s="302" t="s">
        <v>492</v>
      </c>
      <c r="S425" s="302" t="s">
        <v>721</v>
      </c>
      <c r="T425" s="302">
        <v>119360102</v>
      </c>
      <c r="U425" s="302">
        <v>10199667</v>
      </c>
      <c r="V425" s="302" t="s">
        <v>722</v>
      </c>
      <c r="W425" s="303" t="s">
        <v>1396</v>
      </c>
      <c r="X425" s="302" t="s">
        <v>1242</v>
      </c>
      <c r="Y425" s="302" t="s">
        <v>590</v>
      </c>
      <c r="Z425" s="302" t="s">
        <v>725</v>
      </c>
      <c r="AA425" s="302"/>
      <c r="AB425" s="302" t="s">
        <v>726</v>
      </c>
      <c r="AC425" s="302" t="s">
        <v>500</v>
      </c>
      <c r="AD425" s="304">
        <v>675000</v>
      </c>
      <c r="AE425" s="304">
        <v>722250</v>
      </c>
      <c r="AF425" s="302" t="s">
        <v>273</v>
      </c>
      <c r="AG425" s="302">
        <v>2.2207999999999999E-4</v>
      </c>
      <c r="AH425" s="304">
        <v>149.9</v>
      </c>
      <c r="AI425" s="304">
        <v>160.4</v>
      </c>
      <c r="AJ425" s="302" t="s">
        <v>501</v>
      </c>
      <c r="AK425" s="302" t="s">
        <v>502</v>
      </c>
      <c r="AL425" s="301" t="s">
        <v>503</v>
      </c>
      <c r="AM425" s="302">
        <v>34801</v>
      </c>
      <c r="AN425" s="302">
        <v>72715</v>
      </c>
      <c r="AO425" s="301" t="s">
        <v>477</v>
      </c>
      <c r="AP425" s="301" t="s">
        <v>504</v>
      </c>
      <c r="AQ425" s="302" t="s">
        <v>1243</v>
      </c>
      <c r="AR425" s="302"/>
      <c r="AS425" s="303"/>
      <c r="AT425" s="302"/>
      <c r="AU425" s="302"/>
      <c r="AV425" s="304"/>
      <c r="AW425" s="302"/>
      <c r="AX425" s="302"/>
      <c r="AY425" s="304"/>
      <c r="AZ425" s="302">
        <v>1040651</v>
      </c>
      <c r="BA425" s="302" t="s">
        <v>1244</v>
      </c>
      <c r="BB425" s="302" t="s">
        <v>1245</v>
      </c>
      <c r="BC425" s="302" t="s">
        <v>512</v>
      </c>
      <c r="BD425" s="302"/>
      <c r="BE425" s="303"/>
      <c r="BF425" s="302"/>
      <c r="BG425" s="304"/>
      <c r="BH425" s="302">
        <v>10199667</v>
      </c>
      <c r="BI425" s="302">
        <v>2</v>
      </c>
      <c r="BJ425" s="302" t="s">
        <v>1398</v>
      </c>
      <c r="BK425" s="302" t="s">
        <v>731</v>
      </c>
      <c r="BL425" s="302" t="s">
        <v>745</v>
      </c>
      <c r="BM425" s="302"/>
      <c r="BN425" s="302"/>
      <c r="BO425" s="302"/>
      <c r="BP425" s="302"/>
      <c r="BQ425" s="302"/>
      <c r="BR425" s="302"/>
    </row>
    <row r="426" spans="1:70" hidden="1" x14ac:dyDescent="0.35">
      <c r="A426" s="301" t="s">
        <v>477</v>
      </c>
      <c r="B426" s="302" t="s">
        <v>478</v>
      </c>
      <c r="C426" s="302" t="s">
        <v>479</v>
      </c>
      <c r="D426" s="303" t="s">
        <v>480</v>
      </c>
      <c r="E426" s="303" t="s">
        <v>481</v>
      </c>
      <c r="F426" s="302" t="s">
        <v>482</v>
      </c>
      <c r="G426" s="302" t="s">
        <v>483</v>
      </c>
      <c r="H426" s="302" t="s">
        <v>484</v>
      </c>
      <c r="I426" s="302" t="s">
        <v>485</v>
      </c>
      <c r="J426" s="302" t="s">
        <v>486</v>
      </c>
      <c r="K426" s="302" t="s">
        <v>487</v>
      </c>
      <c r="L426" s="301" t="s">
        <v>488</v>
      </c>
      <c r="M426" s="302" t="s">
        <v>587</v>
      </c>
      <c r="N426" s="302" t="s">
        <v>588</v>
      </c>
      <c r="O426" s="302" t="s">
        <v>487</v>
      </c>
      <c r="P426" s="302" t="s">
        <v>484</v>
      </c>
      <c r="Q426" s="301" t="s">
        <v>491</v>
      </c>
      <c r="R426" s="302" t="s">
        <v>492</v>
      </c>
      <c r="S426" s="302" t="s">
        <v>721</v>
      </c>
      <c r="T426" s="302">
        <v>119360103</v>
      </c>
      <c r="U426" s="302">
        <v>10263831</v>
      </c>
      <c r="V426" s="302" t="s">
        <v>722</v>
      </c>
      <c r="W426" s="303" t="s">
        <v>1399</v>
      </c>
      <c r="X426" s="302" t="s">
        <v>1400</v>
      </c>
      <c r="Y426" s="302" t="s">
        <v>590</v>
      </c>
      <c r="Z426" s="302" t="s">
        <v>725</v>
      </c>
      <c r="AA426" s="302"/>
      <c r="AB426" s="302" t="s">
        <v>726</v>
      </c>
      <c r="AC426" s="302" t="s">
        <v>500</v>
      </c>
      <c r="AD426" s="304">
        <v>120000</v>
      </c>
      <c r="AE426" s="304">
        <v>128400</v>
      </c>
      <c r="AF426" s="302" t="s">
        <v>273</v>
      </c>
      <c r="AG426" s="302">
        <v>2.209E-4</v>
      </c>
      <c r="AH426" s="304">
        <v>26.51</v>
      </c>
      <c r="AI426" s="304">
        <v>28.36</v>
      </c>
      <c r="AJ426" s="302" t="s">
        <v>501</v>
      </c>
      <c r="AK426" s="302" t="s">
        <v>502</v>
      </c>
      <c r="AL426" s="301" t="s">
        <v>503</v>
      </c>
      <c r="AM426" s="302">
        <v>34801</v>
      </c>
      <c r="AN426" s="302">
        <v>75710</v>
      </c>
      <c r="AO426" s="301" t="s">
        <v>477</v>
      </c>
      <c r="AP426" s="301" t="s">
        <v>504</v>
      </c>
      <c r="AQ426" s="302" t="s">
        <v>1401</v>
      </c>
      <c r="AR426" s="302"/>
      <c r="AS426" s="303"/>
      <c r="AT426" s="302"/>
      <c r="AU426" s="302"/>
      <c r="AV426" s="304"/>
      <c r="AW426" s="302"/>
      <c r="AX426" s="302"/>
      <c r="AY426" s="304"/>
      <c r="AZ426" s="302">
        <v>2002465</v>
      </c>
      <c r="BA426" s="302" t="s">
        <v>1402</v>
      </c>
      <c r="BB426" s="302" t="s">
        <v>1403</v>
      </c>
      <c r="BC426" s="302" t="s">
        <v>521</v>
      </c>
      <c r="BD426" s="302"/>
      <c r="BE426" s="303"/>
      <c r="BF426" s="302"/>
      <c r="BG426" s="304"/>
      <c r="BH426" s="302">
        <v>10263831</v>
      </c>
      <c r="BI426" s="302">
        <v>1</v>
      </c>
      <c r="BJ426" s="302" t="s">
        <v>1404</v>
      </c>
      <c r="BK426" s="302" t="s">
        <v>731</v>
      </c>
      <c r="BL426" s="302" t="s">
        <v>732</v>
      </c>
      <c r="BM426" s="302"/>
      <c r="BN426" s="302"/>
      <c r="BO426" s="302"/>
      <c r="BP426" s="302"/>
      <c r="BQ426" s="302"/>
      <c r="BR426" s="302"/>
    </row>
    <row r="427" spans="1:70" hidden="1" x14ac:dyDescent="0.35">
      <c r="A427" s="301" t="s">
        <v>477</v>
      </c>
      <c r="B427" s="302" t="s">
        <v>478</v>
      </c>
      <c r="C427" s="302" t="s">
        <v>479</v>
      </c>
      <c r="D427" s="303" t="s">
        <v>480</v>
      </c>
      <c r="E427" s="303" t="s">
        <v>481</v>
      </c>
      <c r="F427" s="302" t="s">
        <v>482</v>
      </c>
      <c r="G427" s="302" t="s">
        <v>483</v>
      </c>
      <c r="H427" s="302" t="s">
        <v>484</v>
      </c>
      <c r="I427" s="302" t="s">
        <v>485</v>
      </c>
      <c r="J427" s="302" t="s">
        <v>486</v>
      </c>
      <c r="K427" s="302" t="s">
        <v>487</v>
      </c>
      <c r="L427" s="301" t="s">
        <v>488</v>
      </c>
      <c r="M427" s="302" t="s">
        <v>587</v>
      </c>
      <c r="N427" s="302" t="s">
        <v>588</v>
      </c>
      <c r="O427" s="302" t="s">
        <v>487</v>
      </c>
      <c r="P427" s="302" t="s">
        <v>484</v>
      </c>
      <c r="Q427" s="301" t="s">
        <v>491</v>
      </c>
      <c r="R427" s="302" t="s">
        <v>492</v>
      </c>
      <c r="S427" s="302" t="s">
        <v>721</v>
      </c>
      <c r="T427" s="302">
        <v>119360104</v>
      </c>
      <c r="U427" s="302">
        <v>10263831</v>
      </c>
      <c r="V427" s="302" t="s">
        <v>722</v>
      </c>
      <c r="W427" s="303" t="s">
        <v>1399</v>
      </c>
      <c r="X427" s="302" t="s">
        <v>1400</v>
      </c>
      <c r="Y427" s="302" t="s">
        <v>590</v>
      </c>
      <c r="Z427" s="302" t="s">
        <v>725</v>
      </c>
      <c r="AA427" s="302"/>
      <c r="AB427" s="302" t="s">
        <v>726</v>
      </c>
      <c r="AC427" s="302" t="s">
        <v>500</v>
      </c>
      <c r="AD427" s="304">
        <v>300000</v>
      </c>
      <c r="AE427" s="304">
        <v>321000</v>
      </c>
      <c r="AF427" s="302" t="s">
        <v>273</v>
      </c>
      <c r="AG427" s="302">
        <v>2.209E-4</v>
      </c>
      <c r="AH427" s="304">
        <v>66.27</v>
      </c>
      <c r="AI427" s="304">
        <v>70.91</v>
      </c>
      <c r="AJ427" s="302" t="s">
        <v>501</v>
      </c>
      <c r="AK427" s="302" t="s">
        <v>502</v>
      </c>
      <c r="AL427" s="301" t="s">
        <v>503</v>
      </c>
      <c r="AM427" s="302">
        <v>34801</v>
      </c>
      <c r="AN427" s="302">
        <v>75710</v>
      </c>
      <c r="AO427" s="301" t="s">
        <v>477</v>
      </c>
      <c r="AP427" s="301" t="s">
        <v>504</v>
      </c>
      <c r="AQ427" s="302" t="s">
        <v>1401</v>
      </c>
      <c r="AR427" s="302"/>
      <c r="AS427" s="303"/>
      <c r="AT427" s="302"/>
      <c r="AU427" s="302"/>
      <c r="AV427" s="304"/>
      <c r="AW427" s="302"/>
      <c r="AX427" s="302"/>
      <c r="AY427" s="304"/>
      <c r="AZ427" s="302">
        <v>2002465</v>
      </c>
      <c r="BA427" s="302" t="s">
        <v>1402</v>
      </c>
      <c r="BB427" s="302" t="s">
        <v>1403</v>
      </c>
      <c r="BC427" s="302" t="s">
        <v>521</v>
      </c>
      <c r="BD427" s="302"/>
      <c r="BE427" s="303"/>
      <c r="BF427" s="302"/>
      <c r="BG427" s="304"/>
      <c r="BH427" s="302">
        <v>10263831</v>
      </c>
      <c r="BI427" s="302">
        <v>2</v>
      </c>
      <c r="BJ427" s="302" t="s">
        <v>1405</v>
      </c>
      <c r="BK427" s="302" t="s">
        <v>731</v>
      </c>
      <c r="BL427" s="302" t="s">
        <v>732</v>
      </c>
      <c r="BM427" s="302"/>
      <c r="BN427" s="302"/>
      <c r="BO427" s="302"/>
      <c r="BP427" s="302"/>
      <c r="BQ427" s="302"/>
      <c r="BR427" s="302"/>
    </row>
    <row r="428" spans="1:70" hidden="1" x14ac:dyDescent="0.35">
      <c r="A428" s="301" t="s">
        <v>477</v>
      </c>
      <c r="B428" s="302" t="s">
        <v>478</v>
      </c>
      <c r="C428" s="302" t="s">
        <v>479</v>
      </c>
      <c r="D428" s="303" t="s">
        <v>480</v>
      </c>
      <c r="E428" s="303" t="s">
        <v>481</v>
      </c>
      <c r="F428" s="302" t="s">
        <v>482</v>
      </c>
      <c r="G428" s="302" t="s">
        <v>483</v>
      </c>
      <c r="H428" s="302" t="s">
        <v>484</v>
      </c>
      <c r="I428" s="302" t="s">
        <v>485</v>
      </c>
      <c r="J428" s="302" t="s">
        <v>486</v>
      </c>
      <c r="K428" s="302" t="s">
        <v>487</v>
      </c>
      <c r="L428" s="301" t="s">
        <v>488</v>
      </c>
      <c r="M428" s="302" t="s">
        <v>587</v>
      </c>
      <c r="N428" s="302" t="s">
        <v>588</v>
      </c>
      <c r="O428" s="302" t="s">
        <v>487</v>
      </c>
      <c r="P428" s="302" t="s">
        <v>484</v>
      </c>
      <c r="Q428" s="301" t="s">
        <v>491</v>
      </c>
      <c r="R428" s="302" t="s">
        <v>492</v>
      </c>
      <c r="S428" s="302" t="s">
        <v>721</v>
      </c>
      <c r="T428" s="302">
        <v>119360105</v>
      </c>
      <c r="U428" s="302">
        <v>10374288</v>
      </c>
      <c r="V428" s="302" t="s">
        <v>722</v>
      </c>
      <c r="W428" s="303" t="s">
        <v>1406</v>
      </c>
      <c r="X428" s="302" t="s">
        <v>764</v>
      </c>
      <c r="Y428" s="302" t="s">
        <v>496</v>
      </c>
      <c r="Z428" s="302" t="s">
        <v>725</v>
      </c>
      <c r="AA428" s="302"/>
      <c r="AB428" s="302" t="s">
        <v>726</v>
      </c>
      <c r="AC428" s="302" t="s">
        <v>500</v>
      </c>
      <c r="AD428" s="304">
        <v>2315600</v>
      </c>
      <c r="AE428" s="304">
        <v>2477692</v>
      </c>
      <c r="AF428" s="302" t="s">
        <v>273</v>
      </c>
      <c r="AG428" s="302">
        <v>2.1221E-4</v>
      </c>
      <c r="AH428" s="304">
        <v>491.39</v>
      </c>
      <c r="AI428" s="304">
        <v>525.79</v>
      </c>
      <c r="AJ428" s="302" t="s">
        <v>501</v>
      </c>
      <c r="AK428" s="302" t="s">
        <v>502</v>
      </c>
      <c r="AL428" s="301" t="s">
        <v>503</v>
      </c>
      <c r="AM428" s="302">
        <v>34810</v>
      </c>
      <c r="AN428" s="302">
        <v>71610</v>
      </c>
      <c r="AO428" s="301" t="s">
        <v>477</v>
      </c>
      <c r="AP428" s="301" t="s">
        <v>504</v>
      </c>
      <c r="AQ428" s="302" t="s">
        <v>766</v>
      </c>
      <c r="AR428" s="302"/>
      <c r="AS428" s="303"/>
      <c r="AT428" s="302"/>
      <c r="AU428" s="302"/>
      <c r="AV428" s="304"/>
      <c r="AW428" s="302"/>
      <c r="AX428" s="302"/>
      <c r="AY428" s="304"/>
      <c r="AZ428" s="302">
        <v>1040764</v>
      </c>
      <c r="BA428" s="302" t="s">
        <v>749</v>
      </c>
      <c r="BB428" s="302" t="s">
        <v>750</v>
      </c>
      <c r="BC428" s="302" t="s">
        <v>512</v>
      </c>
      <c r="BD428" s="302"/>
      <c r="BE428" s="303"/>
      <c r="BF428" s="302"/>
      <c r="BG428" s="304"/>
      <c r="BH428" s="302">
        <v>10374288</v>
      </c>
      <c r="BI428" s="302">
        <v>1</v>
      </c>
      <c r="BJ428" s="302" t="s">
        <v>751</v>
      </c>
      <c r="BK428" s="302" t="s">
        <v>752</v>
      </c>
      <c r="BL428" s="302" t="s">
        <v>732</v>
      </c>
      <c r="BM428" s="302"/>
      <c r="BN428" s="302"/>
      <c r="BO428" s="302"/>
      <c r="BP428" s="302"/>
      <c r="BQ428" s="302"/>
      <c r="BR428" s="302"/>
    </row>
    <row r="429" spans="1:70" hidden="1" x14ac:dyDescent="0.35">
      <c r="A429" s="301" t="s">
        <v>477</v>
      </c>
      <c r="B429" s="302" t="s">
        <v>478</v>
      </c>
      <c r="C429" s="302" t="s">
        <v>479</v>
      </c>
      <c r="D429" s="303" t="s">
        <v>480</v>
      </c>
      <c r="E429" s="303" t="s">
        <v>481</v>
      </c>
      <c r="F429" s="302" t="s">
        <v>482</v>
      </c>
      <c r="G429" s="302" t="s">
        <v>483</v>
      </c>
      <c r="H429" s="302" t="s">
        <v>484</v>
      </c>
      <c r="I429" s="302" t="s">
        <v>485</v>
      </c>
      <c r="J429" s="302" t="s">
        <v>486</v>
      </c>
      <c r="K429" s="302" t="s">
        <v>487</v>
      </c>
      <c r="L429" s="301" t="s">
        <v>488</v>
      </c>
      <c r="M429" s="302" t="s">
        <v>587</v>
      </c>
      <c r="N429" s="302" t="s">
        <v>588</v>
      </c>
      <c r="O429" s="302" t="s">
        <v>487</v>
      </c>
      <c r="P429" s="302" t="s">
        <v>484</v>
      </c>
      <c r="Q429" s="301" t="s">
        <v>491</v>
      </c>
      <c r="R429" s="302" t="s">
        <v>492</v>
      </c>
      <c r="S429" s="302" t="s">
        <v>721</v>
      </c>
      <c r="T429" s="302">
        <v>119360106</v>
      </c>
      <c r="U429" s="302">
        <v>10344929</v>
      </c>
      <c r="V429" s="302" t="s">
        <v>1248</v>
      </c>
      <c r="W429" s="303" t="s">
        <v>1113</v>
      </c>
      <c r="X429" s="302" t="s">
        <v>764</v>
      </c>
      <c r="Y429" s="302" t="s">
        <v>496</v>
      </c>
      <c r="Z429" s="302" t="s">
        <v>725</v>
      </c>
      <c r="AA429" s="302"/>
      <c r="AB429" s="302" t="s">
        <v>726</v>
      </c>
      <c r="AC429" s="302" t="s">
        <v>500</v>
      </c>
      <c r="AD429" s="304">
        <v>2310900</v>
      </c>
      <c r="AE429" s="304">
        <v>2472663</v>
      </c>
      <c r="AF429" s="302" t="s">
        <v>273</v>
      </c>
      <c r="AG429" s="302">
        <v>2.1315E-4</v>
      </c>
      <c r="AH429" s="304">
        <v>492.57</v>
      </c>
      <c r="AI429" s="304">
        <v>527.04999999999995</v>
      </c>
      <c r="AJ429" s="302" t="s">
        <v>501</v>
      </c>
      <c r="AK429" s="302" t="s">
        <v>502</v>
      </c>
      <c r="AL429" s="301" t="s">
        <v>503</v>
      </c>
      <c r="AM429" s="302">
        <v>34810</v>
      </c>
      <c r="AN429" s="302">
        <v>71610</v>
      </c>
      <c r="AO429" s="301" t="s">
        <v>477</v>
      </c>
      <c r="AP429" s="301" t="s">
        <v>504</v>
      </c>
      <c r="AQ429" s="302" t="s">
        <v>766</v>
      </c>
      <c r="AR429" s="302"/>
      <c r="AS429" s="303"/>
      <c r="AT429" s="302"/>
      <c r="AU429" s="302"/>
      <c r="AV429" s="304"/>
      <c r="AW429" s="302"/>
      <c r="AX429" s="302"/>
      <c r="AY429" s="304"/>
      <c r="AZ429" s="302">
        <v>1040764</v>
      </c>
      <c r="BA429" s="302" t="s">
        <v>749</v>
      </c>
      <c r="BB429" s="302" t="s">
        <v>750</v>
      </c>
      <c r="BC429" s="302" t="s">
        <v>512</v>
      </c>
      <c r="BD429" s="302"/>
      <c r="BE429" s="303"/>
      <c r="BF429" s="302"/>
      <c r="BG429" s="304"/>
      <c r="BH429" s="302">
        <v>10344929</v>
      </c>
      <c r="BI429" s="302">
        <v>1</v>
      </c>
      <c r="BJ429" s="302" t="s">
        <v>751</v>
      </c>
      <c r="BK429" s="302" t="s">
        <v>1407</v>
      </c>
      <c r="BL429" s="302" t="s">
        <v>1408</v>
      </c>
      <c r="BM429" s="302"/>
      <c r="BN429" s="302"/>
      <c r="BO429" s="302"/>
      <c r="BP429" s="302"/>
      <c r="BQ429" s="302"/>
      <c r="BR429" s="302"/>
    </row>
    <row r="430" spans="1:70" hidden="1" x14ac:dyDescent="0.35">
      <c r="A430" s="301" t="s">
        <v>477</v>
      </c>
      <c r="B430" s="302" t="s">
        <v>478</v>
      </c>
      <c r="C430" s="302" t="s">
        <v>479</v>
      </c>
      <c r="D430" s="303" t="s">
        <v>480</v>
      </c>
      <c r="E430" s="303" t="s">
        <v>481</v>
      </c>
      <c r="F430" s="302" t="s">
        <v>482</v>
      </c>
      <c r="G430" s="302" t="s">
        <v>483</v>
      </c>
      <c r="H430" s="302" t="s">
        <v>484</v>
      </c>
      <c r="I430" s="302" t="s">
        <v>485</v>
      </c>
      <c r="J430" s="302" t="s">
        <v>486</v>
      </c>
      <c r="K430" s="302" t="s">
        <v>487</v>
      </c>
      <c r="L430" s="301" t="s">
        <v>488</v>
      </c>
      <c r="M430" s="302" t="s">
        <v>587</v>
      </c>
      <c r="N430" s="302" t="s">
        <v>588</v>
      </c>
      <c r="O430" s="302" t="s">
        <v>487</v>
      </c>
      <c r="P430" s="302" t="s">
        <v>484</v>
      </c>
      <c r="Q430" s="301" t="s">
        <v>491</v>
      </c>
      <c r="R430" s="302" t="s">
        <v>492</v>
      </c>
      <c r="S430" s="302" t="s">
        <v>721</v>
      </c>
      <c r="T430" s="302">
        <v>119360124</v>
      </c>
      <c r="U430" s="302" t="s">
        <v>1409</v>
      </c>
      <c r="V430" s="302" t="s">
        <v>722</v>
      </c>
      <c r="W430" s="303" t="s">
        <v>1410</v>
      </c>
      <c r="X430" s="302" t="s">
        <v>771</v>
      </c>
      <c r="Y430" s="302" t="s">
        <v>496</v>
      </c>
      <c r="Z430" s="302" t="s">
        <v>497</v>
      </c>
      <c r="AA430" s="302"/>
      <c r="AB430" s="302" t="s">
        <v>765</v>
      </c>
      <c r="AC430" s="302" t="s">
        <v>500</v>
      </c>
      <c r="AD430" s="304">
        <v>735.55</v>
      </c>
      <c r="AE430" s="304">
        <v>787.0385</v>
      </c>
      <c r="AF430" s="302" t="s">
        <v>741</v>
      </c>
      <c r="AG430" s="302">
        <v>1</v>
      </c>
      <c r="AH430" s="304">
        <v>735.55</v>
      </c>
      <c r="AI430" s="304">
        <v>787.0385</v>
      </c>
      <c r="AJ430" s="302" t="s">
        <v>501</v>
      </c>
      <c r="AK430" s="302" t="s">
        <v>502</v>
      </c>
      <c r="AL430" s="301" t="s">
        <v>503</v>
      </c>
      <c r="AM430" s="302">
        <v>34810</v>
      </c>
      <c r="AN430" s="302">
        <v>71615</v>
      </c>
      <c r="AO430" s="301" t="s">
        <v>477</v>
      </c>
      <c r="AP430" s="301" t="s">
        <v>504</v>
      </c>
      <c r="AQ430" s="302" t="s">
        <v>772</v>
      </c>
      <c r="AR430" s="302" t="s">
        <v>767</v>
      </c>
      <c r="AS430" s="303" t="s">
        <v>1258</v>
      </c>
      <c r="AT430" s="302" t="s">
        <v>482</v>
      </c>
      <c r="AU430" s="302" t="s">
        <v>1409</v>
      </c>
      <c r="AV430" s="304" t="s">
        <v>1411</v>
      </c>
      <c r="AW430" s="302" t="s">
        <v>839</v>
      </c>
      <c r="AX430" s="302" t="s">
        <v>509</v>
      </c>
      <c r="AY430" s="304" t="s">
        <v>1411</v>
      </c>
      <c r="AZ430" s="302">
        <v>2224637</v>
      </c>
      <c r="BA430" s="302" t="s">
        <v>1412</v>
      </c>
      <c r="BB430" s="302" t="s">
        <v>1413</v>
      </c>
      <c r="BC430" s="302" t="s">
        <v>1414</v>
      </c>
      <c r="BD430" s="302" t="s">
        <v>769</v>
      </c>
      <c r="BE430" s="303"/>
      <c r="BF430" s="302"/>
      <c r="BG430" s="304"/>
      <c r="BH430" s="302"/>
      <c r="BI430" s="302"/>
      <c r="BJ430" s="302"/>
      <c r="BK430" s="302"/>
      <c r="BL430" s="302"/>
      <c r="BM430" s="302"/>
      <c r="BN430" s="302"/>
      <c r="BO430" s="302"/>
      <c r="BP430" s="302"/>
      <c r="BQ430" s="302"/>
      <c r="BR430" s="302"/>
    </row>
    <row r="431" spans="1:70" s="394" customFormat="1" hidden="1" x14ac:dyDescent="0.35">
      <c r="A431" s="390" t="s">
        <v>477</v>
      </c>
      <c r="B431" s="391" t="s">
        <v>478</v>
      </c>
      <c r="C431" s="391" t="s">
        <v>479</v>
      </c>
      <c r="D431" s="392" t="s">
        <v>480</v>
      </c>
      <c r="E431" s="392" t="s">
        <v>481</v>
      </c>
      <c r="F431" s="391" t="s">
        <v>482</v>
      </c>
      <c r="G431" s="391" t="s">
        <v>483</v>
      </c>
      <c r="H431" s="391" t="s">
        <v>484</v>
      </c>
      <c r="I431" s="391" t="s">
        <v>485</v>
      </c>
      <c r="J431" s="391" t="s">
        <v>486</v>
      </c>
      <c r="K431" s="391" t="s">
        <v>487</v>
      </c>
      <c r="L431" s="390" t="s">
        <v>488</v>
      </c>
      <c r="M431" s="391" t="s">
        <v>587</v>
      </c>
      <c r="N431" s="391" t="s">
        <v>588</v>
      </c>
      <c r="O431" s="391" t="s">
        <v>487</v>
      </c>
      <c r="P431" s="391" t="s">
        <v>484</v>
      </c>
      <c r="Q431" s="390" t="s">
        <v>491</v>
      </c>
      <c r="R431" s="391" t="s">
        <v>492</v>
      </c>
      <c r="S431" s="391" t="s">
        <v>493</v>
      </c>
      <c r="T431" s="391">
        <v>10414217</v>
      </c>
      <c r="U431" s="391"/>
      <c r="V431" s="391"/>
      <c r="W431" s="392" t="s">
        <v>1415</v>
      </c>
      <c r="X431" s="391" t="s">
        <v>1262</v>
      </c>
      <c r="Y431" s="391" t="s">
        <v>496</v>
      </c>
      <c r="Z431" s="391" t="s">
        <v>497</v>
      </c>
      <c r="AA431" s="391" t="s">
        <v>498</v>
      </c>
      <c r="AB431" s="391" t="s">
        <v>499</v>
      </c>
      <c r="AC431" s="391" t="s">
        <v>500</v>
      </c>
      <c r="AD431" s="393">
        <v>272000</v>
      </c>
      <c r="AE431" s="393">
        <v>272000</v>
      </c>
      <c r="AF431" s="391" t="s">
        <v>273</v>
      </c>
      <c r="AG431" s="391">
        <v>2.2222E-4</v>
      </c>
      <c r="AH431" s="393">
        <v>60.44</v>
      </c>
      <c r="AI431" s="393">
        <v>60.44</v>
      </c>
      <c r="AJ431" s="391" t="s">
        <v>501</v>
      </c>
      <c r="AK431" s="391" t="s">
        <v>502</v>
      </c>
      <c r="AL431" s="390" t="s">
        <v>503</v>
      </c>
      <c r="AM431" s="391">
        <v>34810</v>
      </c>
      <c r="AN431" s="391">
        <v>71620</v>
      </c>
      <c r="AO431" s="390" t="s">
        <v>477</v>
      </c>
      <c r="AP431" s="390" t="s">
        <v>504</v>
      </c>
      <c r="AQ431" s="391" t="s">
        <v>1263</v>
      </c>
      <c r="AR431" s="391" t="s">
        <v>773</v>
      </c>
      <c r="AS431" s="392" t="s">
        <v>1415</v>
      </c>
      <c r="AT431" s="391" t="s">
        <v>482</v>
      </c>
      <c r="AU431" s="391" t="s">
        <v>1416</v>
      </c>
      <c r="AV431" s="393" t="s">
        <v>1417</v>
      </c>
      <c r="AW431" s="391" t="s">
        <v>839</v>
      </c>
      <c r="AX431" s="391" t="s">
        <v>509</v>
      </c>
      <c r="AY431" s="393" t="s">
        <v>1417</v>
      </c>
      <c r="AZ431" s="391" t="s">
        <v>1418</v>
      </c>
      <c r="BA431" s="391" t="s">
        <v>1419</v>
      </c>
      <c r="BB431" s="391" t="s">
        <v>1420</v>
      </c>
      <c r="BC431" s="391" t="s">
        <v>1421</v>
      </c>
      <c r="BD431" s="391" t="s">
        <v>1422</v>
      </c>
      <c r="BE431" s="392" t="s">
        <v>1423</v>
      </c>
      <c r="BF431" s="391" t="s">
        <v>273</v>
      </c>
      <c r="BG431" s="393" t="s">
        <v>1417</v>
      </c>
      <c r="BH431" s="391"/>
      <c r="BI431" s="391"/>
      <c r="BJ431" s="391"/>
      <c r="BK431" s="391"/>
      <c r="BL431" s="391"/>
      <c r="BM431" s="391"/>
      <c r="BN431" s="391"/>
      <c r="BO431" s="391"/>
      <c r="BP431" s="391"/>
      <c r="BQ431" s="391"/>
      <c r="BR431" s="391"/>
    </row>
    <row r="432" spans="1:70" hidden="1" x14ac:dyDescent="0.35">
      <c r="A432" s="301" t="s">
        <v>477</v>
      </c>
      <c r="B432" s="302" t="s">
        <v>478</v>
      </c>
      <c r="C432" s="302" t="s">
        <v>479</v>
      </c>
      <c r="D432" s="303" t="s">
        <v>480</v>
      </c>
      <c r="E432" s="303" t="s">
        <v>481</v>
      </c>
      <c r="F432" s="302" t="s">
        <v>482</v>
      </c>
      <c r="G432" s="302" t="s">
        <v>483</v>
      </c>
      <c r="H432" s="302" t="s">
        <v>484</v>
      </c>
      <c r="I432" s="302" t="s">
        <v>485</v>
      </c>
      <c r="J432" s="302" t="s">
        <v>486</v>
      </c>
      <c r="K432" s="302" t="s">
        <v>487</v>
      </c>
      <c r="L432" s="301" t="s">
        <v>488</v>
      </c>
      <c r="M432" s="302" t="s">
        <v>587</v>
      </c>
      <c r="N432" s="302" t="s">
        <v>588</v>
      </c>
      <c r="O432" s="302" t="s">
        <v>487</v>
      </c>
      <c r="P432" s="302" t="s">
        <v>484</v>
      </c>
      <c r="Q432" s="301" t="s">
        <v>491</v>
      </c>
      <c r="R432" s="302" t="s">
        <v>492</v>
      </c>
      <c r="S432" s="302" t="s">
        <v>493</v>
      </c>
      <c r="T432" s="302">
        <v>10656405</v>
      </c>
      <c r="U432" s="302"/>
      <c r="V432" s="302"/>
      <c r="W432" s="303" t="s">
        <v>1415</v>
      </c>
      <c r="X432" s="302" t="s">
        <v>792</v>
      </c>
      <c r="Y432" s="302" t="s">
        <v>496</v>
      </c>
      <c r="Z432" s="302" t="s">
        <v>793</v>
      </c>
      <c r="AA432" s="302"/>
      <c r="AB432" s="302" t="s">
        <v>794</v>
      </c>
      <c r="AC432" s="302" t="s">
        <v>795</v>
      </c>
      <c r="AD432" s="304">
        <v>0</v>
      </c>
      <c r="AE432" s="304">
        <v>19040</v>
      </c>
      <c r="AF432" s="302" t="s">
        <v>273</v>
      </c>
      <c r="AG432" s="302">
        <v>2.2222E-4</v>
      </c>
      <c r="AH432" s="304">
        <v>0</v>
      </c>
      <c r="AI432" s="304">
        <v>4.2300000000000004</v>
      </c>
      <c r="AJ432" s="302"/>
      <c r="AK432" s="302"/>
      <c r="AL432" s="301"/>
      <c r="AM432" s="302"/>
      <c r="AN432" s="302"/>
      <c r="AO432" s="301"/>
      <c r="AP432" s="301"/>
      <c r="AQ432" s="302" t="s">
        <v>796</v>
      </c>
      <c r="AR432" s="302"/>
      <c r="AS432" s="303"/>
      <c r="AT432" s="302"/>
      <c r="AU432" s="302"/>
      <c r="AV432" s="304"/>
      <c r="AW432" s="302"/>
      <c r="AX432" s="302"/>
      <c r="AY432" s="304"/>
      <c r="AZ432" s="302"/>
      <c r="BA432" s="302"/>
      <c r="BB432" s="302"/>
      <c r="BC432" s="302"/>
      <c r="BD432" s="302"/>
      <c r="BE432" s="303"/>
      <c r="BF432" s="302"/>
      <c r="BG432" s="304"/>
      <c r="BH432" s="302"/>
      <c r="BI432" s="302"/>
      <c r="BJ432" s="302"/>
      <c r="BK432" s="302"/>
      <c r="BL432" s="302"/>
      <c r="BM432" s="302"/>
      <c r="BN432" s="302"/>
      <c r="BO432" s="302"/>
      <c r="BP432" s="302"/>
      <c r="BQ432" s="302"/>
      <c r="BR432" s="302"/>
    </row>
    <row r="433" spans="1:70" s="394" customFormat="1" hidden="1" x14ac:dyDescent="0.35">
      <c r="A433" s="390" t="s">
        <v>477</v>
      </c>
      <c r="B433" s="391" t="s">
        <v>478</v>
      </c>
      <c r="C433" s="391" t="s">
        <v>479</v>
      </c>
      <c r="D433" s="392" t="s">
        <v>480</v>
      </c>
      <c r="E433" s="392" t="s">
        <v>481</v>
      </c>
      <c r="F433" s="391" t="s">
        <v>482</v>
      </c>
      <c r="G433" s="391" t="s">
        <v>483</v>
      </c>
      <c r="H433" s="391" t="s">
        <v>484</v>
      </c>
      <c r="I433" s="391" t="s">
        <v>485</v>
      </c>
      <c r="J433" s="391" t="s">
        <v>486</v>
      </c>
      <c r="K433" s="391" t="s">
        <v>487</v>
      </c>
      <c r="L433" s="390" t="s">
        <v>488</v>
      </c>
      <c r="M433" s="391" t="s">
        <v>587</v>
      </c>
      <c r="N433" s="391" t="s">
        <v>588</v>
      </c>
      <c r="O433" s="391" t="s">
        <v>487</v>
      </c>
      <c r="P433" s="391" t="s">
        <v>484</v>
      </c>
      <c r="Q433" s="390" t="s">
        <v>491</v>
      </c>
      <c r="R433" s="391" t="s">
        <v>492</v>
      </c>
      <c r="S433" s="391" t="s">
        <v>493</v>
      </c>
      <c r="T433" s="391">
        <v>12303212</v>
      </c>
      <c r="U433" s="391"/>
      <c r="V433" s="391"/>
      <c r="W433" s="392" t="s">
        <v>1424</v>
      </c>
      <c r="X433" s="391" t="s">
        <v>1262</v>
      </c>
      <c r="Y433" s="391" t="s">
        <v>496</v>
      </c>
      <c r="Z433" s="391" t="s">
        <v>497</v>
      </c>
      <c r="AA433" s="391" t="s">
        <v>498</v>
      </c>
      <c r="AB433" s="391" t="s">
        <v>499</v>
      </c>
      <c r="AC433" s="391" t="s">
        <v>500</v>
      </c>
      <c r="AD433" s="393">
        <v>748000</v>
      </c>
      <c r="AE433" s="393">
        <v>748000</v>
      </c>
      <c r="AF433" s="391" t="s">
        <v>273</v>
      </c>
      <c r="AG433" s="391">
        <v>2.2125000000000001E-4</v>
      </c>
      <c r="AH433" s="393">
        <v>165.5</v>
      </c>
      <c r="AI433" s="393">
        <v>165.5</v>
      </c>
      <c r="AJ433" s="391" t="s">
        <v>501</v>
      </c>
      <c r="AK433" s="391" t="s">
        <v>502</v>
      </c>
      <c r="AL433" s="390" t="s">
        <v>503</v>
      </c>
      <c r="AM433" s="391">
        <v>34810</v>
      </c>
      <c r="AN433" s="391">
        <v>71620</v>
      </c>
      <c r="AO433" s="390" t="s">
        <v>477</v>
      </c>
      <c r="AP433" s="390" t="s">
        <v>504</v>
      </c>
      <c r="AQ433" s="391" t="s">
        <v>1263</v>
      </c>
      <c r="AR433" s="391" t="s">
        <v>773</v>
      </c>
      <c r="AS433" s="392" t="s">
        <v>1425</v>
      </c>
      <c r="AT433" s="391" t="s">
        <v>482</v>
      </c>
      <c r="AU433" s="391" t="s">
        <v>1426</v>
      </c>
      <c r="AV433" s="393" t="s">
        <v>1427</v>
      </c>
      <c r="AW433" s="391" t="s">
        <v>777</v>
      </c>
      <c r="AX433" s="391" t="s">
        <v>509</v>
      </c>
      <c r="AY433" s="393" t="s">
        <v>1427</v>
      </c>
      <c r="AZ433" s="391" t="s">
        <v>1418</v>
      </c>
      <c r="BA433" s="391" t="s">
        <v>1419</v>
      </c>
      <c r="BB433" s="391" t="s">
        <v>1420</v>
      </c>
      <c r="BC433" s="391" t="s">
        <v>1421</v>
      </c>
      <c r="BD433" s="391" t="s">
        <v>1428</v>
      </c>
      <c r="BE433" s="392" t="s">
        <v>1429</v>
      </c>
      <c r="BF433" s="391" t="s">
        <v>273</v>
      </c>
      <c r="BG433" s="393" t="s">
        <v>1427</v>
      </c>
      <c r="BH433" s="391"/>
      <c r="BI433" s="391"/>
      <c r="BJ433" s="391"/>
      <c r="BK433" s="391"/>
      <c r="BL433" s="391"/>
      <c r="BM433" s="391"/>
      <c r="BN433" s="391"/>
      <c r="BO433" s="391"/>
      <c r="BP433" s="391"/>
      <c r="BQ433" s="391"/>
      <c r="BR433" s="391"/>
    </row>
    <row r="434" spans="1:70" hidden="1" x14ac:dyDescent="0.35">
      <c r="A434" s="301" t="s">
        <v>477</v>
      </c>
      <c r="B434" s="302" t="s">
        <v>478</v>
      </c>
      <c r="C434" s="302" t="s">
        <v>479</v>
      </c>
      <c r="D434" s="303" t="s">
        <v>480</v>
      </c>
      <c r="E434" s="303" t="s">
        <v>481</v>
      </c>
      <c r="F434" s="302" t="s">
        <v>482</v>
      </c>
      <c r="G434" s="302" t="s">
        <v>483</v>
      </c>
      <c r="H434" s="302" t="s">
        <v>484</v>
      </c>
      <c r="I434" s="302" t="s">
        <v>485</v>
      </c>
      <c r="J434" s="302" t="s">
        <v>486</v>
      </c>
      <c r="K434" s="302" t="s">
        <v>487</v>
      </c>
      <c r="L434" s="301" t="s">
        <v>488</v>
      </c>
      <c r="M434" s="302" t="s">
        <v>587</v>
      </c>
      <c r="N434" s="302" t="s">
        <v>588</v>
      </c>
      <c r="O434" s="302" t="s">
        <v>487</v>
      </c>
      <c r="P434" s="302" t="s">
        <v>484</v>
      </c>
      <c r="Q434" s="301" t="s">
        <v>491</v>
      </c>
      <c r="R434" s="302" t="s">
        <v>492</v>
      </c>
      <c r="S434" s="302" t="s">
        <v>493</v>
      </c>
      <c r="T434" s="302">
        <v>12635445</v>
      </c>
      <c r="U434" s="302"/>
      <c r="V434" s="302"/>
      <c r="W434" s="303" t="s">
        <v>1424</v>
      </c>
      <c r="X434" s="302" t="s">
        <v>792</v>
      </c>
      <c r="Y434" s="302" t="s">
        <v>496</v>
      </c>
      <c r="Z434" s="302" t="s">
        <v>793</v>
      </c>
      <c r="AA434" s="302"/>
      <c r="AB434" s="302" t="s">
        <v>794</v>
      </c>
      <c r="AC434" s="302" t="s">
        <v>795</v>
      </c>
      <c r="AD434" s="304">
        <v>0</v>
      </c>
      <c r="AE434" s="304">
        <v>52360</v>
      </c>
      <c r="AF434" s="302" t="s">
        <v>273</v>
      </c>
      <c r="AG434" s="302">
        <v>2.2222E-4</v>
      </c>
      <c r="AH434" s="304">
        <v>0</v>
      </c>
      <c r="AI434" s="304">
        <v>11.64</v>
      </c>
      <c r="AJ434" s="302"/>
      <c r="AK434" s="302"/>
      <c r="AL434" s="301"/>
      <c r="AM434" s="302"/>
      <c r="AN434" s="302"/>
      <c r="AO434" s="301"/>
      <c r="AP434" s="301"/>
      <c r="AQ434" s="302" t="s">
        <v>796</v>
      </c>
      <c r="AR434" s="302"/>
      <c r="AS434" s="303"/>
      <c r="AT434" s="302"/>
      <c r="AU434" s="302"/>
      <c r="AV434" s="304"/>
      <c r="AW434" s="302"/>
      <c r="AX434" s="302"/>
      <c r="AY434" s="304"/>
      <c r="AZ434" s="302"/>
      <c r="BA434" s="302"/>
      <c r="BB434" s="302"/>
      <c r="BC434" s="302"/>
      <c r="BD434" s="302"/>
      <c r="BE434" s="303"/>
      <c r="BF434" s="302"/>
      <c r="BG434" s="304"/>
      <c r="BH434" s="302"/>
      <c r="BI434" s="302"/>
      <c r="BJ434" s="302"/>
      <c r="BK434" s="302"/>
      <c r="BL434" s="302"/>
      <c r="BM434" s="302"/>
      <c r="BN434" s="302"/>
      <c r="BO434" s="302"/>
      <c r="BP434" s="302"/>
      <c r="BQ434" s="302"/>
      <c r="BR434" s="302"/>
    </row>
    <row r="435" spans="1:70" s="409" customFormat="1" hidden="1" x14ac:dyDescent="0.35">
      <c r="A435" s="405" t="s">
        <v>477</v>
      </c>
      <c r="B435" s="406" t="s">
        <v>478</v>
      </c>
      <c r="C435" s="406" t="s">
        <v>479</v>
      </c>
      <c r="D435" s="407" t="s">
        <v>480</v>
      </c>
      <c r="E435" s="407" t="s">
        <v>481</v>
      </c>
      <c r="F435" s="406" t="s">
        <v>482</v>
      </c>
      <c r="G435" s="406" t="s">
        <v>483</v>
      </c>
      <c r="H435" s="406" t="s">
        <v>484</v>
      </c>
      <c r="I435" s="406" t="s">
        <v>485</v>
      </c>
      <c r="J435" s="406" t="s">
        <v>486</v>
      </c>
      <c r="K435" s="406" t="s">
        <v>487</v>
      </c>
      <c r="L435" s="405" t="s">
        <v>488</v>
      </c>
      <c r="M435" s="406" t="s">
        <v>587</v>
      </c>
      <c r="N435" s="406" t="s">
        <v>588</v>
      </c>
      <c r="O435" s="406" t="s">
        <v>487</v>
      </c>
      <c r="P435" s="406" t="s">
        <v>484</v>
      </c>
      <c r="Q435" s="405" t="s">
        <v>491</v>
      </c>
      <c r="R435" s="406" t="s">
        <v>492</v>
      </c>
      <c r="S435" s="406" t="s">
        <v>493</v>
      </c>
      <c r="T435" s="406">
        <v>14180271</v>
      </c>
      <c r="U435" s="406"/>
      <c r="V435" s="406"/>
      <c r="W435" s="407" t="s">
        <v>1430</v>
      </c>
      <c r="X435" s="406" t="s">
        <v>1431</v>
      </c>
      <c r="Y435" s="406" t="s">
        <v>496</v>
      </c>
      <c r="Z435" s="406" t="s">
        <v>497</v>
      </c>
      <c r="AA435" s="406" t="s">
        <v>498</v>
      </c>
      <c r="AB435" s="406" t="s">
        <v>499</v>
      </c>
      <c r="AC435" s="406" t="s">
        <v>500</v>
      </c>
      <c r="AD435" s="408">
        <v>1000000</v>
      </c>
      <c r="AE435" s="408">
        <v>1000000</v>
      </c>
      <c r="AF435" s="406" t="s">
        <v>273</v>
      </c>
      <c r="AG435" s="406">
        <v>2.2222E-4</v>
      </c>
      <c r="AH435" s="408">
        <v>222.22</v>
      </c>
      <c r="AI435" s="408">
        <v>222.22</v>
      </c>
      <c r="AJ435" s="406" t="s">
        <v>501</v>
      </c>
      <c r="AK435" s="406" t="s">
        <v>502</v>
      </c>
      <c r="AL435" s="405" t="s">
        <v>503</v>
      </c>
      <c r="AM435" s="406">
        <v>34810</v>
      </c>
      <c r="AN435" s="406">
        <v>75711</v>
      </c>
      <c r="AO435" s="405" t="s">
        <v>477</v>
      </c>
      <c r="AP435" s="405" t="s">
        <v>504</v>
      </c>
      <c r="AQ435" s="406" t="s">
        <v>1432</v>
      </c>
      <c r="AR435" s="406" t="s">
        <v>773</v>
      </c>
      <c r="AS435" s="407" t="s">
        <v>1430</v>
      </c>
      <c r="AT435" s="406" t="s">
        <v>482</v>
      </c>
      <c r="AU435" s="406" t="s">
        <v>1433</v>
      </c>
      <c r="AV435" s="408" t="s">
        <v>1434</v>
      </c>
      <c r="AW435" s="406"/>
      <c r="AX435" s="406" t="s">
        <v>509</v>
      </c>
      <c r="AY435" s="408" t="s">
        <v>1434</v>
      </c>
      <c r="AZ435" s="406">
        <v>1040682</v>
      </c>
      <c r="BA435" s="406" t="s">
        <v>1435</v>
      </c>
      <c r="BB435" s="406" t="s">
        <v>1436</v>
      </c>
      <c r="BC435" s="406" t="s">
        <v>512</v>
      </c>
      <c r="BD435" s="406" t="s">
        <v>1437</v>
      </c>
      <c r="BE435" s="407" t="s">
        <v>1438</v>
      </c>
      <c r="BF435" s="406" t="s">
        <v>273</v>
      </c>
      <c r="BG435" s="408" t="s">
        <v>1434</v>
      </c>
      <c r="BH435" s="406"/>
      <c r="BI435" s="406"/>
      <c r="BJ435" s="406"/>
      <c r="BK435" s="406"/>
      <c r="BL435" s="406"/>
      <c r="BM435" s="406"/>
      <c r="BN435" s="406"/>
      <c r="BO435" s="406"/>
      <c r="BP435" s="406"/>
      <c r="BQ435" s="406"/>
      <c r="BR435" s="406"/>
    </row>
    <row r="436" spans="1:70" hidden="1" x14ac:dyDescent="0.35">
      <c r="A436" s="301" t="s">
        <v>477</v>
      </c>
      <c r="B436" s="302" t="s">
        <v>478</v>
      </c>
      <c r="C436" s="302" t="s">
        <v>479</v>
      </c>
      <c r="D436" s="303" t="s">
        <v>480</v>
      </c>
      <c r="E436" s="303" t="s">
        <v>481</v>
      </c>
      <c r="F436" s="302" t="s">
        <v>482</v>
      </c>
      <c r="G436" s="302" t="s">
        <v>483</v>
      </c>
      <c r="H436" s="302" t="s">
        <v>484</v>
      </c>
      <c r="I436" s="302" t="s">
        <v>485</v>
      </c>
      <c r="J436" s="302" t="s">
        <v>486</v>
      </c>
      <c r="K436" s="302" t="s">
        <v>487</v>
      </c>
      <c r="L436" s="301" t="s">
        <v>488</v>
      </c>
      <c r="M436" s="302" t="s">
        <v>587</v>
      </c>
      <c r="N436" s="302" t="s">
        <v>588</v>
      </c>
      <c r="O436" s="302" t="s">
        <v>487</v>
      </c>
      <c r="P436" s="302" t="s">
        <v>484</v>
      </c>
      <c r="Q436" s="301" t="s">
        <v>491</v>
      </c>
      <c r="R436" s="302" t="s">
        <v>492</v>
      </c>
      <c r="S436" s="302" t="s">
        <v>493</v>
      </c>
      <c r="T436" s="302">
        <v>14493419</v>
      </c>
      <c r="U436" s="302"/>
      <c r="V436" s="302"/>
      <c r="W436" s="303" t="s">
        <v>1430</v>
      </c>
      <c r="X436" s="302" t="s">
        <v>792</v>
      </c>
      <c r="Y436" s="302" t="s">
        <v>496</v>
      </c>
      <c r="Z436" s="302" t="s">
        <v>793</v>
      </c>
      <c r="AA436" s="302"/>
      <c r="AB436" s="302" t="s">
        <v>794</v>
      </c>
      <c r="AC436" s="302" t="s">
        <v>795</v>
      </c>
      <c r="AD436" s="304">
        <v>0</v>
      </c>
      <c r="AE436" s="304">
        <v>70000</v>
      </c>
      <c r="AF436" s="302" t="s">
        <v>273</v>
      </c>
      <c r="AG436" s="302">
        <v>2.2222E-4</v>
      </c>
      <c r="AH436" s="304">
        <v>0</v>
      </c>
      <c r="AI436" s="304">
        <v>15.56</v>
      </c>
      <c r="AJ436" s="302"/>
      <c r="AK436" s="302"/>
      <c r="AL436" s="301"/>
      <c r="AM436" s="302"/>
      <c r="AN436" s="302"/>
      <c r="AO436" s="301"/>
      <c r="AP436" s="301"/>
      <c r="AQ436" s="302" t="s">
        <v>796</v>
      </c>
      <c r="AR436" s="302"/>
      <c r="AS436" s="303"/>
      <c r="AT436" s="302"/>
      <c r="AU436" s="302"/>
      <c r="AV436" s="304"/>
      <c r="AW436" s="302"/>
      <c r="AX436" s="302"/>
      <c r="AY436" s="304"/>
      <c r="AZ436" s="302"/>
      <c r="BA436" s="302"/>
      <c r="BB436" s="302"/>
      <c r="BC436" s="302"/>
      <c r="BD436" s="302"/>
      <c r="BE436" s="303"/>
      <c r="BF436" s="302"/>
      <c r="BG436" s="304"/>
      <c r="BH436" s="302"/>
      <c r="BI436" s="302"/>
      <c r="BJ436" s="302"/>
      <c r="BK436" s="302"/>
      <c r="BL436" s="302"/>
      <c r="BM436" s="302"/>
      <c r="BN436" s="302"/>
      <c r="BO436" s="302"/>
      <c r="BP436" s="302"/>
      <c r="BQ436" s="302"/>
      <c r="BR436" s="302"/>
    </row>
    <row r="437" spans="1:70" s="394" customFormat="1" hidden="1" x14ac:dyDescent="0.35">
      <c r="A437" s="390" t="s">
        <v>477</v>
      </c>
      <c r="B437" s="391" t="s">
        <v>478</v>
      </c>
      <c r="C437" s="391" t="s">
        <v>479</v>
      </c>
      <c r="D437" s="392" t="s">
        <v>480</v>
      </c>
      <c r="E437" s="392" t="s">
        <v>481</v>
      </c>
      <c r="F437" s="391" t="s">
        <v>482</v>
      </c>
      <c r="G437" s="391" t="s">
        <v>483</v>
      </c>
      <c r="H437" s="391" t="s">
        <v>484</v>
      </c>
      <c r="I437" s="391" t="s">
        <v>485</v>
      </c>
      <c r="J437" s="391" t="s">
        <v>486</v>
      </c>
      <c r="K437" s="391" t="s">
        <v>487</v>
      </c>
      <c r="L437" s="390" t="s">
        <v>488</v>
      </c>
      <c r="M437" s="391" t="s">
        <v>587</v>
      </c>
      <c r="N437" s="391" t="s">
        <v>588</v>
      </c>
      <c r="O437" s="391" t="s">
        <v>487</v>
      </c>
      <c r="P437" s="391" t="s">
        <v>484</v>
      </c>
      <c r="Q437" s="390" t="s">
        <v>491</v>
      </c>
      <c r="R437" s="391" t="s">
        <v>492</v>
      </c>
      <c r="S437" s="391" t="s">
        <v>493</v>
      </c>
      <c r="T437" s="391">
        <v>27073112</v>
      </c>
      <c r="U437" s="391"/>
      <c r="V437" s="391"/>
      <c r="W437" s="392" t="s">
        <v>1439</v>
      </c>
      <c r="X437" s="391" t="s">
        <v>1262</v>
      </c>
      <c r="Y437" s="391" t="s">
        <v>496</v>
      </c>
      <c r="Z437" s="391" t="s">
        <v>497</v>
      </c>
      <c r="AA437" s="391" t="s">
        <v>498</v>
      </c>
      <c r="AB437" s="391" t="s">
        <v>499</v>
      </c>
      <c r="AC437" s="391" t="s">
        <v>500</v>
      </c>
      <c r="AD437" s="393">
        <v>750000</v>
      </c>
      <c r="AE437" s="393">
        <v>750000</v>
      </c>
      <c r="AF437" s="391" t="s">
        <v>273</v>
      </c>
      <c r="AG437" s="391">
        <v>2.2279E-4</v>
      </c>
      <c r="AH437" s="393">
        <v>167.09</v>
      </c>
      <c r="AI437" s="393">
        <v>167.09</v>
      </c>
      <c r="AJ437" s="391" t="s">
        <v>501</v>
      </c>
      <c r="AK437" s="391" t="s">
        <v>502</v>
      </c>
      <c r="AL437" s="390" t="s">
        <v>503</v>
      </c>
      <c r="AM437" s="391">
        <v>34810</v>
      </c>
      <c r="AN437" s="391">
        <v>71620</v>
      </c>
      <c r="AO437" s="390" t="s">
        <v>477</v>
      </c>
      <c r="AP437" s="390" t="s">
        <v>504</v>
      </c>
      <c r="AQ437" s="391" t="s">
        <v>1263</v>
      </c>
      <c r="AR437" s="391" t="s">
        <v>824</v>
      </c>
      <c r="AS437" s="392" t="s">
        <v>1439</v>
      </c>
      <c r="AT437" s="391" t="s">
        <v>482</v>
      </c>
      <c r="AU437" s="391" t="s">
        <v>1440</v>
      </c>
      <c r="AV437" s="393" t="s">
        <v>595</v>
      </c>
      <c r="AW437" s="391" t="s">
        <v>777</v>
      </c>
      <c r="AX437" s="391" t="s">
        <v>509</v>
      </c>
      <c r="AY437" s="393" t="s">
        <v>595</v>
      </c>
      <c r="AZ437" s="391" t="s">
        <v>1053</v>
      </c>
      <c r="BA437" s="391" t="s">
        <v>1054</v>
      </c>
      <c r="BB437" s="391" t="s">
        <v>1055</v>
      </c>
      <c r="BC437" s="391" t="s">
        <v>512</v>
      </c>
      <c r="BD437" s="391" t="s">
        <v>1441</v>
      </c>
      <c r="BE437" s="392" t="s">
        <v>783</v>
      </c>
      <c r="BF437" s="391" t="s">
        <v>273</v>
      </c>
      <c r="BG437" s="393" t="s">
        <v>595</v>
      </c>
      <c r="BH437" s="391"/>
      <c r="BI437" s="391"/>
      <c r="BJ437" s="391"/>
      <c r="BK437" s="391"/>
      <c r="BL437" s="391"/>
      <c r="BM437" s="391"/>
      <c r="BN437" s="391"/>
      <c r="BO437" s="391"/>
      <c r="BP437" s="391"/>
      <c r="BQ437" s="391"/>
      <c r="BR437" s="391"/>
    </row>
    <row r="438" spans="1:70" hidden="1" x14ac:dyDescent="0.35">
      <c r="A438" s="301" t="s">
        <v>477</v>
      </c>
      <c r="B438" s="302" t="s">
        <v>478</v>
      </c>
      <c r="C438" s="302" t="s">
        <v>479</v>
      </c>
      <c r="D438" s="303" t="s">
        <v>480</v>
      </c>
      <c r="E438" s="303" t="s">
        <v>481</v>
      </c>
      <c r="F438" s="302" t="s">
        <v>482</v>
      </c>
      <c r="G438" s="302" t="s">
        <v>483</v>
      </c>
      <c r="H438" s="302" t="s">
        <v>484</v>
      </c>
      <c r="I438" s="302" t="s">
        <v>485</v>
      </c>
      <c r="J438" s="302" t="s">
        <v>486</v>
      </c>
      <c r="K438" s="302" t="s">
        <v>487</v>
      </c>
      <c r="L438" s="301" t="s">
        <v>488</v>
      </c>
      <c r="M438" s="302" t="s">
        <v>587</v>
      </c>
      <c r="N438" s="302" t="s">
        <v>588</v>
      </c>
      <c r="O438" s="302" t="s">
        <v>487</v>
      </c>
      <c r="P438" s="302" t="s">
        <v>484</v>
      </c>
      <c r="Q438" s="301" t="s">
        <v>491</v>
      </c>
      <c r="R438" s="302" t="s">
        <v>492</v>
      </c>
      <c r="S438" s="302" t="s">
        <v>493</v>
      </c>
      <c r="T438" s="302">
        <v>27170411</v>
      </c>
      <c r="U438" s="302"/>
      <c r="V438" s="302"/>
      <c r="W438" s="303" t="s">
        <v>1439</v>
      </c>
      <c r="X438" s="302" t="s">
        <v>792</v>
      </c>
      <c r="Y438" s="302" t="s">
        <v>496</v>
      </c>
      <c r="Z438" s="302" t="s">
        <v>793</v>
      </c>
      <c r="AA438" s="302"/>
      <c r="AB438" s="302" t="s">
        <v>794</v>
      </c>
      <c r="AC438" s="302" t="s">
        <v>795</v>
      </c>
      <c r="AD438" s="304">
        <v>0</v>
      </c>
      <c r="AE438" s="304">
        <v>52500</v>
      </c>
      <c r="AF438" s="302" t="s">
        <v>273</v>
      </c>
      <c r="AG438" s="302">
        <v>2.2279E-4</v>
      </c>
      <c r="AH438" s="304">
        <v>0</v>
      </c>
      <c r="AI438" s="304">
        <v>11.7</v>
      </c>
      <c r="AJ438" s="302"/>
      <c r="AK438" s="302"/>
      <c r="AL438" s="301"/>
      <c r="AM438" s="302"/>
      <c r="AN438" s="302"/>
      <c r="AO438" s="301"/>
      <c r="AP438" s="301"/>
      <c r="AQ438" s="302" t="s">
        <v>796</v>
      </c>
      <c r="AR438" s="302"/>
      <c r="AS438" s="303"/>
      <c r="AT438" s="302"/>
      <c r="AU438" s="302"/>
      <c r="AV438" s="304"/>
      <c r="AW438" s="302"/>
      <c r="AX438" s="302"/>
      <c r="AY438" s="304"/>
      <c r="AZ438" s="302"/>
      <c r="BA438" s="302"/>
      <c r="BB438" s="302"/>
      <c r="BC438" s="302"/>
      <c r="BD438" s="302"/>
      <c r="BE438" s="303"/>
      <c r="BF438" s="302"/>
      <c r="BG438" s="304"/>
      <c r="BH438" s="302"/>
      <c r="BI438" s="302"/>
      <c r="BJ438" s="302"/>
      <c r="BK438" s="302"/>
      <c r="BL438" s="302"/>
      <c r="BM438" s="302"/>
      <c r="BN438" s="302"/>
      <c r="BO438" s="302"/>
      <c r="BP438" s="302"/>
      <c r="BQ438" s="302"/>
      <c r="BR438" s="302"/>
    </row>
    <row r="439" spans="1:70" s="394" customFormat="1" hidden="1" x14ac:dyDescent="0.35">
      <c r="A439" s="390" t="s">
        <v>477</v>
      </c>
      <c r="B439" s="391" t="s">
        <v>478</v>
      </c>
      <c r="C439" s="391" t="s">
        <v>479</v>
      </c>
      <c r="D439" s="392" t="s">
        <v>480</v>
      </c>
      <c r="E439" s="392" t="s">
        <v>481</v>
      </c>
      <c r="F439" s="391" t="s">
        <v>482</v>
      </c>
      <c r="G439" s="391" t="s">
        <v>483</v>
      </c>
      <c r="H439" s="391" t="s">
        <v>484</v>
      </c>
      <c r="I439" s="391" t="s">
        <v>485</v>
      </c>
      <c r="J439" s="391" t="s">
        <v>486</v>
      </c>
      <c r="K439" s="391" t="s">
        <v>487</v>
      </c>
      <c r="L439" s="390" t="s">
        <v>488</v>
      </c>
      <c r="M439" s="391" t="s">
        <v>587</v>
      </c>
      <c r="N439" s="391" t="s">
        <v>588</v>
      </c>
      <c r="O439" s="391" t="s">
        <v>487</v>
      </c>
      <c r="P439" s="391" t="s">
        <v>484</v>
      </c>
      <c r="Q439" s="390" t="s">
        <v>491</v>
      </c>
      <c r="R439" s="391" t="s">
        <v>492</v>
      </c>
      <c r="S439" s="391" t="s">
        <v>493</v>
      </c>
      <c r="T439" s="391">
        <v>27235704</v>
      </c>
      <c r="U439" s="391"/>
      <c r="V439" s="391"/>
      <c r="W439" s="392" t="s">
        <v>1442</v>
      </c>
      <c r="X439" s="391" t="s">
        <v>747</v>
      </c>
      <c r="Y439" s="391" t="s">
        <v>496</v>
      </c>
      <c r="Z439" s="391" t="s">
        <v>497</v>
      </c>
      <c r="AA439" s="391" t="s">
        <v>498</v>
      </c>
      <c r="AB439" s="391" t="s">
        <v>499</v>
      </c>
      <c r="AC439" s="391" t="s">
        <v>500</v>
      </c>
      <c r="AD439" s="393">
        <v>2235600</v>
      </c>
      <c r="AE439" s="393">
        <v>2235600</v>
      </c>
      <c r="AF439" s="391" t="s">
        <v>273</v>
      </c>
      <c r="AG439" s="391">
        <v>2.2759000000000001E-4</v>
      </c>
      <c r="AH439" s="393">
        <v>495.92</v>
      </c>
      <c r="AI439" s="393">
        <v>495.92</v>
      </c>
      <c r="AJ439" s="391" t="s">
        <v>501</v>
      </c>
      <c r="AK439" s="391" t="s">
        <v>502</v>
      </c>
      <c r="AL439" s="390" t="s">
        <v>503</v>
      </c>
      <c r="AM439" s="391">
        <v>34810</v>
      </c>
      <c r="AN439" s="391">
        <v>71605</v>
      </c>
      <c r="AO439" s="390" t="s">
        <v>477</v>
      </c>
      <c r="AP439" s="390" t="s">
        <v>504</v>
      </c>
      <c r="AQ439" s="391" t="s">
        <v>748</v>
      </c>
      <c r="AR439" s="391" t="s">
        <v>1443</v>
      </c>
      <c r="AS439" s="392" t="s">
        <v>1444</v>
      </c>
      <c r="AT439" s="391" t="s">
        <v>482</v>
      </c>
      <c r="AU439" s="391" t="s">
        <v>1445</v>
      </c>
      <c r="AV439" s="393" t="s">
        <v>1446</v>
      </c>
      <c r="AW439" s="391" t="s">
        <v>1447</v>
      </c>
      <c r="AX439" s="391" t="s">
        <v>509</v>
      </c>
      <c r="AY439" s="393" t="s">
        <v>1446</v>
      </c>
      <c r="AZ439" s="391">
        <v>1040764</v>
      </c>
      <c r="BA439" s="391" t="s">
        <v>749</v>
      </c>
      <c r="BB439" s="391" t="s">
        <v>750</v>
      </c>
      <c r="BC439" s="391" t="s">
        <v>512</v>
      </c>
      <c r="BD439" s="391" t="s">
        <v>1448</v>
      </c>
      <c r="BE439" s="392" t="s">
        <v>1449</v>
      </c>
      <c r="BF439" s="391" t="s">
        <v>273</v>
      </c>
      <c r="BG439" s="393" t="s">
        <v>1446</v>
      </c>
      <c r="BH439" s="391">
        <v>10139609</v>
      </c>
      <c r="BI439" s="391">
        <v>1</v>
      </c>
      <c r="BJ439" s="391" t="s">
        <v>751</v>
      </c>
      <c r="BK439" s="391" t="s">
        <v>618</v>
      </c>
      <c r="BL439" s="391" t="s">
        <v>601</v>
      </c>
      <c r="BM439" s="391"/>
      <c r="BN439" s="391"/>
      <c r="BO439" s="391"/>
      <c r="BP439" s="391"/>
      <c r="BQ439" s="391"/>
      <c r="BR439" s="391"/>
    </row>
    <row r="440" spans="1:70" s="394" customFormat="1" hidden="1" x14ac:dyDescent="0.35">
      <c r="A440" s="390" t="s">
        <v>477</v>
      </c>
      <c r="B440" s="391" t="s">
        <v>478</v>
      </c>
      <c r="C440" s="391" t="s">
        <v>479</v>
      </c>
      <c r="D440" s="392" t="s">
        <v>480</v>
      </c>
      <c r="E440" s="392" t="s">
        <v>481</v>
      </c>
      <c r="F440" s="391" t="s">
        <v>482</v>
      </c>
      <c r="G440" s="391" t="s">
        <v>483</v>
      </c>
      <c r="H440" s="391" t="s">
        <v>484</v>
      </c>
      <c r="I440" s="391" t="s">
        <v>485</v>
      </c>
      <c r="J440" s="391" t="s">
        <v>486</v>
      </c>
      <c r="K440" s="391" t="s">
        <v>487</v>
      </c>
      <c r="L440" s="390" t="s">
        <v>488</v>
      </c>
      <c r="M440" s="391" t="s">
        <v>587</v>
      </c>
      <c r="N440" s="391" t="s">
        <v>588</v>
      </c>
      <c r="O440" s="391" t="s">
        <v>487</v>
      </c>
      <c r="P440" s="391" t="s">
        <v>484</v>
      </c>
      <c r="Q440" s="390" t="s">
        <v>491</v>
      </c>
      <c r="R440" s="391" t="s">
        <v>492</v>
      </c>
      <c r="S440" s="391" t="s">
        <v>493</v>
      </c>
      <c r="T440" s="391">
        <v>27235705</v>
      </c>
      <c r="U440" s="391"/>
      <c r="V440" s="391"/>
      <c r="W440" s="392" t="s">
        <v>1442</v>
      </c>
      <c r="X440" s="391" t="s">
        <v>747</v>
      </c>
      <c r="Y440" s="391" t="s">
        <v>496</v>
      </c>
      <c r="Z440" s="391" t="s">
        <v>497</v>
      </c>
      <c r="AA440" s="391" t="s">
        <v>498</v>
      </c>
      <c r="AB440" s="391" t="s">
        <v>499</v>
      </c>
      <c r="AC440" s="391" t="s">
        <v>605</v>
      </c>
      <c r="AD440" s="393">
        <v>0</v>
      </c>
      <c r="AE440" s="393">
        <v>0</v>
      </c>
      <c r="AF440" s="391" t="s">
        <v>273</v>
      </c>
      <c r="AG440" s="391">
        <v>2.2759000000000001E-4</v>
      </c>
      <c r="AH440" s="393">
        <v>12.88</v>
      </c>
      <c r="AI440" s="393">
        <v>12.88</v>
      </c>
      <c r="AJ440" s="391" t="s">
        <v>501</v>
      </c>
      <c r="AK440" s="391" t="s">
        <v>502</v>
      </c>
      <c r="AL440" s="390" t="s">
        <v>503</v>
      </c>
      <c r="AM440" s="391">
        <v>34810</v>
      </c>
      <c r="AN440" s="391">
        <v>71605</v>
      </c>
      <c r="AO440" s="390" t="s">
        <v>477</v>
      </c>
      <c r="AP440" s="390" t="s">
        <v>504</v>
      </c>
      <c r="AQ440" s="391" t="s">
        <v>748</v>
      </c>
      <c r="AR440" s="391" t="s">
        <v>1443</v>
      </c>
      <c r="AS440" s="392" t="s">
        <v>1444</v>
      </c>
      <c r="AT440" s="391" t="s">
        <v>482</v>
      </c>
      <c r="AU440" s="391" t="s">
        <v>1445</v>
      </c>
      <c r="AV440" s="393" t="s">
        <v>1446</v>
      </c>
      <c r="AW440" s="391" t="s">
        <v>1447</v>
      </c>
      <c r="AX440" s="391" t="s">
        <v>509</v>
      </c>
      <c r="AY440" s="393" t="s">
        <v>606</v>
      </c>
      <c r="AZ440" s="391">
        <v>1040764</v>
      </c>
      <c r="BA440" s="391" t="s">
        <v>749</v>
      </c>
      <c r="BB440" s="391" t="s">
        <v>750</v>
      </c>
      <c r="BC440" s="391" t="s">
        <v>512</v>
      </c>
      <c r="BD440" s="391" t="s">
        <v>1448</v>
      </c>
      <c r="BE440" s="392" t="s">
        <v>1449</v>
      </c>
      <c r="BF440" s="391" t="s">
        <v>273</v>
      </c>
      <c r="BG440" s="393" t="s">
        <v>1446</v>
      </c>
      <c r="BH440" s="391">
        <v>10139609</v>
      </c>
      <c r="BI440" s="391">
        <v>1</v>
      </c>
      <c r="BJ440" s="391" t="s">
        <v>751</v>
      </c>
      <c r="BK440" s="391" t="s">
        <v>618</v>
      </c>
      <c r="BL440" s="391" t="s">
        <v>601</v>
      </c>
      <c r="BM440" s="391"/>
      <c r="BN440" s="391"/>
      <c r="BO440" s="391"/>
      <c r="BP440" s="391"/>
      <c r="BQ440" s="391"/>
      <c r="BR440" s="391"/>
    </row>
    <row r="441" spans="1:70" s="394" customFormat="1" hidden="1" x14ac:dyDescent="0.35">
      <c r="A441" s="390" t="s">
        <v>477</v>
      </c>
      <c r="B441" s="391" t="s">
        <v>478</v>
      </c>
      <c r="C441" s="391" t="s">
        <v>479</v>
      </c>
      <c r="D441" s="392" t="s">
        <v>480</v>
      </c>
      <c r="E441" s="392" t="s">
        <v>481</v>
      </c>
      <c r="F441" s="391" t="s">
        <v>482</v>
      </c>
      <c r="G441" s="391" t="s">
        <v>483</v>
      </c>
      <c r="H441" s="391" t="s">
        <v>484</v>
      </c>
      <c r="I441" s="391" t="s">
        <v>485</v>
      </c>
      <c r="J441" s="391" t="s">
        <v>486</v>
      </c>
      <c r="K441" s="391" t="s">
        <v>487</v>
      </c>
      <c r="L441" s="390" t="s">
        <v>488</v>
      </c>
      <c r="M441" s="391" t="s">
        <v>587</v>
      </c>
      <c r="N441" s="391" t="s">
        <v>588</v>
      </c>
      <c r="O441" s="391" t="s">
        <v>487</v>
      </c>
      <c r="P441" s="391" t="s">
        <v>484</v>
      </c>
      <c r="Q441" s="390" t="s">
        <v>491</v>
      </c>
      <c r="R441" s="391" t="s">
        <v>492</v>
      </c>
      <c r="S441" s="391" t="s">
        <v>493</v>
      </c>
      <c r="T441" s="391">
        <v>27235706</v>
      </c>
      <c r="U441" s="391"/>
      <c r="V441" s="391"/>
      <c r="W441" s="392" t="s">
        <v>1442</v>
      </c>
      <c r="X441" s="391" t="s">
        <v>764</v>
      </c>
      <c r="Y441" s="391" t="s">
        <v>496</v>
      </c>
      <c r="Z441" s="391" t="s">
        <v>497</v>
      </c>
      <c r="AA441" s="391" t="s">
        <v>498</v>
      </c>
      <c r="AB441" s="391" t="s">
        <v>499</v>
      </c>
      <c r="AC441" s="391" t="s">
        <v>500</v>
      </c>
      <c r="AD441" s="393">
        <v>1803300</v>
      </c>
      <c r="AE441" s="393">
        <v>1803300</v>
      </c>
      <c r="AF441" s="391" t="s">
        <v>273</v>
      </c>
      <c r="AG441" s="391">
        <v>2.2759000000000001E-4</v>
      </c>
      <c r="AH441" s="393">
        <v>400.02</v>
      </c>
      <c r="AI441" s="393">
        <v>400.02</v>
      </c>
      <c r="AJ441" s="391" t="s">
        <v>501</v>
      </c>
      <c r="AK441" s="391" t="s">
        <v>502</v>
      </c>
      <c r="AL441" s="390" t="s">
        <v>503</v>
      </c>
      <c r="AM441" s="391">
        <v>34810</v>
      </c>
      <c r="AN441" s="391">
        <v>71610</v>
      </c>
      <c r="AO441" s="390" t="s">
        <v>477</v>
      </c>
      <c r="AP441" s="390" t="s">
        <v>504</v>
      </c>
      <c r="AQ441" s="391" t="s">
        <v>766</v>
      </c>
      <c r="AR441" s="391" t="s">
        <v>1443</v>
      </c>
      <c r="AS441" s="392" t="s">
        <v>1444</v>
      </c>
      <c r="AT441" s="391" t="s">
        <v>482</v>
      </c>
      <c r="AU441" s="391" t="s">
        <v>1450</v>
      </c>
      <c r="AV441" s="393" t="s">
        <v>1451</v>
      </c>
      <c r="AW441" s="391" t="s">
        <v>1452</v>
      </c>
      <c r="AX441" s="391" t="s">
        <v>603</v>
      </c>
      <c r="AY441" s="393" t="s">
        <v>1451</v>
      </c>
      <c r="AZ441" s="391">
        <v>1040764</v>
      </c>
      <c r="BA441" s="391" t="s">
        <v>749</v>
      </c>
      <c r="BB441" s="391" t="s">
        <v>750</v>
      </c>
      <c r="BC441" s="391" t="s">
        <v>512</v>
      </c>
      <c r="BD441" s="391" t="s">
        <v>1448</v>
      </c>
      <c r="BE441" s="392" t="s">
        <v>1449</v>
      </c>
      <c r="BF441" s="391" t="s">
        <v>273</v>
      </c>
      <c r="BG441" s="393" t="s">
        <v>1451</v>
      </c>
      <c r="BH441" s="391">
        <v>10139613</v>
      </c>
      <c r="BI441" s="391">
        <v>1</v>
      </c>
      <c r="BJ441" s="391" t="s">
        <v>751</v>
      </c>
      <c r="BK441" s="391" t="s">
        <v>600</v>
      </c>
      <c r="BL441" s="391" t="s">
        <v>601</v>
      </c>
      <c r="BM441" s="391"/>
      <c r="BN441" s="391"/>
      <c r="BO441" s="391"/>
      <c r="BP441" s="391"/>
      <c r="BQ441" s="391"/>
      <c r="BR441" s="391"/>
    </row>
    <row r="442" spans="1:70" s="394" customFormat="1" hidden="1" x14ac:dyDescent="0.35">
      <c r="A442" s="390" t="s">
        <v>477</v>
      </c>
      <c r="B442" s="391" t="s">
        <v>478</v>
      </c>
      <c r="C442" s="391" t="s">
        <v>479</v>
      </c>
      <c r="D442" s="392" t="s">
        <v>480</v>
      </c>
      <c r="E442" s="392" t="s">
        <v>481</v>
      </c>
      <c r="F442" s="391" t="s">
        <v>482</v>
      </c>
      <c r="G442" s="391" t="s">
        <v>483</v>
      </c>
      <c r="H442" s="391" t="s">
        <v>484</v>
      </c>
      <c r="I442" s="391" t="s">
        <v>485</v>
      </c>
      <c r="J442" s="391" t="s">
        <v>486</v>
      </c>
      <c r="K442" s="391" t="s">
        <v>487</v>
      </c>
      <c r="L442" s="390" t="s">
        <v>488</v>
      </c>
      <c r="M442" s="391" t="s">
        <v>587</v>
      </c>
      <c r="N442" s="391" t="s">
        <v>588</v>
      </c>
      <c r="O442" s="391" t="s">
        <v>487</v>
      </c>
      <c r="P442" s="391" t="s">
        <v>484</v>
      </c>
      <c r="Q442" s="390" t="s">
        <v>491</v>
      </c>
      <c r="R442" s="391" t="s">
        <v>492</v>
      </c>
      <c r="S442" s="391" t="s">
        <v>493</v>
      </c>
      <c r="T442" s="391">
        <v>27235707</v>
      </c>
      <c r="U442" s="391"/>
      <c r="V442" s="391"/>
      <c r="W442" s="392" t="s">
        <v>1442</v>
      </c>
      <c r="X442" s="391" t="s">
        <v>764</v>
      </c>
      <c r="Y442" s="391" t="s">
        <v>496</v>
      </c>
      <c r="Z442" s="391" t="s">
        <v>497</v>
      </c>
      <c r="AA442" s="391" t="s">
        <v>498</v>
      </c>
      <c r="AB442" s="391" t="s">
        <v>499</v>
      </c>
      <c r="AC442" s="391" t="s">
        <v>605</v>
      </c>
      <c r="AD442" s="393">
        <v>0</v>
      </c>
      <c r="AE442" s="393">
        <v>0</v>
      </c>
      <c r="AF442" s="391" t="s">
        <v>273</v>
      </c>
      <c r="AG442" s="391">
        <v>2.2759000000000001E-4</v>
      </c>
      <c r="AH442" s="393">
        <v>10.39</v>
      </c>
      <c r="AI442" s="393">
        <v>10.39</v>
      </c>
      <c r="AJ442" s="391" t="s">
        <v>501</v>
      </c>
      <c r="AK442" s="391" t="s">
        <v>502</v>
      </c>
      <c r="AL442" s="390" t="s">
        <v>503</v>
      </c>
      <c r="AM442" s="391">
        <v>34810</v>
      </c>
      <c r="AN442" s="391">
        <v>71610</v>
      </c>
      <c r="AO442" s="390" t="s">
        <v>477</v>
      </c>
      <c r="AP442" s="390" t="s">
        <v>504</v>
      </c>
      <c r="AQ442" s="391" t="s">
        <v>766</v>
      </c>
      <c r="AR442" s="391" t="s">
        <v>1443</v>
      </c>
      <c r="AS442" s="392" t="s">
        <v>1444</v>
      </c>
      <c r="AT442" s="391" t="s">
        <v>482</v>
      </c>
      <c r="AU442" s="391" t="s">
        <v>1450</v>
      </c>
      <c r="AV442" s="393" t="s">
        <v>1451</v>
      </c>
      <c r="AW442" s="391" t="s">
        <v>1452</v>
      </c>
      <c r="AX442" s="391" t="s">
        <v>603</v>
      </c>
      <c r="AY442" s="393" t="s">
        <v>606</v>
      </c>
      <c r="AZ442" s="391">
        <v>1040764</v>
      </c>
      <c r="BA442" s="391" t="s">
        <v>749</v>
      </c>
      <c r="BB442" s="391" t="s">
        <v>750</v>
      </c>
      <c r="BC442" s="391" t="s">
        <v>512</v>
      </c>
      <c r="BD442" s="391" t="s">
        <v>1448</v>
      </c>
      <c r="BE442" s="392" t="s">
        <v>1449</v>
      </c>
      <c r="BF442" s="391" t="s">
        <v>273</v>
      </c>
      <c r="BG442" s="393" t="s">
        <v>1451</v>
      </c>
      <c r="BH442" s="391">
        <v>10139613</v>
      </c>
      <c r="BI442" s="391">
        <v>1</v>
      </c>
      <c r="BJ442" s="391" t="s">
        <v>751</v>
      </c>
      <c r="BK442" s="391" t="s">
        <v>600</v>
      </c>
      <c r="BL442" s="391" t="s">
        <v>601</v>
      </c>
      <c r="BM442" s="391"/>
      <c r="BN442" s="391"/>
      <c r="BO442" s="391"/>
      <c r="BP442" s="391"/>
      <c r="BQ442" s="391"/>
      <c r="BR442" s="391"/>
    </row>
    <row r="443" spans="1:70" hidden="1" x14ac:dyDescent="0.35">
      <c r="A443" s="301" t="s">
        <v>477</v>
      </c>
      <c r="B443" s="302" t="s">
        <v>478</v>
      </c>
      <c r="C443" s="302" t="s">
        <v>479</v>
      </c>
      <c r="D443" s="303" t="s">
        <v>480</v>
      </c>
      <c r="E443" s="303" t="s">
        <v>481</v>
      </c>
      <c r="F443" s="302" t="s">
        <v>482</v>
      </c>
      <c r="G443" s="302" t="s">
        <v>483</v>
      </c>
      <c r="H443" s="302" t="s">
        <v>484</v>
      </c>
      <c r="I443" s="302" t="s">
        <v>485</v>
      </c>
      <c r="J443" s="302" t="s">
        <v>486</v>
      </c>
      <c r="K443" s="302" t="s">
        <v>487</v>
      </c>
      <c r="L443" s="301" t="s">
        <v>488</v>
      </c>
      <c r="M443" s="302" t="s">
        <v>587</v>
      </c>
      <c r="N443" s="302" t="s">
        <v>588</v>
      </c>
      <c r="O443" s="302" t="s">
        <v>487</v>
      </c>
      <c r="P443" s="302" t="s">
        <v>484</v>
      </c>
      <c r="Q443" s="301" t="s">
        <v>491</v>
      </c>
      <c r="R443" s="302" t="s">
        <v>492</v>
      </c>
      <c r="S443" s="302" t="s">
        <v>493</v>
      </c>
      <c r="T443" s="302">
        <v>27292773</v>
      </c>
      <c r="U443" s="302"/>
      <c r="V443" s="302"/>
      <c r="W443" s="303" t="s">
        <v>1442</v>
      </c>
      <c r="X443" s="302" t="s">
        <v>792</v>
      </c>
      <c r="Y443" s="302" t="s">
        <v>496</v>
      </c>
      <c r="Z443" s="302" t="s">
        <v>793</v>
      </c>
      <c r="AA443" s="302"/>
      <c r="AB443" s="302" t="s">
        <v>794</v>
      </c>
      <c r="AC443" s="302" t="s">
        <v>795</v>
      </c>
      <c r="AD443" s="304">
        <v>0</v>
      </c>
      <c r="AE443" s="304">
        <v>282723</v>
      </c>
      <c r="AF443" s="302" t="s">
        <v>273</v>
      </c>
      <c r="AG443" s="302">
        <v>2.2759000000000001E-4</v>
      </c>
      <c r="AH443" s="304">
        <v>0</v>
      </c>
      <c r="AI443" s="304">
        <v>64.34</v>
      </c>
      <c r="AJ443" s="302"/>
      <c r="AK443" s="302"/>
      <c r="AL443" s="301"/>
      <c r="AM443" s="302"/>
      <c r="AN443" s="302"/>
      <c r="AO443" s="301"/>
      <c r="AP443" s="301"/>
      <c r="AQ443" s="302" t="s">
        <v>796</v>
      </c>
      <c r="AR443" s="302"/>
      <c r="AS443" s="303"/>
      <c r="AT443" s="302"/>
      <c r="AU443" s="302"/>
      <c r="AV443" s="304"/>
      <c r="AW443" s="302"/>
      <c r="AX443" s="302"/>
      <c r="AY443" s="304"/>
      <c r="AZ443" s="302"/>
      <c r="BA443" s="302"/>
      <c r="BB443" s="302"/>
      <c r="BC443" s="302"/>
      <c r="BD443" s="302"/>
      <c r="BE443" s="303"/>
      <c r="BF443" s="302"/>
      <c r="BG443" s="304"/>
      <c r="BH443" s="302"/>
      <c r="BI443" s="302"/>
      <c r="BJ443" s="302"/>
      <c r="BK443" s="302"/>
      <c r="BL443" s="302"/>
      <c r="BM443" s="302"/>
      <c r="BN443" s="302"/>
      <c r="BO443" s="302"/>
      <c r="BP443" s="302"/>
      <c r="BQ443" s="302"/>
      <c r="BR443" s="302"/>
    </row>
    <row r="444" spans="1:70" s="404" customFormat="1" hidden="1" x14ac:dyDescent="0.35">
      <c r="A444" s="400" t="s">
        <v>477</v>
      </c>
      <c r="B444" s="401" t="s">
        <v>478</v>
      </c>
      <c r="C444" s="401" t="s">
        <v>479</v>
      </c>
      <c r="D444" s="402" t="s">
        <v>480</v>
      </c>
      <c r="E444" s="402" t="s">
        <v>481</v>
      </c>
      <c r="F444" s="401" t="s">
        <v>482</v>
      </c>
      <c r="G444" s="401" t="s">
        <v>483</v>
      </c>
      <c r="H444" s="401" t="s">
        <v>484</v>
      </c>
      <c r="I444" s="401" t="s">
        <v>485</v>
      </c>
      <c r="J444" s="401" t="s">
        <v>486</v>
      </c>
      <c r="K444" s="401" t="s">
        <v>487</v>
      </c>
      <c r="L444" s="400" t="s">
        <v>488</v>
      </c>
      <c r="M444" s="401" t="s">
        <v>587</v>
      </c>
      <c r="N444" s="401" t="s">
        <v>588</v>
      </c>
      <c r="O444" s="401" t="s">
        <v>487</v>
      </c>
      <c r="P444" s="401" t="s">
        <v>484</v>
      </c>
      <c r="Q444" s="400" t="s">
        <v>491</v>
      </c>
      <c r="R444" s="401" t="s">
        <v>492</v>
      </c>
      <c r="S444" s="401" t="s">
        <v>493</v>
      </c>
      <c r="T444" s="401">
        <v>31640461</v>
      </c>
      <c r="U444" s="401"/>
      <c r="V444" s="401"/>
      <c r="W444" s="402" t="s">
        <v>1453</v>
      </c>
      <c r="X444" s="401" t="s">
        <v>1454</v>
      </c>
      <c r="Y444" s="401" t="s">
        <v>496</v>
      </c>
      <c r="Z444" s="401" t="s">
        <v>497</v>
      </c>
      <c r="AA444" s="401" t="s">
        <v>498</v>
      </c>
      <c r="AB444" s="401" t="s">
        <v>499</v>
      </c>
      <c r="AC444" s="401" t="s">
        <v>500</v>
      </c>
      <c r="AD444" s="403">
        <v>8700000</v>
      </c>
      <c r="AE444" s="403">
        <v>8700000</v>
      </c>
      <c r="AF444" s="401" t="s">
        <v>273</v>
      </c>
      <c r="AG444" s="401">
        <v>2.2319000000000001E-4</v>
      </c>
      <c r="AH444" s="403">
        <v>1941.75</v>
      </c>
      <c r="AI444" s="403">
        <v>1941.75</v>
      </c>
      <c r="AJ444" s="401" t="s">
        <v>501</v>
      </c>
      <c r="AK444" s="401" t="s">
        <v>502</v>
      </c>
      <c r="AL444" s="400" t="s">
        <v>503</v>
      </c>
      <c r="AM444" s="401">
        <v>34810</v>
      </c>
      <c r="AN444" s="401">
        <v>71210</v>
      </c>
      <c r="AO444" s="400" t="s">
        <v>477</v>
      </c>
      <c r="AP444" s="400" t="s">
        <v>504</v>
      </c>
      <c r="AQ444" s="401" t="s">
        <v>1455</v>
      </c>
      <c r="AR444" s="401" t="s">
        <v>506</v>
      </c>
      <c r="AS444" s="402" t="s">
        <v>1453</v>
      </c>
      <c r="AT444" s="401" t="s">
        <v>482</v>
      </c>
      <c r="AU444" s="401" t="s">
        <v>1456</v>
      </c>
      <c r="AV444" s="403" t="s">
        <v>1457</v>
      </c>
      <c r="AW444" s="401"/>
      <c r="AX444" s="401" t="s">
        <v>958</v>
      </c>
      <c r="AY444" s="403" t="s">
        <v>1457</v>
      </c>
      <c r="AZ444" s="401">
        <v>2066069</v>
      </c>
      <c r="BA444" s="401" t="s">
        <v>1458</v>
      </c>
      <c r="BB444" s="401" t="s">
        <v>1459</v>
      </c>
      <c r="BC444" s="401" t="s">
        <v>1460</v>
      </c>
      <c r="BD444" s="401" t="s">
        <v>1461</v>
      </c>
      <c r="BE444" s="402" t="s">
        <v>834</v>
      </c>
      <c r="BF444" s="401" t="s">
        <v>273</v>
      </c>
      <c r="BG444" s="403" t="s">
        <v>1457</v>
      </c>
      <c r="BH444" s="401"/>
      <c r="BI444" s="401"/>
      <c r="BJ444" s="401"/>
      <c r="BK444" s="401"/>
      <c r="BL444" s="401"/>
      <c r="BM444" s="401"/>
      <c r="BN444" s="401"/>
      <c r="BO444" s="401"/>
      <c r="BP444" s="401"/>
      <c r="BQ444" s="401"/>
      <c r="BR444" s="401"/>
    </row>
    <row r="445" spans="1:70" hidden="1" x14ac:dyDescent="0.35">
      <c r="A445" s="301" t="s">
        <v>477</v>
      </c>
      <c r="B445" s="302" t="s">
        <v>478</v>
      </c>
      <c r="C445" s="302" t="s">
        <v>479</v>
      </c>
      <c r="D445" s="303" t="s">
        <v>480</v>
      </c>
      <c r="E445" s="303" t="s">
        <v>481</v>
      </c>
      <c r="F445" s="302" t="s">
        <v>482</v>
      </c>
      <c r="G445" s="302" t="s">
        <v>483</v>
      </c>
      <c r="H445" s="302" t="s">
        <v>484</v>
      </c>
      <c r="I445" s="302" t="s">
        <v>485</v>
      </c>
      <c r="J445" s="302" t="s">
        <v>486</v>
      </c>
      <c r="K445" s="302" t="s">
        <v>487</v>
      </c>
      <c r="L445" s="301" t="s">
        <v>488</v>
      </c>
      <c r="M445" s="302" t="s">
        <v>587</v>
      </c>
      <c r="N445" s="302" t="s">
        <v>588</v>
      </c>
      <c r="O445" s="302" t="s">
        <v>487</v>
      </c>
      <c r="P445" s="302" t="s">
        <v>484</v>
      </c>
      <c r="Q445" s="301" t="s">
        <v>491</v>
      </c>
      <c r="R445" s="302" t="s">
        <v>492</v>
      </c>
      <c r="S445" s="302" t="s">
        <v>493</v>
      </c>
      <c r="T445" s="302">
        <v>31785523</v>
      </c>
      <c r="U445" s="302"/>
      <c r="V445" s="302"/>
      <c r="W445" s="303" t="s">
        <v>1453</v>
      </c>
      <c r="X445" s="302" t="s">
        <v>792</v>
      </c>
      <c r="Y445" s="302" t="s">
        <v>496</v>
      </c>
      <c r="Z445" s="302" t="s">
        <v>793</v>
      </c>
      <c r="AA445" s="302"/>
      <c r="AB445" s="302" t="s">
        <v>794</v>
      </c>
      <c r="AC445" s="302" t="s">
        <v>795</v>
      </c>
      <c r="AD445" s="304">
        <v>0</v>
      </c>
      <c r="AE445" s="304">
        <v>609000</v>
      </c>
      <c r="AF445" s="302" t="s">
        <v>273</v>
      </c>
      <c r="AG445" s="302">
        <v>2.2319000000000001E-4</v>
      </c>
      <c r="AH445" s="304">
        <v>0</v>
      </c>
      <c r="AI445" s="304">
        <v>135.91999999999999</v>
      </c>
      <c r="AJ445" s="302"/>
      <c r="AK445" s="302"/>
      <c r="AL445" s="301"/>
      <c r="AM445" s="302"/>
      <c r="AN445" s="302"/>
      <c r="AO445" s="301"/>
      <c r="AP445" s="301"/>
      <c r="AQ445" s="302" t="s">
        <v>796</v>
      </c>
      <c r="AR445" s="302"/>
      <c r="AS445" s="303"/>
      <c r="AT445" s="302"/>
      <c r="AU445" s="302"/>
      <c r="AV445" s="304"/>
      <c r="AW445" s="302"/>
      <c r="AX445" s="302"/>
      <c r="AY445" s="304"/>
      <c r="AZ445" s="302"/>
      <c r="BA445" s="302"/>
      <c r="BB445" s="302"/>
      <c r="BC445" s="302"/>
      <c r="BD445" s="302"/>
      <c r="BE445" s="303"/>
      <c r="BF445" s="302"/>
      <c r="BG445" s="304"/>
      <c r="BH445" s="302"/>
      <c r="BI445" s="302"/>
      <c r="BJ445" s="302"/>
      <c r="BK445" s="302"/>
      <c r="BL445" s="302"/>
      <c r="BM445" s="302"/>
      <c r="BN445" s="302"/>
      <c r="BO445" s="302"/>
      <c r="BP445" s="302"/>
      <c r="BQ445" s="302"/>
      <c r="BR445" s="302"/>
    </row>
    <row r="446" spans="1:70" s="394" customFormat="1" hidden="1" x14ac:dyDescent="0.35">
      <c r="A446" s="390" t="s">
        <v>477</v>
      </c>
      <c r="B446" s="391" t="s">
        <v>478</v>
      </c>
      <c r="C446" s="391" t="s">
        <v>479</v>
      </c>
      <c r="D446" s="392" t="s">
        <v>480</v>
      </c>
      <c r="E446" s="392" t="s">
        <v>481</v>
      </c>
      <c r="F446" s="391" t="s">
        <v>482</v>
      </c>
      <c r="G446" s="391" t="s">
        <v>483</v>
      </c>
      <c r="H446" s="391" t="s">
        <v>484</v>
      </c>
      <c r="I446" s="391" t="s">
        <v>485</v>
      </c>
      <c r="J446" s="391" t="s">
        <v>486</v>
      </c>
      <c r="K446" s="391" t="s">
        <v>487</v>
      </c>
      <c r="L446" s="390" t="s">
        <v>488</v>
      </c>
      <c r="M446" s="391" t="s">
        <v>587</v>
      </c>
      <c r="N446" s="391" t="s">
        <v>588</v>
      </c>
      <c r="O446" s="391" t="s">
        <v>487</v>
      </c>
      <c r="P446" s="391" t="s">
        <v>484</v>
      </c>
      <c r="Q446" s="390" t="s">
        <v>491</v>
      </c>
      <c r="R446" s="391" t="s">
        <v>492</v>
      </c>
      <c r="S446" s="391" t="s">
        <v>493</v>
      </c>
      <c r="T446" s="391">
        <v>38971080</v>
      </c>
      <c r="U446" s="391"/>
      <c r="V446" s="391"/>
      <c r="W446" s="392" t="s">
        <v>886</v>
      </c>
      <c r="X446" s="391" t="s">
        <v>1262</v>
      </c>
      <c r="Y446" s="391" t="s">
        <v>496</v>
      </c>
      <c r="Z446" s="391" t="s">
        <v>497</v>
      </c>
      <c r="AA446" s="391" t="s">
        <v>498</v>
      </c>
      <c r="AB446" s="391" t="s">
        <v>499</v>
      </c>
      <c r="AC446" s="391" t="s">
        <v>500</v>
      </c>
      <c r="AD446" s="393">
        <v>2000</v>
      </c>
      <c r="AE446" s="393">
        <v>2000</v>
      </c>
      <c r="AF446" s="391" t="s">
        <v>273</v>
      </c>
      <c r="AG446" s="391">
        <v>2.1766E-4</v>
      </c>
      <c r="AH446" s="393">
        <v>0.44</v>
      </c>
      <c r="AI446" s="393">
        <v>0.44</v>
      </c>
      <c r="AJ446" s="391" t="s">
        <v>501</v>
      </c>
      <c r="AK446" s="391" t="s">
        <v>502</v>
      </c>
      <c r="AL446" s="390" t="s">
        <v>503</v>
      </c>
      <c r="AM446" s="391">
        <v>34810</v>
      </c>
      <c r="AN446" s="391">
        <v>71620</v>
      </c>
      <c r="AO446" s="390" t="s">
        <v>477</v>
      </c>
      <c r="AP446" s="390" t="s">
        <v>504</v>
      </c>
      <c r="AQ446" s="391" t="s">
        <v>1263</v>
      </c>
      <c r="AR446" s="391" t="s">
        <v>610</v>
      </c>
      <c r="AS446" s="392" t="s">
        <v>1462</v>
      </c>
      <c r="AT446" s="391" t="s">
        <v>482</v>
      </c>
      <c r="AU446" s="391" t="s">
        <v>1463</v>
      </c>
      <c r="AV446" s="393" t="s">
        <v>1464</v>
      </c>
      <c r="AW446" s="391" t="s">
        <v>839</v>
      </c>
      <c r="AX446" s="391" t="s">
        <v>509</v>
      </c>
      <c r="AY446" s="393" t="s">
        <v>1464</v>
      </c>
      <c r="AZ446" s="391" t="s">
        <v>1418</v>
      </c>
      <c r="BA446" s="391" t="s">
        <v>1419</v>
      </c>
      <c r="BB446" s="391" t="s">
        <v>1420</v>
      </c>
      <c r="BC446" s="391" t="s">
        <v>1421</v>
      </c>
      <c r="BD446" s="391" t="s">
        <v>1465</v>
      </c>
      <c r="BE446" s="392" t="s">
        <v>515</v>
      </c>
      <c r="BF446" s="391" t="s">
        <v>273</v>
      </c>
      <c r="BG446" s="393" t="s">
        <v>1464</v>
      </c>
      <c r="BH446" s="391"/>
      <c r="BI446" s="391"/>
      <c r="BJ446" s="391"/>
      <c r="BK446" s="391"/>
      <c r="BL446" s="391"/>
      <c r="BM446" s="391"/>
      <c r="BN446" s="391"/>
      <c r="BO446" s="391"/>
      <c r="BP446" s="391"/>
      <c r="BQ446" s="391"/>
      <c r="BR446" s="391"/>
    </row>
    <row r="447" spans="1:70" hidden="1" x14ac:dyDescent="0.35">
      <c r="A447" s="301" t="s">
        <v>477</v>
      </c>
      <c r="B447" s="302" t="s">
        <v>478</v>
      </c>
      <c r="C447" s="302" t="s">
        <v>479</v>
      </c>
      <c r="D447" s="303" t="s">
        <v>480</v>
      </c>
      <c r="E447" s="303" t="s">
        <v>481</v>
      </c>
      <c r="F447" s="302" t="s">
        <v>482</v>
      </c>
      <c r="G447" s="302" t="s">
        <v>483</v>
      </c>
      <c r="H447" s="302" t="s">
        <v>484</v>
      </c>
      <c r="I447" s="302" t="s">
        <v>485</v>
      </c>
      <c r="J447" s="302" t="s">
        <v>486</v>
      </c>
      <c r="K447" s="302" t="s">
        <v>487</v>
      </c>
      <c r="L447" s="301" t="s">
        <v>488</v>
      </c>
      <c r="M447" s="302" t="s">
        <v>587</v>
      </c>
      <c r="N447" s="302" t="s">
        <v>588</v>
      </c>
      <c r="O447" s="302" t="s">
        <v>487</v>
      </c>
      <c r="P447" s="302" t="s">
        <v>484</v>
      </c>
      <c r="Q447" s="301" t="s">
        <v>491</v>
      </c>
      <c r="R447" s="302" t="s">
        <v>492</v>
      </c>
      <c r="S447" s="302" t="s">
        <v>493</v>
      </c>
      <c r="T447" s="302">
        <v>39018682</v>
      </c>
      <c r="U447" s="302"/>
      <c r="V447" s="302"/>
      <c r="W447" s="303" t="s">
        <v>886</v>
      </c>
      <c r="X447" s="302" t="s">
        <v>792</v>
      </c>
      <c r="Y447" s="302" t="s">
        <v>496</v>
      </c>
      <c r="Z447" s="302" t="s">
        <v>793</v>
      </c>
      <c r="AA447" s="302"/>
      <c r="AB447" s="302" t="s">
        <v>794</v>
      </c>
      <c r="AC447" s="302" t="s">
        <v>795</v>
      </c>
      <c r="AD447" s="304">
        <v>0</v>
      </c>
      <c r="AE447" s="304">
        <v>140</v>
      </c>
      <c r="AF447" s="302" t="s">
        <v>273</v>
      </c>
      <c r="AG447" s="302">
        <v>2.1766E-4</v>
      </c>
      <c r="AH447" s="304">
        <v>0</v>
      </c>
      <c r="AI447" s="304">
        <v>0.03</v>
      </c>
      <c r="AJ447" s="302"/>
      <c r="AK447" s="302"/>
      <c r="AL447" s="301"/>
      <c r="AM447" s="302"/>
      <c r="AN447" s="302"/>
      <c r="AO447" s="301"/>
      <c r="AP447" s="301"/>
      <c r="AQ447" s="302" t="s">
        <v>796</v>
      </c>
      <c r="AR447" s="302"/>
      <c r="AS447" s="303"/>
      <c r="AT447" s="302"/>
      <c r="AU447" s="302"/>
      <c r="AV447" s="304"/>
      <c r="AW447" s="302"/>
      <c r="AX447" s="302"/>
      <c r="AY447" s="304"/>
      <c r="AZ447" s="302"/>
      <c r="BA447" s="302"/>
      <c r="BB447" s="302"/>
      <c r="BC447" s="302"/>
      <c r="BD447" s="302"/>
      <c r="BE447" s="303"/>
      <c r="BF447" s="302"/>
      <c r="BG447" s="304"/>
      <c r="BH447" s="302"/>
      <c r="BI447" s="302"/>
      <c r="BJ447" s="302"/>
      <c r="BK447" s="302"/>
      <c r="BL447" s="302"/>
      <c r="BM447" s="302"/>
      <c r="BN447" s="302"/>
      <c r="BO447" s="302"/>
      <c r="BP447" s="302"/>
      <c r="BQ447" s="302"/>
      <c r="BR447" s="302"/>
    </row>
    <row r="448" spans="1:70" s="409" customFormat="1" hidden="1" x14ac:dyDescent="0.35">
      <c r="A448" s="405" t="s">
        <v>477</v>
      </c>
      <c r="B448" s="406" t="s">
        <v>478</v>
      </c>
      <c r="C448" s="406" t="s">
        <v>479</v>
      </c>
      <c r="D448" s="407" t="s">
        <v>480</v>
      </c>
      <c r="E448" s="407" t="s">
        <v>481</v>
      </c>
      <c r="F448" s="406" t="s">
        <v>482</v>
      </c>
      <c r="G448" s="406" t="s">
        <v>483</v>
      </c>
      <c r="H448" s="406" t="s">
        <v>484</v>
      </c>
      <c r="I448" s="406" t="s">
        <v>485</v>
      </c>
      <c r="J448" s="406" t="s">
        <v>486</v>
      </c>
      <c r="K448" s="406" t="s">
        <v>487</v>
      </c>
      <c r="L448" s="405" t="s">
        <v>488</v>
      </c>
      <c r="M448" s="406" t="s">
        <v>587</v>
      </c>
      <c r="N448" s="406" t="s">
        <v>588</v>
      </c>
      <c r="O448" s="406" t="s">
        <v>487</v>
      </c>
      <c r="P448" s="406" t="s">
        <v>484</v>
      </c>
      <c r="Q448" s="405" t="s">
        <v>491</v>
      </c>
      <c r="R448" s="406" t="s">
        <v>492</v>
      </c>
      <c r="S448" s="406" t="s">
        <v>493</v>
      </c>
      <c r="T448" s="406">
        <v>39050046</v>
      </c>
      <c r="U448" s="406"/>
      <c r="V448" s="406"/>
      <c r="W448" s="407" t="s">
        <v>515</v>
      </c>
      <c r="X448" s="406" t="s">
        <v>1400</v>
      </c>
      <c r="Y448" s="406" t="s">
        <v>590</v>
      </c>
      <c r="Z448" s="406" t="s">
        <v>497</v>
      </c>
      <c r="AA448" s="406" t="s">
        <v>498</v>
      </c>
      <c r="AB448" s="406" t="s">
        <v>499</v>
      </c>
      <c r="AC448" s="406" t="s">
        <v>619</v>
      </c>
      <c r="AD448" s="408">
        <v>-7083.64</v>
      </c>
      <c r="AE448" s="408">
        <v>-7083.64</v>
      </c>
      <c r="AF448" s="406" t="s">
        <v>273</v>
      </c>
      <c r="AG448" s="406">
        <v>2.2063000000000001E-4</v>
      </c>
      <c r="AH448" s="408">
        <v>-1.56</v>
      </c>
      <c r="AI448" s="408">
        <v>-1.56</v>
      </c>
      <c r="AJ448" s="406" t="s">
        <v>501</v>
      </c>
      <c r="AK448" s="406" t="s">
        <v>502</v>
      </c>
      <c r="AL448" s="405" t="s">
        <v>503</v>
      </c>
      <c r="AM448" s="406">
        <v>34801</v>
      </c>
      <c r="AN448" s="406">
        <v>75710</v>
      </c>
      <c r="AO448" s="405" t="s">
        <v>477</v>
      </c>
      <c r="AP448" s="405" t="s">
        <v>504</v>
      </c>
      <c r="AQ448" s="406" t="s">
        <v>1401</v>
      </c>
      <c r="AR448" s="406" t="s">
        <v>516</v>
      </c>
      <c r="AS448" s="407" t="s">
        <v>515</v>
      </c>
      <c r="AT448" s="406" t="s">
        <v>482</v>
      </c>
      <c r="AU448" s="406" t="s">
        <v>1466</v>
      </c>
      <c r="AV448" s="408" t="s">
        <v>1467</v>
      </c>
      <c r="AW448" s="406" t="s">
        <v>1468</v>
      </c>
      <c r="AX448" s="406" t="s">
        <v>509</v>
      </c>
      <c r="AY448" s="408" t="s">
        <v>1469</v>
      </c>
      <c r="AZ448" s="406">
        <v>1225967</v>
      </c>
      <c r="BA448" s="406" t="s">
        <v>1470</v>
      </c>
      <c r="BB448" s="406" t="s">
        <v>1471</v>
      </c>
      <c r="BC448" s="406" t="s">
        <v>1472</v>
      </c>
      <c r="BD448" s="406" t="s">
        <v>1473</v>
      </c>
      <c r="BE448" s="407" t="s">
        <v>1474</v>
      </c>
      <c r="BF448" s="406" t="s">
        <v>273</v>
      </c>
      <c r="BG448" s="408" t="s">
        <v>1467</v>
      </c>
      <c r="BH448" s="406">
        <v>10159305</v>
      </c>
      <c r="BI448" s="406">
        <v>1</v>
      </c>
      <c r="BJ448" s="406" t="s">
        <v>1468</v>
      </c>
      <c r="BK448" s="406" t="s">
        <v>618</v>
      </c>
      <c r="BL448" s="406" t="s">
        <v>601</v>
      </c>
      <c r="BM448" s="406"/>
      <c r="BN448" s="406"/>
      <c r="BO448" s="406"/>
      <c r="BP448" s="406"/>
      <c r="BQ448" s="406"/>
      <c r="BR448" s="406"/>
    </row>
    <row r="449" spans="1:70" s="409" customFormat="1" hidden="1" x14ac:dyDescent="0.35">
      <c r="A449" s="405" t="s">
        <v>477</v>
      </c>
      <c r="B449" s="406" t="s">
        <v>478</v>
      </c>
      <c r="C449" s="406" t="s">
        <v>479</v>
      </c>
      <c r="D449" s="407" t="s">
        <v>480</v>
      </c>
      <c r="E449" s="407" t="s">
        <v>481</v>
      </c>
      <c r="F449" s="406" t="s">
        <v>482</v>
      </c>
      <c r="G449" s="406" t="s">
        <v>483</v>
      </c>
      <c r="H449" s="406" t="s">
        <v>484</v>
      </c>
      <c r="I449" s="406" t="s">
        <v>485</v>
      </c>
      <c r="J449" s="406" t="s">
        <v>486</v>
      </c>
      <c r="K449" s="406" t="s">
        <v>487</v>
      </c>
      <c r="L449" s="405" t="s">
        <v>488</v>
      </c>
      <c r="M449" s="406" t="s">
        <v>587</v>
      </c>
      <c r="N449" s="406" t="s">
        <v>588</v>
      </c>
      <c r="O449" s="406" t="s">
        <v>487</v>
      </c>
      <c r="P449" s="406" t="s">
        <v>484</v>
      </c>
      <c r="Q449" s="405" t="s">
        <v>491</v>
      </c>
      <c r="R449" s="406" t="s">
        <v>492</v>
      </c>
      <c r="S449" s="406" t="s">
        <v>493</v>
      </c>
      <c r="T449" s="406">
        <v>39050055</v>
      </c>
      <c r="U449" s="406"/>
      <c r="V449" s="406"/>
      <c r="W449" s="407" t="s">
        <v>515</v>
      </c>
      <c r="X449" s="406" t="s">
        <v>1400</v>
      </c>
      <c r="Y449" s="406" t="s">
        <v>590</v>
      </c>
      <c r="Z449" s="406" t="s">
        <v>497</v>
      </c>
      <c r="AA449" s="406" t="s">
        <v>498</v>
      </c>
      <c r="AB449" s="406" t="s">
        <v>499</v>
      </c>
      <c r="AC449" s="406" t="s">
        <v>500</v>
      </c>
      <c r="AD449" s="408">
        <v>16823750.309999999</v>
      </c>
      <c r="AE449" s="408">
        <v>16823750.309999999</v>
      </c>
      <c r="AF449" s="406" t="s">
        <v>273</v>
      </c>
      <c r="AG449" s="406">
        <v>2.2063000000000001E-4</v>
      </c>
      <c r="AH449" s="408">
        <v>3754.89</v>
      </c>
      <c r="AI449" s="408">
        <v>3754.89</v>
      </c>
      <c r="AJ449" s="406" t="s">
        <v>501</v>
      </c>
      <c r="AK449" s="406" t="s">
        <v>502</v>
      </c>
      <c r="AL449" s="405" t="s">
        <v>503</v>
      </c>
      <c r="AM449" s="406">
        <v>34801</v>
      </c>
      <c r="AN449" s="406">
        <v>75710</v>
      </c>
      <c r="AO449" s="405" t="s">
        <v>477</v>
      </c>
      <c r="AP449" s="405" t="s">
        <v>504</v>
      </c>
      <c r="AQ449" s="406" t="s">
        <v>1401</v>
      </c>
      <c r="AR449" s="406" t="s">
        <v>516</v>
      </c>
      <c r="AS449" s="407" t="s">
        <v>515</v>
      </c>
      <c r="AT449" s="406" t="s">
        <v>482</v>
      </c>
      <c r="AU449" s="406" t="s">
        <v>1466</v>
      </c>
      <c r="AV449" s="408" t="s">
        <v>1467</v>
      </c>
      <c r="AW449" s="406" t="s">
        <v>1468</v>
      </c>
      <c r="AX449" s="406" t="s">
        <v>509</v>
      </c>
      <c r="AY449" s="408" t="s">
        <v>1475</v>
      </c>
      <c r="AZ449" s="406">
        <v>1225967</v>
      </c>
      <c r="BA449" s="406" t="s">
        <v>1470</v>
      </c>
      <c r="BB449" s="406" t="s">
        <v>1471</v>
      </c>
      <c r="BC449" s="406" t="s">
        <v>1472</v>
      </c>
      <c r="BD449" s="406" t="s">
        <v>1473</v>
      </c>
      <c r="BE449" s="407" t="s">
        <v>1474</v>
      </c>
      <c r="BF449" s="406" t="s">
        <v>273</v>
      </c>
      <c r="BG449" s="408" t="s">
        <v>1467</v>
      </c>
      <c r="BH449" s="406">
        <v>10159305</v>
      </c>
      <c r="BI449" s="406">
        <v>1</v>
      </c>
      <c r="BJ449" s="406" t="s">
        <v>1468</v>
      </c>
      <c r="BK449" s="406" t="s">
        <v>618</v>
      </c>
      <c r="BL449" s="406" t="s">
        <v>601</v>
      </c>
      <c r="BM449" s="406"/>
      <c r="BN449" s="406"/>
      <c r="BO449" s="406"/>
      <c r="BP449" s="406"/>
      <c r="BQ449" s="406"/>
      <c r="BR449" s="406"/>
    </row>
    <row r="450" spans="1:70" s="409" customFormat="1" hidden="1" x14ac:dyDescent="0.35">
      <c r="A450" s="405" t="s">
        <v>477</v>
      </c>
      <c r="B450" s="406" t="s">
        <v>478</v>
      </c>
      <c r="C450" s="406" t="s">
        <v>479</v>
      </c>
      <c r="D450" s="407" t="s">
        <v>480</v>
      </c>
      <c r="E450" s="407" t="s">
        <v>481</v>
      </c>
      <c r="F450" s="406" t="s">
        <v>482</v>
      </c>
      <c r="G450" s="406" t="s">
        <v>483</v>
      </c>
      <c r="H450" s="406" t="s">
        <v>484</v>
      </c>
      <c r="I450" s="406" t="s">
        <v>485</v>
      </c>
      <c r="J450" s="406" t="s">
        <v>486</v>
      </c>
      <c r="K450" s="406" t="s">
        <v>487</v>
      </c>
      <c r="L450" s="405" t="s">
        <v>488</v>
      </c>
      <c r="M450" s="406" t="s">
        <v>587</v>
      </c>
      <c r="N450" s="406" t="s">
        <v>588</v>
      </c>
      <c r="O450" s="406" t="s">
        <v>487</v>
      </c>
      <c r="P450" s="406" t="s">
        <v>484</v>
      </c>
      <c r="Q450" s="405" t="s">
        <v>491</v>
      </c>
      <c r="R450" s="406" t="s">
        <v>492</v>
      </c>
      <c r="S450" s="406" t="s">
        <v>493</v>
      </c>
      <c r="T450" s="406">
        <v>39050056</v>
      </c>
      <c r="U450" s="406"/>
      <c r="V450" s="406"/>
      <c r="W450" s="407" t="s">
        <v>515</v>
      </c>
      <c r="X450" s="406" t="s">
        <v>1400</v>
      </c>
      <c r="Y450" s="406" t="s">
        <v>590</v>
      </c>
      <c r="Z450" s="406" t="s">
        <v>497</v>
      </c>
      <c r="AA450" s="406" t="s">
        <v>498</v>
      </c>
      <c r="AB450" s="406" t="s">
        <v>499</v>
      </c>
      <c r="AC450" s="406" t="s">
        <v>605</v>
      </c>
      <c r="AD450" s="408">
        <v>0</v>
      </c>
      <c r="AE450" s="408">
        <v>0</v>
      </c>
      <c r="AF450" s="406" t="s">
        <v>273</v>
      </c>
      <c r="AG450" s="406">
        <v>2.2063000000000001E-4</v>
      </c>
      <c r="AH450" s="408">
        <v>-43.07</v>
      </c>
      <c r="AI450" s="408">
        <v>-43.07</v>
      </c>
      <c r="AJ450" s="406" t="s">
        <v>501</v>
      </c>
      <c r="AK450" s="406" t="s">
        <v>502</v>
      </c>
      <c r="AL450" s="405" t="s">
        <v>503</v>
      </c>
      <c r="AM450" s="406">
        <v>34801</v>
      </c>
      <c r="AN450" s="406">
        <v>75710</v>
      </c>
      <c r="AO450" s="405" t="s">
        <v>477</v>
      </c>
      <c r="AP450" s="405" t="s">
        <v>504</v>
      </c>
      <c r="AQ450" s="406" t="s">
        <v>1401</v>
      </c>
      <c r="AR450" s="406" t="s">
        <v>516</v>
      </c>
      <c r="AS450" s="407" t="s">
        <v>515</v>
      </c>
      <c r="AT450" s="406" t="s">
        <v>482</v>
      </c>
      <c r="AU450" s="406" t="s">
        <v>1466</v>
      </c>
      <c r="AV450" s="408" t="s">
        <v>1467</v>
      </c>
      <c r="AW450" s="406" t="s">
        <v>1468</v>
      </c>
      <c r="AX450" s="406" t="s">
        <v>509</v>
      </c>
      <c r="AY450" s="408" t="s">
        <v>606</v>
      </c>
      <c r="AZ450" s="406">
        <v>1225967</v>
      </c>
      <c r="BA450" s="406" t="s">
        <v>1470</v>
      </c>
      <c r="BB450" s="406" t="s">
        <v>1471</v>
      </c>
      <c r="BC450" s="406" t="s">
        <v>1472</v>
      </c>
      <c r="BD450" s="406" t="s">
        <v>1473</v>
      </c>
      <c r="BE450" s="407" t="s">
        <v>1474</v>
      </c>
      <c r="BF450" s="406" t="s">
        <v>273</v>
      </c>
      <c r="BG450" s="408" t="s">
        <v>1467</v>
      </c>
      <c r="BH450" s="406">
        <v>10159305</v>
      </c>
      <c r="BI450" s="406">
        <v>1</v>
      </c>
      <c r="BJ450" s="406" t="s">
        <v>1468</v>
      </c>
      <c r="BK450" s="406" t="s">
        <v>618</v>
      </c>
      <c r="BL450" s="406" t="s">
        <v>601</v>
      </c>
      <c r="BM450" s="406"/>
      <c r="BN450" s="406"/>
      <c r="BO450" s="406"/>
      <c r="BP450" s="406"/>
      <c r="BQ450" s="406"/>
      <c r="BR450" s="406"/>
    </row>
    <row r="451" spans="1:70" hidden="1" x14ac:dyDescent="0.35">
      <c r="A451" s="301" t="s">
        <v>477</v>
      </c>
      <c r="B451" s="302" t="s">
        <v>478</v>
      </c>
      <c r="C451" s="302" t="s">
        <v>479</v>
      </c>
      <c r="D451" s="303" t="s">
        <v>480</v>
      </c>
      <c r="E451" s="303" t="s">
        <v>481</v>
      </c>
      <c r="F451" s="302" t="s">
        <v>482</v>
      </c>
      <c r="G451" s="302" t="s">
        <v>483</v>
      </c>
      <c r="H451" s="302" t="s">
        <v>484</v>
      </c>
      <c r="I451" s="302" t="s">
        <v>485</v>
      </c>
      <c r="J451" s="302" t="s">
        <v>486</v>
      </c>
      <c r="K451" s="302" t="s">
        <v>487</v>
      </c>
      <c r="L451" s="301" t="s">
        <v>488</v>
      </c>
      <c r="M451" s="302" t="s">
        <v>587</v>
      </c>
      <c r="N451" s="302" t="s">
        <v>588</v>
      </c>
      <c r="O451" s="302" t="s">
        <v>487</v>
      </c>
      <c r="P451" s="302" t="s">
        <v>484</v>
      </c>
      <c r="Q451" s="301" t="s">
        <v>491</v>
      </c>
      <c r="R451" s="302" t="s">
        <v>492</v>
      </c>
      <c r="S451" s="302" t="s">
        <v>493</v>
      </c>
      <c r="T451" s="302">
        <v>39112870</v>
      </c>
      <c r="U451" s="302"/>
      <c r="V451" s="302"/>
      <c r="W451" s="303" t="s">
        <v>1476</v>
      </c>
      <c r="X451" s="302" t="s">
        <v>879</v>
      </c>
      <c r="Y451" s="302" t="s">
        <v>496</v>
      </c>
      <c r="Z451" s="302" t="s">
        <v>880</v>
      </c>
      <c r="AA451" s="302"/>
      <c r="AB451" s="302" t="s">
        <v>880</v>
      </c>
      <c r="AC451" s="302" t="s">
        <v>880</v>
      </c>
      <c r="AD451" s="304">
        <v>-0.97</v>
      </c>
      <c r="AE451" s="304">
        <v>-0.97</v>
      </c>
      <c r="AF451" s="302" t="s">
        <v>741</v>
      </c>
      <c r="AG451" s="302">
        <v>1</v>
      </c>
      <c r="AH451" s="304">
        <v>-0.97</v>
      </c>
      <c r="AI451" s="304">
        <v>-0.97</v>
      </c>
      <c r="AJ451" s="302" t="s">
        <v>501</v>
      </c>
      <c r="AK451" s="302" t="s">
        <v>502</v>
      </c>
      <c r="AL451" s="301" t="s">
        <v>503</v>
      </c>
      <c r="AM451" s="302">
        <v>34810</v>
      </c>
      <c r="AN451" s="302">
        <v>76135</v>
      </c>
      <c r="AO451" s="301" t="s">
        <v>477</v>
      </c>
      <c r="AP451" s="301" t="s">
        <v>504</v>
      </c>
      <c r="AQ451" s="302" t="s">
        <v>881</v>
      </c>
      <c r="AR451" s="302"/>
      <c r="AS451" s="303"/>
      <c r="AT451" s="302"/>
      <c r="AU451" s="302"/>
      <c r="AV451" s="304"/>
      <c r="AW451" s="302"/>
      <c r="AX451" s="302"/>
      <c r="AY451" s="304"/>
      <c r="AZ451" s="302"/>
      <c r="BA451" s="302"/>
      <c r="BB451" s="302"/>
      <c r="BC451" s="302"/>
      <c r="BD451" s="302"/>
      <c r="BE451" s="303"/>
      <c r="BF451" s="302"/>
      <c r="BG451" s="304"/>
      <c r="BH451" s="302"/>
      <c r="BI451" s="302"/>
      <c r="BJ451" s="302"/>
      <c r="BK451" s="302"/>
      <c r="BL451" s="302"/>
      <c r="BM451" s="302"/>
      <c r="BN451" s="302"/>
      <c r="BO451" s="302"/>
      <c r="BP451" s="302"/>
      <c r="BQ451" s="302"/>
      <c r="BR451" s="302"/>
    </row>
    <row r="452" spans="1:70" hidden="1" x14ac:dyDescent="0.35">
      <c r="A452" s="301" t="s">
        <v>477</v>
      </c>
      <c r="B452" s="302" t="s">
        <v>478</v>
      </c>
      <c r="C452" s="302" t="s">
        <v>479</v>
      </c>
      <c r="D452" s="303" t="s">
        <v>480</v>
      </c>
      <c r="E452" s="303" t="s">
        <v>481</v>
      </c>
      <c r="F452" s="302" t="s">
        <v>482</v>
      </c>
      <c r="G452" s="302" t="s">
        <v>483</v>
      </c>
      <c r="H452" s="302" t="s">
        <v>484</v>
      </c>
      <c r="I452" s="302" t="s">
        <v>485</v>
      </c>
      <c r="J452" s="302" t="s">
        <v>486</v>
      </c>
      <c r="K452" s="302" t="s">
        <v>487</v>
      </c>
      <c r="L452" s="301" t="s">
        <v>488</v>
      </c>
      <c r="M452" s="302" t="s">
        <v>587</v>
      </c>
      <c r="N452" s="302" t="s">
        <v>588</v>
      </c>
      <c r="O452" s="302" t="s">
        <v>487</v>
      </c>
      <c r="P452" s="302" t="s">
        <v>484</v>
      </c>
      <c r="Q452" s="301" t="s">
        <v>491</v>
      </c>
      <c r="R452" s="302" t="s">
        <v>492</v>
      </c>
      <c r="S452" s="302" t="s">
        <v>493</v>
      </c>
      <c r="T452" s="302">
        <v>39112885</v>
      </c>
      <c r="U452" s="302"/>
      <c r="V452" s="302"/>
      <c r="W452" s="303" t="s">
        <v>882</v>
      </c>
      <c r="X452" s="302" t="s">
        <v>879</v>
      </c>
      <c r="Y452" s="302" t="s">
        <v>496</v>
      </c>
      <c r="Z452" s="302" t="s">
        <v>880</v>
      </c>
      <c r="AA452" s="302"/>
      <c r="AB452" s="302" t="s">
        <v>880</v>
      </c>
      <c r="AC452" s="302" t="s">
        <v>880</v>
      </c>
      <c r="AD452" s="304">
        <v>-10.73</v>
      </c>
      <c r="AE452" s="304">
        <v>-10.73</v>
      </c>
      <c r="AF452" s="302" t="s">
        <v>741</v>
      </c>
      <c r="AG452" s="302">
        <v>1</v>
      </c>
      <c r="AH452" s="304">
        <v>-10.73</v>
      </c>
      <c r="AI452" s="304">
        <v>-10.73</v>
      </c>
      <c r="AJ452" s="302" t="s">
        <v>501</v>
      </c>
      <c r="AK452" s="302" t="s">
        <v>502</v>
      </c>
      <c r="AL452" s="301" t="s">
        <v>503</v>
      </c>
      <c r="AM452" s="302">
        <v>34810</v>
      </c>
      <c r="AN452" s="302">
        <v>76135</v>
      </c>
      <c r="AO452" s="301" t="s">
        <v>477</v>
      </c>
      <c r="AP452" s="301" t="s">
        <v>504</v>
      </c>
      <c r="AQ452" s="302" t="s">
        <v>881</v>
      </c>
      <c r="AR452" s="302"/>
      <c r="AS452" s="303"/>
      <c r="AT452" s="302"/>
      <c r="AU452" s="302"/>
      <c r="AV452" s="304"/>
      <c r="AW452" s="302"/>
      <c r="AX452" s="302"/>
      <c r="AY452" s="304"/>
      <c r="AZ452" s="302"/>
      <c r="BA452" s="302"/>
      <c r="BB452" s="302"/>
      <c r="BC452" s="302"/>
      <c r="BD452" s="302"/>
      <c r="BE452" s="303"/>
      <c r="BF452" s="302"/>
      <c r="BG452" s="304"/>
      <c r="BH452" s="302"/>
      <c r="BI452" s="302"/>
      <c r="BJ452" s="302"/>
      <c r="BK452" s="302"/>
      <c r="BL452" s="302"/>
      <c r="BM452" s="302"/>
      <c r="BN452" s="302"/>
      <c r="BO452" s="302"/>
      <c r="BP452" s="302"/>
      <c r="BQ452" s="302"/>
      <c r="BR452" s="302"/>
    </row>
    <row r="453" spans="1:70" hidden="1" x14ac:dyDescent="0.35">
      <c r="A453" s="301" t="s">
        <v>477</v>
      </c>
      <c r="B453" s="302" t="s">
        <v>478</v>
      </c>
      <c r="C453" s="302" t="s">
        <v>479</v>
      </c>
      <c r="D453" s="303" t="s">
        <v>480</v>
      </c>
      <c r="E453" s="303" t="s">
        <v>481</v>
      </c>
      <c r="F453" s="302" t="s">
        <v>482</v>
      </c>
      <c r="G453" s="302" t="s">
        <v>483</v>
      </c>
      <c r="H453" s="302" t="s">
        <v>484</v>
      </c>
      <c r="I453" s="302" t="s">
        <v>485</v>
      </c>
      <c r="J453" s="302" t="s">
        <v>486</v>
      </c>
      <c r="K453" s="302" t="s">
        <v>487</v>
      </c>
      <c r="L453" s="301" t="s">
        <v>488</v>
      </c>
      <c r="M453" s="302" t="s">
        <v>587</v>
      </c>
      <c r="N453" s="302" t="s">
        <v>588</v>
      </c>
      <c r="O453" s="302" t="s">
        <v>487</v>
      </c>
      <c r="P453" s="302" t="s">
        <v>484</v>
      </c>
      <c r="Q453" s="301" t="s">
        <v>491</v>
      </c>
      <c r="R453" s="302" t="s">
        <v>492</v>
      </c>
      <c r="S453" s="302" t="s">
        <v>493</v>
      </c>
      <c r="T453" s="302">
        <v>39124134</v>
      </c>
      <c r="U453" s="302"/>
      <c r="V453" s="302"/>
      <c r="W453" s="303" t="s">
        <v>882</v>
      </c>
      <c r="X453" s="302" t="s">
        <v>879</v>
      </c>
      <c r="Y453" s="302" t="s">
        <v>496</v>
      </c>
      <c r="Z453" s="302" t="s">
        <v>880</v>
      </c>
      <c r="AA453" s="302"/>
      <c r="AB453" s="302" t="s">
        <v>880</v>
      </c>
      <c r="AC453" s="302" t="s">
        <v>880</v>
      </c>
      <c r="AD453" s="304">
        <v>-8.65</v>
      </c>
      <c r="AE453" s="304">
        <v>-8.65</v>
      </c>
      <c r="AF453" s="302" t="s">
        <v>741</v>
      </c>
      <c r="AG453" s="302">
        <v>1</v>
      </c>
      <c r="AH453" s="304">
        <v>-8.65</v>
      </c>
      <c r="AI453" s="304">
        <v>-8.65</v>
      </c>
      <c r="AJ453" s="302" t="s">
        <v>501</v>
      </c>
      <c r="AK453" s="302" t="s">
        <v>502</v>
      </c>
      <c r="AL453" s="301" t="s">
        <v>503</v>
      </c>
      <c r="AM453" s="302">
        <v>34810</v>
      </c>
      <c r="AN453" s="302">
        <v>76135</v>
      </c>
      <c r="AO453" s="301" t="s">
        <v>477</v>
      </c>
      <c r="AP453" s="301" t="s">
        <v>504</v>
      </c>
      <c r="AQ453" s="302" t="s">
        <v>881</v>
      </c>
      <c r="AR453" s="302"/>
      <c r="AS453" s="303"/>
      <c r="AT453" s="302"/>
      <c r="AU453" s="302"/>
      <c r="AV453" s="304"/>
      <c r="AW453" s="302"/>
      <c r="AX453" s="302"/>
      <c r="AY453" s="304"/>
      <c r="AZ453" s="302"/>
      <c r="BA453" s="302"/>
      <c r="BB453" s="302"/>
      <c r="BC453" s="302"/>
      <c r="BD453" s="302"/>
      <c r="BE453" s="303"/>
      <c r="BF453" s="302"/>
      <c r="BG453" s="304"/>
      <c r="BH453" s="302"/>
      <c r="BI453" s="302"/>
      <c r="BJ453" s="302"/>
      <c r="BK453" s="302"/>
      <c r="BL453" s="302"/>
      <c r="BM453" s="302"/>
      <c r="BN453" s="302"/>
      <c r="BO453" s="302"/>
      <c r="BP453" s="302"/>
      <c r="BQ453" s="302"/>
      <c r="BR453" s="302"/>
    </row>
    <row r="454" spans="1:70" hidden="1" x14ac:dyDescent="0.35">
      <c r="A454" s="301" t="s">
        <v>477</v>
      </c>
      <c r="B454" s="302" t="s">
        <v>478</v>
      </c>
      <c r="C454" s="302" t="s">
        <v>479</v>
      </c>
      <c r="D454" s="303" t="s">
        <v>480</v>
      </c>
      <c r="E454" s="303" t="s">
        <v>481</v>
      </c>
      <c r="F454" s="302" t="s">
        <v>482</v>
      </c>
      <c r="G454" s="302" t="s">
        <v>483</v>
      </c>
      <c r="H454" s="302" t="s">
        <v>484</v>
      </c>
      <c r="I454" s="302" t="s">
        <v>485</v>
      </c>
      <c r="J454" s="302" t="s">
        <v>486</v>
      </c>
      <c r="K454" s="302" t="s">
        <v>487</v>
      </c>
      <c r="L454" s="301" t="s">
        <v>488</v>
      </c>
      <c r="M454" s="302" t="s">
        <v>587</v>
      </c>
      <c r="N454" s="302" t="s">
        <v>588</v>
      </c>
      <c r="O454" s="302" t="s">
        <v>487</v>
      </c>
      <c r="P454" s="302" t="s">
        <v>484</v>
      </c>
      <c r="Q454" s="301" t="s">
        <v>491</v>
      </c>
      <c r="R454" s="302" t="s">
        <v>492</v>
      </c>
      <c r="S454" s="302" t="s">
        <v>493</v>
      </c>
      <c r="T454" s="302">
        <v>39133924</v>
      </c>
      <c r="U454" s="302"/>
      <c r="V454" s="302"/>
      <c r="W454" s="303" t="s">
        <v>515</v>
      </c>
      <c r="X454" s="302" t="s">
        <v>792</v>
      </c>
      <c r="Y454" s="302" t="s">
        <v>590</v>
      </c>
      <c r="Z454" s="302" t="s">
        <v>793</v>
      </c>
      <c r="AA454" s="302"/>
      <c r="AB454" s="302" t="s">
        <v>794</v>
      </c>
      <c r="AC454" s="302" t="s">
        <v>795</v>
      </c>
      <c r="AD454" s="304">
        <v>0</v>
      </c>
      <c r="AE454" s="304">
        <v>1177166.67</v>
      </c>
      <c r="AF454" s="302" t="s">
        <v>273</v>
      </c>
      <c r="AG454" s="302">
        <v>2.2063000000000001E-4</v>
      </c>
      <c r="AH454" s="304">
        <v>0</v>
      </c>
      <c r="AI454" s="304">
        <v>259.72000000000003</v>
      </c>
      <c r="AJ454" s="302"/>
      <c r="AK454" s="302"/>
      <c r="AL454" s="301"/>
      <c r="AM454" s="302"/>
      <c r="AN454" s="302"/>
      <c r="AO454" s="301"/>
      <c r="AP454" s="301"/>
      <c r="AQ454" s="302" t="s">
        <v>796</v>
      </c>
      <c r="AR454" s="302"/>
      <c r="AS454" s="303"/>
      <c r="AT454" s="302"/>
      <c r="AU454" s="302"/>
      <c r="AV454" s="304"/>
      <c r="AW454" s="302"/>
      <c r="AX454" s="302"/>
      <c r="AY454" s="304"/>
      <c r="AZ454" s="302"/>
      <c r="BA454" s="302"/>
      <c r="BB454" s="302"/>
      <c r="BC454" s="302"/>
      <c r="BD454" s="302"/>
      <c r="BE454" s="303"/>
      <c r="BF454" s="302"/>
      <c r="BG454" s="304"/>
      <c r="BH454" s="302"/>
      <c r="BI454" s="302"/>
      <c r="BJ454" s="302"/>
      <c r="BK454" s="302"/>
      <c r="BL454" s="302"/>
      <c r="BM454" s="302"/>
      <c r="BN454" s="302"/>
      <c r="BO454" s="302"/>
      <c r="BP454" s="302"/>
      <c r="BQ454" s="302"/>
      <c r="BR454" s="302"/>
    </row>
    <row r="455" spans="1:70" hidden="1" x14ac:dyDescent="0.35">
      <c r="A455" s="301" t="s">
        <v>477</v>
      </c>
      <c r="B455" s="302" t="s">
        <v>478</v>
      </c>
      <c r="C455" s="302" t="s">
        <v>479</v>
      </c>
      <c r="D455" s="303" t="s">
        <v>480</v>
      </c>
      <c r="E455" s="303" t="s">
        <v>481</v>
      </c>
      <c r="F455" s="302" t="s">
        <v>482</v>
      </c>
      <c r="G455" s="302" t="s">
        <v>483</v>
      </c>
      <c r="H455" s="302" t="s">
        <v>484</v>
      </c>
      <c r="I455" s="302" t="s">
        <v>485</v>
      </c>
      <c r="J455" s="302" t="s">
        <v>486</v>
      </c>
      <c r="K455" s="302" t="s">
        <v>487</v>
      </c>
      <c r="L455" s="301" t="s">
        <v>488</v>
      </c>
      <c r="M455" s="302" t="s">
        <v>587</v>
      </c>
      <c r="N455" s="302" t="s">
        <v>588</v>
      </c>
      <c r="O455" s="302" t="s">
        <v>487</v>
      </c>
      <c r="P455" s="302" t="s">
        <v>484</v>
      </c>
      <c r="Q455" s="301" t="s">
        <v>491</v>
      </c>
      <c r="R455" s="302" t="s">
        <v>492</v>
      </c>
      <c r="S455" s="302" t="s">
        <v>493</v>
      </c>
      <c r="T455" s="302">
        <v>39148876</v>
      </c>
      <c r="U455" s="302"/>
      <c r="V455" s="302"/>
      <c r="W455" s="303" t="s">
        <v>858</v>
      </c>
      <c r="X455" s="302" t="s">
        <v>879</v>
      </c>
      <c r="Y455" s="302" t="s">
        <v>496</v>
      </c>
      <c r="Z455" s="302" t="s">
        <v>880</v>
      </c>
      <c r="AA455" s="302"/>
      <c r="AB455" s="302" t="s">
        <v>880</v>
      </c>
      <c r="AC455" s="302" t="s">
        <v>880</v>
      </c>
      <c r="AD455" s="304">
        <v>-35.75</v>
      </c>
      <c r="AE455" s="304">
        <v>-35.75</v>
      </c>
      <c r="AF455" s="302" t="s">
        <v>741</v>
      </c>
      <c r="AG455" s="302">
        <v>1</v>
      </c>
      <c r="AH455" s="304">
        <v>-35.75</v>
      </c>
      <c r="AI455" s="304">
        <v>-35.75</v>
      </c>
      <c r="AJ455" s="302" t="s">
        <v>501</v>
      </c>
      <c r="AK455" s="302" t="s">
        <v>502</v>
      </c>
      <c r="AL455" s="301" t="s">
        <v>503</v>
      </c>
      <c r="AM455" s="302">
        <v>34810</v>
      </c>
      <c r="AN455" s="302">
        <v>76135</v>
      </c>
      <c r="AO455" s="301" t="s">
        <v>477</v>
      </c>
      <c r="AP455" s="301" t="s">
        <v>504</v>
      </c>
      <c r="AQ455" s="302" t="s">
        <v>881</v>
      </c>
      <c r="AR455" s="302"/>
      <c r="AS455" s="303"/>
      <c r="AT455" s="302"/>
      <c r="AU455" s="302"/>
      <c r="AV455" s="304"/>
      <c r="AW455" s="302"/>
      <c r="AX455" s="302"/>
      <c r="AY455" s="304"/>
      <c r="AZ455" s="302"/>
      <c r="BA455" s="302"/>
      <c r="BB455" s="302"/>
      <c r="BC455" s="302"/>
      <c r="BD455" s="302"/>
      <c r="BE455" s="303"/>
      <c r="BF455" s="302"/>
      <c r="BG455" s="304"/>
      <c r="BH455" s="302"/>
      <c r="BI455" s="302"/>
      <c r="BJ455" s="302"/>
      <c r="BK455" s="302"/>
      <c r="BL455" s="302"/>
      <c r="BM455" s="302"/>
      <c r="BN455" s="302"/>
      <c r="BO455" s="302"/>
      <c r="BP455" s="302"/>
      <c r="BQ455" s="302"/>
      <c r="BR455" s="302"/>
    </row>
    <row r="456" spans="1:70" s="394" customFormat="1" hidden="1" x14ac:dyDescent="0.35">
      <c r="A456" s="390" t="s">
        <v>477</v>
      </c>
      <c r="B456" s="391" t="s">
        <v>478</v>
      </c>
      <c r="C456" s="391" t="s">
        <v>479</v>
      </c>
      <c r="D456" s="392" t="s">
        <v>480</v>
      </c>
      <c r="E456" s="392" t="s">
        <v>481</v>
      </c>
      <c r="F456" s="391" t="s">
        <v>482</v>
      </c>
      <c r="G456" s="391" t="s">
        <v>483</v>
      </c>
      <c r="H456" s="391" t="s">
        <v>484</v>
      </c>
      <c r="I456" s="391" t="s">
        <v>485</v>
      </c>
      <c r="J456" s="391" t="s">
        <v>486</v>
      </c>
      <c r="K456" s="391" t="s">
        <v>487</v>
      </c>
      <c r="L456" s="390" t="s">
        <v>488</v>
      </c>
      <c r="M456" s="391" t="s">
        <v>587</v>
      </c>
      <c r="N456" s="391" t="s">
        <v>588</v>
      </c>
      <c r="O456" s="391" t="s">
        <v>487</v>
      </c>
      <c r="P456" s="391" t="s">
        <v>484</v>
      </c>
      <c r="Q456" s="390" t="s">
        <v>491</v>
      </c>
      <c r="R456" s="391" t="s">
        <v>492</v>
      </c>
      <c r="S456" s="391" t="s">
        <v>493</v>
      </c>
      <c r="T456" s="391">
        <v>39201983</v>
      </c>
      <c r="U456" s="391"/>
      <c r="V456" s="391"/>
      <c r="W456" s="392" t="s">
        <v>878</v>
      </c>
      <c r="X456" s="391" t="s">
        <v>1262</v>
      </c>
      <c r="Y456" s="391" t="s">
        <v>590</v>
      </c>
      <c r="Z456" s="391" t="s">
        <v>497</v>
      </c>
      <c r="AA456" s="391" t="s">
        <v>498</v>
      </c>
      <c r="AB456" s="391" t="s">
        <v>499</v>
      </c>
      <c r="AC456" s="391" t="s">
        <v>500</v>
      </c>
      <c r="AD456" s="393">
        <v>736000</v>
      </c>
      <c r="AE456" s="393">
        <v>736000</v>
      </c>
      <c r="AF456" s="391" t="s">
        <v>273</v>
      </c>
      <c r="AG456" s="391">
        <v>2.2063000000000001E-4</v>
      </c>
      <c r="AH456" s="393">
        <v>162.38</v>
      </c>
      <c r="AI456" s="393">
        <v>162.38</v>
      </c>
      <c r="AJ456" s="391" t="s">
        <v>501</v>
      </c>
      <c r="AK456" s="391" t="s">
        <v>502</v>
      </c>
      <c r="AL456" s="390" t="s">
        <v>503</v>
      </c>
      <c r="AM456" s="391">
        <v>34801</v>
      </c>
      <c r="AN456" s="391">
        <v>71620</v>
      </c>
      <c r="AO456" s="390" t="s">
        <v>477</v>
      </c>
      <c r="AP456" s="390" t="s">
        <v>504</v>
      </c>
      <c r="AQ456" s="391" t="s">
        <v>1477</v>
      </c>
      <c r="AR456" s="391" t="s">
        <v>516</v>
      </c>
      <c r="AS456" s="392" t="s">
        <v>515</v>
      </c>
      <c r="AT456" s="391" t="s">
        <v>482</v>
      </c>
      <c r="AU456" s="391" t="s">
        <v>1478</v>
      </c>
      <c r="AV456" s="393" t="s">
        <v>1479</v>
      </c>
      <c r="AW456" s="391" t="s">
        <v>777</v>
      </c>
      <c r="AX456" s="391" t="s">
        <v>509</v>
      </c>
      <c r="AY456" s="393" t="s">
        <v>1479</v>
      </c>
      <c r="AZ456" s="391" t="s">
        <v>1418</v>
      </c>
      <c r="BA456" s="391" t="s">
        <v>1419</v>
      </c>
      <c r="BB456" s="391" t="s">
        <v>1420</v>
      </c>
      <c r="BC456" s="391" t="s">
        <v>1421</v>
      </c>
      <c r="BD456" s="391" t="s">
        <v>1480</v>
      </c>
      <c r="BE456" s="392" t="s">
        <v>1481</v>
      </c>
      <c r="BF456" s="391" t="s">
        <v>273</v>
      </c>
      <c r="BG456" s="393" t="s">
        <v>1479</v>
      </c>
      <c r="BH456" s="391"/>
      <c r="BI456" s="391"/>
      <c r="BJ456" s="391"/>
      <c r="BK456" s="391"/>
      <c r="BL456" s="391"/>
      <c r="BM456" s="391"/>
      <c r="BN456" s="391"/>
      <c r="BO456" s="391"/>
      <c r="BP456" s="391"/>
      <c r="BQ456" s="391"/>
      <c r="BR456" s="391"/>
    </row>
    <row r="457" spans="1:70" s="394" customFormat="1" hidden="1" x14ac:dyDescent="0.35">
      <c r="A457" s="390" t="s">
        <v>477</v>
      </c>
      <c r="B457" s="391" t="s">
        <v>478</v>
      </c>
      <c r="C457" s="391" t="s">
        <v>479</v>
      </c>
      <c r="D457" s="392" t="s">
        <v>480</v>
      </c>
      <c r="E457" s="392" t="s">
        <v>481</v>
      </c>
      <c r="F457" s="391" t="s">
        <v>482</v>
      </c>
      <c r="G457" s="391" t="s">
        <v>483</v>
      </c>
      <c r="H457" s="391" t="s">
        <v>484</v>
      </c>
      <c r="I457" s="391" t="s">
        <v>485</v>
      </c>
      <c r="J457" s="391" t="s">
        <v>486</v>
      </c>
      <c r="K457" s="391" t="s">
        <v>487</v>
      </c>
      <c r="L457" s="390" t="s">
        <v>488</v>
      </c>
      <c r="M457" s="391" t="s">
        <v>587</v>
      </c>
      <c r="N457" s="391" t="s">
        <v>588</v>
      </c>
      <c r="O457" s="391" t="s">
        <v>487</v>
      </c>
      <c r="P457" s="391" t="s">
        <v>484</v>
      </c>
      <c r="Q457" s="390" t="s">
        <v>491</v>
      </c>
      <c r="R457" s="391" t="s">
        <v>492</v>
      </c>
      <c r="S457" s="391" t="s">
        <v>493</v>
      </c>
      <c r="T457" s="391">
        <v>39201985</v>
      </c>
      <c r="U457" s="391"/>
      <c r="V457" s="391"/>
      <c r="W457" s="392" t="s">
        <v>515</v>
      </c>
      <c r="X457" s="391" t="s">
        <v>1262</v>
      </c>
      <c r="Y457" s="391" t="s">
        <v>496</v>
      </c>
      <c r="Z457" s="391" t="s">
        <v>497</v>
      </c>
      <c r="AA457" s="391" t="s">
        <v>498</v>
      </c>
      <c r="AB457" s="391" t="s">
        <v>499</v>
      </c>
      <c r="AC457" s="391" t="s">
        <v>500</v>
      </c>
      <c r="AD457" s="393">
        <v>160</v>
      </c>
      <c r="AE457" s="393">
        <v>160</v>
      </c>
      <c r="AF457" s="391" t="s">
        <v>741</v>
      </c>
      <c r="AG457" s="391">
        <v>1</v>
      </c>
      <c r="AH457" s="393">
        <v>160</v>
      </c>
      <c r="AI457" s="393">
        <v>160</v>
      </c>
      <c r="AJ457" s="391" t="s">
        <v>501</v>
      </c>
      <c r="AK457" s="391" t="s">
        <v>502</v>
      </c>
      <c r="AL457" s="390" t="s">
        <v>503</v>
      </c>
      <c r="AM457" s="391">
        <v>34810</v>
      </c>
      <c r="AN457" s="391">
        <v>71620</v>
      </c>
      <c r="AO457" s="390" t="s">
        <v>477</v>
      </c>
      <c r="AP457" s="390" t="s">
        <v>504</v>
      </c>
      <c r="AQ457" s="391" t="s">
        <v>1263</v>
      </c>
      <c r="AR457" s="391" t="s">
        <v>516</v>
      </c>
      <c r="AS457" s="392" t="s">
        <v>515</v>
      </c>
      <c r="AT457" s="391" t="s">
        <v>482</v>
      </c>
      <c r="AU457" s="391" t="s">
        <v>1482</v>
      </c>
      <c r="AV457" s="393" t="s">
        <v>1483</v>
      </c>
      <c r="AW457" s="391" t="s">
        <v>777</v>
      </c>
      <c r="AX457" s="391" t="s">
        <v>509</v>
      </c>
      <c r="AY457" s="393" t="s">
        <v>1483</v>
      </c>
      <c r="AZ457" s="391" t="s">
        <v>1484</v>
      </c>
      <c r="BA457" s="391" t="s">
        <v>1485</v>
      </c>
      <c r="BB457" s="391" t="s">
        <v>1486</v>
      </c>
      <c r="BC457" s="391" t="s">
        <v>512</v>
      </c>
      <c r="BD457" s="391" t="s">
        <v>1487</v>
      </c>
      <c r="BE457" s="392" t="s">
        <v>1481</v>
      </c>
      <c r="BF457" s="391" t="s">
        <v>741</v>
      </c>
      <c r="BG457" s="393" t="s">
        <v>1483</v>
      </c>
      <c r="BH457" s="391"/>
      <c r="BI457" s="391"/>
      <c r="BJ457" s="391"/>
      <c r="BK457" s="391"/>
      <c r="BL457" s="391"/>
      <c r="BM457" s="391"/>
      <c r="BN457" s="391"/>
      <c r="BO457" s="391"/>
      <c r="BP457" s="391"/>
      <c r="BQ457" s="391"/>
      <c r="BR457" s="391"/>
    </row>
    <row r="458" spans="1:70" hidden="1" x14ac:dyDescent="0.35">
      <c r="A458" s="301" t="s">
        <v>477</v>
      </c>
      <c r="B458" s="302" t="s">
        <v>478</v>
      </c>
      <c r="C458" s="302" t="s">
        <v>479</v>
      </c>
      <c r="D458" s="303" t="s">
        <v>480</v>
      </c>
      <c r="E458" s="303" t="s">
        <v>481</v>
      </c>
      <c r="F458" s="302" t="s">
        <v>482</v>
      </c>
      <c r="G458" s="302" t="s">
        <v>483</v>
      </c>
      <c r="H458" s="302" t="s">
        <v>484</v>
      </c>
      <c r="I458" s="302" t="s">
        <v>485</v>
      </c>
      <c r="J458" s="302" t="s">
        <v>486</v>
      </c>
      <c r="K458" s="302" t="s">
        <v>487</v>
      </c>
      <c r="L458" s="301" t="s">
        <v>488</v>
      </c>
      <c r="M458" s="302" t="s">
        <v>587</v>
      </c>
      <c r="N458" s="302" t="s">
        <v>588</v>
      </c>
      <c r="O458" s="302" t="s">
        <v>487</v>
      </c>
      <c r="P458" s="302" t="s">
        <v>484</v>
      </c>
      <c r="Q458" s="301" t="s">
        <v>491</v>
      </c>
      <c r="R458" s="302" t="s">
        <v>492</v>
      </c>
      <c r="S458" s="302" t="s">
        <v>493</v>
      </c>
      <c r="T458" s="302">
        <v>39307448</v>
      </c>
      <c r="U458" s="302"/>
      <c r="V458" s="302"/>
      <c r="W458" s="303" t="s">
        <v>878</v>
      </c>
      <c r="X458" s="302" t="s">
        <v>792</v>
      </c>
      <c r="Y458" s="302" t="s">
        <v>590</v>
      </c>
      <c r="Z458" s="302" t="s">
        <v>793</v>
      </c>
      <c r="AA458" s="302"/>
      <c r="AB458" s="302" t="s">
        <v>794</v>
      </c>
      <c r="AC458" s="302" t="s">
        <v>795</v>
      </c>
      <c r="AD458" s="304">
        <v>0</v>
      </c>
      <c r="AE458" s="304">
        <v>51520</v>
      </c>
      <c r="AF458" s="302" t="s">
        <v>273</v>
      </c>
      <c r="AG458" s="302">
        <v>2.2063000000000001E-4</v>
      </c>
      <c r="AH458" s="304">
        <v>0</v>
      </c>
      <c r="AI458" s="304">
        <v>11.37</v>
      </c>
      <c r="AJ458" s="302"/>
      <c r="AK458" s="302"/>
      <c r="AL458" s="301"/>
      <c r="AM458" s="302"/>
      <c r="AN458" s="302"/>
      <c r="AO458" s="301"/>
      <c r="AP458" s="301"/>
      <c r="AQ458" s="302" t="s">
        <v>796</v>
      </c>
      <c r="AR458" s="302"/>
      <c r="AS458" s="303"/>
      <c r="AT458" s="302"/>
      <c r="AU458" s="302"/>
      <c r="AV458" s="304"/>
      <c r="AW458" s="302"/>
      <c r="AX458" s="302"/>
      <c r="AY458" s="304"/>
      <c r="AZ458" s="302"/>
      <c r="BA458" s="302"/>
      <c r="BB458" s="302"/>
      <c r="BC458" s="302"/>
      <c r="BD458" s="302"/>
      <c r="BE458" s="303"/>
      <c r="BF458" s="302"/>
      <c r="BG458" s="304"/>
      <c r="BH458" s="302"/>
      <c r="BI458" s="302"/>
      <c r="BJ458" s="302"/>
      <c r="BK458" s="302"/>
      <c r="BL458" s="302"/>
      <c r="BM458" s="302"/>
      <c r="BN458" s="302"/>
      <c r="BO458" s="302"/>
      <c r="BP458" s="302"/>
      <c r="BQ458" s="302"/>
      <c r="BR458" s="302"/>
    </row>
    <row r="459" spans="1:70" hidden="1" x14ac:dyDescent="0.35">
      <c r="A459" s="301" t="s">
        <v>477</v>
      </c>
      <c r="B459" s="302" t="s">
        <v>478</v>
      </c>
      <c r="C459" s="302" t="s">
        <v>479</v>
      </c>
      <c r="D459" s="303" t="s">
        <v>480</v>
      </c>
      <c r="E459" s="303" t="s">
        <v>481</v>
      </c>
      <c r="F459" s="302" t="s">
        <v>482</v>
      </c>
      <c r="G459" s="302" t="s">
        <v>483</v>
      </c>
      <c r="H459" s="302" t="s">
        <v>484</v>
      </c>
      <c r="I459" s="302" t="s">
        <v>485</v>
      </c>
      <c r="J459" s="302" t="s">
        <v>486</v>
      </c>
      <c r="K459" s="302" t="s">
        <v>487</v>
      </c>
      <c r="L459" s="301" t="s">
        <v>488</v>
      </c>
      <c r="M459" s="302" t="s">
        <v>587</v>
      </c>
      <c r="N459" s="302" t="s">
        <v>588</v>
      </c>
      <c r="O459" s="302" t="s">
        <v>487</v>
      </c>
      <c r="P459" s="302" t="s">
        <v>484</v>
      </c>
      <c r="Q459" s="301" t="s">
        <v>491</v>
      </c>
      <c r="R459" s="302" t="s">
        <v>492</v>
      </c>
      <c r="S459" s="302" t="s">
        <v>493</v>
      </c>
      <c r="T459" s="302">
        <v>39307449</v>
      </c>
      <c r="U459" s="302"/>
      <c r="V459" s="302"/>
      <c r="W459" s="303" t="s">
        <v>515</v>
      </c>
      <c r="X459" s="302" t="s">
        <v>792</v>
      </c>
      <c r="Y459" s="302" t="s">
        <v>496</v>
      </c>
      <c r="Z459" s="302" t="s">
        <v>793</v>
      </c>
      <c r="AA459" s="302"/>
      <c r="AB459" s="302" t="s">
        <v>794</v>
      </c>
      <c r="AC459" s="302" t="s">
        <v>795</v>
      </c>
      <c r="AD459" s="304">
        <v>0</v>
      </c>
      <c r="AE459" s="304">
        <v>11.2</v>
      </c>
      <c r="AF459" s="302" t="s">
        <v>741</v>
      </c>
      <c r="AG459" s="302">
        <v>1</v>
      </c>
      <c r="AH459" s="304">
        <v>0</v>
      </c>
      <c r="AI459" s="304">
        <v>11.2</v>
      </c>
      <c r="AJ459" s="302"/>
      <c r="AK459" s="302"/>
      <c r="AL459" s="301"/>
      <c r="AM459" s="302"/>
      <c r="AN459" s="302"/>
      <c r="AO459" s="301"/>
      <c r="AP459" s="301"/>
      <c r="AQ459" s="302" t="s">
        <v>796</v>
      </c>
      <c r="AR459" s="302"/>
      <c r="AS459" s="303"/>
      <c r="AT459" s="302"/>
      <c r="AU459" s="302"/>
      <c r="AV459" s="304"/>
      <c r="AW459" s="302"/>
      <c r="AX459" s="302"/>
      <c r="AY459" s="304"/>
      <c r="AZ459" s="302"/>
      <c r="BA459" s="302"/>
      <c r="BB459" s="302"/>
      <c r="BC459" s="302"/>
      <c r="BD459" s="302"/>
      <c r="BE459" s="303"/>
      <c r="BF459" s="302"/>
      <c r="BG459" s="304"/>
      <c r="BH459" s="302"/>
      <c r="BI459" s="302"/>
      <c r="BJ459" s="302"/>
      <c r="BK459" s="302"/>
      <c r="BL459" s="302"/>
      <c r="BM459" s="302"/>
      <c r="BN459" s="302"/>
      <c r="BO459" s="302"/>
      <c r="BP459" s="302"/>
      <c r="BQ459" s="302"/>
      <c r="BR459" s="302"/>
    </row>
    <row r="460" spans="1:70" s="394" customFormat="1" hidden="1" x14ac:dyDescent="0.35">
      <c r="A460" s="390" t="s">
        <v>477</v>
      </c>
      <c r="B460" s="391" t="s">
        <v>478</v>
      </c>
      <c r="C460" s="391" t="s">
        <v>479</v>
      </c>
      <c r="D460" s="392" t="s">
        <v>480</v>
      </c>
      <c r="E460" s="392" t="s">
        <v>481</v>
      </c>
      <c r="F460" s="391" t="s">
        <v>482</v>
      </c>
      <c r="G460" s="391" t="s">
        <v>483</v>
      </c>
      <c r="H460" s="391" t="s">
        <v>484</v>
      </c>
      <c r="I460" s="391" t="s">
        <v>485</v>
      </c>
      <c r="J460" s="391" t="s">
        <v>486</v>
      </c>
      <c r="K460" s="391" t="s">
        <v>487</v>
      </c>
      <c r="L460" s="390" t="s">
        <v>488</v>
      </c>
      <c r="M460" s="391" t="s">
        <v>587</v>
      </c>
      <c r="N460" s="391" t="s">
        <v>588</v>
      </c>
      <c r="O460" s="391" t="s">
        <v>487</v>
      </c>
      <c r="P460" s="391" t="s">
        <v>484</v>
      </c>
      <c r="Q460" s="390" t="s">
        <v>491</v>
      </c>
      <c r="R460" s="391" t="s">
        <v>492</v>
      </c>
      <c r="S460" s="391" t="s">
        <v>493</v>
      </c>
      <c r="T460" s="391">
        <v>39348723</v>
      </c>
      <c r="U460" s="391"/>
      <c r="V460" s="391"/>
      <c r="W460" s="392" t="s">
        <v>1488</v>
      </c>
      <c r="X460" s="391" t="s">
        <v>1262</v>
      </c>
      <c r="Y460" s="391" t="s">
        <v>496</v>
      </c>
      <c r="Z460" s="391" t="s">
        <v>497</v>
      </c>
      <c r="AA460" s="391" t="s">
        <v>498</v>
      </c>
      <c r="AB460" s="391" t="s">
        <v>499</v>
      </c>
      <c r="AC460" s="391" t="s">
        <v>500</v>
      </c>
      <c r="AD460" s="393">
        <v>160</v>
      </c>
      <c r="AE460" s="393">
        <v>160</v>
      </c>
      <c r="AF460" s="391" t="s">
        <v>741</v>
      </c>
      <c r="AG460" s="391">
        <v>1</v>
      </c>
      <c r="AH460" s="393">
        <v>160</v>
      </c>
      <c r="AI460" s="393">
        <v>160</v>
      </c>
      <c r="AJ460" s="391" t="s">
        <v>501</v>
      </c>
      <c r="AK460" s="391" t="s">
        <v>502</v>
      </c>
      <c r="AL460" s="390" t="s">
        <v>503</v>
      </c>
      <c r="AM460" s="391">
        <v>34810</v>
      </c>
      <c r="AN460" s="391">
        <v>71620</v>
      </c>
      <c r="AO460" s="390" t="s">
        <v>477</v>
      </c>
      <c r="AP460" s="390" t="s">
        <v>504</v>
      </c>
      <c r="AQ460" s="391" t="s">
        <v>1263</v>
      </c>
      <c r="AR460" s="391" t="s">
        <v>516</v>
      </c>
      <c r="AS460" s="392" t="s">
        <v>1481</v>
      </c>
      <c r="AT460" s="391" t="s">
        <v>482</v>
      </c>
      <c r="AU460" s="391" t="s">
        <v>1489</v>
      </c>
      <c r="AV460" s="393" t="s">
        <v>1490</v>
      </c>
      <c r="AW460" s="391" t="s">
        <v>777</v>
      </c>
      <c r="AX460" s="391" t="s">
        <v>603</v>
      </c>
      <c r="AY460" s="393" t="s">
        <v>1483</v>
      </c>
      <c r="AZ460" s="391" t="s">
        <v>845</v>
      </c>
      <c r="BA460" s="391" t="s">
        <v>846</v>
      </c>
      <c r="BB460" s="391" t="s">
        <v>780</v>
      </c>
      <c r="BC460" s="391" t="s">
        <v>521</v>
      </c>
      <c r="BD460" s="391" t="s">
        <v>1491</v>
      </c>
      <c r="BE460" s="392" t="s">
        <v>1474</v>
      </c>
      <c r="BF460" s="391" t="s">
        <v>741</v>
      </c>
      <c r="BG460" s="393" t="s">
        <v>1490</v>
      </c>
      <c r="BH460" s="391"/>
      <c r="BI460" s="391"/>
      <c r="BJ460" s="391"/>
      <c r="BK460" s="391"/>
      <c r="BL460" s="391"/>
      <c r="BM460" s="391"/>
      <c r="BN460" s="391"/>
      <c r="BO460" s="391"/>
      <c r="BP460" s="391"/>
      <c r="BQ460" s="391"/>
      <c r="BR460" s="391"/>
    </row>
    <row r="461" spans="1:70" s="394" customFormat="1" hidden="1" x14ac:dyDescent="0.35">
      <c r="A461" s="390" t="s">
        <v>477</v>
      </c>
      <c r="B461" s="391" t="s">
        <v>478</v>
      </c>
      <c r="C461" s="391" t="s">
        <v>479</v>
      </c>
      <c r="D461" s="392" t="s">
        <v>480</v>
      </c>
      <c r="E461" s="392" t="s">
        <v>481</v>
      </c>
      <c r="F461" s="391" t="s">
        <v>482</v>
      </c>
      <c r="G461" s="391" t="s">
        <v>483</v>
      </c>
      <c r="H461" s="391" t="s">
        <v>484</v>
      </c>
      <c r="I461" s="391" t="s">
        <v>485</v>
      </c>
      <c r="J461" s="391" t="s">
        <v>486</v>
      </c>
      <c r="K461" s="391" t="s">
        <v>487</v>
      </c>
      <c r="L461" s="390" t="s">
        <v>488</v>
      </c>
      <c r="M461" s="391" t="s">
        <v>587</v>
      </c>
      <c r="N461" s="391" t="s">
        <v>588</v>
      </c>
      <c r="O461" s="391" t="s">
        <v>487</v>
      </c>
      <c r="P461" s="391" t="s">
        <v>484</v>
      </c>
      <c r="Q461" s="390" t="s">
        <v>491</v>
      </c>
      <c r="R461" s="391" t="s">
        <v>492</v>
      </c>
      <c r="S461" s="391" t="s">
        <v>493</v>
      </c>
      <c r="T461" s="391">
        <v>39348725</v>
      </c>
      <c r="U461" s="391"/>
      <c r="V461" s="391"/>
      <c r="W461" s="392" t="s">
        <v>1488</v>
      </c>
      <c r="X461" s="391" t="s">
        <v>1262</v>
      </c>
      <c r="Y461" s="391" t="s">
        <v>496</v>
      </c>
      <c r="Z461" s="391" t="s">
        <v>497</v>
      </c>
      <c r="AA461" s="391" t="s">
        <v>498</v>
      </c>
      <c r="AB461" s="391" t="s">
        <v>499</v>
      </c>
      <c r="AC461" s="391" t="s">
        <v>500</v>
      </c>
      <c r="AD461" s="393">
        <v>16</v>
      </c>
      <c r="AE461" s="393">
        <v>16</v>
      </c>
      <c r="AF461" s="391" t="s">
        <v>741</v>
      </c>
      <c r="AG461" s="391">
        <v>1</v>
      </c>
      <c r="AH461" s="393">
        <v>16</v>
      </c>
      <c r="AI461" s="393">
        <v>16</v>
      </c>
      <c r="AJ461" s="391" t="s">
        <v>501</v>
      </c>
      <c r="AK461" s="391" t="s">
        <v>502</v>
      </c>
      <c r="AL461" s="390" t="s">
        <v>503</v>
      </c>
      <c r="AM461" s="391">
        <v>34810</v>
      </c>
      <c r="AN461" s="391">
        <v>71620</v>
      </c>
      <c r="AO461" s="390" t="s">
        <v>477</v>
      </c>
      <c r="AP461" s="390" t="s">
        <v>504</v>
      </c>
      <c r="AQ461" s="391" t="s">
        <v>1263</v>
      </c>
      <c r="AR461" s="391" t="s">
        <v>516</v>
      </c>
      <c r="AS461" s="392" t="s">
        <v>1481</v>
      </c>
      <c r="AT461" s="391" t="s">
        <v>482</v>
      </c>
      <c r="AU461" s="391" t="s">
        <v>1489</v>
      </c>
      <c r="AV461" s="393" t="s">
        <v>1490</v>
      </c>
      <c r="AW461" s="391" t="s">
        <v>1492</v>
      </c>
      <c r="AX461" s="391" t="s">
        <v>509</v>
      </c>
      <c r="AY461" s="393" t="s">
        <v>1044</v>
      </c>
      <c r="AZ461" s="391" t="s">
        <v>845</v>
      </c>
      <c r="BA461" s="391" t="s">
        <v>846</v>
      </c>
      <c r="BB461" s="391" t="s">
        <v>780</v>
      </c>
      <c r="BC461" s="391" t="s">
        <v>521</v>
      </c>
      <c r="BD461" s="391" t="s">
        <v>1491</v>
      </c>
      <c r="BE461" s="392" t="s">
        <v>1474</v>
      </c>
      <c r="BF461" s="391" t="s">
        <v>741</v>
      </c>
      <c r="BG461" s="393" t="s">
        <v>1490</v>
      </c>
      <c r="BH461" s="391"/>
      <c r="BI461" s="391"/>
      <c r="BJ461" s="391"/>
      <c r="BK461" s="391"/>
      <c r="BL461" s="391"/>
      <c r="BM461" s="391"/>
      <c r="BN461" s="391"/>
      <c r="BO461" s="391"/>
      <c r="BP461" s="391"/>
      <c r="BQ461" s="391"/>
      <c r="BR461" s="391"/>
    </row>
    <row r="462" spans="1:70" hidden="1" x14ac:dyDescent="0.35">
      <c r="A462" s="301" t="s">
        <v>477</v>
      </c>
      <c r="B462" s="302" t="s">
        <v>478</v>
      </c>
      <c r="C462" s="302" t="s">
        <v>479</v>
      </c>
      <c r="D462" s="303" t="s">
        <v>480</v>
      </c>
      <c r="E462" s="303" t="s">
        <v>481</v>
      </c>
      <c r="F462" s="302" t="s">
        <v>482</v>
      </c>
      <c r="G462" s="302" t="s">
        <v>483</v>
      </c>
      <c r="H462" s="302" t="s">
        <v>484</v>
      </c>
      <c r="I462" s="302" t="s">
        <v>485</v>
      </c>
      <c r="J462" s="302" t="s">
        <v>486</v>
      </c>
      <c r="K462" s="302" t="s">
        <v>487</v>
      </c>
      <c r="L462" s="301" t="s">
        <v>488</v>
      </c>
      <c r="M462" s="302" t="s">
        <v>587</v>
      </c>
      <c r="N462" s="302" t="s">
        <v>588</v>
      </c>
      <c r="O462" s="302" t="s">
        <v>487</v>
      </c>
      <c r="P462" s="302" t="s">
        <v>484</v>
      </c>
      <c r="Q462" s="301" t="s">
        <v>491</v>
      </c>
      <c r="R462" s="302" t="s">
        <v>492</v>
      </c>
      <c r="S462" s="302" t="s">
        <v>493</v>
      </c>
      <c r="T462" s="302">
        <v>39373384</v>
      </c>
      <c r="U462" s="302"/>
      <c r="V462" s="302"/>
      <c r="W462" s="303" t="s">
        <v>1488</v>
      </c>
      <c r="X462" s="302" t="s">
        <v>792</v>
      </c>
      <c r="Y462" s="302" t="s">
        <v>496</v>
      </c>
      <c r="Z462" s="302" t="s">
        <v>793</v>
      </c>
      <c r="AA462" s="302"/>
      <c r="AB462" s="302" t="s">
        <v>794</v>
      </c>
      <c r="AC462" s="302" t="s">
        <v>795</v>
      </c>
      <c r="AD462" s="304">
        <v>0</v>
      </c>
      <c r="AE462" s="304">
        <v>12.32</v>
      </c>
      <c r="AF462" s="302" t="s">
        <v>741</v>
      </c>
      <c r="AG462" s="302">
        <v>1</v>
      </c>
      <c r="AH462" s="304">
        <v>0</v>
      </c>
      <c r="AI462" s="304">
        <v>12.32</v>
      </c>
      <c r="AJ462" s="302"/>
      <c r="AK462" s="302"/>
      <c r="AL462" s="301"/>
      <c r="AM462" s="302"/>
      <c r="AN462" s="302"/>
      <c r="AO462" s="301"/>
      <c r="AP462" s="301"/>
      <c r="AQ462" s="302" t="s">
        <v>796</v>
      </c>
      <c r="AR462" s="302"/>
      <c r="AS462" s="303"/>
      <c r="AT462" s="302"/>
      <c r="AU462" s="302"/>
      <c r="AV462" s="304"/>
      <c r="AW462" s="302"/>
      <c r="AX462" s="302"/>
      <c r="AY462" s="304"/>
      <c r="AZ462" s="302"/>
      <c r="BA462" s="302"/>
      <c r="BB462" s="302"/>
      <c r="BC462" s="302"/>
      <c r="BD462" s="302"/>
      <c r="BE462" s="303"/>
      <c r="BF462" s="302"/>
      <c r="BG462" s="304"/>
      <c r="BH462" s="302"/>
      <c r="BI462" s="302"/>
      <c r="BJ462" s="302"/>
      <c r="BK462" s="302"/>
      <c r="BL462" s="302"/>
      <c r="BM462" s="302"/>
      <c r="BN462" s="302"/>
      <c r="BO462" s="302"/>
      <c r="BP462" s="302"/>
      <c r="BQ462" s="302"/>
      <c r="BR462" s="302"/>
    </row>
    <row r="463" spans="1:70" s="394" customFormat="1" hidden="1" x14ac:dyDescent="0.35">
      <c r="A463" s="390" t="s">
        <v>477</v>
      </c>
      <c r="B463" s="391" t="s">
        <v>478</v>
      </c>
      <c r="C463" s="391" t="s">
        <v>479</v>
      </c>
      <c r="D463" s="392" t="s">
        <v>480</v>
      </c>
      <c r="E463" s="392" t="s">
        <v>481</v>
      </c>
      <c r="F463" s="391" t="s">
        <v>482</v>
      </c>
      <c r="G463" s="391" t="s">
        <v>483</v>
      </c>
      <c r="H463" s="391" t="s">
        <v>484</v>
      </c>
      <c r="I463" s="391" t="s">
        <v>485</v>
      </c>
      <c r="J463" s="391" t="s">
        <v>486</v>
      </c>
      <c r="K463" s="391" t="s">
        <v>487</v>
      </c>
      <c r="L463" s="390" t="s">
        <v>488</v>
      </c>
      <c r="M463" s="391" t="s">
        <v>587</v>
      </c>
      <c r="N463" s="391" t="s">
        <v>588</v>
      </c>
      <c r="O463" s="391" t="s">
        <v>487</v>
      </c>
      <c r="P463" s="391" t="s">
        <v>484</v>
      </c>
      <c r="Q463" s="390" t="s">
        <v>491</v>
      </c>
      <c r="R463" s="391" t="s">
        <v>492</v>
      </c>
      <c r="S463" s="391" t="s">
        <v>493</v>
      </c>
      <c r="T463" s="391">
        <v>39955377</v>
      </c>
      <c r="U463" s="391"/>
      <c r="V463" s="391"/>
      <c r="W463" s="392" t="s">
        <v>589</v>
      </c>
      <c r="X463" s="391" t="s">
        <v>1262</v>
      </c>
      <c r="Y463" s="391" t="s">
        <v>496</v>
      </c>
      <c r="Z463" s="391" t="s">
        <v>497</v>
      </c>
      <c r="AA463" s="391" t="s">
        <v>498</v>
      </c>
      <c r="AB463" s="391" t="s">
        <v>499</v>
      </c>
      <c r="AC463" s="391" t="s">
        <v>500</v>
      </c>
      <c r="AD463" s="393">
        <v>934000</v>
      </c>
      <c r="AE463" s="393">
        <v>934000</v>
      </c>
      <c r="AF463" s="391" t="s">
        <v>273</v>
      </c>
      <c r="AG463" s="391">
        <v>2.2044999999999999E-4</v>
      </c>
      <c r="AH463" s="393">
        <v>205.9</v>
      </c>
      <c r="AI463" s="393">
        <v>205.9</v>
      </c>
      <c r="AJ463" s="391" t="s">
        <v>501</v>
      </c>
      <c r="AK463" s="391" t="s">
        <v>502</v>
      </c>
      <c r="AL463" s="390" t="s">
        <v>503</v>
      </c>
      <c r="AM463" s="391">
        <v>34810</v>
      </c>
      <c r="AN463" s="391">
        <v>71620</v>
      </c>
      <c r="AO463" s="390" t="s">
        <v>477</v>
      </c>
      <c r="AP463" s="390" t="s">
        <v>504</v>
      </c>
      <c r="AQ463" s="391" t="s">
        <v>1263</v>
      </c>
      <c r="AR463" s="391" t="s">
        <v>516</v>
      </c>
      <c r="AS463" s="392" t="s">
        <v>589</v>
      </c>
      <c r="AT463" s="391" t="s">
        <v>482</v>
      </c>
      <c r="AU463" s="391" t="s">
        <v>1493</v>
      </c>
      <c r="AV463" s="393" t="s">
        <v>1494</v>
      </c>
      <c r="AW463" s="391" t="s">
        <v>777</v>
      </c>
      <c r="AX463" s="391" t="s">
        <v>509</v>
      </c>
      <c r="AY463" s="393" t="s">
        <v>1494</v>
      </c>
      <c r="AZ463" s="391" t="s">
        <v>1418</v>
      </c>
      <c r="BA463" s="391" t="s">
        <v>1419</v>
      </c>
      <c r="BB463" s="391" t="s">
        <v>1420</v>
      </c>
      <c r="BC463" s="391" t="s">
        <v>1421</v>
      </c>
      <c r="BD463" s="391" t="s">
        <v>1495</v>
      </c>
      <c r="BE463" s="392" t="s">
        <v>1496</v>
      </c>
      <c r="BF463" s="391" t="s">
        <v>273</v>
      </c>
      <c r="BG463" s="393" t="s">
        <v>1494</v>
      </c>
      <c r="BH463" s="391"/>
      <c r="BI463" s="391"/>
      <c r="BJ463" s="391"/>
      <c r="BK463" s="391"/>
      <c r="BL463" s="391"/>
      <c r="BM463" s="391"/>
      <c r="BN463" s="391"/>
      <c r="BO463" s="391"/>
      <c r="BP463" s="391"/>
      <c r="BQ463" s="391"/>
      <c r="BR463" s="391"/>
    </row>
    <row r="464" spans="1:70" s="394" customFormat="1" hidden="1" x14ac:dyDescent="0.35">
      <c r="A464" s="390" t="s">
        <v>477</v>
      </c>
      <c r="B464" s="391" t="s">
        <v>478</v>
      </c>
      <c r="C464" s="391" t="s">
        <v>479</v>
      </c>
      <c r="D464" s="392" t="s">
        <v>480</v>
      </c>
      <c r="E464" s="392" t="s">
        <v>481</v>
      </c>
      <c r="F464" s="391" t="s">
        <v>482</v>
      </c>
      <c r="G464" s="391" t="s">
        <v>483</v>
      </c>
      <c r="H464" s="391" t="s">
        <v>484</v>
      </c>
      <c r="I464" s="391" t="s">
        <v>485</v>
      </c>
      <c r="J464" s="391" t="s">
        <v>486</v>
      </c>
      <c r="K464" s="391" t="s">
        <v>487</v>
      </c>
      <c r="L464" s="390" t="s">
        <v>488</v>
      </c>
      <c r="M464" s="391" t="s">
        <v>587</v>
      </c>
      <c r="N464" s="391" t="s">
        <v>588</v>
      </c>
      <c r="O464" s="391" t="s">
        <v>487</v>
      </c>
      <c r="P464" s="391" t="s">
        <v>484</v>
      </c>
      <c r="Q464" s="390" t="s">
        <v>491</v>
      </c>
      <c r="R464" s="391" t="s">
        <v>492</v>
      </c>
      <c r="S464" s="391" t="s">
        <v>493</v>
      </c>
      <c r="T464" s="391">
        <v>39955378</v>
      </c>
      <c r="U464" s="391"/>
      <c r="V464" s="391"/>
      <c r="W464" s="392" t="s">
        <v>589</v>
      </c>
      <c r="X464" s="391" t="s">
        <v>1262</v>
      </c>
      <c r="Y464" s="391" t="s">
        <v>496</v>
      </c>
      <c r="Z464" s="391" t="s">
        <v>497</v>
      </c>
      <c r="AA464" s="391" t="s">
        <v>498</v>
      </c>
      <c r="AB464" s="391" t="s">
        <v>499</v>
      </c>
      <c r="AC464" s="391" t="s">
        <v>500</v>
      </c>
      <c r="AD464" s="393">
        <v>412</v>
      </c>
      <c r="AE464" s="393">
        <v>412</v>
      </c>
      <c r="AF464" s="391" t="s">
        <v>741</v>
      </c>
      <c r="AG464" s="391">
        <v>1</v>
      </c>
      <c r="AH464" s="393">
        <v>412</v>
      </c>
      <c r="AI464" s="393">
        <v>412</v>
      </c>
      <c r="AJ464" s="391" t="s">
        <v>501</v>
      </c>
      <c r="AK464" s="391" t="s">
        <v>502</v>
      </c>
      <c r="AL464" s="390" t="s">
        <v>503</v>
      </c>
      <c r="AM464" s="391">
        <v>34810</v>
      </c>
      <c r="AN464" s="391">
        <v>71620</v>
      </c>
      <c r="AO464" s="390" t="s">
        <v>477</v>
      </c>
      <c r="AP464" s="390" t="s">
        <v>504</v>
      </c>
      <c r="AQ464" s="391" t="s">
        <v>1263</v>
      </c>
      <c r="AR464" s="391" t="s">
        <v>516</v>
      </c>
      <c r="AS464" s="392" t="s">
        <v>589</v>
      </c>
      <c r="AT464" s="391" t="s">
        <v>482</v>
      </c>
      <c r="AU464" s="391" t="s">
        <v>1497</v>
      </c>
      <c r="AV464" s="393" t="s">
        <v>1498</v>
      </c>
      <c r="AW464" s="391" t="s">
        <v>777</v>
      </c>
      <c r="AX464" s="391" t="s">
        <v>509</v>
      </c>
      <c r="AY464" s="393" t="s">
        <v>1498</v>
      </c>
      <c r="AZ464" s="391" t="s">
        <v>1484</v>
      </c>
      <c r="BA464" s="391" t="s">
        <v>1485</v>
      </c>
      <c r="BB464" s="391" t="s">
        <v>1486</v>
      </c>
      <c r="BC464" s="391" t="s">
        <v>512</v>
      </c>
      <c r="BD464" s="391" t="s">
        <v>1499</v>
      </c>
      <c r="BE464" s="392" t="s">
        <v>1496</v>
      </c>
      <c r="BF464" s="391" t="s">
        <v>741</v>
      </c>
      <c r="BG464" s="393" t="s">
        <v>1498</v>
      </c>
      <c r="BH464" s="391"/>
      <c r="BI464" s="391"/>
      <c r="BJ464" s="391"/>
      <c r="BK464" s="391"/>
      <c r="BL464" s="391"/>
      <c r="BM464" s="391"/>
      <c r="BN464" s="391"/>
      <c r="BO464" s="391"/>
      <c r="BP464" s="391"/>
      <c r="BQ464" s="391"/>
      <c r="BR464" s="391"/>
    </row>
    <row r="465" spans="1:70" hidden="1" x14ac:dyDescent="0.35">
      <c r="A465" s="301" t="s">
        <v>477</v>
      </c>
      <c r="B465" s="302" t="s">
        <v>478</v>
      </c>
      <c r="C465" s="302" t="s">
        <v>479</v>
      </c>
      <c r="D465" s="303" t="s">
        <v>480</v>
      </c>
      <c r="E465" s="303" t="s">
        <v>481</v>
      </c>
      <c r="F465" s="302" t="s">
        <v>482</v>
      </c>
      <c r="G465" s="302" t="s">
        <v>483</v>
      </c>
      <c r="H465" s="302" t="s">
        <v>484</v>
      </c>
      <c r="I465" s="302" t="s">
        <v>485</v>
      </c>
      <c r="J465" s="302" t="s">
        <v>486</v>
      </c>
      <c r="K465" s="302" t="s">
        <v>487</v>
      </c>
      <c r="L465" s="301" t="s">
        <v>488</v>
      </c>
      <c r="M465" s="302" t="s">
        <v>587</v>
      </c>
      <c r="N465" s="302" t="s">
        <v>588</v>
      </c>
      <c r="O465" s="302" t="s">
        <v>487</v>
      </c>
      <c r="P465" s="302" t="s">
        <v>484</v>
      </c>
      <c r="Q465" s="301" t="s">
        <v>491</v>
      </c>
      <c r="R465" s="302" t="s">
        <v>492</v>
      </c>
      <c r="S465" s="302" t="s">
        <v>493</v>
      </c>
      <c r="T465" s="302">
        <v>39985087</v>
      </c>
      <c r="U465" s="302"/>
      <c r="V465" s="302"/>
      <c r="W465" s="303" t="s">
        <v>589</v>
      </c>
      <c r="X465" s="302" t="s">
        <v>792</v>
      </c>
      <c r="Y465" s="302" t="s">
        <v>496</v>
      </c>
      <c r="Z465" s="302" t="s">
        <v>793</v>
      </c>
      <c r="AA465" s="302"/>
      <c r="AB465" s="302" t="s">
        <v>794</v>
      </c>
      <c r="AC465" s="302" t="s">
        <v>795</v>
      </c>
      <c r="AD465" s="304">
        <v>0</v>
      </c>
      <c r="AE465" s="304">
        <v>65380</v>
      </c>
      <c r="AF465" s="302" t="s">
        <v>273</v>
      </c>
      <c r="AG465" s="302">
        <v>2.2044999999999999E-4</v>
      </c>
      <c r="AH465" s="304">
        <v>0</v>
      </c>
      <c r="AI465" s="304">
        <v>14.41</v>
      </c>
      <c r="AJ465" s="302"/>
      <c r="AK465" s="302"/>
      <c r="AL465" s="301"/>
      <c r="AM465" s="302"/>
      <c r="AN465" s="302"/>
      <c r="AO465" s="301"/>
      <c r="AP465" s="301"/>
      <c r="AQ465" s="302" t="s">
        <v>796</v>
      </c>
      <c r="AR465" s="302"/>
      <c r="AS465" s="303"/>
      <c r="AT465" s="302"/>
      <c r="AU465" s="302"/>
      <c r="AV465" s="304"/>
      <c r="AW465" s="302"/>
      <c r="AX465" s="302"/>
      <c r="AY465" s="304"/>
      <c r="AZ465" s="302"/>
      <c r="BA465" s="302"/>
      <c r="BB465" s="302"/>
      <c r="BC465" s="302"/>
      <c r="BD465" s="302"/>
      <c r="BE465" s="303"/>
      <c r="BF465" s="302"/>
      <c r="BG465" s="304"/>
      <c r="BH465" s="302"/>
      <c r="BI465" s="302"/>
      <c r="BJ465" s="302"/>
      <c r="BK465" s="302"/>
      <c r="BL465" s="302"/>
      <c r="BM465" s="302"/>
      <c r="BN465" s="302"/>
      <c r="BO465" s="302"/>
      <c r="BP465" s="302"/>
      <c r="BQ465" s="302"/>
      <c r="BR465" s="302"/>
    </row>
    <row r="466" spans="1:70" hidden="1" x14ac:dyDescent="0.35">
      <c r="A466" s="301" t="s">
        <v>477</v>
      </c>
      <c r="B466" s="302" t="s">
        <v>478</v>
      </c>
      <c r="C466" s="302" t="s">
        <v>479</v>
      </c>
      <c r="D466" s="303" t="s">
        <v>480</v>
      </c>
      <c r="E466" s="303" t="s">
        <v>481</v>
      </c>
      <c r="F466" s="302" t="s">
        <v>482</v>
      </c>
      <c r="G466" s="302" t="s">
        <v>483</v>
      </c>
      <c r="H466" s="302" t="s">
        <v>484</v>
      </c>
      <c r="I466" s="302" t="s">
        <v>485</v>
      </c>
      <c r="J466" s="302" t="s">
        <v>486</v>
      </c>
      <c r="K466" s="302" t="s">
        <v>487</v>
      </c>
      <c r="L466" s="301" t="s">
        <v>488</v>
      </c>
      <c r="M466" s="302" t="s">
        <v>587</v>
      </c>
      <c r="N466" s="302" t="s">
        <v>588</v>
      </c>
      <c r="O466" s="302" t="s">
        <v>487</v>
      </c>
      <c r="P466" s="302" t="s">
        <v>484</v>
      </c>
      <c r="Q466" s="301" t="s">
        <v>491</v>
      </c>
      <c r="R466" s="302" t="s">
        <v>492</v>
      </c>
      <c r="S466" s="302" t="s">
        <v>493</v>
      </c>
      <c r="T466" s="302">
        <v>39985088</v>
      </c>
      <c r="U466" s="302"/>
      <c r="V466" s="302"/>
      <c r="W466" s="303" t="s">
        <v>589</v>
      </c>
      <c r="X466" s="302" t="s">
        <v>792</v>
      </c>
      <c r="Y466" s="302" t="s">
        <v>496</v>
      </c>
      <c r="Z466" s="302" t="s">
        <v>793</v>
      </c>
      <c r="AA466" s="302"/>
      <c r="AB466" s="302" t="s">
        <v>794</v>
      </c>
      <c r="AC466" s="302" t="s">
        <v>795</v>
      </c>
      <c r="AD466" s="304">
        <v>0</v>
      </c>
      <c r="AE466" s="304">
        <v>28.84</v>
      </c>
      <c r="AF466" s="302" t="s">
        <v>741</v>
      </c>
      <c r="AG466" s="302">
        <v>1</v>
      </c>
      <c r="AH466" s="304">
        <v>0</v>
      </c>
      <c r="AI466" s="304">
        <v>28.84</v>
      </c>
      <c r="AJ466" s="302"/>
      <c r="AK466" s="302"/>
      <c r="AL466" s="301"/>
      <c r="AM466" s="302"/>
      <c r="AN466" s="302"/>
      <c r="AO466" s="301"/>
      <c r="AP466" s="301"/>
      <c r="AQ466" s="302" t="s">
        <v>796</v>
      </c>
      <c r="AR466" s="302"/>
      <c r="AS466" s="303"/>
      <c r="AT466" s="302"/>
      <c r="AU466" s="302"/>
      <c r="AV466" s="304"/>
      <c r="AW466" s="302"/>
      <c r="AX466" s="302"/>
      <c r="AY466" s="304"/>
      <c r="AZ466" s="302"/>
      <c r="BA466" s="302"/>
      <c r="BB466" s="302"/>
      <c r="BC466" s="302"/>
      <c r="BD466" s="302"/>
      <c r="BE466" s="303"/>
      <c r="BF466" s="302"/>
      <c r="BG466" s="304"/>
      <c r="BH466" s="302"/>
      <c r="BI466" s="302"/>
      <c r="BJ466" s="302"/>
      <c r="BK466" s="302"/>
      <c r="BL466" s="302"/>
      <c r="BM466" s="302"/>
      <c r="BN466" s="302"/>
      <c r="BO466" s="302"/>
      <c r="BP466" s="302"/>
      <c r="BQ466" s="302"/>
      <c r="BR466" s="302"/>
    </row>
    <row r="467" spans="1:70" s="394" customFormat="1" hidden="1" x14ac:dyDescent="0.35">
      <c r="A467" s="390" t="s">
        <v>477</v>
      </c>
      <c r="B467" s="391" t="s">
        <v>478</v>
      </c>
      <c r="C467" s="391" t="s">
        <v>479</v>
      </c>
      <c r="D467" s="392" t="s">
        <v>480</v>
      </c>
      <c r="E467" s="392" t="s">
        <v>481</v>
      </c>
      <c r="F467" s="391" t="s">
        <v>482</v>
      </c>
      <c r="G467" s="391" t="s">
        <v>483</v>
      </c>
      <c r="H467" s="391" t="s">
        <v>484</v>
      </c>
      <c r="I467" s="391" t="s">
        <v>485</v>
      </c>
      <c r="J467" s="391" t="s">
        <v>486</v>
      </c>
      <c r="K467" s="391" t="s">
        <v>487</v>
      </c>
      <c r="L467" s="390" t="s">
        <v>488</v>
      </c>
      <c r="M467" s="391" t="s">
        <v>587</v>
      </c>
      <c r="N467" s="391" t="s">
        <v>588</v>
      </c>
      <c r="O467" s="391" t="s">
        <v>487</v>
      </c>
      <c r="P467" s="391" t="s">
        <v>484</v>
      </c>
      <c r="Q467" s="390" t="s">
        <v>491</v>
      </c>
      <c r="R467" s="391" t="s">
        <v>492</v>
      </c>
      <c r="S467" s="391" t="s">
        <v>493</v>
      </c>
      <c r="T467" s="391">
        <v>40049309</v>
      </c>
      <c r="U467" s="391"/>
      <c r="V467" s="391"/>
      <c r="W467" s="392" t="s">
        <v>1496</v>
      </c>
      <c r="X467" s="391" t="s">
        <v>1262</v>
      </c>
      <c r="Y467" s="391" t="s">
        <v>496</v>
      </c>
      <c r="Z467" s="391" t="s">
        <v>497</v>
      </c>
      <c r="AA467" s="391" t="s">
        <v>498</v>
      </c>
      <c r="AB467" s="391" t="s">
        <v>499</v>
      </c>
      <c r="AC467" s="391" t="s">
        <v>500</v>
      </c>
      <c r="AD467" s="393">
        <v>206</v>
      </c>
      <c r="AE467" s="393">
        <v>206</v>
      </c>
      <c r="AF467" s="391" t="s">
        <v>741</v>
      </c>
      <c r="AG467" s="391">
        <v>1</v>
      </c>
      <c r="AH467" s="393">
        <v>206</v>
      </c>
      <c r="AI467" s="393">
        <v>206</v>
      </c>
      <c r="AJ467" s="391" t="s">
        <v>501</v>
      </c>
      <c r="AK467" s="391" t="s">
        <v>502</v>
      </c>
      <c r="AL467" s="390" t="s">
        <v>503</v>
      </c>
      <c r="AM467" s="391">
        <v>34810</v>
      </c>
      <c r="AN467" s="391">
        <v>71620</v>
      </c>
      <c r="AO467" s="390" t="s">
        <v>477</v>
      </c>
      <c r="AP467" s="390" t="s">
        <v>504</v>
      </c>
      <c r="AQ467" s="391" t="s">
        <v>1263</v>
      </c>
      <c r="AR467" s="391" t="s">
        <v>516</v>
      </c>
      <c r="AS467" s="392" t="s">
        <v>1500</v>
      </c>
      <c r="AT467" s="391" t="s">
        <v>482</v>
      </c>
      <c r="AU467" s="391" t="s">
        <v>1501</v>
      </c>
      <c r="AV467" s="393" t="s">
        <v>1502</v>
      </c>
      <c r="AW467" s="391" t="s">
        <v>777</v>
      </c>
      <c r="AX467" s="391" t="s">
        <v>509</v>
      </c>
      <c r="AY467" s="393" t="s">
        <v>1502</v>
      </c>
      <c r="AZ467" s="391" t="s">
        <v>1053</v>
      </c>
      <c r="BA467" s="391" t="s">
        <v>1054</v>
      </c>
      <c r="BB467" s="391" t="s">
        <v>1055</v>
      </c>
      <c r="BC467" s="391" t="s">
        <v>512</v>
      </c>
      <c r="BD467" s="391" t="s">
        <v>1503</v>
      </c>
      <c r="BE467" s="392" t="s">
        <v>1504</v>
      </c>
      <c r="BF467" s="391" t="s">
        <v>273</v>
      </c>
      <c r="BG467" s="393" t="s">
        <v>1505</v>
      </c>
      <c r="BH467" s="391"/>
      <c r="BI467" s="391"/>
      <c r="BJ467" s="391"/>
      <c r="BK467" s="391"/>
      <c r="BL467" s="391"/>
      <c r="BM467" s="391"/>
      <c r="BN467" s="391"/>
      <c r="BO467" s="391"/>
      <c r="BP467" s="391"/>
      <c r="BQ467" s="391"/>
      <c r="BR467" s="391"/>
    </row>
    <row r="468" spans="1:70" s="394" customFormat="1" hidden="1" x14ac:dyDescent="0.35">
      <c r="A468" s="390" t="s">
        <v>477</v>
      </c>
      <c r="B468" s="391" t="s">
        <v>478</v>
      </c>
      <c r="C468" s="391" t="s">
        <v>479</v>
      </c>
      <c r="D468" s="392" t="s">
        <v>480</v>
      </c>
      <c r="E468" s="392" t="s">
        <v>481</v>
      </c>
      <c r="F468" s="391" t="s">
        <v>482</v>
      </c>
      <c r="G468" s="391" t="s">
        <v>483</v>
      </c>
      <c r="H468" s="391" t="s">
        <v>484</v>
      </c>
      <c r="I468" s="391" t="s">
        <v>485</v>
      </c>
      <c r="J468" s="391" t="s">
        <v>486</v>
      </c>
      <c r="K468" s="391" t="s">
        <v>487</v>
      </c>
      <c r="L468" s="390" t="s">
        <v>488</v>
      </c>
      <c r="M468" s="391" t="s">
        <v>587</v>
      </c>
      <c r="N468" s="391" t="s">
        <v>588</v>
      </c>
      <c r="O468" s="391" t="s">
        <v>487</v>
      </c>
      <c r="P468" s="391" t="s">
        <v>484</v>
      </c>
      <c r="Q468" s="390" t="s">
        <v>491</v>
      </c>
      <c r="R468" s="391" t="s">
        <v>492</v>
      </c>
      <c r="S468" s="391" t="s">
        <v>493</v>
      </c>
      <c r="T468" s="391">
        <v>40060329</v>
      </c>
      <c r="U468" s="391"/>
      <c r="V468" s="391"/>
      <c r="W468" s="392" t="s">
        <v>1506</v>
      </c>
      <c r="X468" s="391" t="s">
        <v>1262</v>
      </c>
      <c r="Y468" s="391" t="s">
        <v>496</v>
      </c>
      <c r="Z468" s="391" t="s">
        <v>497</v>
      </c>
      <c r="AA468" s="391" t="s">
        <v>498</v>
      </c>
      <c r="AB468" s="391" t="s">
        <v>499</v>
      </c>
      <c r="AC468" s="391" t="s">
        <v>500</v>
      </c>
      <c r="AD468" s="393">
        <v>20.6</v>
      </c>
      <c r="AE468" s="393">
        <v>20.6</v>
      </c>
      <c r="AF468" s="391" t="s">
        <v>741</v>
      </c>
      <c r="AG468" s="391">
        <v>1</v>
      </c>
      <c r="AH468" s="393">
        <v>20.6</v>
      </c>
      <c r="AI468" s="393">
        <v>20.6</v>
      </c>
      <c r="AJ468" s="391" t="s">
        <v>501</v>
      </c>
      <c r="AK468" s="391" t="s">
        <v>502</v>
      </c>
      <c r="AL468" s="390" t="s">
        <v>503</v>
      </c>
      <c r="AM468" s="391">
        <v>34810</v>
      </c>
      <c r="AN468" s="391">
        <v>71620</v>
      </c>
      <c r="AO468" s="390" t="s">
        <v>477</v>
      </c>
      <c r="AP468" s="390" t="s">
        <v>504</v>
      </c>
      <c r="AQ468" s="391" t="s">
        <v>1263</v>
      </c>
      <c r="AR468" s="391" t="s">
        <v>516</v>
      </c>
      <c r="AS468" s="392" t="s">
        <v>1496</v>
      </c>
      <c r="AT468" s="391" t="s">
        <v>482</v>
      </c>
      <c r="AU468" s="391" t="s">
        <v>1507</v>
      </c>
      <c r="AV468" s="393" t="s">
        <v>1508</v>
      </c>
      <c r="AW468" s="391" t="s">
        <v>1492</v>
      </c>
      <c r="AX468" s="391" t="s">
        <v>603</v>
      </c>
      <c r="AY468" s="393" t="s">
        <v>1509</v>
      </c>
      <c r="AZ468" s="391" t="s">
        <v>845</v>
      </c>
      <c r="BA468" s="391" t="s">
        <v>846</v>
      </c>
      <c r="BB468" s="391" t="s">
        <v>780</v>
      </c>
      <c r="BC468" s="391" t="s">
        <v>521</v>
      </c>
      <c r="BD468" s="391" t="s">
        <v>1510</v>
      </c>
      <c r="BE468" s="392" t="s">
        <v>1504</v>
      </c>
      <c r="BF468" s="391" t="s">
        <v>741</v>
      </c>
      <c r="BG468" s="393" t="s">
        <v>1508</v>
      </c>
      <c r="BH468" s="391"/>
      <c r="BI468" s="391"/>
      <c r="BJ468" s="391"/>
      <c r="BK468" s="391"/>
      <c r="BL468" s="391"/>
      <c r="BM468" s="391"/>
      <c r="BN468" s="391"/>
      <c r="BO468" s="391"/>
      <c r="BP468" s="391"/>
      <c r="BQ468" s="391"/>
      <c r="BR468" s="391"/>
    </row>
    <row r="469" spans="1:70" s="394" customFormat="1" hidden="1" x14ac:dyDescent="0.35">
      <c r="A469" s="390" t="s">
        <v>477</v>
      </c>
      <c r="B469" s="391" t="s">
        <v>478</v>
      </c>
      <c r="C469" s="391" t="s">
        <v>479</v>
      </c>
      <c r="D469" s="392" t="s">
        <v>480</v>
      </c>
      <c r="E469" s="392" t="s">
        <v>481</v>
      </c>
      <c r="F469" s="391" t="s">
        <v>482</v>
      </c>
      <c r="G469" s="391" t="s">
        <v>483</v>
      </c>
      <c r="H469" s="391" t="s">
        <v>484</v>
      </c>
      <c r="I469" s="391" t="s">
        <v>485</v>
      </c>
      <c r="J469" s="391" t="s">
        <v>486</v>
      </c>
      <c r="K469" s="391" t="s">
        <v>487</v>
      </c>
      <c r="L469" s="390" t="s">
        <v>488</v>
      </c>
      <c r="M469" s="391" t="s">
        <v>587</v>
      </c>
      <c r="N469" s="391" t="s">
        <v>588</v>
      </c>
      <c r="O469" s="391" t="s">
        <v>487</v>
      </c>
      <c r="P469" s="391" t="s">
        <v>484</v>
      </c>
      <c r="Q469" s="390" t="s">
        <v>491</v>
      </c>
      <c r="R469" s="391" t="s">
        <v>492</v>
      </c>
      <c r="S469" s="391" t="s">
        <v>493</v>
      </c>
      <c r="T469" s="391">
        <v>40060330</v>
      </c>
      <c r="U469" s="391"/>
      <c r="V469" s="391"/>
      <c r="W469" s="392" t="s">
        <v>1506</v>
      </c>
      <c r="X469" s="391" t="s">
        <v>1262</v>
      </c>
      <c r="Y469" s="391" t="s">
        <v>496</v>
      </c>
      <c r="Z469" s="391" t="s">
        <v>497</v>
      </c>
      <c r="AA469" s="391" t="s">
        <v>498</v>
      </c>
      <c r="AB469" s="391" t="s">
        <v>499</v>
      </c>
      <c r="AC469" s="391" t="s">
        <v>500</v>
      </c>
      <c r="AD469" s="393">
        <v>206</v>
      </c>
      <c r="AE469" s="393">
        <v>206</v>
      </c>
      <c r="AF469" s="391" t="s">
        <v>741</v>
      </c>
      <c r="AG469" s="391">
        <v>1</v>
      </c>
      <c r="AH469" s="393">
        <v>206</v>
      </c>
      <c r="AI469" s="393">
        <v>206</v>
      </c>
      <c r="AJ469" s="391" t="s">
        <v>501</v>
      </c>
      <c r="AK469" s="391" t="s">
        <v>502</v>
      </c>
      <c r="AL469" s="390" t="s">
        <v>503</v>
      </c>
      <c r="AM469" s="391">
        <v>34810</v>
      </c>
      <c r="AN469" s="391">
        <v>71620</v>
      </c>
      <c r="AO469" s="390" t="s">
        <v>477</v>
      </c>
      <c r="AP469" s="390" t="s">
        <v>504</v>
      </c>
      <c r="AQ469" s="391" t="s">
        <v>1263</v>
      </c>
      <c r="AR469" s="391" t="s">
        <v>516</v>
      </c>
      <c r="AS469" s="392" t="s">
        <v>1496</v>
      </c>
      <c r="AT469" s="391" t="s">
        <v>482</v>
      </c>
      <c r="AU469" s="391" t="s">
        <v>1507</v>
      </c>
      <c r="AV469" s="393" t="s">
        <v>1508</v>
      </c>
      <c r="AW469" s="391" t="s">
        <v>777</v>
      </c>
      <c r="AX469" s="391" t="s">
        <v>509</v>
      </c>
      <c r="AY469" s="393" t="s">
        <v>1502</v>
      </c>
      <c r="AZ469" s="391" t="s">
        <v>845</v>
      </c>
      <c r="BA469" s="391" t="s">
        <v>846</v>
      </c>
      <c r="BB469" s="391" t="s">
        <v>780</v>
      </c>
      <c r="BC469" s="391" t="s">
        <v>521</v>
      </c>
      <c r="BD469" s="391" t="s">
        <v>1510</v>
      </c>
      <c r="BE469" s="392" t="s">
        <v>1504</v>
      </c>
      <c r="BF469" s="391" t="s">
        <v>741</v>
      </c>
      <c r="BG469" s="393" t="s">
        <v>1508</v>
      </c>
      <c r="BH469" s="391"/>
      <c r="BI469" s="391"/>
      <c r="BJ469" s="391"/>
      <c r="BK469" s="391"/>
      <c r="BL469" s="391"/>
      <c r="BM469" s="391"/>
      <c r="BN469" s="391"/>
      <c r="BO469" s="391"/>
      <c r="BP469" s="391"/>
      <c r="BQ469" s="391"/>
      <c r="BR469" s="391"/>
    </row>
    <row r="470" spans="1:70" hidden="1" x14ac:dyDescent="0.35">
      <c r="A470" s="301" t="s">
        <v>477</v>
      </c>
      <c r="B470" s="302" t="s">
        <v>478</v>
      </c>
      <c r="C470" s="302" t="s">
        <v>479</v>
      </c>
      <c r="D470" s="303" t="s">
        <v>480</v>
      </c>
      <c r="E470" s="303" t="s">
        <v>481</v>
      </c>
      <c r="F470" s="302" t="s">
        <v>482</v>
      </c>
      <c r="G470" s="302" t="s">
        <v>483</v>
      </c>
      <c r="H470" s="302" t="s">
        <v>484</v>
      </c>
      <c r="I470" s="302" t="s">
        <v>485</v>
      </c>
      <c r="J470" s="302" t="s">
        <v>486</v>
      </c>
      <c r="K470" s="302" t="s">
        <v>487</v>
      </c>
      <c r="L470" s="301" t="s">
        <v>488</v>
      </c>
      <c r="M470" s="302" t="s">
        <v>587</v>
      </c>
      <c r="N470" s="302" t="s">
        <v>588</v>
      </c>
      <c r="O470" s="302" t="s">
        <v>487</v>
      </c>
      <c r="P470" s="302" t="s">
        <v>484</v>
      </c>
      <c r="Q470" s="301" t="s">
        <v>491</v>
      </c>
      <c r="R470" s="302" t="s">
        <v>492</v>
      </c>
      <c r="S470" s="302" t="s">
        <v>493</v>
      </c>
      <c r="T470" s="302">
        <v>40079779</v>
      </c>
      <c r="U470" s="302"/>
      <c r="V470" s="302"/>
      <c r="W470" s="303" t="s">
        <v>1496</v>
      </c>
      <c r="X470" s="302" t="s">
        <v>792</v>
      </c>
      <c r="Y470" s="302" t="s">
        <v>496</v>
      </c>
      <c r="Z470" s="302" t="s">
        <v>793</v>
      </c>
      <c r="AA470" s="302"/>
      <c r="AB470" s="302" t="s">
        <v>794</v>
      </c>
      <c r="AC470" s="302" t="s">
        <v>795</v>
      </c>
      <c r="AD470" s="304">
        <v>0</v>
      </c>
      <c r="AE470" s="304">
        <v>14.42</v>
      </c>
      <c r="AF470" s="302" t="s">
        <v>741</v>
      </c>
      <c r="AG470" s="302">
        <v>1</v>
      </c>
      <c r="AH470" s="304">
        <v>0</v>
      </c>
      <c r="AI470" s="304">
        <v>14.42</v>
      </c>
      <c r="AJ470" s="302"/>
      <c r="AK470" s="302"/>
      <c r="AL470" s="301"/>
      <c r="AM470" s="302"/>
      <c r="AN470" s="302"/>
      <c r="AO470" s="301"/>
      <c r="AP470" s="301"/>
      <c r="AQ470" s="302" t="s">
        <v>796</v>
      </c>
      <c r="AR470" s="302"/>
      <c r="AS470" s="303"/>
      <c r="AT470" s="302"/>
      <c r="AU470" s="302"/>
      <c r="AV470" s="304"/>
      <c r="AW470" s="302"/>
      <c r="AX470" s="302"/>
      <c r="AY470" s="304"/>
      <c r="AZ470" s="302"/>
      <c r="BA470" s="302"/>
      <c r="BB470" s="302"/>
      <c r="BC470" s="302"/>
      <c r="BD470" s="302"/>
      <c r="BE470" s="303"/>
      <c r="BF470" s="302"/>
      <c r="BG470" s="304"/>
      <c r="BH470" s="302"/>
      <c r="BI470" s="302"/>
      <c r="BJ470" s="302"/>
      <c r="BK470" s="302"/>
      <c r="BL470" s="302"/>
      <c r="BM470" s="302"/>
      <c r="BN470" s="302"/>
      <c r="BO470" s="302"/>
      <c r="BP470" s="302"/>
      <c r="BQ470" s="302"/>
      <c r="BR470" s="302"/>
    </row>
    <row r="471" spans="1:70" hidden="1" x14ac:dyDescent="0.35">
      <c r="A471" s="301" t="s">
        <v>477</v>
      </c>
      <c r="B471" s="302" t="s">
        <v>478</v>
      </c>
      <c r="C471" s="302" t="s">
        <v>479</v>
      </c>
      <c r="D471" s="303" t="s">
        <v>480</v>
      </c>
      <c r="E471" s="303" t="s">
        <v>481</v>
      </c>
      <c r="F471" s="302" t="s">
        <v>482</v>
      </c>
      <c r="G471" s="302" t="s">
        <v>483</v>
      </c>
      <c r="H471" s="302" t="s">
        <v>484</v>
      </c>
      <c r="I471" s="302" t="s">
        <v>485</v>
      </c>
      <c r="J471" s="302" t="s">
        <v>486</v>
      </c>
      <c r="K471" s="302" t="s">
        <v>487</v>
      </c>
      <c r="L471" s="301" t="s">
        <v>488</v>
      </c>
      <c r="M471" s="302" t="s">
        <v>587</v>
      </c>
      <c r="N471" s="302" t="s">
        <v>588</v>
      </c>
      <c r="O471" s="302" t="s">
        <v>487</v>
      </c>
      <c r="P471" s="302" t="s">
        <v>484</v>
      </c>
      <c r="Q471" s="301" t="s">
        <v>491</v>
      </c>
      <c r="R471" s="302" t="s">
        <v>492</v>
      </c>
      <c r="S471" s="302" t="s">
        <v>493</v>
      </c>
      <c r="T471" s="302">
        <v>40079780</v>
      </c>
      <c r="U471" s="302"/>
      <c r="V471" s="302"/>
      <c r="W471" s="303" t="s">
        <v>1506</v>
      </c>
      <c r="X471" s="302" t="s">
        <v>792</v>
      </c>
      <c r="Y471" s="302" t="s">
        <v>496</v>
      </c>
      <c r="Z471" s="302" t="s">
        <v>793</v>
      </c>
      <c r="AA471" s="302"/>
      <c r="AB471" s="302" t="s">
        <v>794</v>
      </c>
      <c r="AC471" s="302" t="s">
        <v>795</v>
      </c>
      <c r="AD471" s="304">
        <v>0</v>
      </c>
      <c r="AE471" s="304">
        <v>15.86</v>
      </c>
      <c r="AF471" s="302" t="s">
        <v>741</v>
      </c>
      <c r="AG471" s="302">
        <v>1</v>
      </c>
      <c r="AH471" s="304">
        <v>0</v>
      </c>
      <c r="AI471" s="304">
        <v>15.86</v>
      </c>
      <c r="AJ471" s="302"/>
      <c r="AK471" s="302"/>
      <c r="AL471" s="301"/>
      <c r="AM471" s="302"/>
      <c r="AN471" s="302"/>
      <c r="AO471" s="301"/>
      <c r="AP471" s="301"/>
      <c r="AQ471" s="302" t="s">
        <v>796</v>
      </c>
      <c r="AR471" s="302"/>
      <c r="AS471" s="303"/>
      <c r="AT471" s="302"/>
      <c r="AU471" s="302"/>
      <c r="AV471" s="304"/>
      <c r="AW471" s="302"/>
      <c r="AX471" s="302"/>
      <c r="AY471" s="304"/>
      <c r="AZ471" s="302"/>
      <c r="BA471" s="302"/>
      <c r="BB471" s="302"/>
      <c r="BC471" s="302"/>
      <c r="BD471" s="302"/>
      <c r="BE471" s="303"/>
      <c r="BF471" s="302"/>
      <c r="BG471" s="304"/>
      <c r="BH471" s="302"/>
      <c r="BI471" s="302"/>
      <c r="BJ471" s="302"/>
      <c r="BK471" s="302"/>
      <c r="BL471" s="302"/>
      <c r="BM471" s="302"/>
      <c r="BN471" s="302"/>
      <c r="BO471" s="302"/>
      <c r="BP471" s="302"/>
      <c r="BQ471" s="302"/>
      <c r="BR471" s="302"/>
    </row>
    <row r="472" spans="1:70" s="394" customFormat="1" hidden="1" x14ac:dyDescent="0.35">
      <c r="A472" s="390" t="s">
        <v>477</v>
      </c>
      <c r="B472" s="391" t="s">
        <v>478</v>
      </c>
      <c r="C472" s="391" t="s">
        <v>479</v>
      </c>
      <c r="D472" s="392" t="s">
        <v>480</v>
      </c>
      <c r="E472" s="392" t="s">
        <v>481</v>
      </c>
      <c r="F472" s="391" t="s">
        <v>482</v>
      </c>
      <c r="G472" s="391" t="s">
        <v>483</v>
      </c>
      <c r="H472" s="391" t="s">
        <v>484</v>
      </c>
      <c r="I472" s="391" t="s">
        <v>485</v>
      </c>
      <c r="J472" s="391" t="s">
        <v>486</v>
      </c>
      <c r="K472" s="391" t="s">
        <v>487</v>
      </c>
      <c r="L472" s="390" t="s">
        <v>488</v>
      </c>
      <c r="M472" s="391" t="s">
        <v>587</v>
      </c>
      <c r="N472" s="391" t="s">
        <v>588</v>
      </c>
      <c r="O472" s="391" t="s">
        <v>487</v>
      </c>
      <c r="P472" s="391" t="s">
        <v>484</v>
      </c>
      <c r="Q472" s="390" t="s">
        <v>491</v>
      </c>
      <c r="R472" s="391" t="s">
        <v>492</v>
      </c>
      <c r="S472" s="391" t="s">
        <v>493</v>
      </c>
      <c r="T472" s="391">
        <v>40307990</v>
      </c>
      <c r="U472" s="391"/>
      <c r="V472" s="391"/>
      <c r="W472" s="392" t="s">
        <v>878</v>
      </c>
      <c r="X472" s="391" t="s">
        <v>1262</v>
      </c>
      <c r="Y472" s="391" t="s">
        <v>496</v>
      </c>
      <c r="Z472" s="391" t="s">
        <v>497</v>
      </c>
      <c r="AA472" s="391" t="s">
        <v>498</v>
      </c>
      <c r="AB472" s="391" t="s">
        <v>499</v>
      </c>
      <c r="AC472" s="391" t="s">
        <v>500</v>
      </c>
      <c r="AD472" s="393">
        <v>588800</v>
      </c>
      <c r="AE472" s="393">
        <v>588800</v>
      </c>
      <c r="AF472" s="391" t="s">
        <v>273</v>
      </c>
      <c r="AG472" s="391">
        <v>2.2060999999999999E-4</v>
      </c>
      <c r="AH472" s="393">
        <v>129.9</v>
      </c>
      <c r="AI472" s="393">
        <v>129.9</v>
      </c>
      <c r="AJ472" s="391" t="s">
        <v>501</v>
      </c>
      <c r="AK472" s="391" t="s">
        <v>502</v>
      </c>
      <c r="AL472" s="390" t="s">
        <v>503</v>
      </c>
      <c r="AM472" s="391">
        <v>34810</v>
      </c>
      <c r="AN472" s="391">
        <v>71620</v>
      </c>
      <c r="AO472" s="390" t="s">
        <v>477</v>
      </c>
      <c r="AP472" s="390" t="s">
        <v>504</v>
      </c>
      <c r="AQ472" s="391" t="s">
        <v>1263</v>
      </c>
      <c r="AR472" s="391" t="s">
        <v>528</v>
      </c>
      <c r="AS472" s="392" t="s">
        <v>527</v>
      </c>
      <c r="AT472" s="391" t="s">
        <v>482</v>
      </c>
      <c r="AU472" s="391" t="s">
        <v>1511</v>
      </c>
      <c r="AV472" s="393" t="s">
        <v>1512</v>
      </c>
      <c r="AW472" s="391" t="s">
        <v>777</v>
      </c>
      <c r="AX472" s="391" t="s">
        <v>509</v>
      </c>
      <c r="AY472" s="393" t="s">
        <v>1512</v>
      </c>
      <c r="AZ472" s="391" t="s">
        <v>1513</v>
      </c>
      <c r="BA472" s="391" t="s">
        <v>1514</v>
      </c>
      <c r="BB472" s="391" t="s">
        <v>521</v>
      </c>
      <c r="BC472" s="391" t="s">
        <v>521</v>
      </c>
      <c r="BD472" s="391" t="s">
        <v>1515</v>
      </c>
      <c r="BE472" s="392" t="s">
        <v>914</v>
      </c>
      <c r="BF472" s="391" t="s">
        <v>273</v>
      </c>
      <c r="BG472" s="393" t="s">
        <v>1512</v>
      </c>
      <c r="BH472" s="391"/>
      <c r="BI472" s="391"/>
      <c r="BJ472" s="391"/>
      <c r="BK472" s="391"/>
      <c r="BL472" s="391"/>
      <c r="BM472" s="391"/>
      <c r="BN472" s="391"/>
      <c r="BO472" s="391"/>
      <c r="BP472" s="391"/>
      <c r="BQ472" s="391"/>
      <c r="BR472" s="391"/>
    </row>
    <row r="473" spans="1:70" hidden="1" x14ac:dyDescent="0.35">
      <c r="A473" s="301" t="s">
        <v>477</v>
      </c>
      <c r="B473" s="302" t="s">
        <v>478</v>
      </c>
      <c r="C473" s="302" t="s">
        <v>479</v>
      </c>
      <c r="D473" s="303" t="s">
        <v>480</v>
      </c>
      <c r="E473" s="303" t="s">
        <v>481</v>
      </c>
      <c r="F473" s="302" t="s">
        <v>482</v>
      </c>
      <c r="G473" s="302" t="s">
        <v>483</v>
      </c>
      <c r="H473" s="302" t="s">
        <v>484</v>
      </c>
      <c r="I473" s="302" t="s">
        <v>485</v>
      </c>
      <c r="J473" s="302" t="s">
        <v>486</v>
      </c>
      <c r="K473" s="302" t="s">
        <v>487</v>
      </c>
      <c r="L473" s="301" t="s">
        <v>488</v>
      </c>
      <c r="M473" s="302" t="s">
        <v>587</v>
      </c>
      <c r="N473" s="302" t="s">
        <v>588</v>
      </c>
      <c r="O473" s="302" t="s">
        <v>487</v>
      </c>
      <c r="P473" s="302" t="s">
        <v>484</v>
      </c>
      <c r="Q473" s="301" t="s">
        <v>491</v>
      </c>
      <c r="R473" s="302" t="s">
        <v>492</v>
      </c>
      <c r="S473" s="302" t="s">
        <v>493</v>
      </c>
      <c r="T473" s="302">
        <v>40357056</v>
      </c>
      <c r="U473" s="302"/>
      <c r="V473" s="302"/>
      <c r="W473" s="303" t="s">
        <v>878</v>
      </c>
      <c r="X473" s="302" t="s">
        <v>792</v>
      </c>
      <c r="Y473" s="302" t="s">
        <v>496</v>
      </c>
      <c r="Z473" s="302" t="s">
        <v>793</v>
      </c>
      <c r="AA473" s="302"/>
      <c r="AB473" s="302" t="s">
        <v>794</v>
      </c>
      <c r="AC473" s="302" t="s">
        <v>795</v>
      </c>
      <c r="AD473" s="304">
        <v>0</v>
      </c>
      <c r="AE473" s="304">
        <v>41216</v>
      </c>
      <c r="AF473" s="302" t="s">
        <v>273</v>
      </c>
      <c r="AG473" s="302">
        <v>2.2060999999999999E-4</v>
      </c>
      <c r="AH473" s="304">
        <v>0</v>
      </c>
      <c r="AI473" s="304">
        <v>9.09</v>
      </c>
      <c r="AJ473" s="302"/>
      <c r="AK473" s="302"/>
      <c r="AL473" s="301"/>
      <c r="AM473" s="302"/>
      <c r="AN473" s="302"/>
      <c r="AO473" s="301"/>
      <c r="AP473" s="301"/>
      <c r="AQ473" s="302" t="s">
        <v>796</v>
      </c>
      <c r="AR473" s="302"/>
      <c r="AS473" s="303"/>
      <c r="AT473" s="302"/>
      <c r="AU473" s="302"/>
      <c r="AV473" s="304"/>
      <c r="AW473" s="302"/>
      <c r="AX473" s="302"/>
      <c r="AY473" s="304"/>
      <c r="AZ473" s="302"/>
      <c r="BA473" s="302"/>
      <c r="BB473" s="302"/>
      <c r="BC473" s="302"/>
      <c r="BD473" s="302"/>
      <c r="BE473" s="303"/>
      <c r="BF473" s="302"/>
      <c r="BG473" s="304"/>
      <c r="BH473" s="302"/>
      <c r="BI473" s="302"/>
      <c r="BJ473" s="302"/>
      <c r="BK473" s="302"/>
      <c r="BL473" s="302"/>
      <c r="BM473" s="302"/>
      <c r="BN473" s="302"/>
      <c r="BO473" s="302"/>
      <c r="BP473" s="302"/>
      <c r="BQ473" s="302"/>
      <c r="BR473" s="302"/>
    </row>
    <row r="474" spans="1:70" s="394" customFormat="1" hidden="1" x14ac:dyDescent="0.35">
      <c r="A474" s="390" t="s">
        <v>477</v>
      </c>
      <c r="B474" s="391" t="s">
        <v>478</v>
      </c>
      <c r="C474" s="391" t="s">
        <v>479</v>
      </c>
      <c r="D474" s="392" t="s">
        <v>480</v>
      </c>
      <c r="E474" s="392" t="s">
        <v>481</v>
      </c>
      <c r="F474" s="391" t="s">
        <v>482</v>
      </c>
      <c r="G474" s="391" t="s">
        <v>483</v>
      </c>
      <c r="H474" s="391" t="s">
        <v>484</v>
      </c>
      <c r="I474" s="391" t="s">
        <v>485</v>
      </c>
      <c r="J474" s="391" t="s">
        <v>486</v>
      </c>
      <c r="K474" s="391" t="s">
        <v>487</v>
      </c>
      <c r="L474" s="390" t="s">
        <v>488</v>
      </c>
      <c r="M474" s="391" t="s">
        <v>587</v>
      </c>
      <c r="N474" s="391" t="s">
        <v>588</v>
      </c>
      <c r="O474" s="391" t="s">
        <v>487</v>
      </c>
      <c r="P474" s="391" t="s">
        <v>484</v>
      </c>
      <c r="Q474" s="390" t="s">
        <v>491</v>
      </c>
      <c r="R474" s="391" t="s">
        <v>492</v>
      </c>
      <c r="S474" s="391" t="s">
        <v>493</v>
      </c>
      <c r="T474" s="391">
        <v>40373259</v>
      </c>
      <c r="U474" s="391"/>
      <c r="V474" s="391"/>
      <c r="W474" s="392" t="s">
        <v>1516</v>
      </c>
      <c r="X474" s="391" t="s">
        <v>1262</v>
      </c>
      <c r="Y474" s="391" t="s">
        <v>590</v>
      </c>
      <c r="Z474" s="391" t="s">
        <v>497</v>
      </c>
      <c r="AA474" s="391" t="s">
        <v>1517</v>
      </c>
      <c r="AB474" s="391" t="s">
        <v>499</v>
      </c>
      <c r="AC474" s="391" t="s">
        <v>500</v>
      </c>
      <c r="AD474" s="393">
        <v>-10000</v>
      </c>
      <c r="AE474" s="393">
        <v>-10000</v>
      </c>
      <c r="AF474" s="391" t="s">
        <v>273</v>
      </c>
      <c r="AG474" s="391">
        <v>2.2060999999999999E-4</v>
      </c>
      <c r="AH474" s="393">
        <v>-2.21</v>
      </c>
      <c r="AI474" s="393">
        <v>-2.21</v>
      </c>
      <c r="AJ474" s="391" t="s">
        <v>501</v>
      </c>
      <c r="AK474" s="391" t="s">
        <v>502</v>
      </c>
      <c r="AL474" s="390" t="s">
        <v>503</v>
      </c>
      <c r="AM474" s="391">
        <v>34801</v>
      </c>
      <c r="AN474" s="391">
        <v>71620</v>
      </c>
      <c r="AO474" s="390" t="s">
        <v>477</v>
      </c>
      <c r="AP474" s="390" t="s">
        <v>504</v>
      </c>
      <c r="AQ474" s="391" t="s">
        <v>1477</v>
      </c>
      <c r="AR474" s="391" t="s">
        <v>528</v>
      </c>
      <c r="AS474" s="392" t="s">
        <v>1516</v>
      </c>
      <c r="AT474" s="391" t="s">
        <v>482</v>
      </c>
      <c r="AU474" s="391" t="s">
        <v>1518</v>
      </c>
      <c r="AV474" s="393" t="s">
        <v>1519</v>
      </c>
      <c r="AW474" s="391" t="s">
        <v>1520</v>
      </c>
      <c r="AX474" s="391" t="s">
        <v>509</v>
      </c>
      <c r="AY474" s="393" t="s">
        <v>1519</v>
      </c>
      <c r="AZ474" s="391" t="s">
        <v>1418</v>
      </c>
      <c r="BA474" s="391" t="s">
        <v>1419</v>
      </c>
      <c r="BB474" s="391" t="s">
        <v>1420</v>
      </c>
      <c r="BC474" s="391" t="s">
        <v>1421</v>
      </c>
      <c r="BD474" s="391"/>
      <c r="BE474" s="392"/>
      <c r="BF474" s="391"/>
      <c r="BG474" s="393"/>
      <c r="BH474" s="391"/>
      <c r="BI474" s="391"/>
      <c r="BJ474" s="391"/>
      <c r="BK474" s="391"/>
      <c r="BL474" s="391"/>
      <c r="BM474" s="391"/>
      <c r="BN474" s="391"/>
      <c r="BO474" s="391"/>
      <c r="BP474" s="391"/>
      <c r="BQ474" s="391"/>
      <c r="BR474" s="391"/>
    </row>
    <row r="475" spans="1:70" hidden="1" x14ac:dyDescent="0.35">
      <c r="A475" s="301" t="s">
        <v>477</v>
      </c>
      <c r="B475" s="302" t="s">
        <v>478</v>
      </c>
      <c r="C475" s="302" t="s">
        <v>479</v>
      </c>
      <c r="D475" s="303" t="s">
        <v>480</v>
      </c>
      <c r="E475" s="303" t="s">
        <v>481</v>
      </c>
      <c r="F475" s="302" t="s">
        <v>482</v>
      </c>
      <c r="G475" s="302" t="s">
        <v>483</v>
      </c>
      <c r="H475" s="302" t="s">
        <v>484</v>
      </c>
      <c r="I475" s="302" t="s">
        <v>485</v>
      </c>
      <c r="J475" s="302" t="s">
        <v>486</v>
      </c>
      <c r="K475" s="302" t="s">
        <v>487</v>
      </c>
      <c r="L475" s="301" t="s">
        <v>488</v>
      </c>
      <c r="M475" s="302" t="s">
        <v>587</v>
      </c>
      <c r="N475" s="302" t="s">
        <v>588</v>
      </c>
      <c r="O475" s="302" t="s">
        <v>487</v>
      </c>
      <c r="P475" s="302" t="s">
        <v>484</v>
      </c>
      <c r="Q475" s="301" t="s">
        <v>491</v>
      </c>
      <c r="R475" s="302" t="s">
        <v>492</v>
      </c>
      <c r="S475" s="302" t="s">
        <v>493</v>
      </c>
      <c r="T475" s="302">
        <v>40378314</v>
      </c>
      <c r="U475" s="302"/>
      <c r="V475" s="302"/>
      <c r="W475" s="303" t="s">
        <v>1516</v>
      </c>
      <c r="X475" s="302" t="s">
        <v>792</v>
      </c>
      <c r="Y475" s="302" t="s">
        <v>590</v>
      </c>
      <c r="Z475" s="302" t="s">
        <v>793</v>
      </c>
      <c r="AA475" s="302"/>
      <c r="AB475" s="302" t="s">
        <v>794</v>
      </c>
      <c r="AC475" s="302" t="s">
        <v>795</v>
      </c>
      <c r="AD475" s="304">
        <v>0</v>
      </c>
      <c r="AE475" s="304">
        <v>-700</v>
      </c>
      <c r="AF475" s="302" t="s">
        <v>273</v>
      </c>
      <c r="AG475" s="302">
        <v>2.2060999999999999E-4</v>
      </c>
      <c r="AH475" s="304">
        <v>0</v>
      </c>
      <c r="AI475" s="304">
        <v>-0.15</v>
      </c>
      <c r="AJ475" s="302"/>
      <c r="AK475" s="302"/>
      <c r="AL475" s="301"/>
      <c r="AM475" s="302"/>
      <c r="AN475" s="302"/>
      <c r="AO475" s="301"/>
      <c r="AP475" s="301"/>
      <c r="AQ475" s="302" t="s">
        <v>796</v>
      </c>
      <c r="AR475" s="302"/>
      <c r="AS475" s="303"/>
      <c r="AT475" s="302"/>
      <c r="AU475" s="302"/>
      <c r="AV475" s="304"/>
      <c r="AW475" s="302"/>
      <c r="AX475" s="302"/>
      <c r="AY475" s="304"/>
      <c r="AZ475" s="302"/>
      <c r="BA475" s="302"/>
      <c r="BB475" s="302"/>
      <c r="BC475" s="302"/>
      <c r="BD475" s="302"/>
      <c r="BE475" s="303"/>
      <c r="BF475" s="302"/>
      <c r="BG475" s="304"/>
      <c r="BH475" s="302"/>
      <c r="BI475" s="302"/>
      <c r="BJ475" s="302"/>
      <c r="BK475" s="302"/>
      <c r="BL475" s="302"/>
      <c r="BM475" s="302"/>
      <c r="BN475" s="302"/>
      <c r="BO475" s="302"/>
      <c r="BP475" s="302"/>
      <c r="BQ475" s="302"/>
      <c r="BR475" s="302"/>
    </row>
    <row r="476" spans="1:70" s="409" customFormat="1" hidden="1" x14ac:dyDescent="0.35">
      <c r="A476" s="405" t="s">
        <v>477</v>
      </c>
      <c r="B476" s="406" t="s">
        <v>478</v>
      </c>
      <c r="C476" s="406" t="s">
        <v>479</v>
      </c>
      <c r="D476" s="407" t="s">
        <v>480</v>
      </c>
      <c r="E476" s="407" t="s">
        <v>481</v>
      </c>
      <c r="F476" s="406" t="s">
        <v>482</v>
      </c>
      <c r="G476" s="406" t="s">
        <v>483</v>
      </c>
      <c r="H476" s="406" t="s">
        <v>484</v>
      </c>
      <c r="I476" s="406" t="s">
        <v>485</v>
      </c>
      <c r="J476" s="406" t="s">
        <v>486</v>
      </c>
      <c r="K476" s="406" t="s">
        <v>487</v>
      </c>
      <c r="L476" s="405" t="s">
        <v>488</v>
      </c>
      <c r="M476" s="406" t="s">
        <v>587</v>
      </c>
      <c r="N476" s="406" t="s">
        <v>588</v>
      </c>
      <c r="O476" s="406" t="s">
        <v>487</v>
      </c>
      <c r="P476" s="406" t="s">
        <v>484</v>
      </c>
      <c r="Q476" s="405" t="s">
        <v>491</v>
      </c>
      <c r="R476" s="406" t="s">
        <v>492</v>
      </c>
      <c r="S476" s="406" t="s">
        <v>493</v>
      </c>
      <c r="T476" s="406">
        <v>40388182</v>
      </c>
      <c r="U476" s="406"/>
      <c r="V476" s="406"/>
      <c r="W476" s="407" t="s">
        <v>1521</v>
      </c>
      <c r="X476" s="406" t="s">
        <v>1242</v>
      </c>
      <c r="Y476" s="406" t="s">
        <v>590</v>
      </c>
      <c r="Z476" s="406" t="s">
        <v>497</v>
      </c>
      <c r="AA476" s="406" t="s">
        <v>498</v>
      </c>
      <c r="AB476" s="406" t="s">
        <v>499</v>
      </c>
      <c r="AC476" s="406" t="s">
        <v>500</v>
      </c>
      <c r="AD476" s="408">
        <v>26800000</v>
      </c>
      <c r="AE476" s="408">
        <v>26800000</v>
      </c>
      <c r="AF476" s="406" t="s">
        <v>273</v>
      </c>
      <c r="AG476" s="406">
        <v>2.2044999999999999E-4</v>
      </c>
      <c r="AH476" s="408">
        <v>5908.06</v>
      </c>
      <c r="AI476" s="408">
        <v>5908.06</v>
      </c>
      <c r="AJ476" s="406" t="s">
        <v>501</v>
      </c>
      <c r="AK476" s="406" t="s">
        <v>502</v>
      </c>
      <c r="AL476" s="405" t="s">
        <v>503</v>
      </c>
      <c r="AM476" s="406">
        <v>34801</v>
      </c>
      <c r="AN476" s="406">
        <v>72715</v>
      </c>
      <c r="AO476" s="405" t="s">
        <v>477</v>
      </c>
      <c r="AP476" s="405" t="s">
        <v>504</v>
      </c>
      <c r="AQ476" s="406" t="s">
        <v>1243</v>
      </c>
      <c r="AR476" s="406" t="s">
        <v>516</v>
      </c>
      <c r="AS476" s="407" t="s">
        <v>1521</v>
      </c>
      <c r="AT476" s="406" t="s">
        <v>482</v>
      </c>
      <c r="AU476" s="406" t="s">
        <v>1522</v>
      </c>
      <c r="AV476" s="408" t="s">
        <v>1523</v>
      </c>
      <c r="AW476" s="406" t="s">
        <v>1524</v>
      </c>
      <c r="AX476" s="406" t="s">
        <v>509</v>
      </c>
      <c r="AY476" s="408" t="s">
        <v>1523</v>
      </c>
      <c r="AZ476" s="406">
        <v>1972462</v>
      </c>
      <c r="BA476" s="406" t="s">
        <v>1525</v>
      </c>
      <c r="BB476" s="406" t="s">
        <v>1526</v>
      </c>
      <c r="BC476" s="406" t="s">
        <v>1527</v>
      </c>
      <c r="BD476" s="406" t="s">
        <v>1528</v>
      </c>
      <c r="BE476" s="407" t="s">
        <v>599</v>
      </c>
      <c r="BF476" s="406" t="s">
        <v>273</v>
      </c>
      <c r="BG476" s="408" t="s">
        <v>1523</v>
      </c>
      <c r="BH476" s="406">
        <v>10186875</v>
      </c>
      <c r="BI476" s="406">
        <v>1</v>
      </c>
      <c r="BJ476" s="406" t="s">
        <v>1524</v>
      </c>
      <c r="BK476" s="406" t="s">
        <v>600</v>
      </c>
      <c r="BL476" s="406" t="s">
        <v>601</v>
      </c>
      <c r="BM476" s="406"/>
      <c r="BN476" s="406"/>
      <c r="BO476" s="406"/>
      <c r="BP476" s="406"/>
      <c r="BQ476" s="406"/>
      <c r="BR476" s="406"/>
    </row>
    <row r="477" spans="1:70" s="404" customFormat="1" hidden="1" x14ac:dyDescent="0.35">
      <c r="A477" s="400" t="s">
        <v>477</v>
      </c>
      <c r="B477" s="401" t="s">
        <v>478</v>
      </c>
      <c r="C477" s="401" t="s">
        <v>479</v>
      </c>
      <c r="D477" s="402" t="s">
        <v>480</v>
      </c>
      <c r="E477" s="402" t="s">
        <v>481</v>
      </c>
      <c r="F477" s="401" t="s">
        <v>482</v>
      </c>
      <c r="G477" s="401" t="s">
        <v>483</v>
      </c>
      <c r="H477" s="401" t="s">
        <v>484</v>
      </c>
      <c r="I477" s="401" t="s">
        <v>485</v>
      </c>
      <c r="J477" s="401" t="s">
        <v>486</v>
      </c>
      <c r="K477" s="401" t="s">
        <v>487</v>
      </c>
      <c r="L477" s="400" t="s">
        <v>488</v>
      </c>
      <c r="M477" s="401" t="s">
        <v>587</v>
      </c>
      <c r="N477" s="401" t="s">
        <v>588</v>
      </c>
      <c r="O477" s="401" t="s">
        <v>487</v>
      </c>
      <c r="P477" s="401" t="s">
        <v>484</v>
      </c>
      <c r="Q477" s="400" t="s">
        <v>491</v>
      </c>
      <c r="R477" s="401" t="s">
        <v>492</v>
      </c>
      <c r="S477" s="401" t="s">
        <v>493</v>
      </c>
      <c r="T477" s="401">
        <v>40388183</v>
      </c>
      <c r="U477" s="401"/>
      <c r="V477" s="401"/>
      <c r="W477" s="402" t="s">
        <v>589</v>
      </c>
      <c r="X477" s="401" t="s">
        <v>495</v>
      </c>
      <c r="Y477" s="401" t="s">
        <v>590</v>
      </c>
      <c r="Z477" s="401" t="s">
        <v>497</v>
      </c>
      <c r="AA477" s="401" t="s">
        <v>498</v>
      </c>
      <c r="AB477" s="401" t="s">
        <v>499</v>
      </c>
      <c r="AC477" s="401" t="s">
        <v>500</v>
      </c>
      <c r="AD477" s="403">
        <v>750000</v>
      </c>
      <c r="AE477" s="403">
        <v>750000</v>
      </c>
      <c r="AF477" s="401" t="s">
        <v>273</v>
      </c>
      <c r="AG477" s="401">
        <v>2.2044999999999999E-4</v>
      </c>
      <c r="AH477" s="403">
        <v>165.48</v>
      </c>
      <c r="AI477" s="403">
        <v>165.48</v>
      </c>
      <c r="AJ477" s="401" t="s">
        <v>501</v>
      </c>
      <c r="AK477" s="401" t="s">
        <v>502</v>
      </c>
      <c r="AL477" s="400" t="s">
        <v>503</v>
      </c>
      <c r="AM477" s="401">
        <v>34801</v>
      </c>
      <c r="AN477" s="401">
        <v>72130</v>
      </c>
      <c r="AO477" s="400" t="s">
        <v>477</v>
      </c>
      <c r="AP477" s="400" t="s">
        <v>504</v>
      </c>
      <c r="AQ477" s="401" t="s">
        <v>591</v>
      </c>
      <c r="AR477" s="401" t="s">
        <v>516</v>
      </c>
      <c r="AS477" s="402" t="s">
        <v>589</v>
      </c>
      <c r="AT477" s="401" t="s">
        <v>482</v>
      </c>
      <c r="AU477" s="401" t="s">
        <v>592</v>
      </c>
      <c r="AV477" s="403" t="s">
        <v>593</v>
      </c>
      <c r="AW477" s="401" t="s">
        <v>594</v>
      </c>
      <c r="AX477" s="401" t="s">
        <v>509</v>
      </c>
      <c r="AY477" s="403" t="s">
        <v>595</v>
      </c>
      <c r="AZ477" s="401">
        <v>1191897</v>
      </c>
      <c r="BA477" s="401" t="s">
        <v>596</v>
      </c>
      <c r="BB477" s="401" t="s">
        <v>597</v>
      </c>
      <c r="BC477" s="401" t="s">
        <v>521</v>
      </c>
      <c r="BD477" s="401" t="s">
        <v>598</v>
      </c>
      <c r="BE477" s="402" t="s">
        <v>599</v>
      </c>
      <c r="BF477" s="401" t="s">
        <v>273</v>
      </c>
      <c r="BG477" s="403" t="s">
        <v>593</v>
      </c>
      <c r="BH477" s="401">
        <v>10178006</v>
      </c>
      <c r="BI477" s="401">
        <v>1</v>
      </c>
      <c r="BJ477" s="401" t="s">
        <v>594</v>
      </c>
      <c r="BK477" s="401" t="s">
        <v>600</v>
      </c>
      <c r="BL477" s="401" t="s">
        <v>601</v>
      </c>
      <c r="BM477" s="401"/>
      <c r="BN477" s="401"/>
      <c r="BO477" s="401"/>
      <c r="BP477" s="401"/>
      <c r="BQ477" s="401"/>
      <c r="BR477" s="401"/>
    </row>
    <row r="478" spans="1:70" s="404" customFormat="1" hidden="1" x14ac:dyDescent="0.35">
      <c r="A478" s="400" t="s">
        <v>477</v>
      </c>
      <c r="B478" s="401" t="s">
        <v>478</v>
      </c>
      <c r="C478" s="401" t="s">
        <v>479</v>
      </c>
      <c r="D478" s="402" t="s">
        <v>480</v>
      </c>
      <c r="E478" s="402" t="s">
        <v>481</v>
      </c>
      <c r="F478" s="401" t="s">
        <v>482</v>
      </c>
      <c r="G478" s="401" t="s">
        <v>483</v>
      </c>
      <c r="H478" s="401" t="s">
        <v>484</v>
      </c>
      <c r="I478" s="401" t="s">
        <v>485</v>
      </c>
      <c r="J478" s="401" t="s">
        <v>486</v>
      </c>
      <c r="K478" s="401" t="s">
        <v>487</v>
      </c>
      <c r="L478" s="400" t="s">
        <v>488</v>
      </c>
      <c r="M478" s="401" t="s">
        <v>587</v>
      </c>
      <c r="N478" s="401" t="s">
        <v>588</v>
      </c>
      <c r="O478" s="401" t="s">
        <v>487</v>
      </c>
      <c r="P478" s="401" t="s">
        <v>484</v>
      </c>
      <c r="Q478" s="400" t="s">
        <v>491</v>
      </c>
      <c r="R478" s="401" t="s">
        <v>492</v>
      </c>
      <c r="S478" s="401" t="s">
        <v>493</v>
      </c>
      <c r="T478" s="401">
        <v>40388184</v>
      </c>
      <c r="U478" s="401"/>
      <c r="V478" s="401"/>
      <c r="W478" s="402" t="s">
        <v>589</v>
      </c>
      <c r="X478" s="401" t="s">
        <v>495</v>
      </c>
      <c r="Y478" s="401" t="s">
        <v>590</v>
      </c>
      <c r="Z478" s="401" t="s">
        <v>497</v>
      </c>
      <c r="AA478" s="401" t="s">
        <v>498</v>
      </c>
      <c r="AB478" s="401" t="s">
        <v>499</v>
      </c>
      <c r="AC478" s="401" t="s">
        <v>500</v>
      </c>
      <c r="AD478" s="403">
        <v>251370</v>
      </c>
      <c r="AE478" s="403">
        <v>251370</v>
      </c>
      <c r="AF478" s="401" t="s">
        <v>273</v>
      </c>
      <c r="AG478" s="401">
        <v>2.2044999999999999E-4</v>
      </c>
      <c r="AH478" s="403">
        <v>55.46</v>
      </c>
      <c r="AI478" s="403">
        <v>55.46</v>
      </c>
      <c r="AJ478" s="401" t="s">
        <v>501</v>
      </c>
      <c r="AK478" s="401" t="s">
        <v>502</v>
      </c>
      <c r="AL478" s="400" t="s">
        <v>503</v>
      </c>
      <c r="AM478" s="401">
        <v>34801</v>
      </c>
      <c r="AN478" s="401">
        <v>72130</v>
      </c>
      <c r="AO478" s="400" t="s">
        <v>477</v>
      </c>
      <c r="AP478" s="400" t="s">
        <v>504</v>
      </c>
      <c r="AQ478" s="401" t="s">
        <v>591</v>
      </c>
      <c r="AR478" s="401" t="s">
        <v>516</v>
      </c>
      <c r="AS478" s="402" t="s">
        <v>589</v>
      </c>
      <c r="AT478" s="401" t="s">
        <v>482</v>
      </c>
      <c r="AU478" s="401" t="s">
        <v>592</v>
      </c>
      <c r="AV478" s="403" t="s">
        <v>593</v>
      </c>
      <c r="AW478" s="401" t="s">
        <v>602</v>
      </c>
      <c r="AX478" s="401" t="s">
        <v>603</v>
      </c>
      <c r="AY478" s="403" t="s">
        <v>604</v>
      </c>
      <c r="AZ478" s="401">
        <v>1191897</v>
      </c>
      <c r="BA478" s="401" t="s">
        <v>596</v>
      </c>
      <c r="BB478" s="401" t="s">
        <v>597</v>
      </c>
      <c r="BC478" s="401" t="s">
        <v>521</v>
      </c>
      <c r="BD478" s="401" t="s">
        <v>598</v>
      </c>
      <c r="BE478" s="402" t="s">
        <v>599</v>
      </c>
      <c r="BF478" s="401" t="s">
        <v>273</v>
      </c>
      <c r="BG478" s="403" t="s">
        <v>593</v>
      </c>
      <c r="BH478" s="401">
        <v>10178006</v>
      </c>
      <c r="BI478" s="401">
        <v>2</v>
      </c>
      <c r="BJ478" s="401" t="s">
        <v>602</v>
      </c>
      <c r="BK478" s="401" t="s">
        <v>600</v>
      </c>
      <c r="BL478" s="401" t="s">
        <v>601</v>
      </c>
      <c r="BM478" s="401"/>
      <c r="BN478" s="401"/>
      <c r="BO478" s="401"/>
      <c r="BP478" s="401"/>
      <c r="BQ478" s="401"/>
      <c r="BR478" s="401"/>
    </row>
    <row r="479" spans="1:70" s="404" customFormat="1" hidden="1" x14ac:dyDescent="0.35">
      <c r="A479" s="400" t="s">
        <v>477</v>
      </c>
      <c r="B479" s="401" t="s">
        <v>478</v>
      </c>
      <c r="C479" s="401" t="s">
        <v>479</v>
      </c>
      <c r="D479" s="402" t="s">
        <v>480</v>
      </c>
      <c r="E479" s="402" t="s">
        <v>481</v>
      </c>
      <c r="F479" s="401" t="s">
        <v>482</v>
      </c>
      <c r="G479" s="401" t="s">
        <v>483</v>
      </c>
      <c r="H479" s="401" t="s">
        <v>484</v>
      </c>
      <c r="I479" s="401" t="s">
        <v>485</v>
      </c>
      <c r="J479" s="401" t="s">
        <v>486</v>
      </c>
      <c r="K479" s="401" t="s">
        <v>487</v>
      </c>
      <c r="L479" s="400" t="s">
        <v>488</v>
      </c>
      <c r="M479" s="401" t="s">
        <v>587</v>
      </c>
      <c r="N479" s="401" t="s">
        <v>588</v>
      </c>
      <c r="O479" s="401" t="s">
        <v>487</v>
      </c>
      <c r="P479" s="401" t="s">
        <v>484</v>
      </c>
      <c r="Q479" s="400" t="s">
        <v>491</v>
      </c>
      <c r="R479" s="401" t="s">
        <v>492</v>
      </c>
      <c r="S479" s="401" t="s">
        <v>493</v>
      </c>
      <c r="T479" s="401">
        <v>40388185</v>
      </c>
      <c r="U479" s="401"/>
      <c r="V479" s="401"/>
      <c r="W479" s="402" t="s">
        <v>589</v>
      </c>
      <c r="X479" s="401" t="s">
        <v>495</v>
      </c>
      <c r="Y479" s="401" t="s">
        <v>590</v>
      </c>
      <c r="Z479" s="401" t="s">
        <v>497</v>
      </c>
      <c r="AA479" s="401" t="s">
        <v>498</v>
      </c>
      <c r="AB479" s="401" t="s">
        <v>499</v>
      </c>
      <c r="AC479" s="401" t="s">
        <v>605</v>
      </c>
      <c r="AD479" s="403">
        <v>0</v>
      </c>
      <c r="AE479" s="403">
        <v>0</v>
      </c>
      <c r="AF479" s="401" t="s">
        <v>273</v>
      </c>
      <c r="AG479" s="401">
        <v>2.2044999999999999E-4</v>
      </c>
      <c r="AH479" s="403">
        <v>-0.14000000000000001</v>
      </c>
      <c r="AI479" s="403">
        <v>-0.14000000000000001</v>
      </c>
      <c r="AJ479" s="401" t="s">
        <v>501</v>
      </c>
      <c r="AK479" s="401" t="s">
        <v>502</v>
      </c>
      <c r="AL479" s="400" t="s">
        <v>503</v>
      </c>
      <c r="AM479" s="401">
        <v>34801</v>
      </c>
      <c r="AN479" s="401">
        <v>72130</v>
      </c>
      <c r="AO479" s="400" t="s">
        <v>477</v>
      </c>
      <c r="AP479" s="400" t="s">
        <v>504</v>
      </c>
      <c r="AQ479" s="401" t="s">
        <v>591</v>
      </c>
      <c r="AR479" s="401" t="s">
        <v>516</v>
      </c>
      <c r="AS479" s="402" t="s">
        <v>589</v>
      </c>
      <c r="AT479" s="401" t="s">
        <v>482</v>
      </c>
      <c r="AU479" s="401" t="s">
        <v>592</v>
      </c>
      <c r="AV479" s="403" t="s">
        <v>593</v>
      </c>
      <c r="AW479" s="401" t="s">
        <v>594</v>
      </c>
      <c r="AX479" s="401" t="s">
        <v>509</v>
      </c>
      <c r="AY479" s="403" t="s">
        <v>606</v>
      </c>
      <c r="AZ479" s="401">
        <v>1191897</v>
      </c>
      <c r="BA479" s="401" t="s">
        <v>596</v>
      </c>
      <c r="BB479" s="401" t="s">
        <v>597</v>
      </c>
      <c r="BC479" s="401" t="s">
        <v>521</v>
      </c>
      <c r="BD479" s="401" t="s">
        <v>598</v>
      </c>
      <c r="BE479" s="402" t="s">
        <v>599</v>
      </c>
      <c r="BF479" s="401" t="s">
        <v>273</v>
      </c>
      <c r="BG479" s="403" t="s">
        <v>593</v>
      </c>
      <c r="BH479" s="401">
        <v>10178006</v>
      </c>
      <c r="BI479" s="401">
        <v>1</v>
      </c>
      <c r="BJ479" s="401" t="s">
        <v>594</v>
      </c>
      <c r="BK479" s="401" t="s">
        <v>600</v>
      </c>
      <c r="BL479" s="401" t="s">
        <v>601</v>
      </c>
      <c r="BM479" s="401"/>
      <c r="BN479" s="401"/>
      <c r="BO479" s="401"/>
      <c r="BP479" s="401"/>
      <c r="BQ479" s="401"/>
      <c r="BR479" s="401"/>
    </row>
    <row r="480" spans="1:70" s="404" customFormat="1" hidden="1" x14ac:dyDescent="0.35">
      <c r="A480" s="400" t="s">
        <v>477</v>
      </c>
      <c r="B480" s="401" t="s">
        <v>478</v>
      </c>
      <c r="C480" s="401" t="s">
        <v>479</v>
      </c>
      <c r="D480" s="402" t="s">
        <v>480</v>
      </c>
      <c r="E480" s="402" t="s">
        <v>481</v>
      </c>
      <c r="F480" s="401" t="s">
        <v>482</v>
      </c>
      <c r="G480" s="401" t="s">
        <v>483</v>
      </c>
      <c r="H480" s="401" t="s">
        <v>484</v>
      </c>
      <c r="I480" s="401" t="s">
        <v>485</v>
      </c>
      <c r="J480" s="401" t="s">
        <v>486</v>
      </c>
      <c r="K480" s="401" t="s">
        <v>487</v>
      </c>
      <c r="L480" s="400" t="s">
        <v>488</v>
      </c>
      <c r="M480" s="401" t="s">
        <v>587</v>
      </c>
      <c r="N480" s="401" t="s">
        <v>588</v>
      </c>
      <c r="O480" s="401" t="s">
        <v>487</v>
      </c>
      <c r="P480" s="401" t="s">
        <v>484</v>
      </c>
      <c r="Q480" s="400" t="s">
        <v>491</v>
      </c>
      <c r="R480" s="401" t="s">
        <v>492</v>
      </c>
      <c r="S480" s="401" t="s">
        <v>493</v>
      </c>
      <c r="T480" s="401">
        <v>40388186</v>
      </c>
      <c r="U480" s="401"/>
      <c r="V480" s="401"/>
      <c r="W480" s="402" t="s">
        <v>589</v>
      </c>
      <c r="X480" s="401" t="s">
        <v>495</v>
      </c>
      <c r="Y480" s="401" t="s">
        <v>590</v>
      </c>
      <c r="Z480" s="401" t="s">
        <v>497</v>
      </c>
      <c r="AA480" s="401" t="s">
        <v>498</v>
      </c>
      <c r="AB480" s="401" t="s">
        <v>499</v>
      </c>
      <c r="AC480" s="401" t="s">
        <v>605</v>
      </c>
      <c r="AD480" s="403">
        <v>0</v>
      </c>
      <c r="AE480" s="403">
        <v>0</v>
      </c>
      <c r="AF480" s="401" t="s">
        <v>273</v>
      </c>
      <c r="AG480" s="401">
        <v>2.2044999999999999E-4</v>
      </c>
      <c r="AH480" s="403">
        <v>-0.05</v>
      </c>
      <c r="AI480" s="403">
        <v>-0.05</v>
      </c>
      <c r="AJ480" s="401" t="s">
        <v>501</v>
      </c>
      <c r="AK480" s="401" t="s">
        <v>502</v>
      </c>
      <c r="AL480" s="400" t="s">
        <v>503</v>
      </c>
      <c r="AM480" s="401">
        <v>34801</v>
      </c>
      <c r="AN480" s="401">
        <v>72130</v>
      </c>
      <c r="AO480" s="400" t="s">
        <v>477</v>
      </c>
      <c r="AP480" s="400" t="s">
        <v>504</v>
      </c>
      <c r="AQ480" s="401" t="s">
        <v>591</v>
      </c>
      <c r="AR480" s="401" t="s">
        <v>516</v>
      </c>
      <c r="AS480" s="402" t="s">
        <v>589</v>
      </c>
      <c r="AT480" s="401" t="s">
        <v>482</v>
      </c>
      <c r="AU480" s="401" t="s">
        <v>592</v>
      </c>
      <c r="AV480" s="403" t="s">
        <v>593</v>
      </c>
      <c r="AW480" s="401" t="s">
        <v>602</v>
      </c>
      <c r="AX480" s="401" t="s">
        <v>603</v>
      </c>
      <c r="AY480" s="403" t="s">
        <v>606</v>
      </c>
      <c r="AZ480" s="401">
        <v>1191897</v>
      </c>
      <c r="BA480" s="401" t="s">
        <v>596</v>
      </c>
      <c r="BB480" s="401" t="s">
        <v>597</v>
      </c>
      <c r="BC480" s="401" t="s">
        <v>521</v>
      </c>
      <c r="BD480" s="401" t="s">
        <v>598</v>
      </c>
      <c r="BE480" s="402" t="s">
        <v>599</v>
      </c>
      <c r="BF480" s="401" t="s">
        <v>273</v>
      </c>
      <c r="BG480" s="403" t="s">
        <v>593</v>
      </c>
      <c r="BH480" s="401">
        <v>10178006</v>
      </c>
      <c r="BI480" s="401">
        <v>2</v>
      </c>
      <c r="BJ480" s="401" t="s">
        <v>602</v>
      </c>
      <c r="BK480" s="401" t="s">
        <v>600</v>
      </c>
      <c r="BL480" s="401" t="s">
        <v>601</v>
      </c>
      <c r="BM480" s="401"/>
      <c r="BN480" s="401"/>
      <c r="BO480" s="401"/>
      <c r="BP480" s="401"/>
      <c r="BQ480" s="401"/>
      <c r="BR480" s="401"/>
    </row>
    <row r="481" spans="1:70" hidden="1" x14ac:dyDescent="0.35">
      <c r="A481" s="301" t="s">
        <v>477</v>
      </c>
      <c r="B481" s="302" t="s">
        <v>478</v>
      </c>
      <c r="C481" s="302" t="s">
        <v>479</v>
      </c>
      <c r="D481" s="303" t="s">
        <v>480</v>
      </c>
      <c r="E481" s="303" t="s">
        <v>481</v>
      </c>
      <c r="F481" s="302" t="s">
        <v>482</v>
      </c>
      <c r="G481" s="302" t="s">
        <v>483</v>
      </c>
      <c r="H481" s="302" t="s">
        <v>484</v>
      </c>
      <c r="I481" s="302" t="s">
        <v>485</v>
      </c>
      <c r="J481" s="302" t="s">
        <v>486</v>
      </c>
      <c r="K481" s="302" t="s">
        <v>487</v>
      </c>
      <c r="L481" s="301" t="s">
        <v>488</v>
      </c>
      <c r="M481" s="302" t="s">
        <v>587</v>
      </c>
      <c r="N481" s="302" t="s">
        <v>588</v>
      </c>
      <c r="O481" s="302" t="s">
        <v>487</v>
      </c>
      <c r="P481" s="302" t="s">
        <v>484</v>
      </c>
      <c r="Q481" s="301" t="s">
        <v>491</v>
      </c>
      <c r="R481" s="302" t="s">
        <v>492</v>
      </c>
      <c r="S481" s="302" t="s">
        <v>493</v>
      </c>
      <c r="T481" s="302">
        <v>40409721</v>
      </c>
      <c r="U481" s="302"/>
      <c r="V481" s="302"/>
      <c r="W481" s="303" t="s">
        <v>1521</v>
      </c>
      <c r="X481" s="302" t="s">
        <v>792</v>
      </c>
      <c r="Y481" s="302" t="s">
        <v>590</v>
      </c>
      <c r="Z481" s="302" t="s">
        <v>793</v>
      </c>
      <c r="AA481" s="302"/>
      <c r="AB481" s="302" t="s">
        <v>794</v>
      </c>
      <c r="AC481" s="302" t="s">
        <v>795</v>
      </c>
      <c r="AD481" s="304">
        <v>0</v>
      </c>
      <c r="AE481" s="304">
        <v>1946095.9</v>
      </c>
      <c r="AF481" s="302" t="s">
        <v>273</v>
      </c>
      <c r="AG481" s="302">
        <v>2.2044999999999999E-4</v>
      </c>
      <c r="AH481" s="304">
        <v>0</v>
      </c>
      <c r="AI481" s="304">
        <v>429.02</v>
      </c>
      <c r="AJ481" s="302"/>
      <c r="AK481" s="302"/>
      <c r="AL481" s="301"/>
      <c r="AM481" s="302"/>
      <c r="AN481" s="302"/>
      <c r="AO481" s="301"/>
      <c r="AP481" s="301"/>
      <c r="AQ481" s="302" t="s">
        <v>796</v>
      </c>
      <c r="AR481" s="302"/>
      <c r="AS481" s="303"/>
      <c r="AT481" s="302"/>
      <c r="AU481" s="302"/>
      <c r="AV481" s="304"/>
      <c r="AW481" s="302"/>
      <c r="AX481" s="302"/>
      <c r="AY481" s="304"/>
      <c r="AZ481" s="302"/>
      <c r="BA481" s="302"/>
      <c r="BB481" s="302"/>
      <c r="BC481" s="302"/>
      <c r="BD481" s="302"/>
      <c r="BE481" s="303"/>
      <c r="BF481" s="302"/>
      <c r="BG481" s="304"/>
      <c r="BH481" s="302"/>
      <c r="BI481" s="302"/>
      <c r="BJ481" s="302"/>
      <c r="BK481" s="302"/>
      <c r="BL481" s="302"/>
      <c r="BM481" s="302"/>
      <c r="BN481" s="302"/>
      <c r="BO481" s="302"/>
      <c r="BP481" s="302"/>
      <c r="BQ481" s="302"/>
      <c r="BR481" s="302"/>
    </row>
    <row r="482" spans="1:70" hidden="1" x14ac:dyDescent="0.35">
      <c r="A482" s="301" t="s">
        <v>477</v>
      </c>
      <c r="B482" s="302" t="s">
        <v>478</v>
      </c>
      <c r="C482" s="302" t="s">
        <v>479</v>
      </c>
      <c r="D482" s="303" t="s">
        <v>480</v>
      </c>
      <c r="E482" s="303" t="s">
        <v>481</v>
      </c>
      <c r="F482" s="302" t="s">
        <v>482</v>
      </c>
      <c r="G482" s="302" t="s">
        <v>483</v>
      </c>
      <c r="H482" s="302" t="s">
        <v>484</v>
      </c>
      <c r="I482" s="302" t="s">
        <v>485</v>
      </c>
      <c r="J482" s="302" t="s">
        <v>486</v>
      </c>
      <c r="K482" s="302" t="s">
        <v>487</v>
      </c>
      <c r="L482" s="301" t="s">
        <v>488</v>
      </c>
      <c r="M482" s="302" t="s">
        <v>587</v>
      </c>
      <c r="N482" s="302" t="s">
        <v>588</v>
      </c>
      <c r="O482" s="302" t="s">
        <v>487</v>
      </c>
      <c r="P482" s="302" t="s">
        <v>484</v>
      </c>
      <c r="Q482" s="301" t="s">
        <v>491</v>
      </c>
      <c r="R482" s="302" t="s">
        <v>492</v>
      </c>
      <c r="S482" s="302" t="s">
        <v>493</v>
      </c>
      <c r="T482" s="302">
        <v>40409955</v>
      </c>
      <c r="U482" s="302"/>
      <c r="V482" s="302"/>
      <c r="W482" s="303" t="s">
        <v>923</v>
      </c>
      <c r="X482" s="302" t="s">
        <v>883</v>
      </c>
      <c r="Y482" s="302" t="s">
        <v>590</v>
      </c>
      <c r="Z482" s="302" t="s">
        <v>880</v>
      </c>
      <c r="AA482" s="302"/>
      <c r="AB482" s="302" t="s">
        <v>880</v>
      </c>
      <c r="AC482" s="302" t="s">
        <v>880</v>
      </c>
      <c r="AD482" s="304">
        <v>0.16</v>
      </c>
      <c r="AE482" s="304">
        <v>0.16</v>
      </c>
      <c r="AF482" s="302" t="s">
        <v>741</v>
      </c>
      <c r="AG482" s="302">
        <v>1</v>
      </c>
      <c r="AH482" s="304">
        <v>0.16</v>
      </c>
      <c r="AI482" s="304">
        <v>0.16</v>
      </c>
      <c r="AJ482" s="302" t="s">
        <v>501</v>
      </c>
      <c r="AK482" s="302" t="s">
        <v>502</v>
      </c>
      <c r="AL482" s="301" t="s">
        <v>503</v>
      </c>
      <c r="AM482" s="302">
        <v>34801</v>
      </c>
      <c r="AN482" s="302">
        <v>76125</v>
      </c>
      <c r="AO482" s="301" t="s">
        <v>477</v>
      </c>
      <c r="AP482" s="301" t="s">
        <v>504</v>
      </c>
      <c r="AQ482" s="302" t="s">
        <v>924</v>
      </c>
      <c r="AR482" s="302"/>
      <c r="AS482" s="303"/>
      <c r="AT482" s="302"/>
      <c r="AU482" s="302"/>
      <c r="AV482" s="304"/>
      <c r="AW482" s="302"/>
      <c r="AX482" s="302"/>
      <c r="AY482" s="304"/>
      <c r="AZ482" s="302"/>
      <c r="BA482" s="302"/>
      <c r="BB482" s="302"/>
      <c r="BC482" s="302"/>
      <c r="BD482" s="302"/>
      <c r="BE482" s="303"/>
      <c r="BF482" s="302"/>
      <c r="BG482" s="304"/>
      <c r="BH482" s="302"/>
      <c r="BI482" s="302"/>
      <c r="BJ482" s="302"/>
      <c r="BK482" s="302"/>
      <c r="BL482" s="302"/>
      <c r="BM482" s="302"/>
      <c r="BN482" s="302"/>
      <c r="BO482" s="302"/>
      <c r="BP482" s="302"/>
      <c r="BQ482" s="302"/>
      <c r="BR482" s="302"/>
    </row>
    <row r="483" spans="1:70" hidden="1" x14ac:dyDescent="0.35">
      <c r="A483" s="301" t="s">
        <v>477</v>
      </c>
      <c r="B483" s="302" t="s">
        <v>478</v>
      </c>
      <c r="C483" s="302" t="s">
        <v>479</v>
      </c>
      <c r="D483" s="303" t="s">
        <v>480</v>
      </c>
      <c r="E483" s="303" t="s">
        <v>481</v>
      </c>
      <c r="F483" s="302" t="s">
        <v>482</v>
      </c>
      <c r="G483" s="302" t="s">
        <v>483</v>
      </c>
      <c r="H483" s="302" t="s">
        <v>484</v>
      </c>
      <c r="I483" s="302" t="s">
        <v>485</v>
      </c>
      <c r="J483" s="302" t="s">
        <v>486</v>
      </c>
      <c r="K483" s="302" t="s">
        <v>487</v>
      </c>
      <c r="L483" s="301" t="s">
        <v>488</v>
      </c>
      <c r="M483" s="302" t="s">
        <v>587</v>
      </c>
      <c r="N483" s="302" t="s">
        <v>588</v>
      </c>
      <c r="O483" s="302" t="s">
        <v>487</v>
      </c>
      <c r="P483" s="302" t="s">
        <v>484</v>
      </c>
      <c r="Q483" s="301" t="s">
        <v>491</v>
      </c>
      <c r="R483" s="302" t="s">
        <v>492</v>
      </c>
      <c r="S483" s="302" t="s">
        <v>493</v>
      </c>
      <c r="T483" s="302">
        <v>40412430</v>
      </c>
      <c r="U483" s="302"/>
      <c r="V483" s="302"/>
      <c r="W483" s="303" t="s">
        <v>923</v>
      </c>
      <c r="X483" s="302" t="s">
        <v>883</v>
      </c>
      <c r="Y483" s="302" t="s">
        <v>590</v>
      </c>
      <c r="Z483" s="302" t="s">
        <v>880</v>
      </c>
      <c r="AA483" s="302"/>
      <c r="AB483" s="302" t="s">
        <v>880</v>
      </c>
      <c r="AC483" s="302" t="s">
        <v>880</v>
      </c>
      <c r="AD483" s="304">
        <v>4.29</v>
      </c>
      <c r="AE483" s="304">
        <v>4.29</v>
      </c>
      <c r="AF483" s="302" t="s">
        <v>741</v>
      </c>
      <c r="AG483" s="302">
        <v>1</v>
      </c>
      <c r="AH483" s="304">
        <v>4.29</v>
      </c>
      <c r="AI483" s="304">
        <v>4.29</v>
      </c>
      <c r="AJ483" s="302" t="s">
        <v>501</v>
      </c>
      <c r="AK483" s="302" t="s">
        <v>502</v>
      </c>
      <c r="AL483" s="301" t="s">
        <v>503</v>
      </c>
      <c r="AM483" s="302">
        <v>34801</v>
      </c>
      <c r="AN483" s="302">
        <v>76125</v>
      </c>
      <c r="AO483" s="301" t="s">
        <v>477</v>
      </c>
      <c r="AP483" s="301" t="s">
        <v>504</v>
      </c>
      <c r="AQ483" s="302" t="s">
        <v>924</v>
      </c>
      <c r="AR483" s="302"/>
      <c r="AS483" s="303"/>
      <c r="AT483" s="302"/>
      <c r="AU483" s="302"/>
      <c r="AV483" s="304"/>
      <c r="AW483" s="302"/>
      <c r="AX483" s="302"/>
      <c r="AY483" s="304"/>
      <c r="AZ483" s="302"/>
      <c r="BA483" s="302"/>
      <c r="BB483" s="302"/>
      <c r="BC483" s="302"/>
      <c r="BD483" s="302"/>
      <c r="BE483" s="303"/>
      <c r="BF483" s="302"/>
      <c r="BG483" s="304"/>
      <c r="BH483" s="302"/>
      <c r="BI483" s="302"/>
      <c r="BJ483" s="302"/>
      <c r="BK483" s="302"/>
      <c r="BL483" s="302"/>
      <c r="BM483" s="302"/>
      <c r="BN483" s="302"/>
      <c r="BO483" s="302"/>
      <c r="BP483" s="302"/>
      <c r="BQ483" s="302"/>
      <c r="BR483" s="302"/>
    </row>
    <row r="484" spans="1:70" s="409" customFormat="1" hidden="1" x14ac:dyDescent="0.35">
      <c r="A484" s="405" t="s">
        <v>477</v>
      </c>
      <c r="B484" s="406" t="s">
        <v>478</v>
      </c>
      <c r="C484" s="406" t="s">
        <v>479</v>
      </c>
      <c r="D484" s="407" t="s">
        <v>480</v>
      </c>
      <c r="E484" s="407" t="s">
        <v>481</v>
      </c>
      <c r="F484" s="406" t="s">
        <v>482</v>
      </c>
      <c r="G484" s="406" t="s">
        <v>483</v>
      </c>
      <c r="H484" s="406" t="s">
        <v>484</v>
      </c>
      <c r="I484" s="406" t="s">
        <v>485</v>
      </c>
      <c r="J484" s="406" t="s">
        <v>486</v>
      </c>
      <c r="K484" s="406" t="s">
        <v>487</v>
      </c>
      <c r="L484" s="405" t="s">
        <v>488</v>
      </c>
      <c r="M484" s="406" t="s">
        <v>587</v>
      </c>
      <c r="N484" s="406" t="s">
        <v>588</v>
      </c>
      <c r="O484" s="406" t="s">
        <v>487</v>
      </c>
      <c r="P484" s="406" t="s">
        <v>484</v>
      </c>
      <c r="Q484" s="405" t="s">
        <v>491</v>
      </c>
      <c r="R484" s="406" t="s">
        <v>492</v>
      </c>
      <c r="S484" s="406" t="s">
        <v>493</v>
      </c>
      <c r="T484" s="406">
        <v>40432328</v>
      </c>
      <c r="U484" s="406"/>
      <c r="V484" s="406"/>
      <c r="W484" s="407" t="s">
        <v>1529</v>
      </c>
      <c r="X484" s="406" t="s">
        <v>1242</v>
      </c>
      <c r="Y484" s="406" t="s">
        <v>590</v>
      </c>
      <c r="Z484" s="406" t="s">
        <v>497</v>
      </c>
      <c r="AA484" s="406" t="s">
        <v>498</v>
      </c>
      <c r="AB484" s="406" t="s">
        <v>499</v>
      </c>
      <c r="AC484" s="406" t="s">
        <v>500</v>
      </c>
      <c r="AD484" s="408">
        <v>1265000</v>
      </c>
      <c r="AE484" s="408">
        <v>1265000</v>
      </c>
      <c r="AF484" s="406" t="s">
        <v>273</v>
      </c>
      <c r="AG484" s="406">
        <v>2.2063000000000001E-4</v>
      </c>
      <c r="AH484" s="408">
        <v>279.10000000000002</v>
      </c>
      <c r="AI484" s="408">
        <v>279.10000000000002</v>
      </c>
      <c r="AJ484" s="406" t="s">
        <v>501</v>
      </c>
      <c r="AK484" s="406" t="s">
        <v>502</v>
      </c>
      <c r="AL484" s="405" t="s">
        <v>503</v>
      </c>
      <c r="AM484" s="406">
        <v>34801</v>
      </c>
      <c r="AN484" s="406">
        <v>72715</v>
      </c>
      <c r="AO484" s="405" t="s">
        <v>477</v>
      </c>
      <c r="AP484" s="405" t="s">
        <v>504</v>
      </c>
      <c r="AQ484" s="406" t="s">
        <v>1243</v>
      </c>
      <c r="AR484" s="406" t="s">
        <v>516</v>
      </c>
      <c r="AS484" s="407" t="s">
        <v>1529</v>
      </c>
      <c r="AT484" s="406" t="s">
        <v>482</v>
      </c>
      <c r="AU484" s="406" t="s">
        <v>1530</v>
      </c>
      <c r="AV484" s="408" t="s">
        <v>1531</v>
      </c>
      <c r="AW484" s="406" t="s">
        <v>1532</v>
      </c>
      <c r="AX484" s="406" t="s">
        <v>509</v>
      </c>
      <c r="AY484" s="408" t="s">
        <v>1531</v>
      </c>
      <c r="AZ484" s="406">
        <v>1040645</v>
      </c>
      <c r="BA484" s="406" t="s">
        <v>1533</v>
      </c>
      <c r="BB484" s="406" t="s">
        <v>1534</v>
      </c>
      <c r="BC484" s="406" t="s">
        <v>1535</v>
      </c>
      <c r="BD484" s="406" t="s">
        <v>1536</v>
      </c>
      <c r="BE484" s="407" t="s">
        <v>911</v>
      </c>
      <c r="BF484" s="406" t="s">
        <v>273</v>
      </c>
      <c r="BG484" s="408" t="s">
        <v>1531</v>
      </c>
      <c r="BH484" s="406">
        <v>10177988</v>
      </c>
      <c r="BI484" s="406">
        <v>1</v>
      </c>
      <c r="BJ484" s="406" t="s">
        <v>1532</v>
      </c>
      <c r="BK484" s="406" t="s">
        <v>600</v>
      </c>
      <c r="BL484" s="406" t="s">
        <v>601</v>
      </c>
      <c r="BM484" s="406"/>
      <c r="BN484" s="406"/>
      <c r="BO484" s="406"/>
      <c r="BP484" s="406"/>
      <c r="BQ484" s="406"/>
      <c r="BR484" s="406"/>
    </row>
    <row r="485" spans="1:70" hidden="1" x14ac:dyDescent="0.35">
      <c r="A485" s="301" t="s">
        <v>477</v>
      </c>
      <c r="B485" s="302" t="s">
        <v>478</v>
      </c>
      <c r="C485" s="302" t="s">
        <v>479</v>
      </c>
      <c r="D485" s="303" t="s">
        <v>480</v>
      </c>
      <c r="E485" s="303" t="s">
        <v>481</v>
      </c>
      <c r="F485" s="302" t="s">
        <v>482</v>
      </c>
      <c r="G485" s="302" t="s">
        <v>483</v>
      </c>
      <c r="H485" s="302" t="s">
        <v>484</v>
      </c>
      <c r="I485" s="302" t="s">
        <v>485</v>
      </c>
      <c r="J485" s="302" t="s">
        <v>486</v>
      </c>
      <c r="K485" s="302" t="s">
        <v>487</v>
      </c>
      <c r="L485" s="301" t="s">
        <v>488</v>
      </c>
      <c r="M485" s="302" t="s">
        <v>587</v>
      </c>
      <c r="N485" s="302" t="s">
        <v>588</v>
      </c>
      <c r="O485" s="302" t="s">
        <v>487</v>
      </c>
      <c r="P485" s="302" t="s">
        <v>484</v>
      </c>
      <c r="Q485" s="301" t="s">
        <v>491</v>
      </c>
      <c r="R485" s="302" t="s">
        <v>492</v>
      </c>
      <c r="S485" s="302" t="s">
        <v>493</v>
      </c>
      <c r="T485" s="302">
        <v>40444297</v>
      </c>
      <c r="U485" s="302"/>
      <c r="V485" s="302"/>
      <c r="W485" s="303" t="s">
        <v>1529</v>
      </c>
      <c r="X485" s="302" t="s">
        <v>792</v>
      </c>
      <c r="Y485" s="302" t="s">
        <v>590</v>
      </c>
      <c r="Z485" s="302" t="s">
        <v>793</v>
      </c>
      <c r="AA485" s="302"/>
      <c r="AB485" s="302" t="s">
        <v>794</v>
      </c>
      <c r="AC485" s="302" t="s">
        <v>795</v>
      </c>
      <c r="AD485" s="304">
        <v>0</v>
      </c>
      <c r="AE485" s="304">
        <v>88550</v>
      </c>
      <c r="AF485" s="302" t="s">
        <v>273</v>
      </c>
      <c r="AG485" s="302">
        <v>2.2063000000000001E-4</v>
      </c>
      <c r="AH485" s="304">
        <v>0</v>
      </c>
      <c r="AI485" s="304">
        <v>19.54</v>
      </c>
      <c r="AJ485" s="302"/>
      <c r="AK485" s="302"/>
      <c r="AL485" s="301"/>
      <c r="AM485" s="302"/>
      <c r="AN485" s="302"/>
      <c r="AO485" s="301"/>
      <c r="AP485" s="301"/>
      <c r="AQ485" s="302" t="s">
        <v>796</v>
      </c>
      <c r="AR485" s="302"/>
      <c r="AS485" s="303"/>
      <c r="AT485" s="302"/>
      <c r="AU485" s="302"/>
      <c r="AV485" s="304"/>
      <c r="AW485" s="302"/>
      <c r="AX485" s="302"/>
      <c r="AY485" s="304"/>
      <c r="AZ485" s="302"/>
      <c r="BA485" s="302"/>
      <c r="BB485" s="302"/>
      <c r="BC485" s="302"/>
      <c r="BD485" s="302"/>
      <c r="BE485" s="303"/>
      <c r="BF485" s="302"/>
      <c r="BG485" s="304"/>
      <c r="BH485" s="302"/>
      <c r="BI485" s="302"/>
      <c r="BJ485" s="302"/>
      <c r="BK485" s="302"/>
      <c r="BL485" s="302"/>
      <c r="BM485" s="302"/>
      <c r="BN485" s="302"/>
      <c r="BO485" s="302"/>
      <c r="BP485" s="302"/>
      <c r="BQ485" s="302"/>
      <c r="BR485" s="302"/>
    </row>
    <row r="486" spans="1:70" s="409" customFormat="1" hidden="1" x14ac:dyDescent="0.35">
      <c r="A486" s="405" t="s">
        <v>477</v>
      </c>
      <c r="B486" s="406" t="s">
        <v>478</v>
      </c>
      <c r="C486" s="406" t="s">
        <v>479</v>
      </c>
      <c r="D486" s="407" t="s">
        <v>480</v>
      </c>
      <c r="E486" s="407" t="s">
        <v>481</v>
      </c>
      <c r="F486" s="406" t="s">
        <v>482</v>
      </c>
      <c r="G486" s="406" t="s">
        <v>483</v>
      </c>
      <c r="H486" s="406" t="s">
        <v>484</v>
      </c>
      <c r="I486" s="406" t="s">
        <v>485</v>
      </c>
      <c r="J486" s="406" t="s">
        <v>486</v>
      </c>
      <c r="K486" s="406" t="s">
        <v>487</v>
      </c>
      <c r="L486" s="405" t="s">
        <v>488</v>
      </c>
      <c r="M486" s="406" t="s">
        <v>587</v>
      </c>
      <c r="N486" s="406" t="s">
        <v>588</v>
      </c>
      <c r="O486" s="406" t="s">
        <v>487</v>
      </c>
      <c r="P486" s="406" t="s">
        <v>484</v>
      </c>
      <c r="Q486" s="405" t="s">
        <v>491</v>
      </c>
      <c r="R486" s="406" t="s">
        <v>492</v>
      </c>
      <c r="S486" s="406" t="s">
        <v>493</v>
      </c>
      <c r="T486" s="406">
        <v>40491385</v>
      </c>
      <c r="U486" s="406"/>
      <c r="V486" s="406"/>
      <c r="W486" s="407" t="s">
        <v>515</v>
      </c>
      <c r="X486" s="406" t="s">
        <v>1537</v>
      </c>
      <c r="Y486" s="406" t="s">
        <v>590</v>
      </c>
      <c r="Z486" s="406" t="s">
        <v>497</v>
      </c>
      <c r="AA486" s="406" t="s">
        <v>498</v>
      </c>
      <c r="AB486" s="406" t="s">
        <v>499</v>
      </c>
      <c r="AC486" s="406" t="s">
        <v>500</v>
      </c>
      <c r="AD486" s="408">
        <v>2646000</v>
      </c>
      <c r="AE486" s="408">
        <v>2646000</v>
      </c>
      <c r="AF486" s="406" t="s">
        <v>273</v>
      </c>
      <c r="AG486" s="406">
        <v>2.1896E-4</v>
      </c>
      <c r="AH486" s="408">
        <v>583.30999999999995</v>
      </c>
      <c r="AI486" s="408">
        <v>583.30999999999995</v>
      </c>
      <c r="AJ486" s="406" t="s">
        <v>501</v>
      </c>
      <c r="AK486" s="406" t="s">
        <v>502</v>
      </c>
      <c r="AL486" s="405" t="s">
        <v>503</v>
      </c>
      <c r="AM486" s="406">
        <v>34801</v>
      </c>
      <c r="AN486" s="406">
        <v>74210</v>
      </c>
      <c r="AO486" s="405" t="s">
        <v>477</v>
      </c>
      <c r="AP486" s="405" t="s">
        <v>504</v>
      </c>
      <c r="AQ486" s="406" t="s">
        <v>1538</v>
      </c>
      <c r="AR486" s="406" t="s">
        <v>516</v>
      </c>
      <c r="AS486" s="407" t="s">
        <v>515</v>
      </c>
      <c r="AT486" s="406" t="s">
        <v>482</v>
      </c>
      <c r="AU486" s="406" t="s">
        <v>1539</v>
      </c>
      <c r="AV486" s="408" t="s">
        <v>1540</v>
      </c>
      <c r="AW486" s="406" t="s">
        <v>1541</v>
      </c>
      <c r="AX486" s="406" t="s">
        <v>509</v>
      </c>
      <c r="AY486" s="408" t="s">
        <v>1542</v>
      </c>
      <c r="AZ486" s="406">
        <v>1040927</v>
      </c>
      <c r="BA486" s="406" t="s">
        <v>1543</v>
      </c>
      <c r="BB486" s="406" t="s">
        <v>1544</v>
      </c>
      <c r="BC486" s="406" t="s">
        <v>512</v>
      </c>
      <c r="BD486" s="406" t="s">
        <v>1545</v>
      </c>
      <c r="BE486" s="407" t="s">
        <v>1546</v>
      </c>
      <c r="BF486" s="406" t="s">
        <v>273</v>
      </c>
      <c r="BG486" s="408" t="s">
        <v>1540</v>
      </c>
      <c r="BH486" s="406">
        <v>10186357</v>
      </c>
      <c r="BI486" s="406">
        <v>1</v>
      </c>
      <c r="BJ486" s="406" t="s">
        <v>1541</v>
      </c>
      <c r="BK486" s="406" t="s">
        <v>600</v>
      </c>
      <c r="BL486" s="406" t="s">
        <v>601</v>
      </c>
      <c r="BM486" s="406"/>
      <c r="BN486" s="406"/>
      <c r="BO486" s="406"/>
      <c r="BP486" s="406"/>
      <c r="BQ486" s="406"/>
      <c r="BR486" s="406"/>
    </row>
    <row r="487" spans="1:70" s="409" customFormat="1" hidden="1" x14ac:dyDescent="0.35">
      <c r="A487" s="405" t="s">
        <v>477</v>
      </c>
      <c r="B487" s="406" t="s">
        <v>478</v>
      </c>
      <c r="C487" s="406" t="s">
        <v>479</v>
      </c>
      <c r="D487" s="407" t="s">
        <v>480</v>
      </c>
      <c r="E487" s="407" t="s">
        <v>481</v>
      </c>
      <c r="F487" s="406" t="s">
        <v>482</v>
      </c>
      <c r="G487" s="406" t="s">
        <v>483</v>
      </c>
      <c r="H487" s="406" t="s">
        <v>484</v>
      </c>
      <c r="I487" s="406" t="s">
        <v>485</v>
      </c>
      <c r="J487" s="406" t="s">
        <v>486</v>
      </c>
      <c r="K487" s="406" t="s">
        <v>487</v>
      </c>
      <c r="L487" s="405" t="s">
        <v>488</v>
      </c>
      <c r="M487" s="406" t="s">
        <v>587</v>
      </c>
      <c r="N487" s="406" t="s">
        <v>588</v>
      </c>
      <c r="O487" s="406" t="s">
        <v>487</v>
      </c>
      <c r="P487" s="406" t="s">
        <v>484</v>
      </c>
      <c r="Q487" s="405" t="s">
        <v>491</v>
      </c>
      <c r="R487" s="406" t="s">
        <v>492</v>
      </c>
      <c r="S487" s="406" t="s">
        <v>493</v>
      </c>
      <c r="T487" s="406">
        <v>40491389</v>
      </c>
      <c r="U487" s="406"/>
      <c r="V487" s="406"/>
      <c r="W487" s="407" t="s">
        <v>515</v>
      </c>
      <c r="X487" s="406" t="s">
        <v>1537</v>
      </c>
      <c r="Y487" s="406" t="s">
        <v>590</v>
      </c>
      <c r="Z487" s="406" t="s">
        <v>497</v>
      </c>
      <c r="AA487" s="406" t="s">
        <v>498</v>
      </c>
      <c r="AB487" s="406" t="s">
        <v>499</v>
      </c>
      <c r="AC487" s="406" t="s">
        <v>500</v>
      </c>
      <c r="AD487" s="408">
        <v>1732500</v>
      </c>
      <c r="AE487" s="408">
        <v>1732500</v>
      </c>
      <c r="AF487" s="406" t="s">
        <v>273</v>
      </c>
      <c r="AG487" s="406">
        <v>2.1896E-4</v>
      </c>
      <c r="AH487" s="408">
        <v>381.93</v>
      </c>
      <c r="AI487" s="408">
        <v>381.93</v>
      </c>
      <c r="AJ487" s="406" t="s">
        <v>501</v>
      </c>
      <c r="AK487" s="406" t="s">
        <v>502</v>
      </c>
      <c r="AL487" s="405" t="s">
        <v>503</v>
      </c>
      <c r="AM487" s="406">
        <v>34801</v>
      </c>
      <c r="AN487" s="406">
        <v>74210</v>
      </c>
      <c r="AO487" s="405" t="s">
        <v>477</v>
      </c>
      <c r="AP487" s="405" t="s">
        <v>504</v>
      </c>
      <c r="AQ487" s="406" t="s">
        <v>1538</v>
      </c>
      <c r="AR487" s="406" t="s">
        <v>516</v>
      </c>
      <c r="AS487" s="407" t="s">
        <v>515</v>
      </c>
      <c r="AT487" s="406" t="s">
        <v>482</v>
      </c>
      <c r="AU487" s="406" t="s">
        <v>1539</v>
      </c>
      <c r="AV487" s="408" t="s">
        <v>1540</v>
      </c>
      <c r="AW487" s="406" t="s">
        <v>1547</v>
      </c>
      <c r="AX487" s="406" t="s">
        <v>603</v>
      </c>
      <c r="AY487" s="408" t="s">
        <v>1548</v>
      </c>
      <c r="AZ487" s="406">
        <v>1040927</v>
      </c>
      <c r="BA487" s="406" t="s">
        <v>1543</v>
      </c>
      <c r="BB487" s="406" t="s">
        <v>1544</v>
      </c>
      <c r="BC487" s="406" t="s">
        <v>512</v>
      </c>
      <c r="BD487" s="406" t="s">
        <v>1545</v>
      </c>
      <c r="BE487" s="407" t="s">
        <v>1546</v>
      </c>
      <c r="BF487" s="406" t="s">
        <v>273</v>
      </c>
      <c r="BG487" s="408" t="s">
        <v>1540</v>
      </c>
      <c r="BH487" s="406">
        <v>10186357</v>
      </c>
      <c r="BI487" s="406">
        <v>2</v>
      </c>
      <c r="BJ487" s="406" t="s">
        <v>1547</v>
      </c>
      <c r="BK487" s="406" t="s">
        <v>600</v>
      </c>
      <c r="BL487" s="406" t="s">
        <v>601</v>
      </c>
      <c r="BM487" s="406"/>
      <c r="BN487" s="406"/>
      <c r="BO487" s="406"/>
      <c r="BP487" s="406"/>
      <c r="BQ487" s="406"/>
      <c r="BR487" s="406"/>
    </row>
    <row r="488" spans="1:70" s="409" customFormat="1" hidden="1" x14ac:dyDescent="0.35">
      <c r="A488" s="405" t="s">
        <v>477</v>
      </c>
      <c r="B488" s="406" t="s">
        <v>478</v>
      </c>
      <c r="C488" s="406" t="s">
        <v>479</v>
      </c>
      <c r="D488" s="407" t="s">
        <v>480</v>
      </c>
      <c r="E488" s="407" t="s">
        <v>481</v>
      </c>
      <c r="F488" s="406" t="s">
        <v>482</v>
      </c>
      <c r="G488" s="406" t="s">
        <v>483</v>
      </c>
      <c r="H488" s="406" t="s">
        <v>484</v>
      </c>
      <c r="I488" s="406" t="s">
        <v>485</v>
      </c>
      <c r="J488" s="406" t="s">
        <v>486</v>
      </c>
      <c r="K488" s="406" t="s">
        <v>487</v>
      </c>
      <c r="L488" s="405" t="s">
        <v>488</v>
      </c>
      <c r="M488" s="406" t="s">
        <v>587</v>
      </c>
      <c r="N488" s="406" t="s">
        <v>588</v>
      </c>
      <c r="O488" s="406" t="s">
        <v>487</v>
      </c>
      <c r="P488" s="406" t="s">
        <v>484</v>
      </c>
      <c r="Q488" s="405" t="s">
        <v>491</v>
      </c>
      <c r="R488" s="406" t="s">
        <v>492</v>
      </c>
      <c r="S488" s="406" t="s">
        <v>493</v>
      </c>
      <c r="T488" s="406">
        <v>40491393</v>
      </c>
      <c r="U488" s="406"/>
      <c r="V488" s="406"/>
      <c r="W488" s="407" t="s">
        <v>515</v>
      </c>
      <c r="X488" s="406" t="s">
        <v>1537</v>
      </c>
      <c r="Y488" s="406" t="s">
        <v>590</v>
      </c>
      <c r="Z488" s="406" t="s">
        <v>497</v>
      </c>
      <c r="AA488" s="406" t="s">
        <v>498</v>
      </c>
      <c r="AB488" s="406" t="s">
        <v>499</v>
      </c>
      <c r="AC488" s="406" t="s">
        <v>500</v>
      </c>
      <c r="AD488" s="408">
        <v>3861000</v>
      </c>
      <c r="AE488" s="408">
        <v>3861000</v>
      </c>
      <c r="AF488" s="406" t="s">
        <v>273</v>
      </c>
      <c r="AG488" s="406">
        <v>2.1896E-4</v>
      </c>
      <c r="AH488" s="408">
        <v>851.15</v>
      </c>
      <c r="AI488" s="408">
        <v>851.15</v>
      </c>
      <c r="AJ488" s="406" t="s">
        <v>501</v>
      </c>
      <c r="AK488" s="406" t="s">
        <v>502</v>
      </c>
      <c r="AL488" s="405" t="s">
        <v>503</v>
      </c>
      <c r="AM488" s="406">
        <v>34801</v>
      </c>
      <c r="AN488" s="406">
        <v>74210</v>
      </c>
      <c r="AO488" s="405" t="s">
        <v>477</v>
      </c>
      <c r="AP488" s="405" t="s">
        <v>504</v>
      </c>
      <c r="AQ488" s="406" t="s">
        <v>1538</v>
      </c>
      <c r="AR488" s="406" t="s">
        <v>516</v>
      </c>
      <c r="AS488" s="407" t="s">
        <v>515</v>
      </c>
      <c r="AT488" s="406" t="s">
        <v>482</v>
      </c>
      <c r="AU488" s="406" t="s">
        <v>1539</v>
      </c>
      <c r="AV488" s="408" t="s">
        <v>1540</v>
      </c>
      <c r="AW488" s="406" t="s">
        <v>1549</v>
      </c>
      <c r="AX488" s="406" t="s">
        <v>963</v>
      </c>
      <c r="AY488" s="408" t="s">
        <v>1550</v>
      </c>
      <c r="AZ488" s="406">
        <v>1040927</v>
      </c>
      <c r="BA488" s="406" t="s">
        <v>1543</v>
      </c>
      <c r="BB488" s="406" t="s">
        <v>1544</v>
      </c>
      <c r="BC488" s="406" t="s">
        <v>512</v>
      </c>
      <c r="BD488" s="406" t="s">
        <v>1545</v>
      </c>
      <c r="BE488" s="407" t="s">
        <v>1546</v>
      </c>
      <c r="BF488" s="406" t="s">
        <v>273</v>
      </c>
      <c r="BG488" s="408" t="s">
        <v>1540</v>
      </c>
      <c r="BH488" s="406">
        <v>10186357</v>
      </c>
      <c r="BI488" s="406">
        <v>3</v>
      </c>
      <c r="BJ488" s="406" t="s">
        <v>1549</v>
      </c>
      <c r="BK488" s="406" t="s">
        <v>600</v>
      </c>
      <c r="BL488" s="406" t="s">
        <v>601</v>
      </c>
      <c r="BM488" s="406"/>
      <c r="BN488" s="406"/>
      <c r="BO488" s="406"/>
      <c r="BP488" s="406"/>
      <c r="BQ488" s="406"/>
      <c r="BR488" s="406"/>
    </row>
    <row r="489" spans="1:70" s="409" customFormat="1" hidden="1" x14ac:dyDescent="0.35">
      <c r="A489" s="405" t="s">
        <v>477</v>
      </c>
      <c r="B489" s="406" t="s">
        <v>478</v>
      </c>
      <c r="C489" s="406" t="s">
        <v>479</v>
      </c>
      <c r="D489" s="407" t="s">
        <v>480</v>
      </c>
      <c r="E489" s="407" t="s">
        <v>481</v>
      </c>
      <c r="F489" s="406" t="s">
        <v>482</v>
      </c>
      <c r="G489" s="406" t="s">
        <v>483</v>
      </c>
      <c r="H489" s="406" t="s">
        <v>484</v>
      </c>
      <c r="I489" s="406" t="s">
        <v>485</v>
      </c>
      <c r="J489" s="406" t="s">
        <v>486</v>
      </c>
      <c r="K489" s="406" t="s">
        <v>487</v>
      </c>
      <c r="L489" s="405" t="s">
        <v>488</v>
      </c>
      <c r="M489" s="406" t="s">
        <v>587</v>
      </c>
      <c r="N489" s="406" t="s">
        <v>588</v>
      </c>
      <c r="O489" s="406" t="s">
        <v>487</v>
      </c>
      <c r="P489" s="406" t="s">
        <v>484</v>
      </c>
      <c r="Q489" s="405" t="s">
        <v>491</v>
      </c>
      <c r="R489" s="406" t="s">
        <v>492</v>
      </c>
      <c r="S489" s="406" t="s">
        <v>493</v>
      </c>
      <c r="T489" s="406">
        <v>40491395</v>
      </c>
      <c r="U489" s="406"/>
      <c r="V489" s="406"/>
      <c r="W489" s="407" t="s">
        <v>515</v>
      </c>
      <c r="X489" s="406" t="s">
        <v>1537</v>
      </c>
      <c r="Y489" s="406" t="s">
        <v>590</v>
      </c>
      <c r="Z489" s="406" t="s">
        <v>497</v>
      </c>
      <c r="AA489" s="406" t="s">
        <v>498</v>
      </c>
      <c r="AB489" s="406" t="s">
        <v>499</v>
      </c>
      <c r="AC489" s="406" t="s">
        <v>500</v>
      </c>
      <c r="AD489" s="408">
        <v>180000</v>
      </c>
      <c r="AE489" s="408">
        <v>180000</v>
      </c>
      <c r="AF489" s="406" t="s">
        <v>273</v>
      </c>
      <c r="AG489" s="406">
        <v>2.1896E-4</v>
      </c>
      <c r="AH489" s="408">
        <v>39.68</v>
      </c>
      <c r="AI489" s="408">
        <v>39.68</v>
      </c>
      <c r="AJ489" s="406" t="s">
        <v>501</v>
      </c>
      <c r="AK489" s="406" t="s">
        <v>502</v>
      </c>
      <c r="AL489" s="405" t="s">
        <v>503</v>
      </c>
      <c r="AM489" s="406">
        <v>34801</v>
      </c>
      <c r="AN489" s="406">
        <v>74210</v>
      </c>
      <c r="AO489" s="405" t="s">
        <v>477</v>
      </c>
      <c r="AP489" s="405" t="s">
        <v>504</v>
      </c>
      <c r="AQ489" s="406" t="s">
        <v>1538</v>
      </c>
      <c r="AR489" s="406" t="s">
        <v>516</v>
      </c>
      <c r="AS489" s="407" t="s">
        <v>515</v>
      </c>
      <c r="AT489" s="406" t="s">
        <v>482</v>
      </c>
      <c r="AU489" s="406" t="s">
        <v>1539</v>
      </c>
      <c r="AV489" s="408" t="s">
        <v>1540</v>
      </c>
      <c r="AW489" s="406" t="s">
        <v>1551</v>
      </c>
      <c r="AX489" s="406" t="s">
        <v>951</v>
      </c>
      <c r="AY489" s="408" t="s">
        <v>530</v>
      </c>
      <c r="AZ489" s="406">
        <v>1040927</v>
      </c>
      <c r="BA489" s="406" t="s">
        <v>1543</v>
      </c>
      <c r="BB489" s="406" t="s">
        <v>1544</v>
      </c>
      <c r="BC489" s="406" t="s">
        <v>512</v>
      </c>
      <c r="BD489" s="406" t="s">
        <v>1545</v>
      </c>
      <c r="BE489" s="407" t="s">
        <v>1546</v>
      </c>
      <c r="BF489" s="406" t="s">
        <v>273</v>
      </c>
      <c r="BG489" s="408" t="s">
        <v>1540</v>
      </c>
      <c r="BH489" s="406">
        <v>10186357</v>
      </c>
      <c r="BI489" s="406">
        <v>4</v>
      </c>
      <c r="BJ489" s="406" t="s">
        <v>1551</v>
      </c>
      <c r="BK489" s="406" t="s">
        <v>600</v>
      </c>
      <c r="BL489" s="406" t="s">
        <v>601</v>
      </c>
      <c r="BM489" s="406"/>
      <c r="BN489" s="406"/>
      <c r="BO489" s="406"/>
      <c r="BP489" s="406"/>
      <c r="BQ489" s="406"/>
      <c r="BR489" s="406"/>
    </row>
    <row r="490" spans="1:70" s="409" customFormat="1" hidden="1" x14ac:dyDescent="0.35">
      <c r="A490" s="405" t="s">
        <v>477</v>
      </c>
      <c r="B490" s="406" t="s">
        <v>478</v>
      </c>
      <c r="C490" s="406" t="s">
        <v>479</v>
      </c>
      <c r="D490" s="407" t="s">
        <v>480</v>
      </c>
      <c r="E490" s="407" t="s">
        <v>481</v>
      </c>
      <c r="F490" s="406" t="s">
        <v>482</v>
      </c>
      <c r="G490" s="406" t="s">
        <v>483</v>
      </c>
      <c r="H490" s="406" t="s">
        <v>484</v>
      </c>
      <c r="I490" s="406" t="s">
        <v>485</v>
      </c>
      <c r="J490" s="406" t="s">
        <v>486</v>
      </c>
      <c r="K490" s="406" t="s">
        <v>487</v>
      </c>
      <c r="L490" s="405" t="s">
        <v>488</v>
      </c>
      <c r="M490" s="406" t="s">
        <v>587</v>
      </c>
      <c r="N490" s="406" t="s">
        <v>588</v>
      </c>
      <c r="O490" s="406" t="s">
        <v>487</v>
      </c>
      <c r="P490" s="406" t="s">
        <v>484</v>
      </c>
      <c r="Q490" s="405" t="s">
        <v>491</v>
      </c>
      <c r="R490" s="406" t="s">
        <v>492</v>
      </c>
      <c r="S490" s="406" t="s">
        <v>493</v>
      </c>
      <c r="T490" s="406">
        <v>40491397</v>
      </c>
      <c r="U490" s="406"/>
      <c r="V490" s="406"/>
      <c r="W490" s="407" t="s">
        <v>515</v>
      </c>
      <c r="X490" s="406" t="s">
        <v>1537</v>
      </c>
      <c r="Y490" s="406" t="s">
        <v>590</v>
      </c>
      <c r="Z490" s="406" t="s">
        <v>497</v>
      </c>
      <c r="AA490" s="406" t="s">
        <v>498</v>
      </c>
      <c r="AB490" s="406" t="s">
        <v>499</v>
      </c>
      <c r="AC490" s="406" t="s">
        <v>605</v>
      </c>
      <c r="AD490" s="408">
        <v>0</v>
      </c>
      <c r="AE490" s="408">
        <v>0</v>
      </c>
      <c r="AF490" s="406" t="s">
        <v>273</v>
      </c>
      <c r="AG490" s="406">
        <v>2.1896E-4</v>
      </c>
      <c r="AH490" s="408">
        <v>-3.94</v>
      </c>
      <c r="AI490" s="408">
        <v>-3.94</v>
      </c>
      <c r="AJ490" s="406" t="s">
        <v>501</v>
      </c>
      <c r="AK490" s="406" t="s">
        <v>502</v>
      </c>
      <c r="AL490" s="405" t="s">
        <v>503</v>
      </c>
      <c r="AM490" s="406">
        <v>34801</v>
      </c>
      <c r="AN490" s="406">
        <v>74210</v>
      </c>
      <c r="AO490" s="405" t="s">
        <v>477</v>
      </c>
      <c r="AP490" s="405" t="s">
        <v>504</v>
      </c>
      <c r="AQ490" s="406" t="s">
        <v>1538</v>
      </c>
      <c r="AR490" s="406" t="s">
        <v>516</v>
      </c>
      <c r="AS490" s="407" t="s">
        <v>515</v>
      </c>
      <c r="AT490" s="406" t="s">
        <v>482</v>
      </c>
      <c r="AU490" s="406" t="s">
        <v>1539</v>
      </c>
      <c r="AV490" s="408" t="s">
        <v>1540</v>
      </c>
      <c r="AW490" s="406" t="s">
        <v>1541</v>
      </c>
      <c r="AX490" s="406" t="s">
        <v>509</v>
      </c>
      <c r="AY490" s="408" t="s">
        <v>606</v>
      </c>
      <c r="AZ490" s="406">
        <v>1040927</v>
      </c>
      <c r="BA490" s="406" t="s">
        <v>1543</v>
      </c>
      <c r="BB490" s="406" t="s">
        <v>1544</v>
      </c>
      <c r="BC490" s="406" t="s">
        <v>512</v>
      </c>
      <c r="BD490" s="406" t="s">
        <v>1545</v>
      </c>
      <c r="BE490" s="407" t="s">
        <v>1546</v>
      </c>
      <c r="BF490" s="406" t="s">
        <v>273</v>
      </c>
      <c r="BG490" s="408" t="s">
        <v>1540</v>
      </c>
      <c r="BH490" s="406">
        <v>10186357</v>
      </c>
      <c r="BI490" s="406">
        <v>1</v>
      </c>
      <c r="BJ490" s="406" t="s">
        <v>1541</v>
      </c>
      <c r="BK490" s="406" t="s">
        <v>600</v>
      </c>
      <c r="BL490" s="406" t="s">
        <v>601</v>
      </c>
      <c r="BM490" s="406"/>
      <c r="BN490" s="406"/>
      <c r="BO490" s="406"/>
      <c r="BP490" s="406"/>
      <c r="BQ490" s="406"/>
      <c r="BR490" s="406"/>
    </row>
    <row r="491" spans="1:70" s="409" customFormat="1" hidden="1" x14ac:dyDescent="0.35">
      <c r="A491" s="405" t="s">
        <v>477</v>
      </c>
      <c r="B491" s="406" t="s">
        <v>478</v>
      </c>
      <c r="C491" s="406" t="s">
        <v>479</v>
      </c>
      <c r="D491" s="407" t="s">
        <v>480</v>
      </c>
      <c r="E491" s="407" t="s">
        <v>481</v>
      </c>
      <c r="F491" s="406" t="s">
        <v>482</v>
      </c>
      <c r="G491" s="406" t="s">
        <v>483</v>
      </c>
      <c r="H491" s="406" t="s">
        <v>484</v>
      </c>
      <c r="I491" s="406" t="s">
        <v>485</v>
      </c>
      <c r="J491" s="406" t="s">
        <v>486</v>
      </c>
      <c r="K491" s="406" t="s">
        <v>487</v>
      </c>
      <c r="L491" s="405" t="s">
        <v>488</v>
      </c>
      <c r="M491" s="406" t="s">
        <v>587</v>
      </c>
      <c r="N491" s="406" t="s">
        <v>588</v>
      </c>
      <c r="O491" s="406" t="s">
        <v>487</v>
      </c>
      <c r="P491" s="406" t="s">
        <v>484</v>
      </c>
      <c r="Q491" s="405" t="s">
        <v>491</v>
      </c>
      <c r="R491" s="406" t="s">
        <v>492</v>
      </c>
      <c r="S491" s="406" t="s">
        <v>493</v>
      </c>
      <c r="T491" s="406">
        <v>40491400</v>
      </c>
      <c r="U491" s="406"/>
      <c r="V491" s="406"/>
      <c r="W491" s="407" t="s">
        <v>515</v>
      </c>
      <c r="X491" s="406" t="s">
        <v>1537</v>
      </c>
      <c r="Y491" s="406" t="s">
        <v>590</v>
      </c>
      <c r="Z491" s="406" t="s">
        <v>497</v>
      </c>
      <c r="AA491" s="406" t="s">
        <v>498</v>
      </c>
      <c r="AB491" s="406" t="s">
        <v>499</v>
      </c>
      <c r="AC491" s="406" t="s">
        <v>605</v>
      </c>
      <c r="AD491" s="408">
        <v>0</v>
      </c>
      <c r="AE491" s="408">
        <v>0</v>
      </c>
      <c r="AF491" s="406" t="s">
        <v>273</v>
      </c>
      <c r="AG491" s="406">
        <v>2.1896E-4</v>
      </c>
      <c r="AH491" s="408">
        <v>-2.58</v>
      </c>
      <c r="AI491" s="408">
        <v>-2.58</v>
      </c>
      <c r="AJ491" s="406" t="s">
        <v>501</v>
      </c>
      <c r="AK491" s="406" t="s">
        <v>502</v>
      </c>
      <c r="AL491" s="405" t="s">
        <v>503</v>
      </c>
      <c r="AM491" s="406">
        <v>34801</v>
      </c>
      <c r="AN491" s="406">
        <v>74210</v>
      </c>
      <c r="AO491" s="405" t="s">
        <v>477</v>
      </c>
      <c r="AP491" s="405" t="s">
        <v>504</v>
      </c>
      <c r="AQ491" s="406" t="s">
        <v>1538</v>
      </c>
      <c r="AR491" s="406" t="s">
        <v>516</v>
      </c>
      <c r="AS491" s="407" t="s">
        <v>515</v>
      </c>
      <c r="AT491" s="406" t="s">
        <v>482</v>
      </c>
      <c r="AU491" s="406" t="s">
        <v>1539</v>
      </c>
      <c r="AV491" s="408" t="s">
        <v>1540</v>
      </c>
      <c r="AW491" s="406" t="s">
        <v>1547</v>
      </c>
      <c r="AX491" s="406" t="s">
        <v>603</v>
      </c>
      <c r="AY491" s="408" t="s">
        <v>606</v>
      </c>
      <c r="AZ491" s="406">
        <v>1040927</v>
      </c>
      <c r="BA491" s="406" t="s">
        <v>1543</v>
      </c>
      <c r="BB491" s="406" t="s">
        <v>1544</v>
      </c>
      <c r="BC491" s="406" t="s">
        <v>512</v>
      </c>
      <c r="BD491" s="406" t="s">
        <v>1545</v>
      </c>
      <c r="BE491" s="407" t="s">
        <v>1546</v>
      </c>
      <c r="BF491" s="406" t="s">
        <v>273</v>
      </c>
      <c r="BG491" s="408" t="s">
        <v>1540</v>
      </c>
      <c r="BH491" s="406">
        <v>10186357</v>
      </c>
      <c r="BI491" s="406">
        <v>2</v>
      </c>
      <c r="BJ491" s="406" t="s">
        <v>1547</v>
      </c>
      <c r="BK491" s="406" t="s">
        <v>600</v>
      </c>
      <c r="BL491" s="406" t="s">
        <v>601</v>
      </c>
      <c r="BM491" s="406"/>
      <c r="BN491" s="406"/>
      <c r="BO491" s="406"/>
      <c r="BP491" s="406"/>
      <c r="BQ491" s="406"/>
      <c r="BR491" s="406"/>
    </row>
    <row r="492" spans="1:70" s="409" customFormat="1" hidden="1" x14ac:dyDescent="0.35">
      <c r="A492" s="405" t="s">
        <v>477</v>
      </c>
      <c r="B492" s="406" t="s">
        <v>478</v>
      </c>
      <c r="C492" s="406" t="s">
        <v>479</v>
      </c>
      <c r="D492" s="407" t="s">
        <v>480</v>
      </c>
      <c r="E492" s="407" t="s">
        <v>481</v>
      </c>
      <c r="F492" s="406" t="s">
        <v>482</v>
      </c>
      <c r="G492" s="406" t="s">
        <v>483</v>
      </c>
      <c r="H492" s="406" t="s">
        <v>484</v>
      </c>
      <c r="I492" s="406" t="s">
        <v>485</v>
      </c>
      <c r="J492" s="406" t="s">
        <v>486</v>
      </c>
      <c r="K492" s="406" t="s">
        <v>487</v>
      </c>
      <c r="L492" s="405" t="s">
        <v>488</v>
      </c>
      <c r="M492" s="406" t="s">
        <v>587</v>
      </c>
      <c r="N492" s="406" t="s">
        <v>588</v>
      </c>
      <c r="O492" s="406" t="s">
        <v>487</v>
      </c>
      <c r="P492" s="406" t="s">
        <v>484</v>
      </c>
      <c r="Q492" s="405" t="s">
        <v>491</v>
      </c>
      <c r="R492" s="406" t="s">
        <v>492</v>
      </c>
      <c r="S492" s="406" t="s">
        <v>493</v>
      </c>
      <c r="T492" s="406">
        <v>40491403</v>
      </c>
      <c r="U492" s="406"/>
      <c r="V492" s="406"/>
      <c r="W492" s="407" t="s">
        <v>515</v>
      </c>
      <c r="X492" s="406" t="s">
        <v>1537</v>
      </c>
      <c r="Y492" s="406" t="s">
        <v>590</v>
      </c>
      <c r="Z492" s="406" t="s">
        <v>497</v>
      </c>
      <c r="AA492" s="406" t="s">
        <v>498</v>
      </c>
      <c r="AB492" s="406" t="s">
        <v>499</v>
      </c>
      <c r="AC492" s="406" t="s">
        <v>605</v>
      </c>
      <c r="AD492" s="408">
        <v>0</v>
      </c>
      <c r="AE492" s="408">
        <v>0</v>
      </c>
      <c r="AF492" s="406" t="s">
        <v>273</v>
      </c>
      <c r="AG492" s="406">
        <v>2.1896E-4</v>
      </c>
      <c r="AH492" s="408">
        <v>-5.75</v>
      </c>
      <c r="AI492" s="408">
        <v>-5.75</v>
      </c>
      <c r="AJ492" s="406" t="s">
        <v>501</v>
      </c>
      <c r="AK492" s="406" t="s">
        <v>502</v>
      </c>
      <c r="AL492" s="405" t="s">
        <v>503</v>
      </c>
      <c r="AM492" s="406">
        <v>34801</v>
      </c>
      <c r="AN492" s="406">
        <v>74210</v>
      </c>
      <c r="AO492" s="405" t="s">
        <v>477</v>
      </c>
      <c r="AP492" s="405" t="s">
        <v>504</v>
      </c>
      <c r="AQ492" s="406" t="s">
        <v>1538</v>
      </c>
      <c r="AR492" s="406" t="s">
        <v>516</v>
      </c>
      <c r="AS492" s="407" t="s">
        <v>515</v>
      </c>
      <c r="AT492" s="406" t="s">
        <v>482</v>
      </c>
      <c r="AU492" s="406" t="s">
        <v>1539</v>
      </c>
      <c r="AV492" s="408" t="s">
        <v>1540</v>
      </c>
      <c r="AW492" s="406" t="s">
        <v>1549</v>
      </c>
      <c r="AX492" s="406" t="s">
        <v>963</v>
      </c>
      <c r="AY492" s="408" t="s">
        <v>606</v>
      </c>
      <c r="AZ492" s="406">
        <v>1040927</v>
      </c>
      <c r="BA492" s="406" t="s">
        <v>1543</v>
      </c>
      <c r="BB492" s="406" t="s">
        <v>1544</v>
      </c>
      <c r="BC492" s="406" t="s">
        <v>512</v>
      </c>
      <c r="BD492" s="406" t="s">
        <v>1545</v>
      </c>
      <c r="BE492" s="407" t="s">
        <v>1546</v>
      </c>
      <c r="BF492" s="406" t="s">
        <v>273</v>
      </c>
      <c r="BG492" s="408" t="s">
        <v>1540</v>
      </c>
      <c r="BH492" s="406">
        <v>10186357</v>
      </c>
      <c r="BI492" s="406">
        <v>3</v>
      </c>
      <c r="BJ492" s="406" t="s">
        <v>1549</v>
      </c>
      <c r="BK492" s="406" t="s">
        <v>600</v>
      </c>
      <c r="BL492" s="406" t="s">
        <v>601</v>
      </c>
      <c r="BM492" s="406"/>
      <c r="BN492" s="406"/>
      <c r="BO492" s="406"/>
      <c r="BP492" s="406"/>
      <c r="BQ492" s="406"/>
      <c r="BR492" s="406"/>
    </row>
    <row r="493" spans="1:70" s="409" customFormat="1" hidden="1" x14ac:dyDescent="0.35">
      <c r="A493" s="405" t="s">
        <v>477</v>
      </c>
      <c r="B493" s="406" t="s">
        <v>478</v>
      </c>
      <c r="C493" s="406" t="s">
        <v>479</v>
      </c>
      <c r="D493" s="407" t="s">
        <v>480</v>
      </c>
      <c r="E493" s="407" t="s">
        <v>481</v>
      </c>
      <c r="F493" s="406" t="s">
        <v>482</v>
      </c>
      <c r="G493" s="406" t="s">
        <v>483</v>
      </c>
      <c r="H493" s="406" t="s">
        <v>484</v>
      </c>
      <c r="I493" s="406" t="s">
        <v>485</v>
      </c>
      <c r="J493" s="406" t="s">
        <v>486</v>
      </c>
      <c r="K493" s="406" t="s">
        <v>487</v>
      </c>
      <c r="L493" s="405" t="s">
        <v>488</v>
      </c>
      <c r="M493" s="406" t="s">
        <v>587</v>
      </c>
      <c r="N493" s="406" t="s">
        <v>588</v>
      </c>
      <c r="O493" s="406" t="s">
        <v>487</v>
      </c>
      <c r="P493" s="406" t="s">
        <v>484</v>
      </c>
      <c r="Q493" s="405" t="s">
        <v>491</v>
      </c>
      <c r="R493" s="406" t="s">
        <v>492</v>
      </c>
      <c r="S493" s="406" t="s">
        <v>493</v>
      </c>
      <c r="T493" s="406">
        <v>40491406</v>
      </c>
      <c r="U493" s="406"/>
      <c r="V493" s="406"/>
      <c r="W493" s="407" t="s">
        <v>515</v>
      </c>
      <c r="X493" s="406" t="s">
        <v>1537</v>
      </c>
      <c r="Y493" s="406" t="s">
        <v>590</v>
      </c>
      <c r="Z493" s="406" t="s">
        <v>497</v>
      </c>
      <c r="AA493" s="406" t="s">
        <v>498</v>
      </c>
      <c r="AB493" s="406" t="s">
        <v>499</v>
      </c>
      <c r="AC493" s="406" t="s">
        <v>605</v>
      </c>
      <c r="AD493" s="408">
        <v>0</v>
      </c>
      <c r="AE493" s="408">
        <v>0</v>
      </c>
      <c r="AF493" s="406" t="s">
        <v>273</v>
      </c>
      <c r="AG493" s="406">
        <v>2.1896E-4</v>
      </c>
      <c r="AH493" s="408">
        <v>-0.27</v>
      </c>
      <c r="AI493" s="408">
        <v>-0.27</v>
      </c>
      <c r="AJ493" s="406" t="s">
        <v>501</v>
      </c>
      <c r="AK493" s="406" t="s">
        <v>502</v>
      </c>
      <c r="AL493" s="405" t="s">
        <v>503</v>
      </c>
      <c r="AM493" s="406">
        <v>34801</v>
      </c>
      <c r="AN493" s="406">
        <v>74210</v>
      </c>
      <c r="AO493" s="405" t="s">
        <v>477</v>
      </c>
      <c r="AP493" s="405" t="s">
        <v>504</v>
      </c>
      <c r="AQ493" s="406" t="s">
        <v>1538</v>
      </c>
      <c r="AR493" s="406" t="s">
        <v>516</v>
      </c>
      <c r="AS493" s="407" t="s">
        <v>515</v>
      </c>
      <c r="AT493" s="406" t="s">
        <v>482</v>
      </c>
      <c r="AU493" s="406" t="s">
        <v>1539</v>
      </c>
      <c r="AV493" s="408" t="s">
        <v>1540</v>
      </c>
      <c r="AW493" s="406" t="s">
        <v>1551</v>
      </c>
      <c r="AX493" s="406" t="s">
        <v>951</v>
      </c>
      <c r="AY493" s="408" t="s">
        <v>606</v>
      </c>
      <c r="AZ493" s="406">
        <v>1040927</v>
      </c>
      <c r="BA493" s="406" t="s">
        <v>1543</v>
      </c>
      <c r="BB493" s="406" t="s">
        <v>1544</v>
      </c>
      <c r="BC493" s="406" t="s">
        <v>512</v>
      </c>
      <c r="BD493" s="406" t="s">
        <v>1545</v>
      </c>
      <c r="BE493" s="407" t="s">
        <v>1546</v>
      </c>
      <c r="BF493" s="406" t="s">
        <v>273</v>
      </c>
      <c r="BG493" s="408" t="s">
        <v>1540</v>
      </c>
      <c r="BH493" s="406">
        <v>10186357</v>
      </c>
      <c r="BI493" s="406">
        <v>4</v>
      </c>
      <c r="BJ493" s="406" t="s">
        <v>1551</v>
      </c>
      <c r="BK493" s="406" t="s">
        <v>600</v>
      </c>
      <c r="BL493" s="406" t="s">
        <v>601</v>
      </c>
      <c r="BM493" s="406"/>
      <c r="BN493" s="406"/>
      <c r="BO493" s="406"/>
      <c r="BP493" s="406"/>
      <c r="BQ493" s="406"/>
      <c r="BR493" s="406"/>
    </row>
    <row r="494" spans="1:70" hidden="1" x14ac:dyDescent="0.35">
      <c r="A494" s="301" t="s">
        <v>477</v>
      </c>
      <c r="B494" s="302" t="s">
        <v>478</v>
      </c>
      <c r="C494" s="302" t="s">
        <v>479</v>
      </c>
      <c r="D494" s="303" t="s">
        <v>480</v>
      </c>
      <c r="E494" s="303" t="s">
        <v>481</v>
      </c>
      <c r="F494" s="302" t="s">
        <v>482</v>
      </c>
      <c r="G494" s="302" t="s">
        <v>483</v>
      </c>
      <c r="H494" s="302" t="s">
        <v>484</v>
      </c>
      <c r="I494" s="302" t="s">
        <v>485</v>
      </c>
      <c r="J494" s="302" t="s">
        <v>486</v>
      </c>
      <c r="K494" s="302" t="s">
        <v>487</v>
      </c>
      <c r="L494" s="301" t="s">
        <v>488</v>
      </c>
      <c r="M494" s="302" t="s">
        <v>587</v>
      </c>
      <c r="N494" s="302" t="s">
        <v>588</v>
      </c>
      <c r="O494" s="302" t="s">
        <v>487</v>
      </c>
      <c r="P494" s="302" t="s">
        <v>484</v>
      </c>
      <c r="Q494" s="301" t="s">
        <v>491</v>
      </c>
      <c r="R494" s="302" t="s">
        <v>492</v>
      </c>
      <c r="S494" s="302" t="s">
        <v>493</v>
      </c>
      <c r="T494" s="302">
        <v>40511270</v>
      </c>
      <c r="U494" s="302"/>
      <c r="V494" s="302"/>
      <c r="W494" s="303" t="s">
        <v>515</v>
      </c>
      <c r="X494" s="302" t="s">
        <v>792</v>
      </c>
      <c r="Y494" s="302" t="s">
        <v>590</v>
      </c>
      <c r="Z494" s="302" t="s">
        <v>793</v>
      </c>
      <c r="AA494" s="302"/>
      <c r="AB494" s="302" t="s">
        <v>794</v>
      </c>
      <c r="AC494" s="302" t="s">
        <v>795</v>
      </c>
      <c r="AD494" s="304">
        <v>0</v>
      </c>
      <c r="AE494" s="304">
        <v>589365</v>
      </c>
      <c r="AF494" s="302" t="s">
        <v>273</v>
      </c>
      <c r="AG494" s="302">
        <v>2.2063000000000001E-4</v>
      </c>
      <c r="AH494" s="304">
        <v>0</v>
      </c>
      <c r="AI494" s="304">
        <v>130.03</v>
      </c>
      <c r="AJ494" s="302"/>
      <c r="AK494" s="302"/>
      <c r="AL494" s="301"/>
      <c r="AM494" s="302"/>
      <c r="AN494" s="302"/>
      <c r="AO494" s="301"/>
      <c r="AP494" s="301"/>
      <c r="AQ494" s="302" t="s">
        <v>796</v>
      </c>
      <c r="AR494" s="302"/>
      <c r="AS494" s="303"/>
      <c r="AT494" s="302"/>
      <c r="AU494" s="302"/>
      <c r="AV494" s="304"/>
      <c r="AW494" s="302"/>
      <c r="AX494" s="302"/>
      <c r="AY494" s="304"/>
      <c r="AZ494" s="302"/>
      <c r="BA494" s="302"/>
      <c r="BB494" s="302"/>
      <c r="BC494" s="302"/>
      <c r="BD494" s="302"/>
      <c r="BE494" s="303"/>
      <c r="BF494" s="302"/>
      <c r="BG494" s="304"/>
      <c r="BH494" s="302"/>
      <c r="BI494" s="302"/>
      <c r="BJ494" s="302"/>
      <c r="BK494" s="302"/>
      <c r="BL494" s="302"/>
      <c r="BM494" s="302"/>
      <c r="BN494" s="302"/>
      <c r="BO494" s="302"/>
      <c r="BP494" s="302"/>
      <c r="BQ494" s="302"/>
      <c r="BR494" s="302"/>
    </row>
    <row r="495" spans="1:70" hidden="1" x14ac:dyDescent="0.35">
      <c r="A495" s="301" t="s">
        <v>477</v>
      </c>
      <c r="B495" s="302" t="s">
        <v>478</v>
      </c>
      <c r="C495" s="302" t="s">
        <v>479</v>
      </c>
      <c r="D495" s="303" t="s">
        <v>480</v>
      </c>
      <c r="E495" s="303" t="s">
        <v>481</v>
      </c>
      <c r="F495" s="302" t="s">
        <v>482</v>
      </c>
      <c r="G495" s="302" t="s">
        <v>483</v>
      </c>
      <c r="H495" s="302" t="s">
        <v>484</v>
      </c>
      <c r="I495" s="302" t="s">
        <v>485</v>
      </c>
      <c r="J495" s="302" t="s">
        <v>486</v>
      </c>
      <c r="K495" s="302" t="s">
        <v>487</v>
      </c>
      <c r="L495" s="301" t="s">
        <v>488</v>
      </c>
      <c r="M495" s="302" t="s">
        <v>587</v>
      </c>
      <c r="N495" s="302" t="s">
        <v>588</v>
      </c>
      <c r="O495" s="302" t="s">
        <v>487</v>
      </c>
      <c r="P495" s="302" t="s">
        <v>484</v>
      </c>
      <c r="Q495" s="301" t="s">
        <v>491</v>
      </c>
      <c r="R495" s="302" t="s">
        <v>492</v>
      </c>
      <c r="S495" s="302" t="s">
        <v>493</v>
      </c>
      <c r="T495" s="302">
        <v>40512528</v>
      </c>
      <c r="U495" s="302"/>
      <c r="V495" s="302"/>
      <c r="W495" s="303" t="s">
        <v>923</v>
      </c>
      <c r="X495" s="302" t="s">
        <v>879</v>
      </c>
      <c r="Y495" s="302" t="s">
        <v>590</v>
      </c>
      <c r="Z495" s="302" t="s">
        <v>880</v>
      </c>
      <c r="AA495" s="302"/>
      <c r="AB495" s="302" t="s">
        <v>880</v>
      </c>
      <c r="AC495" s="302" t="s">
        <v>880</v>
      </c>
      <c r="AD495" s="304">
        <v>-0.03</v>
      </c>
      <c r="AE495" s="304">
        <v>-0.03</v>
      </c>
      <c r="AF495" s="302" t="s">
        <v>741</v>
      </c>
      <c r="AG495" s="302">
        <v>1</v>
      </c>
      <c r="AH495" s="304">
        <v>-0.03</v>
      </c>
      <c r="AI495" s="304">
        <v>-0.03</v>
      </c>
      <c r="AJ495" s="302" t="s">
        <v>501</v>
      </c>
      <c r="AK495" s="302" t="s">
        <v>502</v>
      </c>
      <c r="AL495" s="301" t="s">
        <v>503</v>
      </c>
      <c r="AM495" s="302">
        <v>34801</v>
      </c>
      <c r="AN495" s="302">
        <v>76135</v>
      </c>
      <c r="AO495" s="301" t="s">
        <v>477</v>
      </c>
      <c r="AP495" s="301" t="s">
        <v>504</v>
      </c>
      <c r="AQ495" s="302" t="s">
        <v>885</v>
      </c>
      <c r="AR495" s="302"/>
      <c r="AS495" s="303"/>
      <c r="AT495" s="302"/>
      <c r="AU495" s="302"/>
      <c r="AV495" s="304"/>
      <c r="AW495" s="302"/>
      <c r="AX495" s="302"/>
      <c r="AY495" s="304"/>
      <c r="AZ495" s="302"/>
      <c r="BA495" s="302"/>
      <c r="BB495" s="302"/>
      <c r="BC495" s="302"/>
      <c r="BD495" s="302"/>
      <c r="BE495" s="303"/>
      <c r="BF495" s="302"/>
      <c r="BG495" s="304"/>
      <c r="BH495" s="302"/>
      <c r="BI495" s="302"/>
      <c r="BJ495" s="302"/>
      <c r="BK495" s="302"/>
      <c r="BL495" s="302"/>
      <c r="BM495" s="302"/>
      <c r="BN495" s="302"/>
      <c r="BO495" s="302"/>
      <c r="BP495" s="302"/>
      <c r="BQ495" s="302"/>
      <c r="BR495" s="302"/>
    </row>
    <row r="496" spans="1:70" hidden="1" x14ac:dyDescent="0.35">
      <c r="A496" s="301" t="s">
        <v>477</v>
      </c>
      <c r="B496" s="302" t="s">
        <v>478</v>
      </c>
      <c r="C496" s="302" t="s">
        <v>479</v>
      </c>
      <c r="D496" s="303" t="s">
        <v>480</v>
      </c>
      <c r="E496" s="303" t="s">
        <v>481</v>
      </c>
      <c r="F496" s="302" t="s">
        <v>482</v>
      </c>
      <c r="G496" s="302" t="s">
        <v>483</v>
      </c>
      <c r="H496" s="302" t="s">
        <v>484</v>
      </c>
      <c r="I496" s="302" t="s">
        <v>485</v>
      </c>
      <c r="J496" s="302" t="s">
        <v>486</v>
      </c>
      <c r="K496" s="302" t="s">
        <v>487</v>
      </c>
      <c r="L496" s="301" t="s">
        <v>488</v>
      </c>
      <c r="M496" s="302" t="s">
        <v>587</v>
      </c>
      <c r="N496" s="302" t="s">
        <v>588</v>
      </c>
      <c r="O496" s="302" t="s">
        <v>487</v>
      </c>
      <c r="P496" s="302" t="s">
        <v>484</v>
      </c>
      <c r="Q496" s="301" t="s">
        <v>491</v>
      </c>
      <c r="R496" s="302" t="s">
        <v>492</v>
      </c>
      <c r="S496" s="302" t="s">
        <v>493</v>
      </c>
      <c r="T496" s="302">
        <v>40562460</v>
      </c>
      <c r="U496" s="302"/>
      <c r="V496" s="302"/>
      <c r="W496" s="303" t="s">
        <v>923</v>
      </c>
      <c r="X496" s="302" t="s">
        <v>883</v>
      </c>
      <c r="Y496" s="302" t="s">
        <v>590</v>
      </c>
      <c r="Z496" s="302" t="s">
        <v>880</v>
      </c>
      <c r="AA496" s="302"/>
      <c r="AB496" s="302" t="s">
        <v>880</v>
      </c>
      <c r="AC496" s="302" t="s">
        <v>880</v>
      </c>
      <c r="AD496" s="304">
        <v>13.9</v>
      </c>
      <c r="AE496" s="304">
        <v>13.9</v>
      </c>
      <c r="AF496" s="302" t="s">
        <v>741</v>
      </c>
      <c r="AG496" s="302">
        <v>1</v>
      </c>
      <c r="AH496" s="304">
        <v>13.9</v>
      </c>
      <c r="AI496" s="304">
        <v>13.9</v>
      </c>
      <c r="AJ496" s="302" t="s">
        <v>501</v>
      </c>
      <c r="AK496" s="302" t="s">
        <v>502</v>
      </c>
      <c r="AL496" s="301" t="s">
        <v>503</v>
      </c>
      <c r="AM496" s="302">
        <v>34801</v>
      </c>
      <c r="AN496" s="302">
        <v>76125</v>
      </c>
      <c r="AO496" s="301" t="s">
        <v>477</v>
      </c>
      <c r="AP496" s="301" t="s">
        <v>504</v>
      </c>
      <c r="AQ496" s="302" t="s">
        <v>924</v>
      </c>
      <c r="AR496" s="302"/>
      <c r="AS496" s="303"/>
      <c r="AT496" s="302"/>
      <c r="AU496" s="302"/>
      <c r="AV496" s="304"/>
      <c r="AW496" s="302"/>
      <c r="AX496" s="302"/>
      <c r="AY496" s="304"/>
      <c r="AZ496" s="302"/>
      <c r="BA496" s="302"/>
      <c r="BB496" s="302"/>
      <c r="BC496" s="302"/>
      <c r="BD496" s="302"/>
      <c r="BE496" s="303"/>
      <c r="BF496" s="302"/>
      <c r="BG496" s="304"/>
      <c r="BH496" s="302"/>
      <c r="BI496" s="302"/>
      <c r="BJ496" s="302"/>
      <c r="BK496" s="302"/>
      <c r="BL496" s="302"/>
      <c r="BM496" s="302"/>
      <c r="BN496" s="302"/>
      <c r="BO496" s="302"/>
      <c r="BP496" s="302"/>
      <c r="BQ496" s="302"/>
      <c r="BR496" s="302"/>
    </row>
    <row r="497" spans="1:70" s="394" customFormat="1" hidden="1" x14ac:dyDescent="0.35">
      <c r="A497" s="390" t="s">
        <v>477</v>
      </c>
      <c r="B497" s="391" t="s">
        <v>478</v>
      </c>
      <c r="C497" s="391" t="s">
        <v>479</v>
      </c>
      <c r="D497" s="392" t="s">
        <v>480</v>
      </c>
      <c r="E497" s="392" t="s">
        <v>481</v>
      </c>
      <c r="F497" s="391" t="s">
        <v>482</v>
      </c>
      <c r="G497" s="391" t="s">
        <v>483</v>
      </c>
      <c r="H497" s="391" t="s">
        <v>484</v>
      </c>
      <c r="I497" s="391" t="s">
        <v>485</v>
      </c>
      <c r="J497" s="391" t="s">
        <v>486</v>
      </c>
      <c r="K497" s="391" t="s">
        <v>487</v>
      </c>
      <c r="L497" s="390" t="s">
        <v>488</v>
      </c>
      <c r="M497" s="391" t="s">
        <v>587</v>
      </c>
      <c r="N497" s="391" t="s">
        <v>588</v>
      </c>
      <c r="O497" s="391" t="s">
        <v>487</v>
      </c>
      <c r="P497" s="391" t="s">
        <v>484</v>
      </c>
      <c r="Q497" s="390" t="s">
        <v>491</v>
      </c>
      <c r="R497" s="391" t="s">
        <v>492</v>
      </c>
      <c r="S497" s="391" t="s">
        <v>493</v>
      </c>
      <c r="T497" s="391">
        <v>40637558</v>
      </c>
      <c r="U497" s="391"/>
      <c r="V497" s="391"/>
      <c r="W497" s="392" t="s">
        <v>1552</v>
      </c>
      <c r="X497" s="391" t="s">
        <v>1058</v>
      </c>
      <c r="Y497" s="391" t="s">
        <v>496</v>
      </c>
      <c r="Z497" s="391" t="s">
        <v>497</v>
      </c>
      <c r="AA497" s="391" t="s">
        <v>498</v>
      </c>
      <c r="AB497" s="391" t="s">
        <v>499</v>
      </c>
      <c r="AC497" s="391" t="s">
        <v>500</v>
      </c>
      <c r="AD497" s="393">
        <v>13.24</v>
      </c>
      <c r="AE497" s="393">
        <v>13.24</v>
      </c>
      <c r="AF497" s="391" t="s">
        <v>741</v>
      </c>
      <c r="AG497" s="391">
        <v>1</v>
      </c>
      <c r="AH497" s="393">
        <v>13.24</v>
      </c>
      <c r="AI497" s="393">
        <v>13.24</v>
      </c>
      <c r="AJ497" s="391" t="s">
        <v>501</v>
      </c>
      <c r="AK497" s="391" t="s">
        <v>502</v>
      </c>
      <c r="AL497" s="390" t="s">
        <v>503</v>
      </c>
      <c r="AM497" s="391">
        <v>34810</v>
      </c>
      <c r="AN497" s="391">
        <v>71635</v>
      </c>
      <c r="AO497" s="390" t="s">
        <v>477</v>
      </c>
      <c r="AP497" s="390" t="s">
        <v>504</v>
      </c>
      <c r="AQ497" s="391" t="s">
        <v>1059</v>
      </c>
      <c r="AR497" s="391" t="s">
        <v>528</v>
      </c>
      <c r="AS497" s="392" t="s">
        <v>1552</v>
      </c>
      <c r="AT497" s="391" t="s">
        <v>482</v>
      </c>
      <c r="AU497" s="391" t="s">
        <v>1553</v>
      </c>
      <c r="AV497" s="393" t="s">
        <v>1554</v>
      </c>
      <c r="AW497" s="391" t="s">
        <v>839</v>
      </c>
      <c r="AX497" s="391" t="s">
        <v>509</v>
      </c>
      <c r="AY497" s="393" t="s">
        <v>1554</v>
      </c>
      <c r="AZ497" s="391" t="s">
        <v>845</v>
      </c>
      <c r="BA497" s="391" t="s">
        <v>846</v>
      </c>
      <c r="BB497" s="391" t="s">
        <v>780</v>
      </c>
      <c r="BC497" s="391" t="s">
        <v>521</v>
      </c>
      <c r="BD497" s="391" t="s">
        <v>1555</v>
      </c>
      <c r="BE497" s="392" t="s">
        <v>1556</v>
      </c>
      <c r="BF497" s="391" t="s">
        <v>741</v>
      </c>
      <c r="BG497" s="393" t="s">
        <v>1554</v>
      </c>
      <c r="BH497" s="391"/>
      <c r="BI497" s="391"/>
      <c r="BJ497" s="391"/>
      <c r="BK497" s="391"/>
      <c r="BL497" s="391"/>
      <c r="BM497" s="391"/>
      <c r="BN497" s="391"/>
      <c r="BO497" s="391"/>
      <c r="BP497" s="391"/>
      <c r="BQ497" s="391"/>
      <c r="BR497" s="391"/>
    </row>
    <row r="498" spans="1:70" s="394" customFormat="1" hidden="1" x14ac:dyDescent="0.35">
      <c r="A498" s="390" t="s">
        <v>477</v>
      </c>
      <c r="B498" s="391" t="s">
        <v>478</v>
      </c>
      <c r="C498" s="391" t="s">
        <v>479</v>
      </c>
      <c r="D498" s="392" t="s">
        <v>480</v>
      </c>
      <c r="E498" s="392" t="s">
        <v>481</v>
      </c>
      <c r="F498" s="391" t="s">
        <v>482</v>
      </c>
      <c r="G498" s="391" t="s">
        <v>483</v>
      </c>
      <c r="H498" s="391" t="s">
        <v>484</v>
      </c>
      <c r="I498" s="391" t="s">
        <v>485</v>
      </c>
      <c r="J498" s="391" t="s">
        <v>486</v>
      </c>
      <c r="K498" s="391" t="s">
        <v>487</v>
      </c>
      <c r="L498" s="390" t="s">
        <v>488</v>
      </c>
      <c r="M498" s="391" t="s">
        <v>587</v>
      </c>
      <c r="N498" s="391" t="s">
        <v>588</v>
      </c>
      <c r="O498" s="391" t="s">
        <v>487</v>
      </c>
      <c r="P498" s="391" t="s">
        <v>484</v>
      </c>
      <c r="Q498" s="390" t="s">
        <v>491</v>
      </c>
      <c r="R498" s="391" t="s">
        <v>492</v>
      </c>
      <c r="S498" s="391" t="s">
        <v>493</v>
      </c>
      <c r="T498" s="391">
        <v>40637579</v>
      </c>
      <c r="U498" s="391"/>
      <c r="V498" s="391"/>
      <c r="W498" s="392" t="s">
        <v>1557</v>
      </c>
      <c r="X498" s="391" t="s">
        <v>1262</v>
      </c>
      <c r="Y498" s="391" t="s">
        <v>496</v>
      </c>
      <c r="Z498" s="391" t="s">
        <v>497</v>
      </c>
      <c r="AA498" s="391" t="s">
        <v>498</v>
      </c>
      <c r="AB498" s="391" t="s">
        <v>499</v>
      </c>
      <c r="AC498" s="391" t="s">
        <v>500</v>
      </c>
      <c r="AD498" s="393">
        <v>2241600</v>
      </c>
      <c r="AE498" s="393">
        <v>2241600</v>
      </c>
      <c r="AF498" s="391" t="s">
        <v>273</v>
      </c>
      <c r="AG498" s="391">
        <v>2.2060999999999999E-4</v>
      </c>
      <c r="AH498" s="393">
        <v>494.52</v>
      </c>
      <c r="AI498" s="393">
        <v>494.52</v>
      </c>
      <c r="AJ498" s="391" t="s">
        <v>501</v>
      </c>
      <c r="AK498" s="391" t="s">
        <v>502</v>
      </c>
      <c r="AL498" s="390" t="s">
        <v>503</v>
      </c>
      <c r="AM498" s="391">
        <v>34810</v>
      </c>
      <c r="AN498" s="391">
        <v>71620</v>
      </c>
      <c r="AO498" s="390" t="s">
        <v>477</v>
      </c>
      <c r="AP498" s="390" t="s">
        <v>504</v>
      </c>
      <c r="AQ498" s="391" t="s">
        <v>1263</v>
      </c>
      <c r="AR498" s="391" t="s">
        <v>528</v>
      </c>
      <c r="AS498" s="392" t="s">
        <v>1558</v>
      </c>
      <c r="AT498" s="391" t="s">
        <v>482</v>
      </c>
      <c r="AU498" s="391" t="s">
        <v>1559</v>
      </c>
      <c r="AV498" s="393" t="s">
        <v>606</v>
      </c>
      <c r="AW498" s="391" t="s">
        <v>777</v>
      </c>
      <c r="AX498" s="391" t="s">
        <v>509</v>
      </c>
      <c r="AY498" s="393" t="s">
        <v>1560</v>
      </c>
      <c r="AZ498" s="391" t="s">
        <v>1513</v>
      </c>
      <c r="BA498" s="391" t="s">
        <v>1514</v>
      </c>
      <c r="BB498" s="391" t="s">
        <v>521</v>
      </c>
      <c r="BC498" s="391" t="s">
        <v>521</v>
      </c>
      <c r="BD498" s="391"/>
      <c r="BE498" s="392"/>
      <c r="BF498" s="391"/>
      <c r="BG498" s="393"/>
      <c r="BH498" s="391"/>
      <c r="BI498" s="391"/>
      <c r="BJ498" s="391"/>
      <c r="BK498" s="391"/>
      <c r="BL498" s="391"/>
      <c r="BM498" s="391"/>
      <c r="BN498" s="391"/>
      <c r="BO498" s="391"/>
      <c r="BP498" s="391"/>
      <c r="BQ498" s="391"/>
      <c r="BR498" s="391"/>
    </row>
    <row r="499" spans="1:70" hidden="1" x14ac:dyDescent="0.35">
      <c r="A499" s="301" t="s">
        <v>477</v>
      </c>
      <c r="B499" s="302" t="s">
        <v>478</v>
      </c>
      <c r="C499" s="302" t="s">
        <v>479</v>
      </c>
      <c r="D499" s="303" t="s">
        <v>480</v>
      </c>
      <c r="E499" s="303" t="s">
        <v>481</v>
      </c>
      <c r="F499" s="302" t="s">
        <v>482</v>
      </c>
      <c r="G499" s="302" t="s">
        <v>483</v>
      </c>
      <c r="H499" s="302" t="s">
        <v>484</v>
      </c>
      <c r="I499" s="302" t="s">
        <v>485</v>
      </c>
      <c r="J499" s="302" t="s">
        <v>486</v>
      </c>
      <c r="K499" s="302" t="s">
        <v>487</v>
      </c>
      <c r="L499" s="301" t="s">
        <v>488</v>
      </c>
      <c r="M499" s="302" t="s">
        <v>587</v>
      </c>
      <c r="N499" s="302" t="s">
        <v>588</v>
      </c>
      <c r="O499" s="302" t="s">
        <v>487</v>
      </c>
      <c r="P499" s="302" t="s">
        <v>484</v>
      </c>
      <c r="Q499" s="301" t="s">
        <v>491</v>
      </c>
      <c r="R499" s="302" t="s">
        <v>492</v>
      </c>
      <c r="S499" s="302" t="s">
        <v>493</v>
      </c>
      <c r="T499" s="302">
        <v>40646656</v>
      </c>
      <c r="U499" s="302"/>
      <c r="V499" s="302"/>
      <c r="W499" s="303" t="s">
        <v>1557</v>
      </c>
      <c r="X499" s="302" t="s">
        <v>792</v>
      </c>
      <c r="Y499" s="302" t="s">
        <v>496</v>
      </c>
      <c r="Z499" s="302" t="s">
        <v>793</v>
      </c>
      <c r="AA499" s="302"/>
      <c r="AB499" s="302" t="s">
        <v>794</v>
      </c>
      <c r="AC499" s="302" t="s">
        <v>795</v>
      </c>
      <c r="AD499" s="304">
        <v>0</v>
      </c>
      <c r="AE499" s="304">
        <v>156912</v>
      </c>
      <c r="AF499" s="302" t="s">
        <v>273</v>
      </c>
      <c r="AG499" s="302">
        <v>2.2060999999999999E-4</v>
      </c>
      <c r="AH499" s="304">
        <v>0</v>
      </c>
      <c r="AI499" s="304">
        <v>34.619999999999997</v>
      </c>
      <c r="AJ499" s="302"/>
      <c r="AK499" s="302"/>
      <c r="AL499" s="301"/>
      <c r="AM499" s="302"/>
      <c r="AN499" s="302"/>
      <c r="AO499" s="301"/>
      <c r="AP499" s="301"/>
      <c r="AQ499" s="302" t="s">
        <v>796</v>
      </c>
      <c r="AR499" s="302"/>
      <c r="AS499" s="303"/>
      <c r="AT499" s="302"/>
      <c r="AU499" s="302"/>
      <c r="AV499" s="304"/>
      <c r="AW499" s="302"/>
      <c r="AX499" s="302"/>
      <c r="AY499" s="304"/>
      <c r="AZ499" s="302"/>
      <c r="BA499" s="302"/>
      <c r="BB499" s="302"/>
      <c r="BC499" s="302"/>
      <c r="BD499" s="302"/>
      <c r="BE499" s="303"/>
      <c r="BF499" s="302"/>
      <c r="BG499" s="304"/>
      <c r="BH499" s="302"/>
      <c r="BI499" s="302"/>
      <c r="BJ499" s="302"/>
      <c r="BK499" s="302"/>
      <c r="BL499" s="302"/>
      <c r="BM499" s="302"/>
      <c r="BN499" s="302"/>
      <c r="BO499" s="302"/>
      <c r="BP499" s="302"/>
      <c r="BQ499" s="302"/>
      <c r="BR499" s="302"/>
    </row>
    <row r="500" spans="1:70" hidden="1" x14ac:dyDescent="0.35">
      <c r="A500" s="301" t="s">
        <v>477</v>
      </c>
      <c r="B500" s="302" t="s">
        <v>478</v>
      </c>
      <c r="C500" s="302" t="s">
        <v>479</v>
      </c>
      <c r="D500" s="303" t="s">
        <v>480</v>
      </c>
      <c r="E500" s="303" t="s">
        <v>481</v>
      </c>
      <c r="F500" s="302" t="s">
        <v>482</v>
      </c>
      <c r="G500" s="302" t="s">
        <v>483</v>
      </c>
      <c r="H500" s="302" t="s">
        <v>484</v>
      </c>
      <c r="I500" s="302" t="s">
        <v>485</v>
      </c>
      <c r="J500" s="302" t="s">
        <v>486</v>
      </c>
      <c r="K500" s="302" t="s">
        <v>487</v>
      </c>
      <c r="L500" s="301" t="s">
        <v>488</v>
      </c>
      <c r="M500" s="302" t="s">
        <v>587</v>
      </c>
      <c r="N500" s="302" t="s">
        <v>588</v>
      </c>
      <c r="O500" s="302" t="s">
        <v>487</v>
      </c>
      <c r="P500" s="302" t="s">
        <v>484</v>
      </c>
      <c r="Q500" s="301" t="s">
        <v>491</v>
      </c>
      <c r="R500" s="302" t="s">
        <v>492</v>
      </c>
      <c r="S500" s="302" t="s">
        <v>493</v>
      </c>
      <c r="T500" s="302">
        <v>40646657</v>
      </c>
      <c r="U500" s="302"/>
      <c r="V500" s="302"/>
      <c r="W500" s="303" t="s">
        <v>1552</v>
      </c>
      <c r="X500" s="302" t="s">
        <v>792</v>
      </c>
      <c r="Y500" s="302" t="s">
        <v>496</v>
      </c>
      <c r="Z500" s="302" t="s">
        <v>793</v>
      </c>
      <c r="AA500" s="302"/>
      <c r="AB500" s="302" t="s">
        <v>794</v>
      </c>
      <c r="AC500" s="302" t="s">
        <v>795</v>
      </c>
      <c r="AD500" s="304">
        <v>0</v>
      </c>
      <c r="AE500" s="304">
        <v>0.93</v>
      </c>
      <c r="AF500" s="302" t="s">
        <v>741</v>
      </c>
      <c r="AG500" s="302">
        <v>1</v>
      </c>
      <c r="AH500" s="304">
        <v>0</v>
      </c>
      <c r="AI500" s="304">
        <v>0.93</v>
      </c>
      <c r="AJ500" s="302"/>
      <c r="AK500" s="302"/>
      <c r="AL500" s="301"/>
      <c r="AM500" s="302"/>
      <c r="AN500" s="302"/>
      <c r="AO500" s="301"/>
      <c r="AP500" s="301"/>
      <c r="AQ500" s="302" t="s">
        <v>796</v>
      </c>
      <c r="AR500" s="302"/>
      <c r="AS500" s="303"/>
      <c r="AT500" s="302"/>
      <c r="AU500" s="302"/>
      <c r="AV500" s="304"/>
      <c r="AW500" s="302"/>
      <c r="AX500" s="302"/>
      <c r="AY500" s="304"/>
      <c r="AZ500" s="302"/>
      <c r="BA500" s="302"/>
      <c r="BB500" s="302"/>
      <c r="BC500" s="302"/>
      <c r="BD500" s="302"/>
      <c r="BE500" s="303"/>
      <c r="BF500" s="302"/>
      <c r="BG500" s="304"/>
      <c r="BH500" s="302"/>
      <c r="BI500" s="302"/>
      <c r="BJ500" s="302"/>
      <c r="BK500" s="302"/>
      <c r="BL500" s="302"/>
      <c r="BM500" s="302"/>
      <c r="BN500" s="302"/>
      <c r="BO500" s="302"/>
      <c r="BP500" s="302"/>
      <c r="BQ500" s="302"/>
      <c r="BR500" s="302"/>
    </row>
    <row r="501" spans="1:70" s="394" customFormat="1" hidden="1" x14ac:dyDescent="0.35">
      <c r="A501" s="390" t="s">
        <v>477</v>
      </c>
      <c r="B501" s="391" t="s">
        <v>478</v>
      </c>
      <c r="C501" s="391" t="s">
        <v>479</v>
      </c>
      <c r="D501" s="392" t="s">
        <v>480</v>
      </c>
      <c r="E501" s="392" t="s">
        <v>481</v>
      </c>
      <c r="F501" s="391" t="s">
        <v>482</v>
      </c>
      <c r="G501" s="391" t="s">
        <v>483</v>
      </c>
      <c r="H501" s="391" t="s">
        <v>484</v>
      </c>
      <c r="I501" s="391" t="s">
        <v>485</v>
      </c>
      <c r="J501" s="391" t="s">
        <v>486</v>
      </c>
      <c r="K501" s="391" t="s">
        <v>487</v>
      </c>
      <c r="L501" s="390" t="s">
        <v>488</v>
      </c>
      <c r="M501" s="391" t="s">
        <v>587</v>
      </c>
      <c r="N501" s="391" t="s">
        <v>588</v>
      </c>
      <c r="O501" s="391" t="s">
        <v>487</v>
      </c>
      <c r="P501" s="391" t="s">
        <v>484</v>
      </c>
      <c r="Q501" s="390" t="s">
        <v>491</v>
      </c>
      <c r="R501" s="391" t="s">
        <v>492</v>
      </c>
      <c r="S501" s="391" t="s">
        <v>493</v>
      </c>
      <c r="T501" s="391">
        <v>40658355</v>
      </c>
      <c r="U501" s="391"/>
      <c r="V501" s="391"/>
      <c r="W501" s="392" t="s">
        <v>1561</v>
      </c>
      <c r="X501" s="391" t="s">
        <v>1262</v>
      </c>
      <c r="Y501" s="391" t="s">
        <v>496</v>
      </c>
      <c r="Z501" s="391" t="s">
        <v>497</v>
      </c>
      <c r="AA501" s="391" t="s">
        <v>498</v>
      </c>
      <c r="AB501" s="391" t="s">
        <v>499</v>
      </c>
      <c r="AC501" s="391" t="s">
        <v>500</v>
      </c>
      <c r="AD501" s="393">
        <v>160</v>
      </c>
      <c r="AE501" s="393">
        <v>160</v>
      </c>
      <c r="AF501" s="391" t="s">
        <v>741</v>
      </c>
      <c r="AG501" s="391">
        <v>1</v>
      </c>
      <c r="AH501" s="393">
        <v>160</v>
      </c>
      <c r="AI501" s="393">
        <v>160</v>
      </c>
      <c r="AJ501" s="391" t="s">
        <v>501</v>
      </c>
      <c r="AK501" s="391" t="s">
        <v>502</v>
      </c>
      <c r="AL501" s="390" t="s">
        <v>503</v>
      </c>
      <c r="AM501" s="391">
        <v>34810</v>
      </c>
      <c r="AN501" s="391">
        <v>71620</v>
      </c>
      <c r="AO501" s="390" t="s">
        <v>477</v>
      </c>
      <c r="AP501" s="390" t="s">
        <v>504</v>
      </c>
      <c r="AQ501" s="391" t="s">
        <v>1263</v>
      </c>
      <c r="AR501" s="391" t="s">
        <v>528</v>
      </c>
      <c r="AS501" s="392" t="s">
        <v>1562</v>
      </c>
      <c r="AT501" s="391" t="s">
        <v>482</v>
      </c>
      <c r="AU501" s="391" t="s">
        <v>1563</v>
      </c>
      <c r="AV501" s="393" t="s">
        <v>1483</v>
      </c>
      <c r="AW501" s="391" t="s">
        <v>777</v>
      </c>
      <c r="AX501" s="391" t="s">
        <v>509</v>
      </c>
      <c r="AY501" s="393" t="s">
        <v>1483</v>
      </c>
      <c r="AZ501" s="391" t="s">
        <v>1053</v>
      </c>
      <c r="BA501" s="391" t="s">
        <v>1054</v>
      </c>
      <c r="BB501" s="391" t="s">
        <v>1055</v>
      </c>
      <c r="BC501" s="391" t="s">
        <v>512</v>
      </c>
      <c r="BD501" s="391" t="s">
        <v>1564</v>
      </c>
      <c r="BE501" s="392" t="s">
        <v>1556</v>
      </c>
      <c r="BF501" s="391" t="s">
        <v>273</v>
      </c>
      <c r="BG501" s="393" t="s">
        <v>1565</v>
      </c>
      <c r="BH501" s="391"/>
      <c r="BI501" s="391"/>
      <c r="BJ501" s="391"/>
      <c r="BK501" s="391"/>
      <c r="BL501" s="391"/>
      <c r="BM501" s="391"/>
      <c r="BN501" s="391"/>
      <c r="BO501" s="391"/>
      <c r="BP501" s="391"/>
      <c r="BQ501" s="391"/>
      <c r="BR501" s="391"/>
    </row>
    <row r="502" spans="1:70" hidden="1" x14ac:dyDescent="0.35">
      <c r="A502" s="301" t="s">
        <v>477</v>
      </c>
      <c r="B502" s="302" t="s">
        <v>478</v>
      </c>
      <c r="C502" s="302" t="s">
        <v>479</v>
      </c>
      <c r="D502" s="303" t="s">
        <v>480</v>
      </c>
      <c r="E502" s="303" t="s">
        <v>481</v>
      </c>
      <c r="F502" s="302" t="s">
        <v>482</v>
      </c>
      <c r="G502" s="302" t="s">
        <v>483</v>
      </c>
      <c r="H502" s="302" t="s">
        <v>484</v>
      </c>
      <c r="I502" s="302" t="s">
        <v>485</v>
      </c>
      <c r="J502" s="302" t="s">
        <v>486</v>
      </c>
      <c r="K502" s="302" t="s">
        <v>487</v>
      </c>
      <c r="L502" s="301" t="s">
        <v>488</v>
      </c>
      <c r="M502" s="302" t="s">
        <v>587</v>
      </c>
      <c r="N502" s="302" t="s">
        <v>588</v>
      </c>
      <c r="O502" s="302" t="s">
        <v>487</v>
      </c>
      <c r="P502" s="302" t="s">
        <v>484</v>
      </c>
      <c r="Q502" s="301" t="s">
        <v>491</v>
      </c>
      <c r="R502" s="302" t="s">
        <v>492</v>
      </c>
      <c r="S502" s="302" t="s">
        <v>493</v>
      </c>
      <c r="T502" s="302">
        <v>40668271</v>
      </c>
      <c r="U502" s="302"/>
      <c r="V502" s="302"/>
      <c r="W502" s="303" t="s">
        <v>1561</v>
      </c>
      <c r="X502" s="302" t="s">
        <v>792</v>
      </c>
      <c r="Y502" s="302" t="s">
        <v>496</v>
      </c>
      <c r="Z502" s="302" t="s">
        <v>793</v>
      </c>
      <c r="AA502" s="302"/>
      <c r="AB502" s="302" t="s">
        <v>794</v>
      </c>
      <c r="AC502" s="302" t="s">
        <v>795</v>
      </c>
      <c r="AD502" s="304">
        <v>0</v>
      </c>
      <c r="AE502" s="304">
        <v>11.2</v>
      </c>
      <c r="AF502" s="302" t="s">
        <v>741</v>
      </c>
      <c r="AG502" s="302">
        <v>1</v>
      </c>
      <c r="AH502" s="304">
        <v>0</v>
      </c>
      <c r="AI502" s="304">
        <v>11.2</v>
      </c>
      <c r="AJ502" s="302"/>
      <c r="AK502" s="302"/>
      <c r="AL502" s="301"/>
      <c r="AM502" s="302"/>
      <c r="AN502" s="302"/>
      <c r="AO502" s="301"/>
      <c r="AP502" s="301"/>
      <c r="AQ502" s="302" t="s">
        <v>796</v>
      </c>
      <c r="AR502" s="302"/>
      <c r="AS502" s="303"/>
      <c r="AT502" s="302"/>
      <c r="AU502" s="302"/>
      <c r="AV502" s="304"/>
      <c r="AW502" s="302"/>
      <c r="AX502" s="302"/>
      <c r="AY502" s="304"/>
      <c r="AZ502" s="302"/>
      <c r="BA502" s="302"/>
      <c r="BB502" s="302"/>
      <c r="BC502" s="302"/>
      <c r="BD502" s="302"/>
      <c r="BE502" s="303"/>
      <c r="BF502" s="302"/>
      <c r="BG502" s="304"/>
      <c r="BH502" s="302"/>
      <c r="BI502" s="302"/>
      <c r="BJ502" s="302"/>
      <c r="BK502" s="302"/>
      <c r="BL502" s="302"/>
      <c r="BM502" s="302"/>
      <c r="BN502" s="302"/>
      <c r="BO502" s="302"/>
      <c r="BP502" s="302"/>
      <c r="BQ502" s="302"/>
      <c r="BR502" s="302"/>
    </row>
    <row r="503" spans="1:70" s="394" customFormat="1" hidden="1" x14ac:dyDescent="0.35">
      <c r="A503" s="390" t="s">
        <v>477</v>
      </c>
      <c r="B503" s="391" t="s">
        <v>478</v>
      </c>
      <c r="C503" s="391" t="s">
        <v>479</v>
      </c>
      <c r="D503" s="392" t="s">
        <v>480</v>
      </c>
      <c r="E503" s="392" t="s">
        <v>481</v>
      </c>
      <c r="F503" s="391" t="s">
        <v>482</v>
      </c>
      <c r="G503" s="391" t="s">
        <v>483</v>
      </c>
      <c r="H503" s="391" t="s">
        <v>484</v>
      </c>
      <c r="I503" s="391" t="s">
        <v>485</v>
      </c>
      <c r="J503" s="391" t="s">
        <v>486</v>
      </c>
      <c r="K503" s="391" t="s">
        <v>487</v>
      </c>
      <c r="L503" s="390" t="s">
        <v>488</v>
      </c>
      <c r="M503" s="391" t="s">
        <v>587</v>
      </c>
      <c r="N503" s="391" t="s">
        <v>588</v>
      </c>
      <c r="O503" s="391" t="s">
        <v>487</v>
      </c>
      <c r="P503" s="391" t="s">
        <v>484</v>
      </c>
      <c r="Q503" s="390" t="s">
        <v>491</v>
      </c>
      <c r="R503" s="391" t="s">
        <v>492</v>
      </c>
      <c r="S503" s="391" t="s">
        <v>493</v>
      </c>
      <c r="T503" s="391">
        <v>40682306</v>
      </c>
      <c r="U503" s="391"/>
      <c r="V503" s="391"/>
      <c r="W503" s="392" t="s">
        <v>1556</v>
      </c>
      <c r="X503" s="391" t="s">
        <v>1262</v>
      </c>
      <c r="Y503" s="391" t="s">
        <v>496</v>
      </c>
      <c r="Z503" s="391" t="s">
        <v>497</v>
      </c>
      <c r="AA503" s="391" t="s">
        <v>498</v>
      </c>
      <c r="AB503" s="391" t="s">
        <v>499</v>
      </c>
      <c r="AC503" s="391" t="s">
        <v>500</v>
      </c>
      <c r="AD503" s="393">
        <v>934000</v>
      </c>
      <c r="AE503" s="393">
        <v>934000</v>
      </c>
      <c r="AF503" s="391" t="s">
        <v>273</v>
      </c>
      <c r="AG503" s="391">
        <v>2.2207999999999999E-4</v>
      </c>
      <c r="AH503" s="393">
        <v>207.42</v>
      </c>
      <c r="AI503" s="393">
        <v>207.42</v>
      </c>
      <c r="AJ503" s="391" t="s">
        <v>501</v>
      </c>
      <c r="AK503" s="391" t="s">
        <v>502</v>
      </c>
      <c r="AL503" s="390" t="s">
        <v>503</v>
      </c>
      <c r="AM503" s="391">
        <v>34810</v>
      </c>
      <c r="AN503" s="391">
        <v>71620</v>
      </c>
      <c r="AO503" s="390" t="s">
        <v>477</v>
      </c>
      <c r="AP503" s="390" t="s">
        <v>504</v>
      </c>
      <c r="AQ503" s="391" t="s">
        <v>1263</v>
      </c>
      <c r="AR503" s="391" t="s">
        <v>528</v>
      </c>
      <c r="AS503" s="392" t="s">
        <v>1556</v>
      </c>
      <c r="AT503" s="391" t="s">
        <v>482</v>
      </c>
      <c r="AU503" s="391" t="s">
        <v>1566</v>
      </c>
      <c r="AV503" s="393" t="s">
        <v>1494</v>
      </c>
      <c r="AW503" s="391" t="s">
        <v>777</v>
      </c>
      <c r="AX503" s="391" t="s">
        <v>509</v>
      </c>
      <c r="AY503" s="393" t="s">
        <v>1494</v>
      </c>
      <c r="AZ503" s="391" t="s">
        <v>1513</v>
      </c>
      <c r="BA503" s="391" t="s">
        <v>1514</v>
      </c>
      <c r="BB503" s="391" t="s">
        <v>521</v>
      </c>
      <c r="BC503" s="391" t="s">
        <v>521</v>
      </c>
      <c r="BD503" s="391" t="s">
        <v>1567</v>
      </c>
      <c r="BE503" s="392" t="s">
        <v>1568</v>
      </c>
      <c r="BF503" s="391" t="s">
        <v>273</v>
      </c>
      <c r="BG503" s="393" t="s">
        <v>1494</v>
      </c>
      <c r="BH503" s="391"/>
      <c r="BI503" s="391"/>
      <c r="BJ503" s="391"/>
      <c r="BK503" s="391"/>
      <c r="BL503" s="391"/>
      <c r="BM503" s="391"/>
      <c r="BN503" s="391"/>
      <c r="BO503" s="391"/>
      <c r="BP503" s="391"/>
      <c r="BQ503" s="391"/>
      <c r="BR503" s="391"/>
    </row>
    <row r="504" spans="1:70" s="394" customFormat="1" hidden="1" x14ac:dyDescent="0.35">
      <c r="A504" s="390" t="s">
        <v>477</v>
      </c>
      <c r="B504" s="391" t="s">
        <v>478</v>
      </c>
      <c r="C504" s="391" t="s">
        <v>479</v>
      </c>
      <c r="D504" s="392" t="s">
        <v>480</v>
      </c>
      <c r="E504" s="392" t="s">
        <v>481</v>
      </c>
      <c r="F504" s="391" t="s">
        <v>482</v>
      </c>
      <c r="G504" s="391" t="s">
        <v>483</v>
      </c>
      <c r="H504" s="391" t="s">
        <v>484</v>
      </c>
      <c r="I504" s="391" t="s">
        <v>485</v>
      </c>
      <c r="J504" s="391" t="s">
        <v>486</v>
      </c>
      <c r="K504" s="391" t="s">
        <v>487</v>
      </c>
      <c r="L504" s="390" t="s">
        <v>488</v>
      </c>
      <c r="M504" s="391" t="s">
        <v>587</v>
      </c>
      <c r="N504" s="391" t="s">
        <v>588</v>
      </c>
      <c r="O504" s="391" t="s">
        <v>487</v>
      </c>
      <c r="P504" s="391" t="s">
        <v>484</v>
      </c>
      <c r="Q504" s="390" t="s">
        <v>491</v>
      </c>
      <c r="R504" s="391" t="s">
        <v>492</v>
      </c>
      <c r="S504" s="391" t="s">
        <v>493</v>
      </c>
      <c r="T504" s="391">
        <v>40682308</v>
      </c>
      <c r="U504" s="391"/>
      <c r="V504" s="391"/>
      <c r="W504" s="392" t="s">
        <v>1556</v>
      </c>
      <c r="X504" s="391" t="s">
        <v>1262</v>
      </c>
      <c r="Y504" s="391" t="s">
        <v>496</v>
      </c>
      <c r="Z504" s="391" t="s">
        <v>497</v>
      </c>
      <c r="AA504" s="391" t="s">
        <v>498</v>
      </c>
      <c r="AB504" s="391" t="s">
        <v>499</v>
      </c>
      <c r="AC504" s="391" t="s">
        <v>500</v>
      </c>
      <c r="AD504" s="393">
        <v>59.4</v>
      </c>
      <c r="AE504" s="393">
        <v>59.4</v>
      </c>
      <c r="AF504" s="391" t="s">
        <v>741</v>
      </c>
      <c r="AG504" s="391">
        <v>1</v>
      </c>
      <c r="AH504" s="393">
        <v>59.4</v>
      </c>
      <c r="AI504" s="393">
        <v>59.4</v>
      </c>
      <c r="AJ504" s="391" t="s">
        <v>501</v>
      </c>
      <c r="AK504" s="391" t="s">
        <v>502</v>
      </c>
      <c r="AL504" s="390" t="s">
        <v>503</v>
      </c>
      <c r="AM504" s="391">
        <v>34810</v>
      </c>
      <c r="AN504" s="391">
        <v>71620</v>
      </c>
      <c r="AO504" s="390" t="s">
        <v>477</v>
      </c>
      <c r="AP504" s="390" t="s">
        <v>504</v>
      </c>
      <c r="AQ504" s="391" t="s">
        <v>1263</v>
      </c>
      <c r="AR504" s="391" t="s">
        <v>528</v>
      </c>
      <c r="AS504" s="392" t="s">
        <v>1556</v>
      </c>
      <c r="AT504" s="391" t="s">
        <v>482</v>
      </c>
      <c r="AU504" s="391" t="s">
        <v>1569</v>
      </c>
      <c r="AV504" s="393" t="s">
        <v>1570</v>
      </c>
      <c r="AW504" s="391" t="s">
        <v>839</v>
      </c>
      <c r="AX504" s="391" t="s">
        <v>509</v>
      </c>
      <c r="AY504" s="393" t="s">
        <v>1570</v>
      </c>
      <c r="AZ504" s="391" t="s">
        <v>845</v>
      </c>
      <c r="BA504" s="391" t="s">
        <v>846</v>
      </c>
      <c r="BB504" s="391" t="s">
        <v>780</v>
      </c>
      <c r="BC504" s="391" t="s">
        <v>521</v>
      </c>
      <c r="BD504" s="391" t="s">
        <v>1571</v>
      </c>
      <c r="BE504" s="392" t="s">
        <v>1568</v>
      </c>
      <c r="BF504" s="391" t="s">
        <v>741</v>
      </c>
      <c r="BG504" s="393" t="s">
        <v>1570</v>
      </c>
      <c r="BH504" s="391"/>
      <c r="BI504" s="391"/>
      <c r="BJ504" s="391"/>
      <c r="BK504" s="391"/>
      <c r="BL504" s="391"/>
      <c r="BM504" s="391"/>
      <c r="BN504" s="391"/>
      <c r="BO504" s="391"/>
      <c r="BP504" s="391"/>
      <c r="BQ504" s="391"/>
      <c r="BR504" s="391"/>
    </row>
    <row r="505" spans="1:70" hidden="1" x14ac:dyDescent="0.35">
      <c r="A505" s="301" t="s">
        <v>477</v>
      </c>
      <c r="B505" s="302" t="s">
        <v>478</v>
      </c>
      <c r="C505" s="302" t="s">
        <v>479</v>
      </c>
      <c r="D505" s="303" t="s">
        <v>480</v>
      </c>
      <c r="E505" s="303" t="s">
        <v>481</v>
      </c>
      <c r="F505" s="302" t="s">
        <v>482</v>
      </c>
      <c r="G505" s="302" t="s">
        <v>483</v>
      </c>
      <c r="H505" s="302" t="s">
        <v>484</v>
      </c>
      <c r="I505" s="302" t="s">
        <v>485</v>
      </c>
      <c r="J505" s="302" t="s">
        <v>486</v>
      </c>
      <c r="K505" s="302" t="s">
        <v>487</v>
      </c>
      <c r="L505" s="301" t="s">
        <v>488</v>
      </c>
      <c r="M505" s="302" t="s">
        <v>587</v>
      </c>
      <c r="N505" s="302" t="s">
        <v>588</v>
      </c>
      <c r="O505" s="302" t="s">
        <v>487</v>
      </c>
      <c r="P505" s="302" t="s">
        <v>484</v>
      </c>
      <c r="Q505" s="301" t="s">
        <v>491</v>
      </c>
      <c r="R505" s="302" t="s">
        <v>492</v>
      </c>
      <c r="S505" s="302" t="s">
        <v>493</v>
      </c>
      <c r="T505" s="302">
        <v>40694808</v>
      </c>
      <c r="U505" s="302"/>
      <c r="V505" s="302"/>
      <c r="W505" s="303" t="s">
        <v>1556</v>
      </c>
      <c r="X505" s="302" t="s">
        <v>792</v>
      </c>
      <c r="Y505" s="302" t="s">
        <v>496</v>
      </c>
      <c r="Z505" s="302" t="s">
        <v>793</v>
      </c>
      <c r="AA505" s="302"/>
      <c r="AB505" s="302" t="s">
        <v>794</v>
      </c>
      <c r="AC505" s="302" t="s">
        <v>795</v>
      </c>
      <c r="AD505" s="304">
        <v>0</v>
      </c>
      <c r="AE505" s="304">
        <v>65380</v>
      </c>
      <c r="AF505" s="302" t="s">
        <v>273</v>
      </c>
      <c r="AG505" s="302">
        <v>2.2207999999999999E-4</v>
      </c>
      <c r="AH505" s="304">
        <v>0</v>
      </c>
      <c r="AI505" s="304">
        <v>14.52</v>
      </c>
      <c r="AJ505" s="302"/>
      <c r="AK505" s="302"/>
      <c r="AL505" s="301"/>
      <c r="AM505" s="302"/>
      <c r="AN505" s="302"/>
      <c r="AO505" s="301"/>
      <c r="AP505" s="301"/>
      <c r="AQ505" s="302" t="s">
        <v>796</v>
      </c>
      <c r="AR505" s="302"/>
      <c r="AS505" s="303"/>
      <c r="AT505" s="302"/>
      <c r="AU505" s="302"/>
      <c r="AV505" s="304"/>
      <c r="AW505" s="302"/>
      <c r="AX505" s="302"/>
      <c r="AY505" s="304"/>
      <c r="AZ505" s="302"/>
      <c r="BA505" s="302"/>
      <c r="BB505" s="302"/>
      <c r="BC505" s="302"/>
      <c r="BD505" s="302"/>
      <c r="BE505" s="303"/>
      <c r="BF505" s="302"/>
      <c r="BG505" s="304"/>
      <c r="BH505" s="302"/>
      <c r="BI505" s="302"/>
      <c r="BJ505" s="302"/>
      <c r="BK505" s="302"/>
      <c r="BL505" s="302"/>
      <c r="BM505" s="302"/>
      <c r="BN505" s="302"/>
      <c r="BO505" s="302"/>
      <c r="BP505" s="302"/>
      <c r="BQ505" s="302"/>
      <c r="BR505" s="302"/>
    </row>
    <row r="506" spans="1:70" hidden="1" x14ac:dyDescent="0.35">
      <c r="A506" s="301" t="s">
        <v>477</v>
      </c>
      <c r="B506" s="302" t="s">
        <v>478</v>
      </c>
      <c r="C506" s="302" t="s">
        <v>479</v>
      </c>
      <c r="D506" s="303" t="s">
        <v>480</v>
      </c>
      <c r="E506" s="303" t="s">
        <v>481</v>
      </c>
      <c r="F506" s="302" t="s">
        <v>482</v>
      </c>
      <c r="G506" s="302" t="s">
        <v>483</v>
      </c>
      <c r="H506" s="302" t="s">
        <v>484</v>
      </c>
      <c r="I506" s="302" t="s">
        <v>485</v>
      </c>
      <c r="J506" s="302" t="s">
        <v>486</v>
      </c>
      <c r="K506" s="302" t="s">
        <v>487</v>
      </c>
      <c r="L506" s="301" t="s">
        <v>488</v>
      </c>
      <c r="M506" s="302" t="s">
        <v>587</v>
      </c>
      <c r="N506" s="302" t="s">
        <v>588</v>
      </c>
      <c r="O506" s="302" t="s">
        <v>487</v>
      </c>
      <c r="P506" s="302" t="s">
        <v>484</v>
      </c>
      <c r="Q506" s="301" t="s">
        <v>491</v>
      </c>
      <c r="R506" s="302" t="s">
        <v>492</v>
      </c>
      <c r="S506" s="302" t="s">
        <v>493</v>
      </c>
      <c r="T506" s="302">
        <v>40694809</v>
      </c>
      <c r="U506" s="302"/>
      <c r="V506" s="302"/>
      <c r="W506" s="303" t="s">
        <v>1556</v>
      </c>
      <c r="X506" s="302" t="s">
        <v>792</v>
      </c>
      <c r="Y506" s="302" t="s">
        <v>496</v>
      </c>
      <c r="Z506" s="302" t="s">
        <v>793</v>
      </c>
      <c r="AA506" s="302"/>
      <c r="AB506" s="302" t="s">
        <v>794</v>
      </c>
      <c r="AC506" s="302" t="s">
        <v>795</v>
      </c>
      <c r="AD506" s="304">
        <v>0</v>
      </c>
      <c r="AE506" s="304">
        <v>4.16</v>
      </c>
      <c r="AF506" s="302" t="s">
        <v>741</v>
      </c>
      <c r="AG506" s="302">
        <v>1</v>
      </c>
      <c r="AH506" s="304">
        <v>0</v>
      </c>
      <c r="AI506" s="304">
        <v>4.16</v>
      </c>
      <c r="AJ506" s="302"/>
      <c r="AK506" s="302"/>
      <c r="AL506" s="301"/>
      <c r="AM506" s="302"/>
      <c r="AN506" s="302"/>
      <c r="AO506" s="301"/>
      <c r="AP506" s="301"/>
      <c r="AQ506" s="302" t="s">
        <v>796</v>
      </c>
      <c r="AR506" s="302"/>
      <c r="AS506" s="303"/>
      <c r="AT506" s="302"/>
      <c r="AU506" s="302"/>
      <c r="AV506" s="304"/>
      <c r="AW506" s="302"/>
      <c r="AX506" s="302"/>
      <c r="AY506" s="304"/>
      <c r="AZ506" s="302"/>
      <c r="BA506" s="302"/>
      <c r="BB506" s="302"/>
      <c r="BC506" s="302"/>
      <c r="BD506" s="302"/>
      <c r="BE506" s="303"/>
      <c r="BF506" s="302"/>
      <c r="BG506" s="304"/>
      <c r="BH506" s="302"/>
      <c r="BI506" s="302"/>
      <c r="BJ506" s="302"/>
      <c r="BK506" s="302"/>
      <c r="BL506" s="302"/>
      <c r="BM506" s="302"/>
      <c r="BN506" s="302"/>
      <c r="BO506" s="302"/>
      <c r="BP506" s="302"/>
      <c r="BQ506" s="302"/>
      <c r="BR506" s="302"/>
    </row>
    <row r="507" spans="1:70" s="394" customFormat="1" hidden="1" x14ac:dyDescent="0.35">
      <c r="A507" s="390" t="s">
        <v>477</v>
      </c>
      <c r="B507" s="391" t="s">
        <v>478</v>
      </c>
      <c r="C507" s="391" t="s">
        <v>479</v>
      </c>
      <c r="D507" s="392" t="s">
        <v>480</v>
      </c>
      <c r="E507" s="392" t="s">
        <v>481</v>
      </c>
      <c r="F507" s="391" t="s">
        <v>482</v>
      </c>
      <c r="G507" s="391" t="s">
        <v>483</v>
      </c>
      <c r="H507" s="391" t="s">
        <v>484</v>
      </c>
      <c r="I507" s="391" t="s">
        <v>485</v>
      </c>
      <c r="J507" s="391" t="s">
        <v>486</v>
      </c>
      <c r="K507" s="391" t="s">
        <v>487</v>
      </c>
      <c r="L507" s="390" t="s">
        <v>488</v>
      </c>
      <c r="M507" s="391" t="s">
        <v>587</v>
      </c>
      <c r="N507" s="391" t="s">
        <v>588</v>
      </c>
      <c r="O507" s="391" t="s">
        <v>487</v>
      </c>
      <c r="P507" s="391" t="s">
        <v>484</v>
      </c>
      <c r="Q507" s="390" t="s">
        <v>491</v>
      </c>
      <c r="R507" s="391" t="s">
        <v>492</v>
      </c>
      <c r="S507" s="391" t="s">
        <v>493</v>
      </c>
      <c r="T507" s="391">
        <v>46886800</v>
      </c>
      <c r="U507" s="391"/>
      <c r="V507" s="391"/>
      <c r="W507" s="392" t="s">
        <v>1572</v>
      </c>
      <c r="X507" s="391" t="s">
        <v>1262</v>
      </c>
      <c r="Y507" s="391" t="s">
        <v>496</v>
      </c>
      <c r="Z507" s="391" t="s">
        <v>497</v>
      </c>
      <c r="AA507" s="391" t="s">
        <v>498</v>
      </c>
      <c r="AB507" s="391" t="s">
        <v>499</v>
      </c>
      <c r="AC507" s="391" t="s">
        <v>500</v>
      </c>
      <c r="AD507" s="393">
        <v>934000</v>
      </c>
      <c r="AE507" s="393">
        <v>934000</v>
      </c>
      <c r="AF507" s="391" t="s">
        <v>273</v>
      </c>
      <c r="AG507" s="391">
        <v>2.2636999999999999E-4</v>
      </c>
      <c r="AH507" s="393">
        <v>211.43</v>
      </c>
      <c r="AI507" s="393">
        <v>211.43</v>
      </c>
      <c r="AJ507" s="391" t="s">
        <v>501</v>
      </c>
      <c r="AK507" s="391" t="s">
        <v>502</v>
      </c>
      <c r="AL507" s="390" t="s">
        <v>503</v>
      </c>
      <c r="AM507" s="391">
        <v>34810</v>
      </c>
      <c r="AN507" s="391">
        <v>71620</v>
      </c>
      <c r="AO507" s="390" t="s">
        <v>477</v>
      </c>
      <c r="AP507" s="390" t="s">
        <v>504</v>
      </c>
      <c r="AQ507" s="391" t="s">
        <v>1263</v>
      </c>
      <c r="AR507" s="391" t="s">
        <v>947</v>
      </c>
      <c r="AS507" s="392" t="s">
        <v>1572</v>
      </c>
      <c r="AT507" s="391" t="s">
        <v>482</v>
      </c>
      <c r="AU507" s="391" t="s">
        <v>1573</v>
      </c>
      <c r="AV507" s="393" t="s">
        <v>1494</v>
      </c>
      <c r="AW507" s="391" t="s">
        <v>777</v>
      </c>
      <c r="AX507" s="391" t="s">
        <v>509</v>
      </c>
      <c r="AY507" s="393" t="s">
        <v>1494</v>
      </c>
      <c r="AZ507" s="391" t="s">
        <v>1574</v>
      </c>
      <c r="BA507" s="391" t="s">
        <v>1575</v>
      </c>
      <c r="BB507" s="391" t="s">
        <v>780</v>
      </c>
      <c r="BC507" s="391" t="s">
        <v>521</v>
      </c>
      <c r="BD507" s="391" t="s">
        <v>1576</v>
      </c>
      <c r="BE507" s="392" t="s">
        <v>1577</v>
      </c>
      <c r="BF507" s="391" t="s">
        <v>741</v>
      </c>
      <c r="BG507" s="393" t="s">
        <v>1578</v>
      </c>
      <c r="BH507" s="391"/>
      <c r="BI507" s="391"/>
      <c r="BJ507" s="391"/>
      <c r="BK507" s="391"/>
      <c r="BL507" s="391"/>
      <c r="BM507" s="391"/>
      <c r="BN507" s="391"/>
      <c r="BO507" s="391"/>
      <c r="BP507" s="391"/>
      <c r="BQ507" s="391"/>
      <c r="BR507" s="391"/>
    </row>
    <row r="508" spans="1:70" hidden="1" x14ac:dyDescent="0.35">
      <c r="A508" s="301" t="s">
        <v>477</v>
      </c>
      <c r="B508" s="302" t="s">
        <v>478</v>
      </c>
      <c r="C508" s="302" t="s">
        <v>479</v>
      </c>
      <c r="D508" s="303" t="s">
        <v>480</v>
      </c>
      <c r="E508" s="303" t="s">
        <v>481</v>
      </c>
      <c r="F508" s="302" t="s">
        <v>482</v>
      </c>
      <c r="G508" s="302" t="s">
        <v>483</v>
      </c>
      <c r="H508" s="302" t="s">
        <v>484</v>
      </c>
      <c r="I508" s="302" t="s">
        <v>485</v>
      </c>
      <c r="J508" s="302" t="s">
        <v>486</v>
      </c>
      <c r="K508" s="302" t="s">
        <v>487</v>
      </c>
      <c r="L508" s="301" t="s">
        <v>488</v>
      </c>
      <c r="M508" s="302" t="s">
        <v>587</v>
      </c>
      <c r="N508" s="302" t="s">
        <v>588</v>
      </c>
      <c r="O508" s="302" t="s">
        <v>487</v>
      </c>
      <c r="P508" s="302" t="s">
        <v>484</v>
      </c>
      <c r="Q508" s="301" t="s">
        <v>491</v>
      </c>
      <c r="R508" s="302" t="s">
        <v>492</v>
      </c>
      <c r="S508" s="302" t="s">
        <v>493</v>
      </c>
      <c r="T508" s="302">
        <v>46962107</v>
      </c>
      <c r="U508" s="302"/>
      <c r="V508" s="302"/>
      <c r="W508" s="303" t="s">
        <v>1572</v>
      </c>
      <c r="X508" s="302" t="s">
        <v>792</v>
      </c>
      <c r="Y508" s="302" t="s">
        <v>496</v>
      </c>
      <c r="Z508" s="302" t="s">
        <v>793</v>
      </c>
      <c r="AA508" s="302"/>
      <c r="AB508" s="302" t="s">
        <v>794</v>
      </c>
      <c r="AC508" s="302" t="s">
        <v>795</v>
      </c>
      <c r="AD508" s="304">
        <v>0</v>
      </c>
      <c r="AE508" s="304">
        <v>65380</v>
      </c>
      <c r="AF508" s="302" t="s">
        <v>273</v>
      </c>
      <c r="AG508" s="302">
        <v>2.2636999999999999E-4</v>
      </c>
      <c r="AH508" s="304">
        <v>0</v>
      </c>
      <c r="AI508" s="304">
        <v>14.8</v>
      </c>
      <c r="AJ508" s="302"/>
      <c r="AK508" s="302"/>
      <c r="AL508" s="301"/>
      <c r="AM508" s="302"/>
      <c r="AN508" s="302"/>
      <c r="AO508" s="301"/>
      <c r="AP508" s="301"/>
      <c r="AQ508" s="302" t="s">
        <v>796</v>
      </c>
      <c r="AR508" s="302"/>
      <c r="AS508" s="303"/>
      <c r="AT508" s="302"/>
      <c r="AU508" s="302"/>
      <c r="AV508" s="304"/>
      <c r="AW508" s="302"/>
      <c r="AX508" s="302"/>
      <c r="AY508" s="304"/>
      <c r="AZ508" s="302"/>
      <c r="BA508" s="302"/>
      <c r="BB508" s="302"/>
      <c r="BC508" s="302"/>
      <c r="BD508" s="302"/>
      <c r="BE508" s="303"/>
      <c r="BF508" s="302"/>
      <c r="BG508" s="304"/>
      <c r="BH508" s="302"/>
      <c r="BI508" s="302"/>
      <c r="BJ508" s="302"/>
      <c r="BK508" s="302"/>
      <c r="BL508" s="302"/>
      <c r="BM508" s="302"/>
      <c r="BN508" s="302"/>
      <c r="BO508" s="302"/>
      <c r="BP508" s="302"/>
      <c r="BQ508" s="302"/>
      <c r="BR508" s="302"/>
    </row>
    <row r="509" spans="1:70" s="409" customFormat="1" hidden="1" x14ac:dyDescent="0.35">
      <c r="A509" s="405" t="s">
        <v>477</v>
      </c>
      <c r="B509" s="406" t="s">
        <v>478</v>
      </c>
      <c r="C509" s="406" t="s">
        <v>479</v>
      </c>
      <c r="D509" s="407" t="s">
        <v>480</v>
      </c>
      <c r="E509" s="407" t="s">
        <v>481</v>
      </c>
      <c r="F509" s="406" t="s">
        <v>482</v>
      </c>
      <c r="G509" s="406" t="s">
        <v>483</v>
      </c>
      <c r="H509" s="406" t="s">
        <v>484</v>
      </c>
      <c r="I509" s="406" t="s">
        <v>485</v>
      </c>
      <c r="J509" s="406" t="s">
        <v>486</v>
      </c>
      <c r="K509" s="406" t="s">
        <v>487</v>
      </c>
      <c r="L509" s="405" t="s">
        <v>488</v>
      </c>
      <c r="M509" s="406" t="s">
        <v>587</v>
      </c>
      <c r="N509" s="406" t="s">
        <v>588</v>
      </c>
      <c r="O509" s="406" t="s">
        <v>487</v>
      </c>
      <c r="P509" s="406" t="s">
        <v>484</v>
      </c>
      <c r="Q509" s="405" t="s">
        <v>491</v>
      </c>
      <c r="R509" s="406" t="s">
        <v>492</v>
      </c>
      <c r="S509" s="406" t="s">
        <v>493</v>
      </c>
      <c r="T509" s="406">
        <v>47175933</v>
      </c>
      <c r="U509" s="406"/>
      <c r="V509" s="406"/>
      <c r="W509" s="407" t="s">
        <v>946</v>
      </c>
      <c r="X509" s="406" t="s">
        <v>1242</v>
      </c>
      <c r="Y509" s="406" t="s">
        <v>590</v>
      </c>
      <c r="Z509" s="406" t="s">
        <v>497</v>
      </c>
      <c r="AA509" s="406" t="s">
        <v>498</v>
      </c>
      <c r="AB509" s="406" t="s">
        <v>499</v>
      </c>
      <c r="AC509" s="406" t="s">
        <v>605</v>
      </c>
      <c r="AD509" s="408">
        <v>0</v>
      </c>
      <c r="AE509" s="408">
        <v>0</v>
      </c>
      <c r="AF509" s="406" t="s">
        <v>273</v>
      </c>
      <c r="AG509" s="406">
        <v>2.2748000000000001E-4</v>
      </c>
      <c r="AH509" s="408">
        <v>4.93</v>
      </c>
      <c r="AI509" s="408">
        <v>4.93</v>
      </c>
      <c r="AJ509" s="406" t="s">
        <v>501</v>
      </c>
      <c r="AK509" s="406" t="s">
        <v>502</v>
      </c>
      <c r="AL509" s="405" t="s">
        <v>503</v>
      </c>
      <c r="AM509" s="406">
        <v>34801</v>
      </c>
      <c r="AN509" s="406">
        <v>72715</v>
      </c>
      <c r="AO509" s="405" t="s">
        <v>477</v>
      </c>
      <c r="AP509" s="405" t="s">
        <v>504</v>
      </c>
      <c r="AQ509" s="406" t="s">
        <v>1243</v>
      </c>
      <c r="AR509" s="406" t="s">
        <v>947</v>
      </c>
      <c r="AS509" s="407" t="s">
        <v>946</v>
      </c>
      <c r="AT509" s="406" t="s">
        <v>482</v>
      </c>
      <c r="AU509" s="406" t="s">
        <v>1579</v>
      </c>
      <c r="AV509" s="408" t="s">
        <v>1580</v>
      </c>
      <c r="AW509" s="406" t="s">
        <v>1581</v>
      </c>
      <c r="AX509" s="406" t="s">
        <v>509</v>
      </c>
      <c r="AY509" s="408" t="s">
        <v>606</v>
      </c>
      <c r="AZ509" s="406">
        <v>1040651</v>
      </c>
      <c r="BA509" s="406" t="s">
        <v>1244</v>
      </c>
      <c r="BB509" s="406" t="s">
        <v>1245</v>
      </c>
      <c r="BC509" s="406" t="s">
        <v>512</v>
      </c>
      <c r="BD509" s="406" t="s">
        <v>1582</v>
      </c>
      <c r="BE509" s="407" t="s">
        <v>955</v>
      </c>
      <c r="BF509" s="406" t="s">
        <v>273</v>
      </c>
      <c r="BG509" s="408" t="s">
        <v>1580</v>
      </c>
      <c r="BH509" s="406">
        <v>10178550</v>
      </c>
      <c r="BI509" s="406">
        <v>1</v>
      </c>
      <c r="BJ509" s="406" t="s">
        <v>1581</v>
      </c>
      <c r="BK509" s="406" t="s">
        <v>600</v>
      </c>
      <c r="BL509" s="406" t="s">
        <v>601</v>
      </c>
      <c r="BM509" s="406"/>
      <c r="BN509" s="406"/>
      <c r="BO509" s="406"/>
      <c r="BP509" s="406"/>
      <c r="BQ509" s="406"/>
      <c r="BR509" s="406"/>
    </row>
    <row r="510" spans="1:70" s="409" customFormat="1" hidden="1" x14ac:dyDescent="0.35">
      <c r="A510" s="405" t="s">
        <v>477</v>
      </c>
      <c r="B510" s="406" t="s">
        <v>478</v>
      </c>
      <c r="C510" s="406" t="s">
        <v>479</v>
      </c>
      <c r="D510" s="407" t="s">
        <v>480</v>
      </c>
      <c r="E510" s="407" t="s">
        <v>481</v>
      </c>
      <c r="F510" s="406" t="s">
        <v>482</v>
      </c>
      <c r="G510" s="406" t="s">
        <v>483</v>
      </c>
      <c r="H510" s="406" t="s">
        <v>484</v>
      </c>
      <c r="I510" s="406" t="s">
        <v>485</v>
      </c>
      <c r="J510" s="406" t="s">
        <v>486</v>
      </c>
      <c r="K510" s="406" t="s">
        <v>487</v>
      </c>
      <c r="L510" s="405" t="s">
        <v>488</v>
      </c>
      <c r="M510" s="406" t="s">
        <v>587</v>
      </c>
      <c r="N510" s="406" t="s">
        <v>588</v>
      </c>
      <c r="O510" s="406" t="s">
        <v>487</v>
      </c>
      <c r="P510" s="406" t="s">
        <v>484</v>
      </c>
      <c r="Q510" s="405" t="s">
        <v>491</v>
      </c>
      <c r="R510" s="406" t="s">
        <v>492</v>
      </c>
      <c r="S510" s="406" t="s">
        <v>493</v>
      </c>
      <c r="T510" s="406">
        <v>47175935</v>
      </c>
      <c r="U510" s="406"/>
      <c r="V510" s="406"/>
      <c r="W510" s="407" t="s">
        <v>946</v>
      </c>
      <c r="X510" s="406" t="s">
        <v>1242</v>
      </c>
      <c r="Y510" s="406" t="s">
        <v>590</v>
      </c>
      <c r="Z510" s="406" t="s">
        <v>497</v>
      </c>
      <c r="AA510" s="406" t="s">
        <v>498</v>
      </c>
      <c r="AB510" s="406" t="s">
        <v>499</v>
      </c>
      <c r="AC510" s="406" t="s">
        <v>500</v>
      </c>
      <c r="AD510" s="408">
        <v>720000</v>
      </c>
      <c r="AE510" s="408">
        <v>720000</v>
      </c>
      <c r="AF510" s="406" t="s">
        <v>273</v>
      </c>
      <c r="AG510" s="406">
        <v>2.2748000000000001E-4</v>
      </c>
      <c r="AH510" s="408">
        <v>158.86000000000001</v>
      </c>
      <c r="AI510" s="408">
        <v>158.86000000000001</v>
      </c>
      <c r="AJ510" s="406" t="s">
        <v>501</v>
      </c>
      <c r="AK510" s="406" t="s">
        <v>502</v>
      </c>
      <c r="AL510" s="405" t="s">
        <v>503</v>
      </c>
      <c r="AM510" s="406">
        <v>34801</v>
      </c>
      <c r="AN510" s="406">
        <v>72715</v>
      </c>
      <c r="AO510" s="405" t="s">
        <v>477</v>
      </c>
      <c r="AP510" s="405" t="s">
        <v>504</v>
      </c>
      <c r="AQ510" s="406" t="s">
        <v>1243</v>
      </c>
      <c r="AR510" s="406" t="s">
        <v>947</v>
      </c>
      <c r="AS510" s="407" t="s">
        <v>946</v>
      </c>
      <c r="AT510" s="406" t="s">
        <v>482</v>
      </c>
      <c r="AU510" s="406" t="s">
        <v>1579</v>
      </c>
      <c r="AV510" s="408" t="s">
        <v>1580</v>
      </c>
      <c r="AW510" s="406" t="s">
        <v>1581</v>
      </c>
      <c r="AX510" s="406" t="s">
        <v>509</v>
      </c>
      <c r="AY510" s="408" t="s">
        <v>1580</v>
      </c>
      <c r="AZ510" s="406">
        <v>1040651</v>
      </c>
      <c r="BA510" s="406" t="s">
        <v>1244</v>
      </c>
      <c r="BB510" s="406" t="s">
        <v>1245</v>
      </c>
      <c r="BC510" s="406" t="s">
        <v>512</v>
      </c>
      <c r="BD510" s="406" t="s">
        <v>1582</v>
      </c>
      <c r="BE510" s="407" t="s">
        <v>955</v>
      </c>
      <c r="BF510" s="406" t="s">
        <v>273</v>
      </c>
      <c r="BG510" s="408" t="s">
        <v>1580</v>
      </c>
      <c r="BH510" s="406">
        <v>10178550</v>
      </c>
      <c r="BI510" s="406">
        <v>1</v>
      </c>
      <c r="BJ510" s="406" t="s">
        <v>1581</v>
      </c>
      <c r="BK510" s="406" t="s">
        <v>600</v>
      </c>
      <c r="BL510" s="406" t="s">
        <v>601</v>
      </c>
      <c r="BM510" s="406"/>
      <c r="BN510" s="406"/>
      <c r="BO510" s="406"/>
      <c r="BP510" s="406"/>
      <c r="BQ510" s="406"/>
      <c r="BR510" s="406"/>
    </row>
    <row r="511" spans="1:70" s="409" customFormat="1" hidden="1" x14ac:dyDescent="0.35">
      <c r="A511" s="405" t="s">
        <v>477</v>
      </c>
      <c r="B511" s="406" t="s">
        <v>478</v>
      </c>
      <c r="C511" s="406" t="s">
        <v>479</v>
      </c>
      <c r="D511" s="407" t="s">
        <v>480</v>
      </c>
      <c r="E511" s="407" t="s">
        <v>481</v>
      </c>
      <c r="F511" s="406" t="s">
        <v>482</v>
      </c>
      <c r="G511" s="406" t="s">
        <v>483</v>
      </c>
      <c r="H511" s="406" t="s">
        <v>484</v>
      </c>
      <c r="I511" s="406" t="s">
        <v>485</v>
      </c>
      <c r="J511" s="406" t="s">
        <v>486</v>
      </c>
      <c r="K511" s="406" t="s">
        <v>487</v>
      </c>
      <c r="L511" s="405" t="s">
        <v>488</v>
      </c>
      <c r="M511" s="406" t="s">
        <v>587</v>
      </c>
      <c r="N511" s="406" t="s">
        <v>588</v>
      </c>
      <c r="O511" s="406" t="s">
        <v>487</v>
      </c>
      <c r="P511" s="406" t="s">
        <v>484</v>
      </c>
      <c r="Q511" s="405" t="s">
        <v>491</v>
      </c>
      <c r="R511" s="406" t="s">
        <v>492</v>
      </c>
      <c r="S511" s="406" t="s">
        <v>493</v>
      </c>
      <c r="T511" s="406">
        <v>47184008</v>
      </c>
      <c r="U511" s="406"/>
      <c r="V511" s="406"/>
      <c r="W511" s="407" t="s">
        <v>1583</v>
      </c>
      <c r="X511" s="406" t="s">
        <v>1242</v>
      </c>
      <c r="Y511" s="406" t="s">
        <v>590</v>
      </c>
      <c r="Z511" s="406" t="s">
        <v>497</v>
      </c>
      <c r="AA511" s="406" t="s">
        <v>498</v>
      </c>
      <c r="AB511" s="406" t="s">
        <v>499</v>
      </c>
      <c r="AC511" s="406" t="s">
        <v>500</v>
      </c>
      <c r="AD511" s="408">
        <v>300000</v>
      </c>
      <c r="AE511" s="408">
        <v>300000</v>
      </c>
      <c r="AF511" s="406" t="s">
        <v>273</v>
      </c>
      <c r="AG511" s="406">
        <v>2.3034999999999999E-4</v>
      </c>
      <c r="AH511" s="408">
        <v>66.63</v>
      </c>
      <c r="AI511" s="408">
        <v>66.63</v>
      </c>
      <c r="AJ511" s="406" t="s">
        <v>501</v>
      </c>
      <c r="AK511" s="406" t="s">
        <v>502</v>
      </c>
      <c r="AL511" s="405" t="s">
        <v>503</v>
      </c>
      <c r="AM511" s="406">
        <v>34801</v>
      </c>
      <c r="AN511" s="406">
        <v>72715</v>
      </c>
      <c r="AO511" s="405" t="s">
        <v>477</v>
      </c>
      <c r="AP511" s="405" t="s">
        <v>504</v>
      </c>
      <c r="AQ511" s="406" t="s">
        <v>1243</v>
      </c>
      <c r="AR511" s="406" t="s">
        <v>534</v>
      </c>
      <c r="AS511" s="407" t="s">
        <v>1583</v>
      </c>
      <c r="AT511" s="406" t="s">
        <v>482</v>
      </c>
      <c r="AU511" s="406" t="s">
        <v>1584</v>
      </c>
      <c r="AV511" s="408" t="s">
        <v>1585</v>
      </c>
      <c r="AW511" s="406" t="s">
        <v>1397</v>
      </c>
      <c r="AX511" s="406" t="s">
        <v>509</v>
      </c>
      <c r="AY511" s="408" t="s">
        <v>1586</v>
      </c>
      <c r="AZ511" s="406">
        <v>1040651</v>
      </c>
      <c r="BA511" s="406" t="s">
        <v>1244</v>
      </c>
      <c r="BB511" s="406" t="s">
        <v>1245</v>
      </c>
      <c r="BC511" s="406" t="s">
        <v>512</v>
      </c>
      <c r="BD511" s="406" t="s">
        <v>1587</v>
      </c>
      <c r="BE511" s="407" t="s">
        <v>955</v>
      </c>
      <c r="BF511" s="406" t="s">
        <v>273</v>
      </c>
      <c r="BG511" s="408" t="s">
        <v>1585</v>
      </c>
      <c r="BH511" s="406">
        <v>10199667</v>
      </c>
      <c r="BI511" s="406">
        <v>1</v>
      </c>
      <c r="BJ511" s="406" t="s">
        <v>1397</v>
      </c>
      <c r="BK511" s="406" t="s">
        <v>731</v>
      </c>
      <c r="BL511" s="406" t="s">
        <v>745</v>
      </c>
      <c r="BM511" s="406"/>
      <c r="BN511" s="406"/>
      <c r="BO511" s="406"/>
      <c r="BP511" s="406"/>
      <c r="BQ511" s="406"/>
      <c r="BR511" s="406"/>
    </row>
    <row r="512" spans="1:70" s="409" customFormat="1" hidden="1" x14ac:dyDescent="0.35">
      <c r="A512" s="405" t="s">
        <v>477</v>
      </c>
      <c r="B512" s="406" t="s">
        <v>478</v>
      </c>
      <c r="C512" s="406" t="s">
        <v>479</v>
      </c>
      <c r="D512" s="407" t="s">
        <v>480</v>
      </c>
      <c r="E512" s="407" t="s">
        <v>481</v>
      </c>
      <c r="F512" s="406" t="s">
        <v>482</v>
      </c>
      <c r="G512" s="406" t="s">
        <v>483</v>
      </c>
      <c r="H512" s="406" t="s">
        <v>484</v>
      </c>
      <c r="I512" s="406" t="s">
        <v>485</v>
      </c>
      <c r="J512" s="406" t="s">
        <v>486</v>
      </c>
      <c r="K512" s="406" t="s">
        <v>487</v>
      </c>
      <c r="L512" s="405" t="s">
        <v>488</v>
      </c>
      <c r="M512" s="406" t="s">
        <v>587</v>
      </c>
      <c r="N512" s="406" t="s">
        <v>588</v>
      </c>
      <c r="O512" s="406" t="s">
        <v>487</v>
      </c>
      <c r="P512" s="406" t="s">
        <v>484</v>
      </c>
      <c r="Q512" s="405" t="s">
        <v>491</v>
      </c>
      <c r="R512" s="406" t="s">
        <v>492</v>
      </c>
      <c r="S512" s="406" t="s">
        <v>493</v>
      </c>
      <c r="T512" s="406">
        <v>47184009</v>
      </c>
      <c r="U512" s="406"/>
      <c r="V512" s="406"/>
      <c r="W512" s="407" t="s">
        <v>1583</v>
      </c>
      <c r="X512" s="406" t="s">
        <v>1242</v>
      </c>
      <c r="Y512" s="406" t="s">
        <v>590</v>
      </c>
      <c r="Z512" s="406" t="s">
        <v>497</v>
      </c>
      <c r="AA512" s="406" t="s">
        <v>498</v>
      </c>
      <c r="AB512" s="406" t="s">
        <v>499</v>
      </c>
      <c r="AC512" s="406" t="s">
        <v>500</v>
      </c>
      <c r="AD512" s="408">
        <v>60000</v>
      </c>
      <c r="AE512" s="408">
        <v>60000</v>
      </c>
      <c r="AF512" s="406" t="s">
        <v>273</v>
      </c>
      <c r="AG512" s="406">
        <v>2.3034999999999999E-4</v>
      </c>
      <c r="AH512" s="408">
        <v>13.32</v>
      </c>
      <c r="AI512" s="408">
        <v>13.32</v>
      </c>
      <c r="AJ512" s="406" t="s">
        <v>501</v>
      </c>
      <c r="AK512" s="406" t="s">
        <v>502</v>
      </c>
      <c r="AL512" s="405" t="s">
        <v>503</v>
      </c>
      <c r="AM512" s="406">
        <v>34801</v>
      </c>
      <c r="AN512" s="406">
        <v>72715</v>
      </c>
      <c r="AO512" s="405" t="s">
        <v>477</v>
      </c>
      <c r="AP512" s="405" t="s">
        <v>504</v>
      </c>
      <c r="AQ512" s="406" t="s">
        <v>1243</v>
      </c>
      <c r="AR512" s="406" t="s">
        <v>534</v>
      </c>
      <c r="AS512" s="407" t="s">
        <v>1583</v>
      </c>
      <c r="AT512" s="406" t="s">
        <v>482</v>
      </c>
      <c r="AU512" s="406" t="s">
        <v>1584</v>
      </c>
      <c r="AV512" s="408" t="s">
        <v>1585</v>
      </c>
      <c r="AW512" s="406" t="s">
        <v>1398</v>
      </c>
      <c r="AX512" s="406" t="s">
        <v>603</v>
      </c>
      <c r="AY512" s="408" t="s">
        <v>1588</v>
      </c>
      <c r="AZ512" s="406">
        <v>1040651</v>
      </c>
      <c r="BA512" s="406" t="s">
        <v>1244</v>
      </c>
      <c r="BB512" s="406" t="s">
        <v>1245</v>
      </c>
      <c r="BC512" s="406" t="s">
        <v>512</v>
      </c>
      <c r="BD512" s="406" t="s">
        <v>1587</v>
      </c>
      <c r="BE512" s="407" t="s">
        <v>955</v>
      </c>
      <c r="BF512" s="406" t="s">
        <v>273</v>
      </c>
      <c r="BG512" s="408" t="s">
        <v>1585</v>
      </c>
      <c r="BH512" s="406">
        <v>10199667</v>
      </c>
      <c r="BI512" s="406">
        <v>2</v>
      </c>
      <c r="BJ512" s="406" t="s">
        <v>1398</v>
      </c>
      <c r="BK512" s="406" t="s">
        <v>731</v>
      </c>
      <c r="BL512" s="406" t="s">
        <v>745</v>
      </c>
      <c r="BM512" s="406"/>
      <c r="BN512" s="406"/>
      <c r="BO512" s="406"/>
      <c r="BP512" s="406"/>
      <c r="BQ512" s="406"/>
      <c r="BR512" s="406"/>
    </row>
    <row r="513" spans="1:70" s="409" customFormat="1" hidden="1" x14ac:dyDescent="0.35">
      <c r="A513" s="405" t="s">
        <v>477</v>
      </c>
      <c r="B513" s="406" t="s">
        <v>478</v>
      </c>
      <c r="C513" s="406" t="s">
        <v>479</v>
      </c>
      <c r="D513" s="407" t="s">
        <v>480</v>
      </c>
      <c r="E513" s="407" t="s">
        <v>481</v>
      </c>
      <c r="F513" s="406" t="s">
        <v>482</v>
      </c>
      <c r="G513" s="406" t="s">
        <v>483</v>
      </c>
      <c r="H513" s="406" t="s">
        <v>484</v>
      </c>
      <c r="I513" s="406" t="s">
        <v>485</v>
      </c>
      <c r="J513" s="406" t="s">
        <v>486</v>
      </c>
      <c r="K513" s="406" t="s">
        <v>487</v>
      </c>
      <c r="L513" s="405" t="s">
        <v>488</v>
      </c>
      <c r="M513" s="406" t="s">
        <v>587</v>
      </c>
      <c r="N513" s="406" t="s">
        <v>588</v>
      </c>
      <c r="O513" s="406" t="s">
        <v>487</v>
      </c>
      <c r="P513" s="406" t="s">
        <v>484</v>
      </c>
      <c r="Q513" s="405" t="s">
        <v>491</v>
      </c>
      <c r="R513" s="406" t="s">
        <v>492</v>
      </c>
      <c r="S513" s="406" t="s">
        <v>493</v>
      </c>
      <c r="T513" s="406">
        <v>47184010</v>
      </c>
      <c r="U513" s="406"/>
      <c r="V513" s="406"/>
      <c r="W513" s="407" t="s">
        <v>1583</v>
      </c>
      <c r="X513" s="406" t="s">
        <v>1242</v>
      </c>
      <c r="Y513" s="406" t="s">
        <v>590</v>
      </c>
      <c r="Z513" s="406" t="s">
        <v>497</v>
      </c>
      <c r="AA513" s="406" t="s">
        <v>498</v>
      </c>
      <c r="AB513" s="406" t="s">
        <v>499</v>
      </c>
      <c r="AC513" s="406" t="s">
        <v>605</v>
      </c>
      <c r="AD513" s="408">
        <v>0</v>
      </c>
      <c r="AE513" s="408">
        <v>0</v>
      </c>
      <c r="AF513" s="406" t="s">
        <v>273</v>
      </c>
      <c r="AG513" s="406">
        <v>2.3034999999999999E-4</v>
      </c>
      <c r="AH513" s="408">
        <v>2.48</v>
      </c>
      <c r="AI513" s="408">
        <v>2.48</v>
      </c>
      <c r="AJ513" s="406" t="s">
        <v>501</v>
      </c>
      <c r="AK513" s="406" t="s">
        <v>502</v>
      </c>
      <c r="AL513" s="405" t="s">
        <v>503</v>
      </c>
      <c r="AM513" s="406">
        <v>34801</v>
      </c>
      <c r="AN513" s="406">
        <v>72715</v>
      </c>
      <c r="AO513" s="405" t="s">
        <v>477</v>
      </c>
      <c r="AP513" s="405" t="s">
        <v>504</v>
      </c>
      <c r="AQ513" s="406" t="s">
        <v>1243</v>
      </c>
      <c r="AR513" s="406" t="s">
        <v>534</v>
      </c>
      <c r="AS513" s="407" t="s">
        <v>1583</v>
      </c>
      <c r="AT513" s="406" t="s">
        <v>482</v>
      </c>
      <c r="AU513" s="406" t="s">
        <v>1584</v>
      </c>
      <c r="AV513" s="408" t="s">
        <v>1585</v>
      </c>
      <c r="AW513" s="406" t="s">
        <v>1397</v>
      </c>
      <c r="AX513" s="406" t="s">
        <v>509</v>
      </c>
      <c r="AY513" s="408" t="s">
        <v>606</v>
      </c>
      <c r="AZ513" s="406">
        <v>1040651</v>
      </c>
      <c r="BA513" s="406" t="s">
        <v>1244</v>
      </c>
      <c r="BB513" s="406" t="s">
        <v>1245</v>
      </c>
      <c r="BC513" s="406" t="s">
        <v>512</v>
      </c>
      <c r="BD513" s="406" t="s">
        <v>1587</v>
      </c>
      <c r="BE513" s="407" t="s">
        <v>955</v>
      </c>
      <c r="BF513" s="406" t="s">
        <v>273</v>
      </c>
      <c r="BG513" s="408" t="s">
        <v>1585</v>
      </c>
      <c r="BH513" s="406">
        <v>10199667</v>
      </c>
      <c r="BI513" s="406">
        <v>1</v>
      </c>
      <c r="BJ513" s="406" t="s">
        <v>1397</v>
      </c>
      <c r="BK513" s="406" t="s">
        <v>731</v>
      </c>
      <c r="BL513" s="406" t="s">
        <v>745</v>
      </c>
      <c r="BM513" s="406"/>
      <c r="BN513" s="406"/>
      <c r="BO513" s="406"/>
      <c r="BP513" s="406"/>
      <c r="BQ513" s="406"/>
      <c r="BR513" s="406"/>
    </row>
    <row r="514" spans="1:70" s="409" customFormat="1" hidden="1" x14ac:dyDescent="0.35">
      <c r="A514" s="405" t="s">
        <v>477</v>
      </c>
      <c r="B514" s="406" t="s">
        <v>478</v>
      </c>
      <c r="C514" s="406" t="s">
        <v>479</v>
      </c>
      <c r="D514" s="407" t="s">
        <v>480</v>
      </c>
      <c r="E514" s="407" t="s">
        <v>481</v>
      </c>
      <c r="F514" s="406" t="s">
        <v>482</v>
      </c>
      <c r="G514" s="406" t="s">
        <v>483</v>
      </c>
      <c r="H514" s="406" t="s">
        <v>484</v>
      </c>
      <c r="I514" s="406" t="s">
        <v>485</v>
      </c>
      <c r="J514" s="406" t="s">
        <v>486</v>
      </c>
      <c r="K514" s="406" t="s">
        <v>487</v>
      </c>
      <c r="L514" s="405" t="s">
        <v>488</v>
      </c>
      <c r="M514" s="406" t="s">
        <v>587</v>
      </c>
      <c r="N514" s="406" t="s">
        <v>588</v>
      </c>
      <c r="O514" s="406" t="s">
        <v>487</v>
      </c>
      <c r="P514" s="406" t="s">
        <v>484</v>
      </c>
      <c r="Q514" s="405" t="s">
        <v>491</v>
      </c>
      <c r="R514" s="406" t="s">
        <v>492</v>
      </c>
      <c r="S514" s="406" t="s">
        <v>493</v>
      </c>
      <c r="T514" s="406">
        <v>47184011</v>
      </c>
      <c r="U514" s="406"/>
      <c r="V514" s="406"/>
      <c r="W514" s="407" t="s">
        <v>1583</v>
      </c>
      <c r="X514" s="406" t="s">
        <v>1242</v>
      </c>
      <c r="Y514" s="406" t="s">
        <v>590</v>
      </c>
      <c r="Z514" s="406" t="s">
        <v>497</v>
      </c>
      <c r="AA514" s="406" t="s">
        <v>498</v>
      </c>
      <c r="AB514" s="406" t="s">
        <v>499</v>
      </c>
      <c r="AC514" s="406" t="s">
        <v>605</v>
      </c>
      <c r="AD514" s="408">
        <v>0</v>
      </c>
      <c r="AE514" s="408">
        <v>0</v>
      </c>
      <c r="AF514" s="406" t="s">
        <v>273</v>
      </c>
      <c r="AG514" s="406">
        <v>2.3034999999999999E-4</v>
      </c>
      <c r="AH514" s="408">
        <v>0.5</v>
      </c>
      <c r="AI514" s="408">
        <v>0.5</v>
      </c>
      <c r="AJ514" s="406" t="s">
        <v>501</v>
      </c>
      <c r="AK514" s="406" t="s">
        <v>502</v>
      </c>
      <c r="AL514" s="405" t="s">
        <v>503</v>
      </c>
      <c r="AM514" s="406">
        <v>34801</v>
      </c>
      <c r="AN514" s="406">
        <v>72715</v>
      </c>
      <c r="AO514" s="405" t="s">
        <v>477</v>
      </c>
      <c r="AP514" s="405" t="s">
        <v>504</v>
      </c>
      <c r="AQ514" s="406" t="s">
        <v>1243</v>
      </c>
      <c r="AR514" s="406" t="s">
        <v>534</v>
      </c>
      <c r="AS514" s="407" t="s">
        <v>1583</v>
      </c>
      <c r="AT514" s="406" t="s">
        <v>482</v>
      </c>
      <c r="AU514" s="406" t="s">
        <v>1584</v>
      </c>
      <c r="AV514" s="408" t="s">
        <v>1585</v>
      </c>
      <c r="AW514" s="406" t="s">
        <v>1398</v>
      </c>
      <c r="AX514" s="406" t="s">
        <v>603</v>
      </c>
      <c r="AY514" s="408" t="s">
        <v>606</v>
      </c>
      <c r="AZ514" s="406">
        <v>1040651</v>
      </c>
      <c r="BA514" s="406" t="s">
        <v>1244</v>
      </c>
      <c r="BB514" s="406" t="s">
        <v>1245</v>
      </c>
      <c r="BC514" s="406" t="s">
        <v>512</v>
      </c>
      <c r="BD514" s="406" t="s">
        <v>1587</v>
      </c>
      <c r="BE514" s="407" t="s">
        <v>955</v>
      </c>
      <c r="BF514" s="406" t="s">
        <v>273</v>
      </c>
      <c r="BG514" s="408" t="s">
        <v>1585</v>
      </c>
      <c r="BH514" s="406">
        <v>10199667</v>
      </c>
      <c r="BI514" s="406">
        <v>2</v>
      </c>
      <c r="BJ514" s="406" t="s">
        <v>1398</v>
      </c>
      <c r="BK514" s="406" t="s">
        <v>731</v>
      </c>
      <c r="BL514" s="406" t="s">
        <v>745</v>
      </c>
      <c r="BM514" s="406"/>
      <c r="BN514" s="406"/>
      <c r="BO514" s="406"/>
      <c r="BP514" s="406"/>
      <c r="BQ514" s="406"/>
      <c r="BR514" s="406"/>
    </row>
    <row r="515" spans="1:70" hidden="1" x14ac:dyDescent="0.35">
      <c r="A515" s="301" t="s">
        <v>477</v>
      </c>
      <c r="B515" s="302" t="s">
        <v>478</v>
      </c>
      <c r="C515" s="302" t="s">
        <v>479</v>
      </c>
      <c r="D515" s="303" t="s">
        <v>480</v>
      </c>
      <c r="E515" s="303" t="s">
        <v>481</v>
      </c>
      <c r="F515" s="302" t="s">
        <v>482</v>
      </c>
      <c r="G515" s="302" t="s">
        <v>483</v>
      </c>
      <c r="H515" s="302" t="s">
        <v>484</v>
      </c>
      <c r="I515" s="302" t="s">
        <v>485</v>
      </c>
      <c r="J515" s="302" t="s">
        <v>486</v>
      </c>
      <c r="K515" s="302" t="s">
        <v>487</v>
      </c>
      <c r="L515" s="301" t="s">
        <v>488</v>
      </c>
      <c r="M515" s="302" t="s">
        <v>587</v>
      </c>
      <c r="N515" s="302" t="s">
        <v>588</v>
      </c>
      <c r="O515" s="302" t="s">
        <v>487</v>
      </c>
      <c r="P515" s="302" t="s">
        <v>484</v>
      </c>
      <c r="Q515" s="301" t="s">
        <v>491</v>
      </c>
      <c r="R515" s="302" t="s">
        <v>492</v>
      </c>
      <c r="S515" s="302" t="s">
        <v>493</v>
      </c>
      <c r="T515" s="302">
        <v>47201115</v>
      </c>
      <c r="U515" s="302"/>
      <c r="V515" s="302"/>
      <c r="W515" s="303" t="s">
        <v>1583</v>
      </c>
      <c r="X515" s="302" t="s">
        <v>792</v>
      </c>
      <c r="Y515" s="302" t="s">
        <v>590</v>
      </c>
      <c r="Z515" s="302" t="s">
        <v>793</v>
      </c>
      <c r="AA515" s="302"/>
      <c r="AB515" s="302" t="s">
        <v>794</v>
      </c>
      <c r="AC515" s="302" t="s">
        <v>795</v>
      </c>
      <c r="AD515" s="304">
        <v>0</v>
      </c>
      <c r="AE515" s="304">
        <v>25200</v>
      </c>
      <c r="AF515" s="302" t="s">
        <v>273</v>
      </c>
      <c r="AG515" s="302">
        <v>2.3034999999999999E-4</v>
      </c>
      <c r="AH515" s="304">
        <v>0</v>
      </c>
      <c r="AI515" s="304">
        <v>5.8</v>
      </c>
      <c r="AJ515" s="302"/>
      <c r="AK515" s="302"/>
      <c r="AL515" s="301"/>
      <c r="AM515" s="302"/>
      <c r="AN515" s="302"/>
      <c r="AO515" s="301"/>
      <c r="AP515" s="301"/>
      <c r="AQ515" s="302" t="s">
        <v>796</v>
      </c>
      <c r="AR515" s="302"/>
      <c r="AS515" s="303"/>
      <c r="AT515" s="302"/>
      <c r="AU515" s="302"/>
      <c r="AV515" s="304"/>
      <c r="AW515" s="302"/>
      <c r="AX515" s="302"/>
      <c r="AY515" s="304"/>
      <c r="AZ515" s="302"/>
      <c r="BA515" s="302"/>
      <c r="BB515" s="302"/>
      <c r="BC515" s="302"/>
      <c r="BD515" s="302"/>
      <c r="BE515" s="303"/>
      <c r="BF515" s="302"/>
      <c r="BG515" s="304"/>
      <c r="BH515" s="302"/>
      <c r="BI515" s="302"/>
      <c r="BJ515" s="302"/>
      <c r="BK515" s="302"/>
      <c r="BL515" s="302"/>
      <c r="BM515" s="302"/>
      <c r="BN515" s="302"/>
      <c r="BO515" s="302"/>
      <c r="BP515" s="302"/>
      <c r="BQ515" s="302"/>
      <c r="BR515" s="302"/>
    </row>
    <row r="516" spans="1:70" hidden="1" x14ac:dyDescent="0.35">
      <c r="A516" s="301" t="s">
        <v>477</v>
      </c>
      <c r="B516" s="302" t="s">
        <v>478</v>
      </c>
      <c r="C516" s="302" t="s">
        <v>479</v>
      </c>
      <c r="D516" s="303" t="s">
        <v>480</v>
      </c>
      <c r="E516" s="303" t="s">
        <v>481</v>
      </c>
      <c r="F516" s="302" t="s">
        <v>482</v>
      </c>
      <c r="G516" s="302" t="s">
        <v>483</v>
      </c>
      <c r="H516" s="302" t="s">
        <v>484</v>
      </c>
      <c r="I516" s="302" t="s">
        <v>485</v>
      </c>
      <c r="J516" s="302" t="s">
        <v>486</v>
      </c>
      <c r="K516" s="302" t="s">
        <v>487</v>
      </c>
      <c r="L516" s="301" t="s">
        <v>488</v>
      </c>
      <c r="M516" s="302" t="s">
        <v>587</v>
      </c>
      <c r="N516" s="302" t="s">
        <v>588</v>
      </c>
      <c r="O516" s="302" t="s">
        <v>487</v>
      </c>
      <c r="P516" s="302" t="s">
        <v>484</v>
      </c>
      <c r="Q516" s="301" t="s">
        <v>491</v>
      </c>
      <c r="R516" s="302" t="s">
        <v>492</v>
      </c>
      <c r="S516" s="302" t="s">
        <v>493</v>
      </c>
      <c r="T516" s="302">
        <v>47201117</v>
      </c>
      <c r="U516" s="302"/>
      <c r="V516" s="302"/>
      <c r="W516" s="303" t="s">
        <v>946</v>
      </c>
      <c r="X516" s="302" t="s">
        <v>792</v>
      </c>
      <c r="Y516" s="302" t="s">
        <v>590</v>
      </c>
      <c r="Z516" s="302" t="s">
        <v>793</v>
      </c>
      <c r="AA516" s="302"/>
      <c r="AB516" s="302" t="s">
        <v>794</v>
      </c>
      <c r="AC516" s="302" t="s">
        <v>795</v>
      </c>
      <c r="AD516" s="304">
        <v>0</v>
      </c>
      <c r="AE516" s="304">
        <v>50400</v>
      </c>
      <c r="AF516" s="302" t="s">
        <v>273</v>
      </c>
      <c r="AG516" s="302">
        <v>2.2636999999999999E-4</v>
      </c>
      <c r="AH516" s="304">
        <v>0</v>
      </c>
      <c r="AI516" s="304">
        <v>11.41</v>
      </c>
      <c r="AJ516" s="302"/>
      <c r="AK516" s="302"/>
      <c r="AL516" s="301"/>
      <c r="AM516" s="302"/>
      <c r="AN516" s="302"/>
      <c r="AO516" s="301"/>
      <c r="AP516" s="301"/>
      <c r="AQ516" s="302" t="s">
        <v>796</v>
      </c>
      <c r="AR516" s="302"/>
      <c r="AS516" s="303"/>
      <c r="AT516" s="302"/>
      <c r="AU516" s="302"/>
      <c r="AV516" s="304"/>
      <c r="AW516" s="302"/>
      <c r="AX516" s="302"/>
      <c r="AY516" s="304"/>
      <c r="AZ516" s="302"/>
      <c r="BA516" s="302"/>
      <c r="BB516" s="302"/>
      <c r="BC516" s="302"/>
      <c r="BD516" s="302"/>
      <c r="BE516" s="303"/>
      <c r="BF516" s="302"/>
      <c r="BG516" s="304"/>
      <c r="BH516" s="302"/>
      <c r="BI516" s="302"/>
      <c r="BJ516" s="302"/>
      <c r="BK516" s="302"/>
      <c r="BL516" s="302"/>
      <c r="BM516" s="302"/>
      <c r="BN516" s="302"/>
      <c r="BO516" s="302"/>
      <c r="BP516" s="302"/>
      <c r="BQ516" s="302"/>
      <c r="BR516" s="302"/>
    </row>
    <row r="517" spans="1:70" hidden="1" x14ac:dyDescent="0.35">
      <c r="A517" s="301" t="s">
        <v>477</v>
      </c>
      <c r="B517" s="302" t="s">
        <v>478</v>
      </c>
      <c r="C517" s="302" t="s">
        <v>479</v>
      </c>
      <c r="D517" s="303" t="s">
        <v>480</v>
      </c>
      <c r="E517" s="303" t="s">
        <v>481</v>
      </c>
      <c r="F517" s="302" t="s">
        <v>482</v>
      </c>
      <c r="G517" s="302" t="s">
        <v>483</v>
      </c>
      <c r="H517" s="302" t="s">
        <v>484</v>
      </c>
      <c r="I517" s="302" t="s">
        <v>485</v>
      </c>
      <c r="J517" s="302" t="s">
        <v>486</v>
      </c>
      <c r="K517" s="302" t="s">
        <v>487</v>
      </c>
      <c r="L517" s="301" t="s">
        <v>488</v>
      </c>
      <c r="M517" s="302" t="s">
        <v>587</v>
      </c>
      <c r="N517" s="302" t="s">
        <v>588</v>
      </c>
      <c r="O517" s="302" t="s">
        <v>487</v>
      </c>
      <c r="P517" s="302" t="s">
        <v>484</v>
      </c>
      <c r="Q517" s="301" t="s">
        <v>491</v>
      </c>
      <c r="R517" s="302" t="s">
        <v>492</v>
      </c>
      <c r="S517" s="302" t="s">
        <v>493</v>
      </c>
      <c r="T517" s="302">
        <v>47204299</v>
      </c>
      <c r="U517" s="302"/>
      <c r="V517" s="302"/>
      <c r="W517" s="303" t="s">
        <v>971</v>
      </c>
      <c r="X517" s="302" t="s">
        <v>879</v>
      </c>
      <c r="Y517" s="302" t="s">
        <v>590</v>
      </c>
      <c r="Z517" s="302" t="s">
        <v>880</v>
      </c>
      <c r="AA517" s="302"/>
      <c r="AB517" s="302" t="s">
        <v>880</v>
      </c>
      <c r="AC517" s="302" t="s">
        <v>880</v>
      </c>
      <c r="AD517" s="304">
        <v>-1.44</v>
      </c>
      <c r="AE517" s="304">
        <v>-1.44</v>
      </c>
      <c r="AF517" s="302" t="s">
        <v>741</v>
      </c>
      <c r="AG517" s="302">
        <v>1</v>
      </c>
      <c r="AH517" s="304">
        <v>-1.44</v>
      </c>
      <c r="AI517" s="304">
        <v>-1.44</v>
      </c>
      <c r="AJ517" s="302" t="s">
        <v>501</v>
      </c>
      <c r="AK517" s="302" t="s">
        <v>502</v>
      </c>
      <c r="AL517" s="301" t="s">
        <v>503</v>
      </c>
      <c r="AM517" s="302">
        <v>34801</v>
      </c>
      <c r="AN517" s="302">
        <v>76135</v>
      </c>
      <c r="AO517" s="301" t="s">
        <v>477</v>
      </c>
      <c r="AP517" s="301" t="s">
        <v>504</v>
      </c>
      <c r="AQ517" s="302" t="s">
        <v>885</v>
      </c>
      <c r="AR517" s="302"/>
      <c r="AS517" s="303"/>
      <c r="AT517" s="302"/>
      <c r="AU517" s="302"/>
      <c r="AV517" s="304"/>
      <c r="AW517" s="302"/>
      <c r="AX517" s="302"/>
      <c r="AY517" s="304"/>
      <c r="AZ517" s="302"/>
      <c r="BA517" s="302"/>
      <c r="BB517" s="302"/>
      <c r="BC517" s="302"/>
      <c r="BD517" s="302"/>
      <c r="BE517" s="303"/>
      <c r="BF517" s="302"/>
      <c r="BG517" s="304"/>
      <c r="BH517" s="302"/>
      <c r="BI517" s="302"/>
      <c r="BJ517" s="302"/>
      <c r="BK517" s="302"/>
      <c r="BL517" s="302"/>
      <c r="BM517" s="302"/>
      <c r="BN517" s="302"/>
      <c r="BO517" s="302"/>
      <c r="BP517" s="302"/>
      <c r="BQ517" s="302"/>
      <c r="BR517" s="302"/>
    </row>
    <row r="518" spans="1:70" hidden="1" x14ac:dyDescent="0.35">
      <c r="A518" s="301" t="s">
        <v>477</v>
      </c>
      <c r="B518" s="302" t="s">
        <v>478</v>
      </c>
      <c r="C518" s="302" t="s">
        <v>479</v>
      </c>
      <c r="D518" s="303" t="s">
        <v>480</v>
      </c>
      <c r="E518" s="303" t="s">
        <v>481</v>
      </c>
      <c r="F518" s="302" t="s">
        <v>482</v>
      </c>
      <c r="G518" s="302" t="s">
        <v>483</v>
      </c>
      <c r="H518" s="302" t="s">
        <v>484</v>
      </c>
      <c r="I518" s="302" t="s">
        <v>485</v>
      </c>
      <c r="J518" s="302" t="s">
        <v>486</v>
      </c>
      <c r="K518" s="302" t="s">
        <v>487</v>
      </c>
      <c r="L518" s="301" t="s">
        <v>488</v>
      </c>
      <c r="M518" s="302" t="s">
        <v>587</v>
      </c>
      <c r="N518" s="302" t="s">
        <v>588</v>
      </c>
      <c r="O518" s="302" t="s">
        <v>487</v>
      </c>
      <c r="P518" s="302" t="s">
        <v>484</v>
      </c>
      <c r="Q518" s="301" t="s">
        <v>491</v>
      </c>
      <c r="R518" s="302" t="s">
        <v>492</v>
      </c>
      <c r="S518" s="302" t="s">
        <v>493</v>
      </c>
      <c r="T518" s="302">
        <v>47204300</v>
      </c>
      <c r="U518" s="302"/>
      <c r="V518" s="302"/>
      <c r="W518" s="303" t="s">
        <v>971</v>
      </c>
      <c r="X518" s="302" t="s">
        <v>879</v>
      </c>
      <c r="Y518" s="302" t="s">
        <v>590</v>
      </c>
      <c r="Z518" s="302" t="s">
        <v>880</v>
      </c>
      <c r="AA518" s="302"/>
      <c r="AB518" s="302" t="s">
        <v>880</v>
      </c>
      <c r="AC518" s="302" t="s">
        <v>880</v>
      </c>
      <c r="AD518" s="304">
        <v>-0.8</v>
      </c>
      <c r="AE518" s="304">
        <v>-0.8</v>
      </c>
      <c r="AF518" s="302" t="s">
        <v>741</v>
      </c>
      <c r="AG518" s="302">
        <v>1</v>
      </c>
      <c r="AH518" s="304">
        <v>-0.8</v>
      </c>
      <c r="AI518" s="304">
        <v>-0.8</v>
      </c>
      <c r="AJ518" s="302" t="s">
        <v>501</v>
      </c>
      <c r="AK518" s="302" t="s">
        <v>502</v>
      </c>
      <c r="AL518" s="301" t="s">
        <v>503</v>
      </c>
      <c r="AM518" s="302">
        <v>34801</v>
      </c>
      <c r="AN518" s="302">
        <v>76135</v>
      </c>
      <c r="AO518" s="301" t="s">
        <v>477</v>
      </c>
      <c r="AP518" s="301" t="s">
        <v>504</v>
      </c>
      <c r="AQ518" s="302" t="s">
        <v>885</v>
      </c>
      <c r="AR518" s="302"/>
      <c r="AS518" s="303"/>
      <c r="AT518" s="302"/>
      <c r="AU518" s="302"/>
      <c r="AV518" s="304"/>
      <c r="AW518" s="302"/>
      <c r="AX518" s="302"/>
      <c r="AY518" s="304"/>
      <c r="AZ518" s="302"/>
      <c r="BA518" s="302"/>
      <c r="BB518" s="302"/>
      <c r="BC518" s="302"/>
      <c r="BD518" s="302"/>
      <c r="BE518" s="303"/>
      <c r="BF518" s="302"/>
      <c r="BG518" s="304"/>
      <c r="BH518" s="302"/>
      <c r="BI518" s="302"/>
      <c r="BJ518" s="302"/>
      <c r="BK518" s="302"/>
      <c r="BL518" s="302"/>
      <c r="BM518" s="302"/>
      <c r="BN518" s="302"/>
      <c r="BO518" s="302"/>
      <c r="BP518" s="302"/>
      <c r="BQ518" s="302"/>
      <c r="BR518" s="302"/>
    </row>
    <row r="519" spans="1:70" s="394" customFormat="1" hidden="1" x14ac:dyDescent="0.35">
      <c r="A519" s="390" t="s">
        <v>477</v>
      </c>
      <c r="B519" s="391" t="s">
        <v>478</v>
      </c>
      <c r="C519" s="391" t="s">
        <v>479</v>
      </c>
      <c r="D519" s="392" t="s">
        <v>480</v>
      </c>
      <c r="E519" s="392" t="s">
        <v>481</v>
      </c>
      <c r="F519" s="391" t="s">
        <v>482</v>
      </c>
      <c r="G519" s="391" t="s">
        <v>483</v>
      </c>
      <c r="H519" s="391" t="s">
        <v>484</v>
      </c>
      <c r="I519" s="391" t="s">
        <v>485</v>
      </c>
      <c r="J519" s="391" t="s">
        <v>486</v>
      </c>
      <c r="K519" s="391" t="s">
        <v>487</v>
      </c>
      <c r="L519" s="390" t="s">
        <v>488</v>
      </c>
      <c r="M519" s="391" t="s">
        <v>587</v>
      </c>
      <c r="N519" s="391" t="s">
        <v>588</v>
      </c>
      <c r="O519" s="391" t="s">
        <v>487</v>
      </c>
      <c r="P519" s="391" t="s">
        <v>484</v>
      </c>
      <c r="Q519" s="390" t="s">
        <v>491</v>
      </c>
      <c r="R519" s="391" t="s">
        <v>492</v>
      </c>
      <c r="S519" s="391" t="s">
        <v>493</v>
      </c>
      <c r="T519" s="391">
        <v>49292112</v>
      </c>
      <c r="U519" s="391"/>
      <c r="V519" s="391"/>
      <c r="W519" s="392" t="s">
        <v>1589</v>
      </c>
      <c r="X519" s="391" t="s">
        <v>764</v>
      </c>
      <c r="Y519" s="391" t="s">
        <v>496</v>
      </c>
      <c r="Z519" s="391" t="s">
        <v>497</v>
      </c>
      <c r="AA519" s="391" t="s">
        <v>498</v>
      </c>
      <c r="AB519" s="391" t="s">
        <v>499</v>
      </c>
      <c r="AC519" s="391" t="s">
        <v>500</v>
      </c>
      <c r="AD519" s="393">
        <v>1997044.48</v>
      </c>
      <c r="AE519" s="393">
        <v>1997044.48</v>
      </c>
      <c r="AF519" s="391" t="s">
        <v>273</v>
      </c>
      <c r="AG519" s="391">
        <v>2.2633000000000001E-4</v>
      </c>
      <c r="AH519" s="393">
        <v>451.99</v>
      </c>
      <c r="AI519" s="393">
        <v>451.99</v>
      </c>
      <c r="AJ519" s="391" t="s">
        <v>501</v>
      </c>
      <c r="AK519" s="391" t="s">
        <v>502</v>
      </c>
      <c r="AL519" s="390" t="s">
        <v>503</v>
      </c>
      <c r="AM519" s="391">
        <v>34810</v>
      </c>
      <c r="AN519" s="391">
        <v>71610</v>
      </c>
      <c r="AO519" s="390" t="s">
        <v>477</v>
      </c>
      <c r="AP519" s="390" t="s">
        <v>504</v>
      </c>
      <c r="AQ519" s="391" t="s">
        <v>766</v>
      </c>
      <c r="AR519" s="391" t="s">
        <v>540</v>
      </c>
      <c r="AS519" s="392" t="s">
        <v>1589</v>
      </c>
      <c r="AT519" s="391" t="s">
        <v>482</v>
      </c>
      <c r="AU519" s="391" t="s">
        <v>1590</v>
      </c>
      <c r="AV519" s="393" t="s">
        <v>606</v>
      </c>
      <c r="AW519" s="391"/>
      <c r="AX519" s="391" t="s">
        <v>509</v>
      </c>
      <c r="AY519" s="393" t="s">
        <v>1591</v>
      </c>
      <c r="AZ519" s="391">
        <v>1123049</v>
      </c>
      <c r="BA519" s="391" t="s">
        <v>1592</v>
      </c>
      <c r="BB519" s="391" t="s">
        <v>1593</v>
      </c>
      <c r="BC519" s="391" t="s">
        <v>512</v>
      </c>
      <c r="BD519" s="391"/>
      <c r="BE519" s="392"/>
      <c r="BF519" s="391"/>
      <c r="BG519" s="393"/>
      <c r="BH519" s="391"/>
      <c r="BI519" s="391"/>
      <c r="BJ519" s="391"/>
      <c r="BK519" s="391"/>
      <c r="BL519" s="391"/>
      <c r="BM519" s="391"/>
      <c r="BN519" s="391"/>
      <c r="BO519" s="391"/>
      <c r="BP519" s="391"/>
      <c r="BQ519" s="391"/>
      <c r="BR519" s="391"/>
    </row>
    <row r="520" spans="1:70" hidden="1" x14ac:dyDescent="0.35">
      <c r="A520" s="301" t="s">
        <v>477</v>
      </c>
      <c r="B520" s="302" t="s">
        <v>478</v>
      </c>
      <c r="C520" s="302" t="s">
        <v>479</v>
      </c>
      <c r="D520" s="303" t="s">
        <v>480</v>
      </c>
      <c r="E520" s="303" t="s">
        <v>481</v>
      </c>
      <c r="F520" s="302" t="s">
        <v>482</v>
      </c>
      <c r="G520" s="302" t="s">
        <v>483</v>
      </c>
      <c r="H520" s="302" t="s">
        <v>484</v>
      </c>
      <c r="I520" s="302" t="s">
        <v>485</v>
      </c>
      <c r="J520" s="302" t="s">
        <v>486</v>
      </c>
      <c r="K520" s="302" t="s">
        <v>487</v>
      </c>
      <c r="L520" s="301" t="s">
        <v>488</v>
      </c>
      <c r="M520" s="302" t="s">
        <v>587</v>
      </c>
      <c r="N520" s="302" t="s">
        <v>588</v>
      </c>
      <c r="O520" s="302" t="s">
        <v>487</v>
      </c>
      <c r="P520" s="302" t="s">
        <v>484</v>
      </c>
      <c r="Q520" s="301" t="s">
        <v>491</v>
      </c>
      <c r="R520" s="302" t="s">
        <v>492</v>
      </c>
      <c r="S520" s="302" t="s">
        <v>493</v>
      </c>
      <c r="T520" s="302">
        <v>49368165</v>
      </c>
      <c r="U520" s="302"/>
      <c r="V520" s="302"/>
      <c r="W520" s="303" t="s">
        <v>1589</v>
      </c>
      <c r="X520" s="302" t="s">
        <v>792</v>
      </c>
      <c r="Y520" s="302" t="s">
        <v>496</v>
      </c>
      <c r="Z520" s="302" t="s">
        <v>793</v>
      </c>
      <c r="AA520" s="302"/>
      <c r="AB520" s="302" t="s">
        <v>794</v>
      </c>
      <c r="AC520" s="302" t="s">
        <v>795</v>
      </c>
      <c r="AD520" s="304">
        <v>0</v>
      </c>
      <c r="AE520" s="304">
        <v>139793.10999999999</v>
      </c>
      <c r="AF520" s="302" t="s">
        <v>273</v>
      </c>
      <c r="AG520" s="302">
        <v>2.2633000000000001E-4</v>
      </c>
      <c r="AH520" s="304">
        <v>0</v>
      </c>
      <c r="AI520" s="304">
        <v>31.64</v>
      </c>
      <c r="AJ520" s="302"/>
      <c r="AK520" s="302"/>
      <c r="AL520" s="301"/>
      <c r="AM520" s="302"/>
      <c r="AN520" s="302"/>
      <c r="AO520" s="301"/>
      <c r="AP520" s="301"/>
      <c r="AQ520" s="302" t="s">
        <v>796</v>
      </c>
      <c r="AR520" s="302"/>
      <c r="AS520" s="303"/>
      <c r="AT520" s="302"/>
      <c r="AU520" s="302"/>
      <c r="AV520" s="304"/>
      <c r="AW520" s="302"/>
      <c r="AX520" s="302"/>
      <c r="AY520" s="304"/>
      <c r="AZ520" s="302"/>
      <c r="BA520" s="302"/>
      <c r="BB520" s="302"/>
      <c r="BC520" s="302"/>
      <c r="BD520" s="302"/>
      <c r="BE520" s="303"/>
      <c r="BF520" s="302"/>
      <c r="BG520" s="304"/>
      <c r="BH520" s="302"/>
      <c r="BI520" s="302"/>
      <c r="BJ520" s="302"/>
      <c r="BK520" s="302"/>
      <c r="BL520" s="302"/>
      <c r="BM520" s="302"/>
      <c r="BN520" s="302"/>
      <c r="BO520" s="302"/>
      <c r="BP520" s="302"/>
      <c r="BQ520" s="302"/>
      <c r="BR520" s="302"/>
    </row>
    <row r="521" spans="1:70" s="394" customFormat="1" hidden="1" x14ac:dyDescent="0.35">
      <c r="A521" s="390" t="s">
        <v>477</v>
      </c>
      <c r="B521" s="391" t="s">
        <v>478</v>
      </c>
      <c r="C521" s="391" t="s">
        <v>479</v>
      </c>
      <c r="D521" s="392" t="s">
        <v>480</v>
      </c>
      <c r="E521" s="392" t="s">
        <v>481</v>
      </c>
      <c r="F521" s="391" t="s">
        <v>482</v>
      </c>
      <c r="G521" s="391" t="s">
        <v>483</v>
      </c>
      <c r="H521" s="391" t="s">
        <v>484</v>
      </c>
      <c r="I521" s="391" t="s">
        <v>485</v>
      </c>
      <c r="J521" s="391" t="s">
        <v>486</v>
      </c>
      <c r="K521" s="391" t="s">
        <v>487</v>
      </c>
      <c r="L521" s="390" t="s">
        <v>488</v>
      </c>
      <c r="M521" s="391" t="s">
        <v>587</v>
      </c>
      <c r="N521" s="391" t="s">
        <v>588</v>
      </c>
      <c r="O521" s="391" t="s">
        <v>487</v>
      </c>
      <c r="P521" s="391" t="s">
        <v>484</v>
      </c>
      <c r="Q521" s="390" t="s">
        <v>491</v>
      </c>
      <c r="R521" s="391" t="s">
        <v>492</v>
      </c>
      <c r="S521" s="391" t="s">
        <v>493</v>
      </c>
      <c r="T521" s="391">
        <v>49466617</v>
      </c>
      <c r="U521" s="391"/>
      <c r="V521" s="391"/>
      <c r="W521" s="392" t="s">
        <v>1589</v>
      </c>
      <c r="X521" s="391" t="s">
        <v>764</v>
      </c>
      <c r="Y521" s="391" t="s">
        <v>496</v>
      </c>
      <c r="Z521" s="391" t="s">
        <v>497</v>
      </c>
      <c r="AA521" s="391" t="s">
        <v>498</v>
      </c>
      <c r="AB521" s="391" t="s">
        <v>499</v>
      </c>
      <c r="AC521" s="391" t="s">
        <v>500</v>
      </c>
      <c r="AD521" s="393">
        <v>-1997044.48</v>
      </c>
      <c r="AE521" s="393">
        <v>-1997044.48</v>
      </c>
      <c r="AF521" s="391" t="s">
        <v>273</v>
      </c>
      <c r="AG521" s="391">
        <v>2.2633000000000001E-4</v>
      </c>
      <c r="AH521" s="393">
        <v>-451.99</v>
      </c>
      <c r="AI521" s="393">
        <v>-451.99</v>
      </c>
      <c r="AJ521" s="391" t="s">
        <v>501</v>
      </c>
      <c r="AK521" s="391" t="s">
        <v>502</v>
      </c>
      <c r="AL521" s="390" t="s">
        <v>503</v>
      </c>
      <c r="AM521" s="391">
        <v>34810</v>
      </c>
      <c r="AN521" s="391">
        <v>71610</v>
      </c>
      <c r="AO521" s="390" t="s">
        <v>477</v>
      </c>
      <c r="AP521" s="390" t="s">
        <v>504</v>
      </c>
      <c r="AQ521" s="391" t="s">
        <v>766</v>
      </c>
      <c r="AR521" s="391" t="s">
        <v>540</v>
      </c>
      <c r="AS521" s="392" t="s">
        <v>1589</v>
      </c>
      <c r="AT521" s="391" t="s">
        <v>482</v>
      </c>
      <c r="AU521" s="391" t="s">
        <v>1590</v>
      </c>
      <c r="AV521" s="393" t="s">
        <v>606</v>
      </c>
      <c r="AW521" s="391"/>
      <c r="AX521" s="391" t="s">
        <v>509</v>
      </c>
      <c r="AY521" s="393" t="s">
        <v>1594</v>
      </c>
      <c r="AZ521" s="391">
        <v>1123049</v>
      </c>
      <c r="BA521" s="391" t="s">
        <v>1592</v>
      </c>
      <c r="BB521" s="391" t="s">
        <v>1593</v>
      </c>
      <c r="BC521" s="391" t="s">
        <v>512</v>
      </c>
      <c r="BD521" s="391"/>
      <c r="BE521" s="392"/>
      <c r="BF521" s="391"/>
      <c r="BG521" s="393"/>
      <c r="BH521" s="391"/>
      <c r="BI521" s="391"/>
      <c r="BJ521" s="391"/>
      <c r="BK521" s="391"/>
      <c r="BL521" s="391"/>
      <c r="BM521" s="391"/>
      <c r="BN521" s="391"/>
      <c r="BO521" s="391"/>
      <c r="BP521" s="391"/>
      <c r="BQ521" s="391"/>
      <c r="BR521" s="391"/>
    </row>
    <row r="522" spans="1:70" s="394" customFormat="1" hidden="1" x14ac:dyDescent="0.35">
      <c r="A522" s="390" t="s">
        <v>477</v>
      </c>
      <c r="B522" s="391" t="s">
        <v>478</v>
      </c>
      <c r="C522" s="391" t="s">
        <v>479</v>
      </c>
      <c r="D522" s="392" t="s">
        <v>480</v>
      </c>
      <c r="E522" s="392" t="s">
        <v>481</v>
      </c>
      <c r="F522" s="391" t="s">
        <v>482</v>
      </c>
      <c r="G522" s="391" t="s">
        <v>483</v>
      </c>
      <c r="H522" s="391" t="s">
        <v>484</v>
      </c>
      <c r="I522" s="391" t="s">
        <v>485</v>
      </c>
      <c r="J522" s="391" t="s">
        <v>486</v>
      </c>
      <c r="K522" s="391" t="s">
        <v>487</v>
      </c>
      <c r="L522" s="390" t="s">
        <v>488</v>
      </c>
      <c r="M522" s="391" t="s">
        <v>587</v>
      </c>
      <c r="N522" s="391" t="s">
        <v>588</v>
      </c>
      <c r="O522" s="391" t="s">
        <v>487</v>
      </c>
      <c r="P522" s="391" t="s">
        <v>484</v>
      </c>
      <c r="Q522" s="390" t="s">
        <v>491</v>
      </c>
      <c r="R522" s="391" t="s">
        <v>492</v>
      </c>
      <c r="S522" s="391" t="s">
        <v>493</v>
      </c>
      <c r="T522" s="391">
        <v>49482784</v>
      </c>
      <c r="U522" s="391"/>
      <c r="V522" s="391"/>
      <c r="W522" s="392" t="s">
        <v>1595</v>
      </c>
      <c r="X522" s="391" t="s">
        <v>1262</v>
      </c>
      <c r="Y522" s="391" t="s">
        <v>496</v>
      </c>
      <c r="Z522" s="391" t="s">
        <v>497</v>
      </c>
      <c r="AA522" s="391" t="s">
        <v>498</v>
      </c>
      <c r="AB522" s="391" t="s">
        <v>499</v>
      </c>
      <c r="AC522" s="391" t="s">
        <v>500</v>
      </c>
      <c r="AD522" s="393">
        <v>109</v>
      </c>
      <c r="AE522" s="393">
        <v>109</v>
      </c>
      <c r="AF522" s="391" t="s">
        <v>741</v>
      </c>
      <c r="AG522" s="391">
        <v>1</v>
      </c>
      <c r="AH522" s="393">
        <v>109</v>
      </c>
      <c r="AI522" s="393">
        <v>109</v>
      </c>
      <c r="AJ522" s="391" t="s">
        <v>501</v>
      </c>
      <c r="AK522" s="391" t="s">
        <v>502</v>
      </c>
      <c r="AL522" s="390" t="s">
        <v>503</v>
      </c>
      <c r="AM522" s="391">
        <v>34810</v>
      </c>
      <c r="AN522" s="391">
        <v>71620</v>
      </c>
      <c r="AO522" s="390" t="s">
        <v>477</v>
      </c>
      <c r="AP522" s="390" t="s">
        <v>504</v>
      </c>
      <c r="AQ522" s="391" t="s">
        <v>1263</v>
      </c>
      <c r="AR522" s="391" t="s">
        <v>540</v>
      </c>
      <c r="AS522" s="392" t="s">
        <v>1596</v>
      </c>
      <c r="AT522" s="391" t="s">
        <v>482</v>
      </c>
      <c r="AU522" s="391" t="s">
        <v>1597</v>
      </c>
      <c r="AV522" s="393" t="s">
        <v>1598</v>
      </c>
      <c r="AW522" s="391" t="s">
        <v>777</v>
      </c>
      <c r="AX522" s="391" t="s">
        <v>963</v>
      </c>
      <c r="AY522" s="393" t="s">
        <v>1599</v>
      </c>
      <c r="AZ522" s="391" t="s">
        <v>1053</v>
      </c>
      <c r="BA522" s="391" t="s">
        <v>1054</v>
      </c>
      <c r="BB522" s="391" t="s">
        <v>1055</v>
      </c>
      <c r="BC522" s="391" t="s">
        <v>512</v>
      </c>
      <c r="BD522" s="391" t="s">
        <v>1600</v>
      </c>
      <c r="BE522" s="392" t="s">
        <v>1601</v>
      </c>
      <c r="BF522" s="391" t="s">
        <v>273</v>
      </c>
      <c r="BG522" s="393" t="s">
        <v>1602</v>
      </c>
      <c r="BH522" s="391"/>
      <c r="BI522" s="391"/>
      <c r="BJ522" s="391"/>
      <c r="BK522" s="391"/>
      <c r="BL522" s="391"/>
      <c r="BM522" s="391"/>
      <c r="BN522" s="391"/>
      <c r="BO522" s="391"/>
      <c r="BP522" s="391"/>
      <c r="BQ522" s="391"/>
      <c r="BR522" s="391"/>
    </row>
    <row r="523" spans="1:70" s="394" customFormat="1" hidden="1" x14ac:dyDescent="0.35">
      <c r="A523" s="390" t="s">
        <v>477</v>
      </c>
      <c r="B523" s="391" t="s">
        <v>478</v>
      </c>
      <c r="C523" s="391" t="s">
        <v>479</v>
      </c>
      <c r="D523" s="392" t="s">
        <v>480</v>
      </c>
      <c r="E523" s="392" t="s">
        <v>481</v>
      </c>
      <c r="F523" s="391" t="s">
        <v>482</v>
      </c>
      <c r="G523" s="391" t="s">
        <v>483</v>
      </c>
      <c r="H523" s="391" t="s">
        <v>484</v>
      </c>
      <c r="I523" s="391" t="s">
        <v>485</v>
      </c>
      <c r="J523" s="391" t="s">
        <v>486</v>
      </c>
      <c r="K523" s="391" t="s">
        <v>487</v>
      </c>
      <c r="L523" s="390" t="s">
        <v>488</v>
      </c>
      <c r="M523" s="391" t="s">
        <v>587</v>
      </c>
      <c r="N523" s="391" t="s">
        <v>588</v>
      </c>
      <c r="O523" s="391" t="s">
        <v>487</v>
      </c>
      <c r="P523" s="391" t="s">
        <v>484</v>
      </c>
      <c r="Q523" s="390" t="s">
        <v>491</v>
      </c>
      <c r="R523" s="391" t="s">
        <v>492</v>
      </c>
      <c r="S523" s="391" t="s">
        <v>493</v>
      </c>
      <c r="T523" s="391">
        <v>49482786</v>
      </c>
      <c r="U523" s="391"/>
      <c r="V523" s="391"/>
      <c r="W523" s="392" t="s">
        <v>1595</v>
      </c>
      <c r="X523" s="391" t="s">
        <v>1262</v>
      </c>
      <c r="Y523" s="391" t="s">
        <v>496</v>
      </c>
      <c r="Z523" s="391" t="s">
        <v>497</v>
      </c>
      <c r="AA523" s="391" t="s">
        <v>498</v>
      </c>
      <c r="AB523" s="391" t="s">
        <v>499</v>
      </c>
      <c r="AC523" s="391" t="s">
        <v>500</v>
      </c>
      <c r="AD523" s="393">
        <v>218</v>
      </c>
      <c r="AE523" s="393">
        <v>218</v>
      </c>
      <c r="AF523" s="391" t="s">
        <v>741</v>
      </c>
      <c r="AG523" s="391">
        <v>1</v>
      </c>
      <c r="AH523" s="393">
        <v>218</v>
      </c>
      <c r="AI523" s="393">
        <v>218</v>
      </c>
      <c r="AJ523" s="391" t="s">
        <v>501</v>
      </c>
      <c r="AK523" s="391" t="s">
        <v>502</v>
      </c>
      <c r="AL523" s="390" t="s">
        <v>503</v>
      </c>
      <c r="AM523" s="391">
        <v>34810</v>
      </c>
      <c r="AN523" s="391">
        <v>71620</v>
      </c>
      <c r="AO523" s="390" t="s">
        <v>477</v>
      </c>
      <c r="AP523" s="390" t="s">
        <v>504</v>
      </c>
      <c r="AQ523" s="391" t="s">
        <v>1263</v>
      </c>
      <c r="AR523" s="391" t="s">
        <v>540</v>
      </c>
      <c r="AS523" s="392" t="s">
        <v>1596</v>
      </c>
      <c r="AT523" s="391" t="s">
        <v>482</v>
      </c>
      <c r="AU523" s="391" t="s">
        <v>1597</v>
      </c>
      <c r="AV523" s="393" t="s">
        <v>1598</v>
      </c>
      <c r="AW523" s="391" t="s">
        <v>777</v>
      </c>
      <c r="AX523" s="391" t="s">
        <v>603</v>
      </c>
      <c r="AY523" s="393" t="s">
        <v>1603</v>
      </c>
      <c r="AZ523" s="391" t="s">
        <v>1053</v>
      </c>
      <c r="BA523" s="391" t="s">
        <v>1054</v>
      </c>
      <c r="BB523" s="391" t="s">
        <v>1055</v>
      </c>
      <c r="BC523" s="391" t="s">
        <v>512</v>
      </c>
      <c r="BD523" s="391" t="s">
        <v>1600</v>
      </c>
      <c r="BE523" s="392" t="s">
        <v>1601</v>
      </c>
      <c r="BF523" s="391" t="s">
        <v>273</v>
      </c>
      <c r="BG523" s="393" t="s">
        <v>1602</v>
      </c>
      <c r="BH523" s="391"/>
      <c r="BI523" s="391"/>
      <c r="BJ523" s="391"/>
      <c r="BK523" s="391"/>
      <c r="BL523" s="391"/>
      <c r="BM523" s="391"/>
      <c r="BN523" s="391"/>
      <c r="BO523" s="391"/>
      <c r="BP523" s="391"/>
      <c r="BQ523" s="391"/>
      <c r="BR523" s="391"/>
    </row>
    <row r="524" spans="1:70" s="394" customFormat="1" hidden="1" x14ac:dyDescent="0.35">
      <c r="A524" s="390" t="s">
        <v>477</v>
      </c>
      <c r="B524" s="391" t="s">
        <v>478</v>
      </c>
      <c r="C524" s="391" t="s">
        <v>479</v>
      </c>
      <c r="D524" s="392" t="s">
        <v>480</v>
      </c>
      <c r="E524" s="392" t="s">
        <v>481</v>
      </c>
      <c r="F524" s="391" t="s">
        <v>482</v>
      </c>
      <c r="G524" s="391" t="s">
        <v>483</v>
      </c>
      <c r="H524" s="391" t="s">
        <v>484</v>
      </c>
      <c r="I524" s="391" t="s">
        <v>485</v>
      </c>
      <c r="J524" s="391" t="s">
        <v>486</v>
      </c>
      <c r="K524" s="391" t="s">
        <v>487</v>
      </c>
      <c r="L524" s="390" t="s">
        <v>488</v>
      </c>
      <c r="M524" s="391" t="s">
        <v>587</v>
      </c>
      <c r="N524" s="391" t="s">
        <v>588</v>
      </c>
      <c r="O524" s="391" t="s">
        <v>487</v>
      </c>
      <c r="P524" s="391" t="s">
        <v>484</v>
      </c>
      <c r="Q524" s="390" t="s">
        <v>491</v>
      </c>
      <c r="R524" s="391" t="s">
        <v>492</v>
      </c>
      <c r="S524" s="391" t="s">
        <v>493</v>
      </c>
      <c r="T524" s="391">
        <v>49482788</v>
      </c>
      <c r="U524" s="391"/>
      <c r="V524" s="391"/>
      <c r="W524" s="392" t="s">
        <v>1595</v>
      </c>
      <c r="X524" s="391" t="s">
        <v>1262</v>
      </c>
      <c r="Y524" s="391" t="s">
        <v>496</v>
      </c>
      <c r="Z524" s="391" t="s">
        <v>497</v>
      </c>
      <c r="AA524" s="391" t="s">
        <v>498</v>
      </c>
      <c r="AB524" s="391" t="s">
        <v>499</v>
      </c>
      <c r="AC524" s="391" t="s">
        <v>500</v>
      </c>
      <c r="AD524" s="393">
        <v>240</v>
      </c>
      <c r="AE524" s="393">
        <v>240</v>
      </c>
      <c r="AF524" s="391" t="s">
        <v>741</v>
      </c>
      <c r="AG524" s="391">
        <v>1</v>
      </c>
      <c r="AH524" s="393">
        <v>240</v>
      </c>
      <c r="AI524" s="393">
        <v>240</v>
      </c>
      <c r="AJ524" s="391" t="s">
        <v>501</v>
      </c>
      <c r="AK524" s="391" t="s">
        <v>502</v>
      </c>
      <c r="AL524" s="390" t="s">
        <v>503</v>
      </c>
      <c r="AM524" s="391">
        <v>34810</v>
      </c>
      <c r="AN524" s="391">
        <v>71620</v>
      </c>
      <c r="AO524" s="390" t="s">
        <v>477</v>
      </c>
      <c r="AP524" s="390" t="s">
        <v>504</v>
      </c>
      <c r="AQ524" s="391" t="s">
        <v>1263</v>
      </c>
      <c r="AR524" s="391" t="s">
        <v>540</v>
      </c>
      <c r="AS524" s="392" t="s">
        <v>1596</v>
      </c>
      <c r="AT524" s="391" t="s">
        <v>482</v>
      </c>
      <c r="AU524" s="391" t="s">
        <v>1597</v>
      </c>
      <c r="AV524" s="393" t="s">
        <v>1598</v>
      </c>
      <c r="AW524" s="391" t="s">
        <v>777</v>
      </c>
      <c r="AX524" s="391" t="s">
        <v>509</v>
      </c>
      <c r="AY524" s="393" t="s">
        <v>1604</v>
      </c>
      <c r="AZ524" s="391" t="s">
        <v>1053</v>
      </c>
      <c r="BA524" s="391" t="s">
        <v>1054</v>
      </c>
      <c r="BB524" s="391" t="s">
        <v>1055</v>
      </c>
      <c r="BC524" s="391" t="s">
        <v>512</v>
      </c>
      <c r="BD524" s="391" t="s">
        <v>1600</v>
      </c>
      <c r="BE524" s="392" t="s">
        <v>1601</v>
      </c>
      <c r="BF524" s="391" t="s">
        <v>273</v>
      </c>
      <c r="BG524" s="393" t="s">
        <v>1602</v>
      </c>
      <c r="BH524" s="391"/>
      <c r="BI524" s="391"/>
      <c r="BJ524" s="391"/>
      <c r="BK524" s="391"/>
      <c r="BL524" s="391"/>
      <c r="BM524" s="391"/>
      <c r="BN524" s="391"/>
      <c r="BO524" s="391"/>
      <c r="BP524" s="391"/>
      <c r="BQ524" s="391"/>
      <c r="BR524" s="391"/>
    </row>
    <row r="525" spans="1:70" s="394" customFormat="1" hidden="1" x14ac:dyDescent="0.35">
      <c r="A525" s="390" t="s">
        <v>477</v>
      </c>
      <c r="B525" s="391" t="s">
        <v>478</v>
      </c>
      <c r="C525" s="391" t="s">
        <v>479</v>
      </c>
      <c r="D525" s="392" t="s">
        <v>480</v>
      </c>
      <c r="E525" s="392" t="s">
        <v>481</v>
      </c>
      <c r="F525" s="391" t="s">
        <v>482</v>
      </c>
      <c r="G525" s="391" t="s">
        <v>483</v>
      </c>
      <c r="H525" s="391" t="s">
        <v>484</v>
      </c>
      <c r="I525" s="391" t="s">
        <v>485</v>
      </c>
      <c r="J525" s="391" t="s">
        <v>486</v>
      </c>
      <c r="K525" s="391" t="s">
        <v>487</v>
      </c>
      <c r="L525" s="390" t="s">
        <v>488</v>
      </c>
      <c r="M525" s="391" t="s">
        <v>587</v>
      </c>
      <c r="N525" s="391" t="s">
        <v>588</v>
      </c>
      <c r="O525" s="391" t="s">
        <v>487</v>
      </c>
      <c r="P525" s="391" t="s">
        <v>484</v>
      </c>
      <c r="Q525" s="390" t="s">
        <v>491</v>
      </c>
      <c r="R525" s="391" t="s">
        <v>492</v>
      </c>
      <c r="S525" s="391" t="s">
        <v>493</v>
      </c>
      <c r="T525" s="391">
        <v>49482794</v>
      </c>
      <c r="U525" s="391"/>
      <c r="V525" s="391"/>
      <c r="W525" s="392" t="s">
        <v>1596</v>
      </c>
      <c r="X525" s="391" t="s">
        <v>764</v>
      </c>
      <c r="Y525" s="391" t="s">
        <v>496</v>
      </c>
      <c r="Z525" s="391" t="s">
        <v>497</v>
      </c>
      <c r="AA525" s="391" t="s">
        <v>498</v>
      </c>
      <c r="AB525" s="391" t="s">
        <v>499</v>
      </c>
      <c r="AC525" s="391" t="s">
        <v>500</v>
      </c>
      <c r="AD525" s="393">
        <v>452</v>
      </c>
      <c r="AE525" s="393">
        <v>452</v>
      </c>
      <c r="AF525" s="391" t="s">
        <v>741</v>
      </c>
      <c r="AG525" s="391">
        <v>1</v>
      </c>
      <c r="AH525" s="393">
        <v>452</v>
      </c>
      <c r="AI525" s="393">
        <v>452</v>
      </c>
      <c r="AJ525" s="391" t="s">
        <v>501</v>
      </c>
      <c r="AK525" s="391" t="s">
        <v>502</v>
      </c>
      <c r="AL525" s="390" t="s">
        <v>503</v>
      </c>
      <c r="AM525" s="391">
        <v>34810</v>
      </c>
      <c r="AN525" s="391">
        <v>71610</v>
      </c>
      <c r="AO525" s="390" t="s">
        <v>477</v>
      </c>
      <c r="AP525" s="390" t="s">
        <v>504</v>
      </c>
      <c r="AQ525" s="391" t="s">
        <v>766</v>
      </c>
      <c r="AR525" s="391" t="s">
        <v>540</v>
      </c>
      <c r="AS525" s="392" t="s">
        <v>1596</v>
      </c>
      <c r="AT525" s="391" t="s">
        <v>482</v>
      </c>
      <c r="AU525" s="391" t="s">
        <v>1605</v>
      </c>
      <c r="AV525" s="393" t="s">
        <v>1606</v>
      </c>
      <c r="AW525" s="391"/>
      <c r="AX525" s="391" t="s">
        <v>509</v>
      </c>
      <c r="AY525" s="393" t="s">
        <v>1606</v>
      </c>
      <c r="AZ525" s="391">
        <v>1123049</v>
      </c>
      <c r="BA525" s="391" t="s">
        <v>1592</v>
      </c>
      <c r="BB525" s="391" t="s">
        <v>1593</v>
      </c>
      <c r="BC525" s="391" t="s">
        <v>512</v>
      </c>
      <c r="BD525" s="391" t="s">
        <v>1607</v>
      </c>
      <c r="BE525" s="392" t="s">
        <v>1601</v>
      </c>
      <c r="BF525" s="391" t="s">
        <v>741</v>
      </c>
      <c r="BG525" s="393" t="s">
        <v>1606</v>
      </c>
      <c r="BH525" s="391"/>
      <c r="BI525" s="391"/>
      <c r="BJ525" s="391"/>
      <c r="BK525" s="391"/>
      <c r="BL525" s="391"/>
      <c r="BM525" s="391"/>
      <c r="BN525" s="391"/>
      <c r="BO525" s="391"/>
      <c r="BP525" s="391"/>
      <c r="BQ525" s="391"/>
      <c r="BR525" s="391"/>
    </row>
    <row r="526" spans="1:70" hidden="1" x14ac:dyDescent="0.35">
      <c r="A526" s="301" t="s">
        <v>477</v>
      </c>
      <c r="B526" s="302" t="s">
        <v>478</v>
      </c>
      <c r="C526" s="302" t="s">
        <v>479</v>
      </c>
      <c r="D526" s="303" t="s">
        <v>480</v>
      </c>
      <c r="E526" s="303" t="s">
        <v>481</v>
      </c>
      <c r="F526" s="302" t="s">
        <v>482</v>
      </c>
      <c r="G526" s="302" t="s">
        <v>483</v>
      </c>
      <c r="H526" s="302" t="s">
        <v>484</v>
      </c>
      <c r="I526" s="302" t="s">
        <v>485</v>
      </c>
      <c r="J526" s="302" t="s">
        <v>486</v>
      </c>
      <c r="K526" s="302" t="s">
        <v>487</v>
      </c>
      <c r="L526" s="301" t="s">
        <v>488</v>
      </c>
      <c r="M526" s="302" t="s">
        <v>587</v>
      </c>
      <c r="N526" s="302" t="s">
        <v>588</v>
      </c>
      <c r="O526" s="302" t="s">
        <v>487</v>
      </c>
      <c r="P526" s="302" t="s">
        <v>484</v>
      </c>
      <c r="Q526" s="301" t="s">
        <v>491</v>
      </c>
      <c r="R526" s="302" t="s">
        <v>492</v>
      </c>
      <c r="S526" s="302" t="s">
        <v>493</v>
      </c>
      <c r="T526" s="302">
        <v>49559260</v>
      </c>
      <c r="U526" s="302"/>
      <c r="V526" s="302"/>
      <c r="W526" s="303" t="s">
        <v>1589</v>
      </c>
      <c r="X526" s="302" t="s">
        <v>792</v>
      </c>
      <c r="Y526" s="302" t="s">
        <v>496</v>
      </c>
      <c r="Z526" s="302" t="s">
        <v>793</v>
      </c>
      <c r="AA526" s="302"/>
      <c r="AB526" s="302" t="s">
        <v>794</v>
      </c>
      <c r="AC526" s="302" t="s">
        <v>795</v>
      </c>
      <c r="AD526" s="304">
        <v>0</v>
      </c>
      <c r="AE526" s="304">
        <v>-139793.10999999999</v>
      </c>
      <c r="AF526" s="302" t="s">
        <v>273</v>
      </c>
      <c r="AG526" s="302">
        <v>2.2633000000000001E-4</v>
      </c>
      <c r="AH526" s="304">
        <v>0</v>
      </c>
      <c r="AI526" s="304">
        <v>-31.64</v>
      </c>
      <c r="AJ526" s="302"/>
      <c r="AK526" s="302"/>
      <c r="AL526" s="301"/>
      <c r="AM526" s="302"/>
      <c r="AN526" s="302"/>
      <c r="AO526" s="301"/>
      <c r="AP526" s="301"/>
      <c r="AQ526" s="302" t="s">
        <v>796</v>
      </c>
      <c r="AR526" s="302"/>
      <c r="AS526" s="303"/>
      <c r="AT526" s="302"/>
      <c r="AU526" s="302"/>
      <c r="AV526" s="304"/>
      <c r="AW526" s="302"/>
      <c r="AX526" s="302"/>
      <c r="AY526" s="304"/>
      <c r="AZ526" s="302"/>
      <c r="BA526" s="302"/>
      <c r="BB526" s="302"/>
      <c r="BC526" s="302"/>
      <c r="BD526" s="302"/>
      <c r="BE526" s="303"/>
      <c r="BF526" s="302"/>
      <c r="BG526" s="304"/>
      <c r="BH526" s="302"/>
      <c r="BI526" s="302"/>
      <c r="BJ526" s="302"/>
      <c r="BK526" s="302"/>
      <c r="BL526" s="302"/>
      <c r="BM526" s="302"/>
      <c r="BN526" s="302"/>
      <c r="BO526" s="302"/>
      <c r="BP526" s="302"/>
      <c r="BQ526" s="302"/>
      <c r="BR526" s="302"/>
    </row>
    <row r="527" spans="1:70" hidden="1" x14ac:dyDescent="0.35">
      <c r="A527" s="301" t="s">
        <v>477</v>
      </c>
      <c r="B527" s="302" t="s">
        <v>478</v>
      </c>
      <c r="C527" s="302" t="s">
        <v>479</v>
      </c>
      <c r="D527" s="303" t="s">
        <v>480</v>
      </c>
      <c r="E527" s="303" t="s">
        <v>481</v>
      </c>
      <c r="F527" s="302" t="s">
        <v>482</v>
      </c>
      <c r="G527" s="302" t="s">
        <v>483</v>
      </c>
      <c r="H527" s="302" t="s">
        <v>484</v>
      </c>
      <c r="I527" s="302" t="s">
        <v>485</v>
      </c>
      <c r="J527" s="302" t="s">
        <v>486</v>
      </c>
      <c r="K527" s="302" t="s">
        <v>487</v>
      </c>
      <c r="L527" s="301" t="s">
        <v>488</v>
      </c>
      <c r="M527" s="302" t="s">
        <v>587</v>
      </c>
      <c r="N527" s="302" t="s">
        <v>588</v>
      </c>
      <c r="O527" s="302" t="s">
        <v>487</v>
      </c>
      <c r="P527" s="302" t="s">
        <v>484</v>
      </c>
      <c r="Q527" s="301" t="s">
        <v>491</v>
      </c>
      <c r="R527" s="302" t="s">
        <v>492</v>
      </c>
      <c r="S527" s="302" t="s">
        <v>493</v>
      </c>
      <c r="T527" s="302">
        <v>49559261</v>
      </c>
      <c r="U527" s="302"/>
      <c r="V527" s="302"/>
      <c r="W527" s="303" t="s">
        <v>1596</v>
      </c>
      <c r="X527" s="302" t="s">
        <v>792</v>
      </c>
      <c r="Y527" s="302" t="s">
        <v>496</v>
      </c>
      <c r="Z527" s="302" t="s">
        <v>793</v>
      </c>
      <c r="AA527" s="302"/>
      <c r="AB527" s="302" t="s">
        <v>794</v>
      </c>
      <c r="AC527" s="302" t="s">
        <v>795</v>
      </c>
      <c r="AD527" s="304">
        <v>0</v>
      </c>
      <c r="AE527" s="304">
        <v>71.33</v>
      </c>
      <c r="AF527" s="302" t="s">
        <v>741</v>
      </c>
      <c r="AG527" s="302">
        <v>1</v>
      </c>
      <c r="AH527" s="304">
        <v>0</v>
      </c>
      <c r="AI527" s="304">
        <v>71.33</v>
      </c>
      <c r="AJ527" s="302"/>
      <c r="AK527" s="302"/>
      <c r="AL527" s="301"/>
      <c r="AM527" s="302"/>
      <c r="AN527" s="302"/>
      <c r="AO527" s="301"/>
      <c r="AP527" s="301"/>
      <c r="AQ527" s="302" t="s">
        <v>796</v>
      </c>
      <c r="AR527" s="302"/>
      <c r="AS527" s="303"/>
      <c r="AT527" s="302"/>
      <c r="AU527" s="302"/>
      <c r="AV527" s="304"/>
      <c r="AW527" s="302"/>
      <c r="AX527" s="302"/>
      <c r="AY527" s="304"/>
      <c r="AZ527" s="302"/>
      <c r="BA527" s="302"/>
      <c r="BB527" s="302"/>
      <c r="BC527" s="302"/>
      <c r="BD527" s="302"/>
      <c r="BE527" s="303"/>
      <c r="BF527" s="302"/>
      <c r="BG527" s="304"/>
      <c r="BH527" s="302"/>
      <c r="BI527" s="302"/>
      <c r="BJ527" s="302"/>
      <c r="BK527" s="302"/>
      <c r="BL527" s="302"/>
      <c r="BM527" s="302"/>
      <c r="BN527" s="302"/>
      <c r="BO527" s="302"/>
      <c r="BP527" s="302"/>
      <c r="BQ527" s="302"/>
      <c r="BR527" s="302"/>
    </row>
    <row r="528" spans="1:70" hidden="1" x14ac:dyDescent="0.35">
      <c r="A528" s="301" t="s">
        <v>477</v>
      </c>
      <c r="B528" s="302" t="s">
        <v>478</v>
      </c>
      <c r="C528" s="302" t="s">
        <v>479</v>
      </c>
      <c r="D528" s="303" t="s">
        <v>480</v>
      </c>
      <c r="E528" s="303" t="s">
        <v>481</v>
      </c>
      <c r="F528" s="302" t="s">
        <v>482</v>
      </c>
      <c r="G528" s="302" t="s">
        <v>483</v>
      </c>
      <c r="H528" s="302" t="s">
        <v>484</v>
      </c>
      <c r="I528" s="302" t="s">
        <v>485</v>
      </c>
      <c r="J528" s="302" t="s">
        <v>486</v>
      </c>
      <c r="K528" s="302" t="s">
        <v>487</v>
      </c>
      <c r="L528" s="301" t="s">
        <v>488</v>
      </c>
      <c r="M528" s="302" t="s">
        <v>587</v>
      </c>
      <c r="N528" s="302" t="s">
        <v>588</v>
      </c>
      <c r="O528" s="302" t="s">
        <v>487</v>
      </c>
      <c r="P528" s="302" t="s">
        <v>484</v>
      </c>
      <c r="Q528" s="301" t="s">
        <v>491</v>
      </c>
      <c r="R528" s="302" t="s">
        <v>492</v>
      </c>
      <c r="S528" s="302" t="s">
        <v>493</v>
      </c>
      <c r="T528" s="302">
        <v>49625451</v>
      </c>
      <c r="U528" s="302"/>
      <c r="V528" s="302"/>
      <c r="W528" s="303" t="s">
        <v>1608</v>
      </c>
      <c r="X528" s="302" t="s">
        <v>883</v>
      </c>
      <c r="Y528" s="302" t="s">
        <v>496</v>
      </c>
      <c r="Z528" s="302" t="s">
        <v>880</v>
      </c>
      <c r="AA528" s="302"/>
      <c r="AB528" s="302" t="s">
        <v>880</v>
      </c>
      <c r="AC528" s="302" t="s">
        <v>880</v>
      </c>
      <c r="AD528" s="304">
        <v>0.01</v>
      </c>
      <c r="AE528" s="304">
        <v>0.01</v>
      </c>
      <c r="AF528" s="302" t="s">
        <v>741</v>
      </c>
      <c r="AG528" s="302">
        <v>1</v>
      </c>
      <c r="AH528" s="304">
        <v>0.01</v>
      </c>
      <c r="AI528" s="304">
        <v>0.01</v>
      </c>
      <c r="AJ528" s="302" t="s">
        <v>501</v>
      </c>
      <c r="AK528" s="302" t="s">
        <v>502</v>
      </c>
      <c r="AL528" s="301" t="s">
        <v>503</v>
      </c>
      <c r="AM528" s="302">
        <v>34810</v>
      </c>
      <c r="AN528" s="302">
        <v>76125</v>
      </c>
      <c r="AO528" s="301" t="s">
        <v>477</v>
      </c>
      <c r="AP528" s="301" t="s">
        <v>504</v>
      </c>
      <c r="AQ528" s="302" t="s">
        <v>884</v>
      </c>
      <c r="AR528" s="302"/>
      <c r="AS528" s="303"/>
      <c r="AT528" s="302"/>
      <c r="AU528" s="302"/>
      <c r="AV528" s="304"/>
      <c r="AW528" s="302"/>
      <c r="AX528" s="302"/>
      <c r="AY528" s="304"/>
      <c r="AZ528" s="302"/>
      <c r="BA528" s="302"/>
      <c r="BB528" s="302"/>
      <c r="BC528" s="302"/>
      <c r="BD528" s="302"/>
      <c r="BE528" s="303"/>
      <c r="BF528" s="302"/>
      <c r="BG528" s="304"/>
      <c r="BH528" s="302"/>
      <c r="BI528" s="302"/>
      <c r="BJ528" s="302"/>
      <c r="BK528" s="302"/>
      <c r="BL528" s="302"/>
      <c r="BM528" s="302"/>
      <c r="BN528" s="302"/>
      <c r="BO528" s="302"/>
      <c r="BP528" s="302"/>
      <c r="BQ528" s="302"/>
      <c r="BR528" s="302"/>
    </row>
    <row r="529" spans="1:70" s="394" customFormat="1" hidden="1" x14ac:dyDescent="0.35">
      <c r="A529" s="390" t="s">
        <v>477</v>
      </c>
      <c r="B529" s="391" t="s">
        <v>478</v>
      </c>
      <c r="C529" s="391" t="s">
        <v>479</v>
      </c>
      <c r="D529" s="392" t="s">
        <v>480</v>
      </c>
      <c r="E529" s="392" t="s">
        <v>481</v>
      </c>
      <c r="F529" s="391" t="s">
        <v>482</v>
      </c>
      <c r="G529" s="391" t="s">
        <v>483</v>
      </c>
      <c r="H529" s="391" t="s">
        <v>484</v>
      </c>
      <c r="I529" s="391" t="s">
        <v>485</v>
      </c>
      <c r="J529" s="391" t="s">
        <v>486</v>
      </c>
      <c r="K529" s="391" t="s">
        <v>487</v>
      </c>
      <c r="L529" s="390" t="s">
        <v>488</v>
      </c>
      <c r="M529" s="391" t="s">
        <v>587</v>
      </c>
      <c r="N529" s="391" t="s">
        <v>588</v>
      </c>
      <c r="O529" s="391" t="s">
        <v>487</v>
      </c>
      <c r="P529" s="391" t="s">
        <v>484</v>
      </c>
      <c r="Q529" s="390" t="s">
        <v>491</v>
      </c>
      <c r="R529" s="391" t="s">
        <v>492</v>
      </c>
      <c r="S529" s="391" t="s">
        <v>493</v>
      </c>
      <c r="T529" s="391">
        <v>49702543</v>
      </c>
      <c r="U529" s="391"/>
      <c r="V529" s="391"/>
      <c r="W529" s="392" t="s">
        <v>1601</v>
      </c>
      <c r="X529" s="391" t="s">
        <v>1262</v>
      </c>
      <c r="Y529" s="391" t="s">
        <v>496</v>
      </c>
      <c r="Z529" s="391" t="s">
        <v>497</v>
      </c>
      <c r="AA529" s="391" t="s">
        <v>498</v>
      </c>
      <c r="AB529" s="391" t="s">
        <v>499</v>
      </c>
      <c r="AC529" s="391" t="s">
        <v>500</v>
      </c>
      <c r="AD529" s="393">
        <v>137200</v>
      </c>
      <c r="AE529" s="393">
        <v>137200</v>
      </c>
      <c r="AF529" s="391" t="s">
        <v>273</v>
      </c>
      <c r="AG529" s="391">
        <v>2.2397000000000001E-4</v>
      </c>
      <c r="AH529" s="393">
        <v>30.73</v>
      </c>
      <c r="AI529" s="393">
        <v>30.73</v>
      </c>
      <c r="AJ529" s="391" t="s">
        <v>501</v>
      </c>
      <c r="AK529" s="391" t="s">
        <v>502</v>
      </c>
      <c r="AL529" s="390" t="s">
        <v>503</v>
      </c>
      <c r="AM529" s="391">
        <v>34810</v>
      </c>
      <c r="AN529" s="391">
        <v>71620</v>
      </c>
      <c r="AO529" s="390" t="s">
        <v>477</v>
      </c>
      <c r="AP529" s="390" t="s">
        <v>504</v>
      </c>
      <c r="AQ529" s="391" t="s">
        <v>1263</v>
      </c>
      <c r="AR529" s="391" t="s">
        <v>540</v>
      </c>
      <c r="AS529" s="392" t="s">
        <v>1601</v>
      </c>
      <c r="AT529" s="391" t="s">
        <v>482</v>
      </c>
      <c r="AU529" s="391" t="s">
        <v>1609</v>
      </c>
      <c r="AV529" s="393" t="s">
        <v>1610</v>
      </c>
      <c r="AW529" s="391" t="s">
        <v>839</v>
      </c>
      <c r="AX529" s="391" t="s">
        <v>509</v>
      </c>
      <c r="AY529" s="393" t="s">
        <v>1610</v>
      </c>
      <c r="AZ529" s="391" t="s">
        <v>1513</v>
      </c>
      <c r="BA529" s="391" t="s">
        <v>1514</v>
      </c>
      <c r="BB529" s="391" t="s">
        <v>521</v>
      </c>
      <c r="BC529" s="391" t="s">
        <v>521</v>
      </c>
      <c r="BD529" s="391" t="s">
        <v>1611</v>
      </c>
      <c r="BE529" s="392" t="s">
        <v>1612</v>
      </c>
      <c r="BF529" s="391" t="s">
        <v>273</v>
      </c>
      <c r="BG529" s="393" t="s">
        <v>1610</v>
      </c>
      <c r="BH529" s="391"/>
      <c r="BI529" s="391"/>
      <c r="BJ529" s="391"/>
      <c r="BK529" s="391"/>
      <c r="BL529" s="391"/>
      <c r="BM529" s="391"/>
      <c r="BN529" s="391"/>
      <c r="BO529" s="391"/>
      <c r="BP529" s="391"/>
      <c r="BQ529" s="391"/>
      <c r="BR529" s="391"/>
    </row>
    <row r="530" spans="1:70" s="394" customFormat="1" hidden="1" x14ac:dyDescent="0.35">
      <c r="A530" s="390" t="s">
        <v>477</v>
      </c>
      <c r="B530" s="391" t="s">
        <v>478</v>
      </c>
      <c r="C530" s="391" t="s">
        <v>479</v>
      </c>
      <c r="D530" s="392" t="s">
        <v>480</v>
      </c>
      <c r="E530" s="392" t="s">
        <v>481</v>
      </c>
      <c r="F530" s="391" t="s">
        <v>482</v>
      </c>
      <c r="G530" s="391" t="s">
        <v>483</v>
      </c>
      <c r="H530" s="391" t="s">
        <v>484</v>
      </c>
      <c r="I530" s="391" t="s">
        <v>485</v>
      </c>
      <c r="J530" s="391" t="s">
        <v>486</v>
      </c>
      <c r="K530" s="391" t="s">
        <v>487</v>
      </c>
      <c r="L530" s="390" t="s">
        <v>488</v>
      </c>
      <c r="M530" s="391" t="s">
        <v>587</v>
      </c>
      <c r="N530" s="391" t="s">
        <v>588</v>
      </c>
      <c r="O530" s="391" t="s">
        <v>487</v>
      </c>
      <c r="P530" s="391" t="s">
        <v>484</v>
      </c>
      <c r="Q530" s="390" t="s">
        <v>491</v>
      </c>
      <c r="R530" s="391" t="s">
        <v>492</v>
      </c>
      <c r="S530" s="391" t="s">
        <v>493</v>
      </c>
      <c r="T530" s="391">
        <v>49702586</v>
      </c>
      <c r="U530" s="391"/>
      <c r="V530" s="391"/>
      <c r="W530" s="392" t="s">
        <v>1562</v>
      </c>
      <c r="X530" s="391" t="s">
        <v>1262</v>
      </c>
      <c r="Y530" s="391" t="s">
        <v>496</v>
      </c>
      <c r="Z530" s="391" t="s">
        <v>497</v>
      </c>
      <c r="AA530" s="391" t="s">
        <v>498</v>
      </c>
      <c r="AB530" s="391" t="s">
        <v>499</v>
      </c>
      <c r="AC530" s="391" t="s">
        <v>500</v>
      </c>
      <c r="AD530" s="393">
        <v>560400</v>
      </c>
      <c r="AE530" s="393">
        <v>560400</v>
      </c>
      <c r="AF530" s="391" t="s">
        <v>273</v>
      </c>
      <c r="AG530" s="391">
        <v>2.2397000000000001E-4</v>
      </c>
      <c r="AH530" s="393">
        <v>125.51</v>
      </c>
      <c r="AI530" s="393">
        <v>125.51</v>
      </c>
      <c r="AJ530" s="391" t="s">
        <v>501</v>
      </c>
      <c r="AK530" s="391" t="s">
        <v>502</v>
      </c>
      <c r="AL530" s="390" t="s">
        <v>503</v>
      </c>
      <c r="AM530" s="391">
        <v>34810</v>
      </c>
      <c r="AN530" s="391">
        <v>71620</v>
      </c>
      <c r="AO530" s="390" t="s">
        <v>477</v>
      </c>
      <c r="AP530" s="390" t="s">
        <v>504</v>
      </c>
      <c r="AQ530" s="391" t="s">
        <v>1263</v>
      </c>
      <c r="AR530" s="391" t="s">
        <v>540</v>
      </c>
      <c r="AS530" s="392" t="s">
        <v>1613</v>
      </c>
      <c r="AT530" s="391" t="s">
        <v>482</v>
      </c>
      <c r="AU530" s="391" t="s">
        <v>1614</v>
      </c>
      <c r="AV530" s="393" t="s">
        <v>1615</v>
      </c>
      <c r="AW530" s="391" t="s">
        <v>839</v>
      </c>
      <c r="AX530" s="391" t="s">
        <v>509</v>
      </c>
      <c r="AY530" s="393" t="s">
        <v>1615</v>
      </c>
      <c r="AZ530" s="391" t="s">
        <v>1513</v>
      </c>
      <c r="BA530" s="391" t="s">
        <v>1514</v>
      </c>
      <c r="BB530" s="391" t="s">
        <v>521</v>
      </c>
      <c r="BC530" s="391" t="s">
        <v>521</v>
      </c>
      <c r="BD530" s="391" t="s">
        <v>1611</v>
      </c>
      <c r="BE530" s="392" t="s">
        <v>1612</v>
      </c>
      <c r="BF530" s="391" t="s">
        <v>273</v>
      </c>
      <c r="BG530" s="393" t="s">
        <v>1615</v>
      </c>
      <c r="BH530" s="391"/>
      <c r="BI530" s="391"/>
      <c r="BJ530" s="391"/>
      <c r="BK530" s="391"/>
      <c r="BL530" s="391"/>
      <c r="BM530" s="391"/>
      <c r="BN530" s="391"/>
      <c r="BO530" s="391"/>
      <c r="BP530" s="391"/>
      <c r="BQ530" s="391"/>
      <c r="BR530" s="391"/>
    </row>
    <row r="531" spans="1:70" hidden="1" x14ac:dyDescent="0.35">
      <c r="A531" s="301" t="s">
        <v>477</v>
      </c>
      <c r="B531" s="302" t="s">
        <v>478</v>
      </c>
      <c r="C531" s="302" t="s">
        <v>479</v>
      </c>
      <c r="D531" s="303" t="s">
        <v>480</v>
      </c>
      <c r="E531" s="303" t="s">
        <v>481</v>
      </c>
      <c r="F531" s="302" t="s">
        <v>482</v>
      </c>
      <c r="G531" s="302" t="s">
        <v>483</v>
      </c>
      <c r="H531" s="302" t="s">
        <v>484</v>
      </c>
      <c r="I531" s="302" t="s">
        <v>485</v>
      </c>
      <c r="J531" s="302" t="s">
        <v>486</v>
      </c>
      <c r="K531" s="302" t="s">
        <v>487</v>
      </c>
      <c r="L531" s="301" t="s">
        <v>488</v>
      </c>
      <c r="M531" s="302" t="s">
        <v>587</v>
      </c>
      <c r="N531" s="302" t="s">
        <v>588</v>
      </c>
      <c r="O531" s="302" t="s">
        <v>487</v>
      </c>
      <c r="P531" s="302" t="s">
        <v>484</v>
      </c>
      <c r="Q531" s="301" t="s">
        <v>491</v>
      </c>
      <c r="R531" s="302" t="s">
        <v>492</v>
      </c>
      <c r="S531" s="302" t="s">
        <v>493</v>
      </c>
      <c r="T531" s="302">
        <v>49750340</v>
      </c>
      <c r="U531" s="302"/>
      <c r="V531" s="302"/>
      <c r="W531" s="303" t="s">
        <v>1601</v>
      </c>
      <c r="X531" s="302" t="s">
        <v>792</v>
      </c>
      <c r="Y531" s="302" t="s">
        <v>496</v>
      </c>
      <c r="Z531" s="302" t="s">
        <v>793</v>
      </c>
      <c r="AA531" s="302"/>
      <c r="AB531" s="302" t="s">
        <v>794</v>
      </c>
      <c r="AC531" s="302" t="s">
        <v>795</v>
      </c>
      <c r="AD531" s="304">
        <v>0</v>
      </c>
      <c r="AE531" s="304">
        <v>48832</v>
      </c>
      <c r="AF531" s="302" t="s">
        <v>273</v>
      </c>
      <c r="AG531" s="302">
        <v>2.2397000000000001E-4</v>
      </c>
      <c r="AH531" s="304">
        <v>0</v>
      </c>
      <c r="AI531" s="304">
        <v>10.94</v>
      </c>
      <c r="AJ531" s="302"/>
      <c r="AK531" s="302"/>
      <c r="AL531" s="301"/>
      <c r="AM531" s="302"/>
      <c r="AN531" s="302"/>
      <c r="AO531" s="301"/>
      <c r="AP531" s="301"/>
      <c r="AQ531" s="302" t="s">
        <v>796</v>
      </c>
      <c r="AR531" s="302"/>
      <c r="AS531" s="303"/>
      <c r="AT531" s="302"/>
      <c r="AU531" s="302"/>
      <c r="AV531" s="304"/>
      <c r="AW531" s="302"/>
      <c r="AX531" s="302"/>
      <c r="AY531" s="304"/>
      <c r="AZ531" s="302"/>
      <c r="BA531" s="302"/>
      <c r="BB531" s="302"/>
      <c r="BC531" s="302"/>
      <c r="BD531" s="302"/>
      <c r="BE531" s="303"/>
      <c r="BF531" s="302"/>
      <c r="BG531" s="304"/>
      <c r="BH531" s="302"/>
      <c r="BI531" s="302"/>
      <c r="BJ531" s="302"/>
      <c r="BK531" s="302"/>
      <c r="BL531" s="302"/>
      <c r="BM531" s="302"/>
      <c r="BN531" s="302"/>
      <c r="BO531" s="302"/>
      <c r="BP531" s="302"/>
      <c r="BQ531" s="302"/>
      <c r="BR531" s="302"/>
    </row>
    <row r="532" spans="1:70" s="394" customFormat="1" hidden="1" x14ac:dyDescent="0.35">
      <c r="A532" s="390" t="s">
        <v>477</v>
      </c>
      <c r="B532" s="391" t="s">
        <v>478</v>
      </c>
      <c r="C532" s="391" t="s">
        <v>479</v>
      </c>
      <c r="D532" s="392" t="s">
        <v>480</v>
      </c>
      <c r="E532" s="392" t="s">
        <v>481</v>
      </c>
      <c r="F532" s="391" t="s">
        <v>482</v>
      </c>
      <c r="G532" s="391" t="s">
        <v>483</v>
      </c>
      <c r="H532" s="391" t="s">
        <v>484</v>
      </c>
      <c r="I532" s="391" t="s">
        <v>485</v>
      </c>
      <c r="J532" s="391" t="s">
        <v>486</v>
      </c>
      <c r="K532" s="391" t="s">
        <v>487</v>
      </c>
      <c r="L532" s="390" t="s">
        <v>488</v>
      </c>
      <c r="M532" s="391" t="s">
        <v>587</v>
      </c>
      <c r="N532" s="391" t="s">
        <v>588</v>
      </c>
      <c r="O532" s="391" t="s">
        <v>487</v>
      </c>
      <c r="P532" s="391" t="s">
        <v>484</v>
      </c>
      <c r="Q532" s="390" t="s">
        <v>491</v>
      </c>
      <c r="R532" s="391" t="s">
        <v>492</v>
      </c>
      <c r="S532" s="391" t="s">
        <v>493</v>
      </c>
      <c r="T532" s="391">
        <v>49770707</v>
      </c>
      <c r="U532" s="391"/>
      <c r="V532" s="391"/>
      <c r="W532" s="392" t="s">
        <v>1612</v>
      </c>
      <c r="X532" s="391" t="s">
        <v>1262</v>
      </c>
      <c r="Y532" s="391" t="s">
        <v>496</v>
      </c>
      <c r="Z532" s="391" t="s">
        <v>497</v>
      </c>
      <c r="AA532" s="391" t="s">
        <v>498</v>
      </c>
      <c r="AB532" s="391" t="s">
        <v>499</v>
      </c>
      <c r="AC532" s="391" t="s">
        <v>500</v>
      </c>
      <c r="AD532" s="393">
        <v>389600</v>
      </c>
      <c r="AE532" s="393">
        <v>389600</v>
      </c>
      <c r="AF532" s="391" t="s">
        <v>273</v>
      </c>
      <c r="AG532" s="391">
        <v>2.2397000000000001E-4</v>
      </c>
      <c r="AH532" s="393">
        <v>87.26</v>
      </c>
      <c r="AI532" s="393">
        <v>87.26</v>
      </c>
      <c r="AJ532" s="391" t="s">
        <v>501</v>
      </c>
      <c r="AK532" s="391" t="s">
        <v>502</v>
      </c>
      <c r="AL532" s="390" t="s">
        <v>503</v>
      </c>
      <c r="AM532" s="391">
        <v>34810</v>
      </c>
      <c r="AN532" s="391">
        <v>71620</v>
      </c>
      <c r="AO532" s="390" t="s">
        <v>477</v>
      </c>
      <c r="AP532" s="390" t="s">
        <v>504</v>
      </c>
      <c r="AQ532" s="391" t="s">
        <v>1263</v>
      </c>
      <c r="AR532" s="391" t="s">
        <v>540</v>
      </c>
      <c r="AS532" s="392" t="s">
        <v>1612</v>
      </c>
      <c r="AT532" s="391" t="s">
        <v>482</v>
      </c>
      <c r="AU532" s="391" t="s">
        <v>1616</v>
      </c>
      <c r="AV532" s="393" t="s">
        <v>1617</v>
      </c>
      <c r="AW532" s="391" t="s">
        <v>777</v>
      </c>
      <c r="AX532" s="391" t="s">
        <v>509</v>
      </c>
      <c r="AY532" s="393" t="s">
        <v>1618</v>
      </c>
      <c r="AZ532" s="391" t="s">
        <v>1513</v>
      </c>
      <c r="BA532" s="391" t="s">
        <v>1514</v>
      </c>
      <c r="BB532" s="391" t="s">
        <v>521</v>
      </c>
      <c r="BC532" s="391" t="s">
        <v>521</v>
      </c>
      <c r="BD532" s="391" t="s">
        <v>1619</v>
      </c>
      <c r="BE532" s="392" t="s">
        <v>1620</v>
      </c>
      <c r="BF532" s="391" t="s">
        <v>273</v>
      </c>
      <c r="BG532" s="393" t="s">
        <v>1617</v>
      </c>
      <c r="BH532" s="391"/>
      <c r="BI532" s="391"/>
      <c r="BJ532" s="391"/>
      <c r="BK532" s="391"/>
      <c r="BL532" s="391"/>
      <c r="BM532" s="391"/>
      <c r="BN532" s="391"/>
      <c r="BO532" s="391"/>
      <c r="BP532" s="391"/>
      <c r="BQ532" s="391"/>
      <c r="BR532" s="391"/>
    </row>
    <row r="533" spans="1:70" s="394" customFormat="1" hidden="1" x14ac:dyDescent="0.35">
      <c r="A533" s="390" t="s">
        <v>477</v>
      </c>
      <c r="B533" s="391" t="s">
        <v>478</v>
      </c>
      <c r="C533" s="391" t="s">
        <v>479</v>
      </c>
      <c r="D533" s="392" t="s">
        <v>480</v>
      </c>
      <c r="E533" s="392" t="s">
        <v>481</v>
      </c>
      <c r="F533" s="391" t="s">
        <v>482</v>
      </c>
      <c r="G533" s="391" t="s">
        <v>483</v>
      </c>
      <c r="H533" s="391" t="s">
        <v>484</v>
      </c>
      <c r="I533" s="391" t="s">
        <v>485</v>
      </c>
      <c r="J533" s="391" t="s">
        <v>486</v>
      </c>
      <c r="K533" s="391" t="s">
        <v>487</v>
      </c>
      <c r="L533" s="390" t="s">
        <v>488</v>
      </c>
      <c r="M533" s="391" t="s">
        <v>587</v>
      </c>
      <c r="N533" s="391" t="s">
        <v>588</v>
      </c>
      <c r="O533" s="391" t="s">
        <v>487</v>
      </c>
      <c r="P533" s="391" t="s">
        <v>484</v>
      </c>
      <c r="Q533" s="390" t="s">
        <v>491</v>
      </c>
      <c r="R533" s="391" t="s">
        <v>492</v>
      </c>
      <c r="S533" s="391" t="s">
        <v>493</v>
      </c>
      <c r="T533" s="391">
        <v>49770708</v>
      </c>
      <c r="U533" s="391"/>
      <c r="V533" s="391"/>
      <c r="W533" s="392" t="s">
        <v>1612</v>
      </c>
      <c r="X533" s="391" t="s">
        <v>1262</v>
      </c>
      <c r="Y533" s="391" t="s">
        <v>496</v>
      </c>
      <c r="Z533" s="391" t="s">
        <v>497</v>
      </c>
      <c r="AA533" s="391" t="s">
        <v>498</v>
      </c>
      <c r="AB533" s="391" t="s">
        <v>499</v>
      </c>
      <c r="AC533" s="391" t="s">
        <v>500</v>
      </c>
      <c r="AD533" s="393">
        <v>571200</v>
      </c>
      <c r="AE533" s="393">
        <v>571200</v>
      </c>
      <c r="AF533" s="391" t="s">
        <v>273</v>
      </c>
      <c r="AG533" s="391">
        <v>2.2397000000000001E-4</v>
      </c>
      <c r="AH533" s="393">
        <v>127.93</v>
      </c>
      <c r="AI533" s="393">
        <v>127.93</v>
      </c>
      <c r="AJ533" s="391" t="s">
        <v>501</v>
      </c>
      <c r="AK533" s="391" t="s">
        <v>502</v>
      </c>
      <c r="AL533" s="390" t="s">
        <v>503</v>
      </c>
      <c r="AM533" s="391">
        <v>34810</v>
      </c>
      <c r="AN533" s="391">
        <v>71620</v>
      </c>
      <c r="AO533" s="390" t="s">
        <v>477</v>
      </c>
      <c r="AP533" s="390" t="s">
        <v>504</v>
      </c>
      <c r="AQ533" s="391" t="s">
        <v>1263</v>
      </c>
      <c r="AR533" s="391" t="s">
        <v>540</v>
      </c>
      <c r="AS533" s="392" t="s">
        <v>1612</v>
      </c>
      <c r="AT533" s="391" t="s">
        <v>482</v>
      </c>
      <c r="AU533" s="391" t="s">
        <v>1616</v>
      </c>
      <c r="AV533" s="393" t="s">
        <v>1617</v>
      </c>
      <c r="AW533" s="391" t="s">
        <v>777</v>
      </c>
      <c r="AX533" s="391" t="s">
        <v>603</v>
      </c>
      <c r="AY533" s="393" t="s">
        <v>1621</v>
      </c>
      <c r="AZ533" s="391" t="s">
        <v>1513</v>
      </c>
      <c r="BA533" s="391" t="s">
        <v>1514</v>
      </c>
      <c r="BB533" s="391" t="s">
        <v>521</v>
      </c>
      <c r="BC533" s="391" t="s">
        <v>521</v>
      </c>
      <c r="BD533" s="391" t="s">
        <v>1619</v>
      </c>
      <c r="BE533" s="392" t="s">
        <v>1620</v>
      </c>
      <c r="BF533" s="391" t="s">
        <v>273</v>
      </c>
      <c r="BG533" s="393" t="s">
        <v>1617</v>
      </c>
      <c r="BH533" s="391"/>
      <c r="BI533" s="391"/>
      <c r="BJ533" s="391"/>
      <c r="BK533" s="391"/>
      <c r="BL533" s="391"/>
      <c r="BM533" s="391"/>
      <c r="BN533" s="391"/>
      <c r="BO533" s="391"/>
      <c r="BP533" s="391"/>
      <c r="BQ533" s="391"/>
      <c r="BR533" s="391"/>
    </row>
    <row r="534" spans="1:70" s="394" customFormat="1" hidden="1" x14ac:dyDescent="0.35">
      <c r="A534" s="390" t="s">
        <v>477</v>
      </c>
      <c r="B534" s="391" t="s">
        <v>478</v>
      </c>
      <c r="C534" s="391" t="s">
        <v>479</v>
      </c>
      <c r="D534" s="392" t="s">
        <v>480</v>
      </c>
      <c r="E534" s="392" t="s">
        <v>481</v>
      </c>
      <c r="F534" s="391" t="s">
        <v>482</v>
      </c>
      <c r="G534" s="391" t="s">
        <v>483</v>
      </c>
      <c r="H534" s="391" t="s">
        <v>484</v>
      </c>
      <c r="I534" s="391" t="s">
        <v>485</v>
      </c>
      <c r="J534" s="391" t="s">
        <v>486</v>
      </c>
      <c r="K534" s="391" t="s">
        <v>487</v>
      </c>
      <c r="L534" s="390" t="s">
        <v>488</v>
      </c>
      <c r="M534" s="391" t="s">
        <v>587</v>
      </c>
      <c r="N534" s="391" t="s">
        <v>588</v>
      </c>
      <c r="O534" s="391" t="s">
        <v>487</v>
      </c>
      <c r="P534" s="391" t="s">
        <v>484</v>
      </c>
      <c r="Q534" s="390" t="s">
        <v>491</v>
      </c>
      <c r="R534" s="391" t="s">
        <v>492</v>
      </c>
      <c r="S534" s="391" t="s">
        <v>493</v>
      </c>
      <c r="T534" s="391">
        <v>49770713</v>
      </c>
      <c r="U534" s="391"/>
      <c r="V534" s="391"/>
      <c r="W534" s="392" t="s">
        <v>1612</v>
      </c>
      <c r="X534" s="391" t="s">
        <v>1058</v>
      </c>
      <c r="Y534" s="391" t="s">
        <v>496</v>
      </c>
      <c r="Z534" s="391" t="s">
        <v>497</v>
      </c>
      <c r="AA534" s="391" t="s">
        <v>498</v>
      </c>
      <c r="AB534" s="391" t="s">
        <v>499</v>
      </c>
      <c r="AC534" s="391" t="s">
        <v>500</v>
      </c>
      <c r="AD534" s="393">
        <v>126</v>
      </c>
      <c r="AE534" s="393">
        <v>126</v>
      </c>
      <c r="AF534" s="391" t="s">
        <v>741</v>
      </c>
      <c r="AG534" s="391">
        <v>1</v>
      </c>
      <c r="AH534" s="393">
        <v>126</v>
      </c>
      <c r="AI534" s="393">
        <v>126</v>
      </c>
      <c r="AJ534" s="391" t="s">
        <v>501</v>
      </c>
      <c r="AK534" s="391" t="s">
        <v>502</v>
      </c>
      <c r="AL534" s="390" t="s">
        <v>503</v>
      </c>
      <c r="AM534" s="391">
        <v>34810</v>
      </c>
      <c r="AN534" s="391">
        <v>71635</v>
      </c>
      <c r="AO534" s="390" t="s">
        <v>477</v>
      </c>
      <c r="AP534" s="390" t="s">
        <v>504</v>
      </c>
      <c r="AQ534" s="391" t="s">
        <v>1059</v>
      </c>
      <c r="AR534" s="391" t="s">
        <v>540</v>
      </c>
      <c r="AS534" s="392" t="s">
        <v>1612</v>
      </c>
      <c r="AT534" s="391" t="s">
        <v>482</v>
      </c>
      <c r="AU534" s="391" t="s">
        <v>1622</v>
      </c>
      <c r="AV534" s="393" t="s">
        <v>1623</v>
      </c>
      <c r="AW534" s="391" t="s">
        <v>1060</v>
      </c>
      <c r="AX534" s="391" t="s">
        <v>509</v>
      </c>
      <c r="AY534" s="393" t="s">
        <v>1624</v>
      </c>
      <c r="AZ534" s="391" t="s">
        <v>845</v>
      </c>
      <c r="BA534" s="391" t="s">
        <v>846</v>
      </c>
      <c r="BB534" s="391" t="s">
        <v>780</v>
      </c>
      <c r="BC534" s="391" t="s">
        <v>521</v>
      </c>
      <c r="BD534" s="391" t="s">
        <v>1625</v>
      </c>
      <c r="BE534" s="392" t="s">
        <v>1620</v>
      </c>
      <c r="BF534" s="391" t="s">
        <v>741</v>
      </c>
      <c r="BG534" s="393" t="s">
        <v>1623</v>
      </c>
      <c r="BH534" s="391"/>
      <c r="BI534" s="391"/>
      <c r="BJ534" s="391"/>
      <c r="BK534" s="391"/>
      <c r="BL534" s="391"/>
      <c r="BM534" s="391"/>
      <c r="BN534" s="391"/>
      <c r="BO534" s="391"/>
      <c r="BP534" s="391"/>
      <c r="BQ534" s="391"/>
      <c r="BR534" s="391"/>
    </row>
    <row r="535" spans="1:70" s="394" customFormat="1" hidden="1" x14ac:dyDescent="0.35">
      <c r="A535" s="390" t="s">
        <v>477</v>
      </c>
      <c r="B535" s="391" t="s">
        <v>478</v>
      </c>
      <c r="C535" s="391" t="s">
        <v>479</v>
      </c>
      <c r="D535" s="392" t="s">
        <v>480</v>
      </c>
      <c r="E535" s="392" t="s">
        <v>481</v>
      </c>
      <c r="F535" s="391" t="s">
        <v>482</v>
      </c>
      <c r="G535" s="391" t="s">
        <v>483</v>
      </c>
      <c r="H535" s="391" t="s">
        <v>484</v>
      </c>
      <c r="I535" s="391" t="s">
        <v>485</v>
      </c>
      <c r="J535" s="391" t="s">
        <v>486</v>
      </c>
      <c r="K535" s="391" t="s">
        <v>487</v>
      </c>
      <c r="L535" s="390" t="s">
        <v>488</v>
      </c>
      <c r="M535" s="391" t="s">
        <v>587</v>
      </c>
      <c r="N535" s="391" t="s">
        <v>588</v>
      </c>
      <c r="O535" s="391" t="s">
        <v>487</v>
      </c>
      <c r="P535" s="391" t="s">
        <v>484</v>
      </c>
      <c r="Q535" s="390" t="s">
        <v>491</v>
      </c>
      <c r="R535" s="391" t="s">
        <v>492</v>
      </c>
      <c r="S535" s="391" t="s">
        <v>493</v>
      </c>
      <c r="T535" s="391">
        <v>49770714</v>
      </c>
      <c r="U535" s="391"/>
      <c r="V535" s="391"/>
      <c r="W535" s="392" t="s">
        <v>1612</v>
      </c>
      <c r="X535" s="391" t="s">
        <v>771</v>
      </c>
      <c r="Y535" s="391" t="s">
        <v>496</v>
      </c>
      <c r="Z535" s="391" t="s">
        <v>497</v>
      </c>
      <c r="AA535" s="391" t="s">
        <v>498</v>
      </c>
      <c r="AB535" s="391" t="s">
        <v>499</v>
      </c>
      <c r="AC535" s="391" t="s">
        <v>500</v>
      </c>
      <c r="AD535" s="393">
        <v>32</v>
      </c>
      <c r="AE535" s="393">
        <v>32</v>
      </c>
      <c r="AF535" s="391" t="s">
        <v>741</v>
      </c>
      <c r="AG535" s="391">
        <v>1</v>
      </c>
      <c r="AH535" s="393">
        <v>32</v>
      </c>
      <c r="AI535" s="393">
        <v>32</v>
      </c>
      <c r="AJ535" s="391" t="s">
        <v>501</v>
      </c>
      <c r="AK535" s="391" t="s">
        <v>502</v>
      </c>
      <c r="AL535" s="390" t="s">
        <v>503</v>
      </c>
      <c r="AM535" s="391">
        <v>34810</v>
      </c>
      <c r="AN535" s="391">
        <v>71615</v>
      </c>
      <c r="AO535" s="390" t="s">
        <v>477</v>
      </c>
      <c r="AP535" s="390" t="s">
        <v>504</v>
      </c>
      <c r="AQ535" s="391" t="s">
        <v>772</v>
      </c>
      <c r="AR535" s="391" t="s">
        <v>540</v>
      </c>
      <c r="AS535" s="392" t="s">
        <v>1612</v>
      </c>
      <c r="AT535" s="391" t="s">
        <v>482</v>
      </c>
      <c r="AU535" s="391" t="s">
        <v>1622</v>
      </c>
      <c r="AV535" s="393" t="s">
        <v>1623</v>
      </c>
      <c r="AW535" s="391" t="s">
        <v>777</v>
      </c>
      <c r="AX535" s="391" t="s">
        <v>603</v>
      </c>
      <c r="AY535" s="393" t="s">
        <v>1626</v>
      </c>
      <c r="AZ535" s="391" t="s">
        <v>845</v>
      </c>
      <c r="BA535" s="391" t="s">
        <v>846</v>
      </c>
      <c r="BB535" s="391" t="s">
        <v>780</v>
      </c>
      <c r="BC535" s="391" t="s">
        <v>521</v>
      </c>
      <c r="BD535" s="391" t="s">
        <v>1625</v>
      </c>
      <c r="BE535" s="392" t="s">
        <v>1620</v>
      </c>
      <c r="BF535" s="391" t="s">
        <v>741</v>
      </c>
      <c r="BG535" s="393" t="s">
        <v>1623</v>
      </c>
      <c r="BH535" s="391"/>
      <c r="BI535" s="391"/>
      <c r="BJ535" s="391"/>
      <c r="BK535" s="391"/>
      <c r="BL535" s="391"/>
      <c r="BM535" s="391"/>
      <c r="BN535" s="391"/>
      <c r="BO535" s="391"/>
      <c r="BP535" s="391"/>
      <c r="BQ535" s="391"/>
      <c r="BR535" s="391"/>
    </row>
    <row r="536" spans="1:70" hidden="1" x14ac:dyDescent="0.35">
      <c r="A536" s="301" t="s">
        <v>477</v>
      </c>
      <c r="B536" s="302" t="s">
        <v>478</v>
      </c>
      <c r="C536" s="302" t="s">
        <v>479</v>
      </c>
      <c r="D536" s="303" t="s">
        <v>480</v>
      </c>
      <c r="E536" s="303" t="s">
        <v>481</v>
      </c>
      <c r="F536" s="302" t="s">
        <v>482</v>
      </c>
      <c r="G536" s="302" t="s">
        <v>483</v>
      </c>
      <c r="H536" s="302" t="s">
        <v>484</v>
      </c>
      <c r="I536" s="302" t="s">
        <v>485</v>
      </c>
      <c r="J536" s="302" t="s">
        <v>486</v>
      </c>
      <c r="K536" s="302" t="s">
        <v>487</v>
      </c>
      <c r="L536" s="301" t="s">
        <v>488</v>
      </c>
      <c r="M536" s="302" t="s">
        <v>587</v>
      </c>
      <c r="N536" s="302" t="s">
        <v>588</v>
      </c>
      <c r="O536" s="302" t="s">
        <v>487</v>
      </c>
      <c r="P536" s="302" t="s">
        <v>484</v>
      </c>
      <c r="Q536" s="301" t="s">
        <v>491</v>
      </c>
      <c r="R536" s="302" t="s">
        <v>492</v>
      </c>
      <c r="S536" s="302" t="s">
        <v>493</v>
      </c>
      <c r="T536" s="302">
        <v>49806276</v>
      </c>
      <c r="U536" s="302"/>
      <c r="V536" s="302"/>
      <c r="W536" s="303" t="s">
        <v>1612</v>
      </c>
      <c r="X536" s="302" t="s">
        <v>792</v>
      </c>
      <c r="Y536" s="302" t="s">
        <v>496</v>
      </c>
      <c r="Z536" s="302" t="s">
        <v>793</v>
      </c>
      <c r="AA536" s="302"/>
      <c r="AB536" s="302" t="s">
        <v>794</v>
      </c>
      <c r="AC536" s="302" t="s">
        <v>795</v>
      </c>
      <c r="AD536" s="304">
        <v>0</v>
      </c>
      <c r="AE536" s="304">
        <v>67256</v>
      </c>
      <c r="AF536" s="302" t="s">
        <v>273</v>
      </c>
      <c r="AG536" s="302">
        <v>2.2397000000000001E-4</v>
      </c>
      <c r="AH536" s="304">
        <v>0</v>
      </c>
      <c r="AI536" s="304">
        <v>15.06</v>
      </c>
      <c r="AJ536" s="302"/>
      <c r="AK536" s="302"/>
      <c r="AL536" s="301"/>
      <c r="AM536" s="302"/>
      <c r="AN536" s="302"/>
      <c r="AO536" s="301"/>
      <c r="AP536" s="301"/>
      <c r="AQ536" s="302" t="s">
        <v>796</v>
      </c>
      <c r="AR536" s="302"/>
      <c r="AS536" s="303"/>
      <c r="AT536" s="302"/>
      <c r="AU536" s="302"/>
      <c r="AV536" s="304"/>
      <c r="AW536" s="302"/>
      <c r="AX536" s="302"/>
      <c r="AY536" s="304"/>
      <c r="AZ536" s="302"/>
      <c r="BA536" s="302"/>
      <c r="BB536" s="302"/>
      <c r="BC536" s="302"/>
      <c r="BD536" s="302"/>
      <c r="BE536" s="303"/>
      <c r="BF536" s="302"/>
      <c r="BG536" s="304"/>
      <c r="BH536" s="302"/>
      <c r="BI536" s="302"/>
      <c r="BJ536" s="302"/>
      <c r="BK536" s="302"/>
      <c r="BL536" s="302"/>
      <c r="BM536" s="302"/>
      <c r="BN536" s="302"/>
      <c r="BO536" s="302"/>
      <c r="BP536" s="302"/>
      <c r="BQ536" s="302"/>
      <c r="BR536" s="302"/>
    </row>
    <row r="537" spans="1:70" hidden="1" x14ac:dyDescent="0.35">
      <c r="A537" s="301" t="s">
        <v>477</v>
      </c>
      <c r="B537" s="302" t="s">
        <v>478</v>
      </c>
      <c r="C537" s="302" t="s">
        <v>479</v>
      </c>
      <c r="D537" s="303" t="s">
        <v>480</v>
      </c>
      <c r="E537" s="303" t="s">
        <v>481</v>
      </c>
      <c r="F537" s="302" t="s">
        <v>482</v>
      </c>
      <c r="G537" s="302" t="s">
        <v>483</v>
      </c>
      <c r="H537" s="302" t="s">
        <v>484</v>
      </c>
      <c r="I537" s="302" t="s">
        <v>485</v>
      </c>
      <c r="J537" s="302" t="s">
        <v>486</v>
      </c>
      <c r="K537" s="302" t="s">
        <v>487</v>
      </c>
      <c r="L537" s="301" t="s">
        <v>488</v>
      </c>
      <c r="M537" s="302" t="s">
        <v>587</v>
      </c>
      <c r="N537" s="302" t="s">
        <v>588</v>
      </c>
      <c r="O537" s="302" t="s">
        <v>487</v>
      </c>
      <c r="P537" s="302" t="s">
        <v>484</v>
      </c>
      <c r="Q537" s="301" t="s">
        <v>491</v>
      </c>
      <c r="R537" s="302" t="s">
        <v>492</v>
      </c>
      <c r="S537" s="302" t="s">
        <v>493</v>
      </c>
      <c r="T537" s="302">
        <v>49806284</v>
      </c>
      <c r="U537" s="302"/>
      <c r="V537" s="302"/>
      <c r="W537" s="303" t="s">
        <v>1612</v>
      </c>
      <c r="X537" s="302" t="s">
        <v>792</v>
      </c>
      <c r="Y537" s="302" t="s">
        <v>496</v>
      </c>
      <c r="Z537" s="302" t="s">
        <v>793</v>
      </c>
      <c r="AA537" s="302"/>
      <c r="AB537" s="302" t="s">
        <v>794</v>
      </c>
      <c r="AC537" s="302" t="s">
        <v>795</v>
      </c>
      <c r="AD537" s="304">
        <v>0</v>
      </c>
      <c r="AE537" s="304">
        <v>11.06</v>
      </c>
      <c r="AF537" s="302" t="s">
        <v>741</v>
      </c>
      <c r="AG537" s="302">
        <v>1</v>
      </c>
      <c r="AH537" s="304">
        <v>0</v>
      </c>
      <c r="AI537" s="304">
        <v>11.06</v>
      </c>
      <c r="AJ537" s="302"/>
      <c r="AK537" s="302"/>
      <c r="AL537" s="301"/>
      <c r="AM537" s="302"/>
      <c r="AN537" s="302"/>
      <c r="AO537" s="301"/>
      <c r="AP537" s="301"/>
      <c r="AQ537" s="302" t="s">
        <v>796</v>
      </c>
      <c r="AR537" s="302"/>
      <c r="AS537" s="303"/>
      <c r="AT537" s="302"/>
      <c r="AU537" s="302"/>
      <c r="AV537" s="304"/>
      <c r="AW537" s="302"/>
      <c r="AX537" s="302"/>
      <c r="AY537" s="304"/>
      <c r="AZ537" s="302"/>
      <c r="BA537" s="302"/>
      <c r="BB537" s="302"/>
      <c r="BC537" s="302"/>
      <c r="BD537" s="302"/>
      <c r="BE537" s="303"/>
      <c r="BF537" s="302"/>
      <c r="BG537" s="304"/>
      <c r="BH537" s="302"/>
      <c r="BI537" s="302"/>
      <c r="BJ537" s="302"/>
      <c r="BK537" s="302"/>
      <c r="BL537" s="302"/>
      <c r="BM537" s="302"/>
      <c r="BN537" s="302"/>
      <c r="BO537" s="302"/>
      <c r="BP537" s="302"/>
      <c r="BQ537" s="302"/>
      <c r="BR537" s="302"/>
    </row>
    <row r="538" spans="1:70" s="394" customFormat="1" hidden="1" x14ac:dyDescent="0.35">
      <c r="A538" s="390" t="s">
        <v>477</v>
      </c>
      <c r="B538" s="391" t="s">
        <v>478</v>
      </c>
      <c r="C538" s="391" t="s">
        <v>479</v>
      </c>
      <c r="D538" s="392" t="s">
        <v>480</v>
      </c>
      <c r="E538" s="392" t="s">
        <v>481</v>
      </c>
      <c r="F538" s="391" t="s">
        <v>482</v>
      </c>
      <c r="G538" s="391" t="s">
        <v>483</v>
      </c>
      <c r="H538" s="391" t="s">
        <v>484</v>
      </c>
      <c r="I538" s="391" t="s">
        <v>485</v>
      </c>
      <c r="J538" s="391" t="s">
        <v>486</v>
      </c>
      <c r="K538" s="391" t="s">
        <v>487</v>
      </c>
      <c r="L538" s="390" t="s">
        <v>488</v>
      </c>
      <c r="M538" s="391" t="s">
        <v>587</v>
      </c>
      <c r="N538" s="391" t="s">
        <v>588</v>
      </c>
      <c r="O538" s="391" t="s">
        <v>487</v>
      </c>
      <c r="P538" s="391" t="s">
        <v>484</v>
      </c>
      <c r="Q538" s="390" t="s">
        <v>491</v>
      </c>
      <c r="R538" s="391" t="s">
        <v>492</v>
      </c>
      <c r="S538" s="391" t="s">
        <v>493</v>
      </c>
      <c r="T538" s="391">
        <v>50341050</v>
      </c>
      <c r="U538" s="391"/>
      <c r="V538" s="391"/>
      <c r="W538" s="392" t="s">
        <v>547</v>
      </c>
      <c r="X538" s="391" t="s">
        <v>1262</v>
      </c>
      <c r="Y538" s="391" t="s">
        <v>496</v>
      </c>
      <c r="Z538" s="391" t="s">
        <v>497</v>
      </c>
      <c r="AA538" s="391" t="s">
        <v>498</v>
      </c>
      <c r="AB538" s="391" t="s">
        <v>499</v>
      </c>
      <c r="AC538" s="391" t="s">
        <v>500</v>
      </c>
      <c r="AD538" s="393">
        <v>240200</v>
      </c>
      <c r="AE538" s="393">
        <v>240200</v>
      </c>
      <c r="AF538" s="391" t="s">
        <v>273</v>
      </c>
      <c r="AG538" s="391">
        <v>2.2405E-4</v>
      </c>
      <c r="AH538" s="393">
        <v>53.82</v>
      </c>
      <c r="AI538" s="393">
        <v>53.82</v>
      </c>
      <c r="AJ538" s="391" t="s">
        <v>501</v>
      </c>
      <c r="AK538" s="391" t="s">
        <v>502</v>
      </c>
      <c r="AL538" s="390" t="s">
        <v>503</v>
      </c>
      <c r="AM538" s="391">
        <v>34810</v>
      </c>
      <c r="AN538" s="391">
        <v>71620</v>
      </c>
      <c r="AO538" s="390" t="s">
        <v>477</v>
      </c>
      <c r="AP538" s="390" t="s">
        <v>504</v>
      </c>
      <c r="AQ538" s="391" t="s">
        <v>1263</v>
      </c>
      <c r="AR538" s="391" t="s">
        <v>548</v>
      </c>
      <c r="AS538" s="392" t="s">
        <v>1627</v>
      </c>
      <c r="AT538" s="391" t="s">
        <v>482</v>
      </c>
      <c r="AU538" s="391" t="s">
        <v>1628</v>
      </c>
      <c r="AV538" s="393" t="s">
        <v>1629</v>
      </c>
      <c r="AW538" s="391" t="s">
        <v>839</v>
      </c>
      <c r="AX538" s="391" t="s">
        <v>509</v>
      </c>
      <c r="AY538" s="393" t="s">
        <v>1629</v>
      </c>
      <c r="AZ538" s="391" t="s">
        <v>1513</v>
      </c>
      <c r="BA538" s="391" t="s">
        <v>1514</v>
      </c>
      <c r="BB538" s="391" t="s">
        <v>521</v>
      </c>
      <c r="BC538" s="391" t="s">
        <v>521</v>
      </c>
      <c r="BD538" s="391" t="s">
        <v>1630</v>
      </c>
      <c r="BE538" s="392" t="s">
        <v>1631</v>
      </c>
      <c r="BF538" s="391" t="s">
        <v>273</v>
      </c>
      <c r="BG538" s="393" t="s">
        <v>1629</v>
      </c>
      <c r="BH538" s="391"/>
      <c r="BI538" s="391"/>
      <c r="BJ538" s="391"/>
      <c r="BK538" s="391"/>
      <c r="BL538" s="391"/>
      <c r="BM538" s="391"/>
      <c r="BN538" s="391"/>
      <c r="BO538" s="391"/>
      <c r="BP538" s="391"/>
      <c r="BQ538" s="391"/>
      <c r="BR538" s="391"/>
    </row>
    <row r="539" spans="1:70" hidden="1" x14ac:dyDescent="0.35">
      <c r="A539" s="301" t="s">
        <v>477</v>
      </c>
      <c r="B539" s="302" t="s">
        <v>478</v>
      </c>
      <c r="C539" s="302" t="s">
        <v>479</v>
      </c>
      <c r="D539" s="303" t="s">
        <v>480</v>
      </c>
      <c r="E539" s="303" t="s">
        <v>481</v>
      </c>
      <c r="F539" s="302" t="s">
        <v>482</v>
      </c>
      <c r="G539" s="302" t="s">
        <v>483</v>
      </c>
      <c r="H539" s="302" t="s">
        <v>484</v>
      </c>
      <c r="I539" s="302" t="s">
        <v>485</v>
      </c>
      <c r="J539" s="302" t="s">
        <v>486</v>
      </c>
      <c r="K539" s="302" t="s">
        <v>487</v>
      </c>
      <c r="L539" s="301" t="s">
        <v>488</v>
      </c>
      <c r="M539" s="302" t="s">
        <v>587</v>
      </c>
      <c r="N539" s="302" t="s">
        <v>588</v>
      </c>
      <c r="O539" s="302" t="s">
        <v>487</v>
      </c>
      <c r="P539" s="302" t="s">
        <v>484</v>
      </c>
      <c r="Q539" s="301" t="s">
        <v>491</v>
      </c>
      <c r="R539" s="302" t="s">
        <v>492</v>
      </c>
      <c r="S539" s="302" t="s">
        <v>493</v>
      </c>
      <c r="T539" s="302">
        <v>50358051</v>
      </c>
      <c r="U539" s="302"/>
      <c r="V539" s="302"/>
      <c r="W539" s="303" t="s">
        <v>547</v>
      </c>
      <c r="X539" s="302" t="s">
        <v>792</v>
      </c>
      <c r="Y539" s="302" t="s">
        <v>496</v>
      </c>
      <c r="Z539" s="302" t="s">
        <v>793</v>
      </c>
      <c r="AA539" s="302"/>
      <c r="AB539" s="302" t="s">
        <v>794</v>
      </c>
      <c r="AC539" s="302" t="s">
        <v>795</v>
      </c>
      <c r="AD539" s="304">
        <v>0</v>
      </c>
      <c r="AE539" s="304">
        <v>16814</v>
      </c>
      <c r="AF539" s="302" t="s">
        <v>273</v>
      </c>
      <c r="AG539" s="302">
        <v>2.2405E-4</v>
      </c>
      <c r="AH539" s="304">
        <v>0</v>
      </c>
      <c r="AI539" s="304">
        <v>3.77</v>
      </c>
      <c r="AJ539" s="302"/>
      <c r="AK539" s="302"/>
      <c r="AL539" s="301"/>
      <c r="AM539" s="302"/>
      <c r="AN539" s="302"/>
      <c r="AO539" s="301"/>
      <c r="AP539" s="301"/>
      <c r="AQ539" s="302" t="s">
        <v>796</v>
      </c>
      <c r="AR539" s="302"/>
      <c r="AS539" s="303"/>
      <c r="AT539" s="302"/>
      <c r="AU539" s="302"/>
      <c r="AV539" s="304"/>
      <c r="AW539" s="302"/>
      <c r="AX539" s="302"/>
      <c r="AY539" s="304"/>
      <c r="AZ539" s="302"/>
      <c r="BA539" s="302"/>
      <c r="BB539" s="302"/>
      <c r="BC539" s="302"/>
      <c r="BD539" s="302"/>
      <c r="BE539" s="303"/>
      <c r="BF539" s="302"/>
      <c r="BG539" s="304"/>
      <c r="BH539" s="302"/>
      <c r="BI539" s="302"/>
      <c r="BJ539" s="302"/>
      <c r="BK539" s="302"/>
      <c r="BL539" s="302"/>
      <c r="BM539" s="302"/>
      <c r="BN539" s="302"/>
      <c r="BO539" s="302"/>
      <c r="BP539" s="302"/>
      <c r="BQ539" s="302"/>
      <c r="BR539" s="302"/>
    </row>
    <row r="540" spans="1:70" s="394" customFormat="1" hidden="1" x14ac:dyDescent="0.35">
      <c r="A540" s="390" t="s">
        <v>477</v>
      </c>
      <c r="B540" s="391" t="s">
        <v>478</v>
      </c>
      <c r="C540" s="391" t="s">
        <v>479</v>
      </c>
      <c r="D540" s="392" t="s">
        <v>480</v>
      </c>
      <c r="E540" s="392" t="s">
        <v>481</v>
      </c>
      <c r="F540" s="391" t="s">
        <v>482</v>
      </c>
      <c r="G540" s="391" t="s">
        <v>483</v>
      </c>
      <c r="H540" s="391" t="s">
        <v>484</v>
      </c>
      <c r="I540" s="391" t="s">
        <v>485</v>
      </c>
      <c r="J540" s="391" t="s">
        <v>486</v>
      </c>
      <c r="K540" s="391" t="s">
        <v>487</v>
      </c>
      <c r="L540" s="390" t="s">
        <v>488</v>
      </c>
      <c r="M540" s="391" t="s">
        <v>587</v>
      </c>
      <c r="N540" s="391" t="s">
        <v>588</v>
      </c>
      <c r="O540" s="391" t="s">
        <v>487</v>
      </c>
      <c r="P540" s="391" t="s">
        <v>484</v>
      </c>
      <c r="Q540" s="390" t="s">
        <v>491</v>
      </c>
      <c r="R540" s="391" t="s">
        <v>492</v>
      </c>
      <c r="S540" s="391" t="s">
        <v>493</v>
      </c>
      <c r="T540" s="391">
        <v>50793609</v>
      </c>
      <c r="U540" s="391"/>
      <c r="V540" s="391"/>
      <c r="W540" s="392" t="s">
        <v>980</v>
      </c>
      <c r="X540" s="391" t="s">
        <v>1058</v>
      </c>
      <c r="Y540" s="391" t="s">
        <v>496</v>
      </c>
      <c r="Z540" s="391" t="s">
        <v>497</v>
      </c>
      <c r="AA540" s="391" t="s">
        <v>498</v>
      </c>
      <c r="AB540" s="391" t="s">
        <v>499</v>
      </c>
      <c r="AC540" s="391" t="s">
        <v>500</v>
      </c>
      <c r="AD540" s="393">
        <v>170.88</v>
      </c>
      <c r="AE540" s="393">
        <v>170.88</v>
      </c>
      <c r="AF540" s="391" t="s">
        <v>741</v>
      </c>
      <c r="AG540" s="391">
        <v>1</v>
      </c>
      <c r="AH540" s="393">
        <v>170.88</v>
      </c>
      <c r="AI540" s="393">
        <v>170.88</v>
      </c>
      <c r="AJ540" s="391" t="s">
        <v>501</v>
      </c>
      <c r="AK540" s="391" t="s">
        <v>502</v>
      </c>
      <c r="AL540" s="390" t="s">
        <v>503</v>
      </c>
      <c r="AM540" s="391">
        <v>34810</v>
      </c>
      <c r="AN540" s="391">
        <v>71635</v>
      </c>
      <c r="AO540" s="390" t="s">
        <v>477</v>
      </c>
      <c r="AP540" s="390" t="s">
        <v>504</v>
      </c>
      <c r="AQ540" s="391" t="s">
        <v>1059</v>
      </c>
      <c r="AR540" s="391" t="s">
        <v>548</v>
      </c>
      <c r="AS540" s="392" t="s">
        <v>980</v>
      </c>
      <c r="AT540" s="391" t="s">
        <v>482</v>
      </c>
      <c r="AU540" s="391" t="s">
        <v>1632</v>
      </c>
      <c r="AV540" s="393" t="s">
        <v>1633</v>
      </c>
      <c r="AW540" s="391" t="s">
        <v>839</v>
      </c>
      <c r="AX540" s="391" t="s">
        <v>509</v>
      </c>
      <c r="AY540" s="393" t="s">
        <v>1633</v>
      </c>
      <c r="AZ540" s="391" t="s">
        <v>845</v>
      </c>
      <c r="BA540" s="391" t="s">
        <v>846</v>
      </c>
      <c r="BB540" s="391" t="s">
        <v>780</v>
      </c>
      <c r="BC540" s="391" t="s">
        <v>521</v>
      </c>
      <c r="BD540" s="391" t="s">
        <v>1634</v>
      </c>
      <c r="BE540" s="392" t="s">
        <v>553</v>
      </c>
      <c r="BF540" s="391" t="s">
        <v>741</v>
      </c>
      <c r="BG540" s="393" t="s">
        <v>1633</v>
      </c>
      <c r="BH540" s="391"/>
      <c r="BI540" s="391"/>
      <c r="BJ540" s="391"/>
      <c r="BK540" s="391"/>
      <c r="BL540" s="391"/>
      <c r="BM540" s="391"/>
      <c r="BN540" s="391"/>
      <c r="BO540" s="391"/>
      <c r="BP540" s="391"/>
      <c r="BQ540" s="391"/>
      <c r="BR540" s="391"/>
    </row>
    <row r="541" spans="1:70" hidden="1" x14ac:dyDescent="0.35">
      <c r="A541" s="301" t="s">
        <v>477</v>
      </c>
      <c r="B541" s="302" t="s">
        <v>478</v>
      </c>
      <c r="C541" s="302" t="s">
        <v>479</v>
      </c>
      <c r="D541" s="303" t="s">
        <v>480</v>
      </c>
      <c r="E541" s="303" t="s">
        <v>481</v>
      </c>
      <c r="F541" s="302" t="s">
        <v>482</v>
      </c>
      <c r="G541" s="302" t="s">
        <v>483</v>
      </c>
      <c r="H541" s="302" t="s">
        <v>484</v>
      </c>
      <c r="I541" s="302" t="s">
        <v>485</v>
      </c>
      <c r="J541" s="302" t="s">
        <v>486</v>
      </c>
      <c r="K541" s="302" t="s">
        <v>487</v>
      </c>
      <c r="L541" s="301" t="s">
        <v>488</v>
      </c>
      <c r="M541" s="302" t="s">
        <v>587</v>
      </c>
      <c r="N541" s="302" t="s">
        <v>588</v>
      </c>
      <c r="O541" s="302" t="s">
        <v>487</v>
      </c>
      <c r="P541" s="302" t="s">
        <v>484</v>
      </c>
      <c r="Q541" s="301" t="s">
        <v>491</v>
      </c>
      <c r="R541" s="302" t="s">
        <v>492</v>
      </c>
      <c r="S541" s="302" t="s">
        <v>493</v>
      </c>
      <c r="T541" s="302">
        <v>50829324</v>
      </c>
      <c r="U541" s="302"/>
      <c r="V541" s="302"/>
      <c r="W541" s="303" t="s">
        <v>980</v>
      </c>
      <c r="X541" s="302" t="s">
        <v>792</v>
      </c>
      <c r="Y541" s="302" t="s">
        <v>496</v>
      </c>
      <c r="Z541" s="302" t="s">
        <v>793</v>
      </c>
      <c r="AA541" s="302"/>
      <c r="AB541" s="302" t="s">
        <v>794</v>
      </c>
      <c r="AC541" s="302" t="s">
        <v>795</v>
      </c>
      <c r="AD541" s="304">
        <v>0</v>
      </c>
      <c r="AE541" s="304">
        <v>11.96</v>
      </c>
      <c r="AF541" s="302" t="s">
        <v>741</v>
      </c>
      <c r="AG541" s="302">
        <v>1</v>
      </c>
      <c r="AH541" s="304">
        <v>0</v>
      </c>
      <c r="AI541" s="304">
        <v>11.96</v>
      </c>
      <c r="AJ541" s="302"/>
      <c r="AK541" s="302"/>
      <c r="AL541" s="301"/>
      <c r="AM541" s="302"/>
      <c r="AN541" s="302"/>
      <c r="AO541" s="301"/>
      <c r="AP541" s="301"/>
      <c r="AQ541" s="302" t="s">
        <v>796</v>
      </c>
      <c r="AR541" s="302"/>
      <c r="AS541" s="303"/>
      <c r="AT541" s="302"/>
      <c r="AU541" s="302"/>
      <c r="AV541" s="304"/>
      <c r="AW541" s="302"/>
      <c r="AX541" s="302"/>
      <c r="AY541" s="304"/>
      <c r="AZ541" s="302"/>
      <c r="BA541" s="302"/>
      <c r="BB541" s="302"/>
      <c r="BC541" s="302"/>
      <c r="BD541" s="302"/>
      <c r="BE541" s="303"/>
      <c r="BF541" s="302"/>
      <c r="BG541" s="304"/>
      <c r="BH541" s="302"/>
      <c r="BI541" s="302"/>
      <c r="BJ541" s="302"/>
      <c r="BK541" s="302"/>
      <c r="BL541" s="302"/>
      <c r="BM541" s="302"/>
      <c r="BN541" s="302"/>
      <c r="BO541" s="302"/>
      <c r="BP541" s="302"/>
      <c r="BQ541" s="302"/>
      <c r="BR541" s="302"/>
    </row>
    <row r="542" spans="1:70" s="409" customFormat="1" hidden="1" x14ac:dyDescent="0.35">
      <c r="A542" s="405" t="s">
        <v>477</v>
      </c>
      <c r="B542" s="406" t="s">
        <v>478</v>
      </c>
      <c r="C542" s="406" t="s">
        <v>479</v>
      </c>
      <c r="D542" s="407" t="s">
        <v>480</v>
      </c>
      <c r="E542" s="407" t="s">
        <v>481</v>
      </c>
      <c r="F542" s="406" t="s">
        <v>482</v>
      </c>
      <c r="G542" s="406" t="s">
        <v>483</v>
      </c>
      <c r="H542" s="406" t="s">
        <v>484</v>
      </c>
      <c r="I542" s="406" t="s">
        <v>485</v>
      </c>
      <c r="J542" s="406" t="s">
        <v>486</v>
      </c>
      <c r="K542" s="406" t="s">
        <v>487</v>
      </c>
      <c r="L542" s="405" t="s">
        <v>488</v>
      </c>
      <c r="M542" s="406" t="s">
        <v>587</v>
      </c>
      <c r="N542" s="406" t="s">
        <v>588</v>
      </c>
      <c r="O542" s="406" t="s">
        <v>487</v>
      </c>
      <c r="P542" s="406" t="s">
        <v>484</v>
      </c>
      <c r="Q542" s="405" t="s">
        <v>491</v>
      </c>
      <c r="R542" s="406" t="s">
        <v>492</v>
      </c>
      <c r="S542" s="406" t="s">
        <v>493</v>
      </c>
      <c r="T542" s="406">
        <v>51044967</v>
      </c>
      <c r="U542" s="406"/>
      <c r="V542" s="406"/>
      <c r="W542" s="407" t="s">
        <v>1521</v>
      </c>
      <c r="X542" s="406" t="s">
        <v>1242</v>
      </c>
      <c r="Y542" s="406" t="s">
        <v>590</v>
      </c>
      <c r="Z542" s="406" t="s">
        <v>497</v>
      </c>
      <c r="AA542" s="406" t="s">
        <v>498</v>
      </c>
      <c r="AB542" s="406" t="s">
        <v>499</v>
      </c>
      <c r="AC542" s="406" t="s">
        <v>500</v>
      </c>
      <c r="AD542" s="408">
        <v>-26800000</v>
      </c>
      <c r="AE542" s="408">
        <v>-26800000</v>
      </c>
      <c r="AF542" s="406" t="s">
        <v>273</v>
      </c>
      <c r="AG542" s="406">
        <v>2.2044999999999999E-4</v>
      </c>
      <c r="AH542" s="408">
        <v>-5908.06</v>
      </c>
      <c r="AI542" s="408">
        <v>-5908.06</v>
      </c>
      <c r="AJ542" s="406" t="s">
        <v>501</v>
      </c>
      <c r="AK542" s="406" t="s">
        <v>502</v>
      </c>
      <c r="AL542" s="405" t="s">
        <v>503</v>
      </c>
      <c r="AM542" s="406">
        <v>34801</v>
      </c>
      <c r="AN542" s="406">
        <v>72715</v>
      </c>
      <c r="AO542" s="405" t="s">
        <v>477</v>
      </c>
      <c r="AP542" s="405" t="s">
        <v>504</v>
      </c>
      <c r="AQ542" s="406" t="s">
        <v>1243</v>
      </c>
      <c r="AR542" s="406" t="s">
        <v>540</v>
      </c>
      <c r="AS542" s="407" t="s">
        <v>539</v>
      </c>
      <c r="AT542" s="406" t="s">
        <v>482</v>
      </c>
      <c r="AU542" s="406" t="s">
        <v>1522</v>
      </c>
      <c r="AV542" s="408" t="s">
        <v>1523</v>
      </c>
      <c r="AW542" s="406"/>
      <c r="AX542" s="406" t="s">
        <v>603</v>
      </c>
      <c r="AY542" s="408" t="s">
        <v>1635</v>
      </c>
      <c r="AZ542" s="406">
        <v>1972462</v>
      </c>
      <c r="BA542" s="406" t="s">
        <v>1525</v>
      </c>
      <c r="BB542" s="406" t="s">
        <v>1526</v>
      </c>
      <c r="BC542" s="406" t="s">
        <v>1527</v>
      </c>
      <c r="BD542" s="406" t="s">
        <v>1528</v>
      </c>
      <c r="BE542" s="407" t="s">
        <v>599</v>
      </c>
      <c r="BF542" s="406" t="s">
        <v>273</v>
      </c>
      <c r="BG542" s="408" t="s">
        <v>1523</v>
      </c>
      <c r="BH542" s="406"/>
      <c r="BI542" s="406"/>
      <c r="BJ542" s="406"/>
      <c r="BK542" s="406"/>
      <c r="BL542" s="406"/>
      <c r="BM542" s="406"/>
      <c r="BN542" s="406"/>
      <c r="BO542" s="406"/>
      <c r="BP542" s="406"/>
      <c r="BQ542" s="406"/>
      <c r="BR542" s="406"/>
    </row>
    <row r="543" spans="1:70" s="409" customFormat="1" hidden="1" x14ac:dyDescent="0.35">
      <c r="A543" s="405" t="s">
        <v>477</v>
      </c>
      <c r="B543" s="406" t="s">
        <v>478</v>
      </c>
      <c r="C543" s="406" t="s">
        <v>479</v>
      </c>
      <c r="D543" s="407" t="s">
        <v>480</v>
      </c>
      <c r="E543" s="407" t="s">
        <v>481</v>
      </c>
      <c r="F543" s="406" t="s">
        <v>482</v>
      </c>
      <c r="G543" s="406" t="s">
        <v>483</v>
      </c>
      <c r="H543" s="406" t="s">
        <v>484</v>
      </c>
      <c r="I543" s="406" t="s">
        <v>485</v>
      </c>
      <c r="J543" s="406" t="s">
        <v>486</v>
      </c>
      <c r="K543" s="406" t="s">
        <v>487</v>
      </c>
      <c r="L543" s="405" t="s">
        <v>488</v>
      </c>
      <c r="M543" s="406" t="s">
        <v>587</v>
      </c>
      <c r="N543" s="406" t="s">
        <v>588</v>
      </c>
      <c r="O543" s="406" t="s">
        <v>487</v>
      </c>
      <c r="P543" s="406" t="s">
        <v>484</v>
      </c>
      <c r="Q543" s="405" t="s">
        <v>491</v>
      </c>
      <c r="R543" s="406" t="s">
        <v>492</v>
      </c>
      <c r="S543" s="406" t="s">
        <v>493</v>
      </c>
      <c r="T543" s="406">
        <v>51044968</v>
      </c>
      <c r="U543" s="406"/>
      <c r="V543" s="406"/>
      <c r="W543" s="407" t="s">
        <v>1521</v>
      </c>
      <c r="X543" s="406" t="s">
        <v>1224</v>
      </c>
      <c r="Y543" s="406" t="s">
        <v>590</v>
      </c>
      <c r="Z543" s="406" t="s">
        <v>497</v>
      </c>
      <c r="AA543" s="406" t="s">
        <v>498</v>
      </c>
      <c r="AB543" s="406" t="s">
        <v>499</v>
      </c>
      <c r="AC543" s="406" t="s">
        <v>500</v>
      </c>
      <c r="AD543" s="408">
        <v>26800000</v>
      </c>
      <c r="AE543" s="408">
        <v>26800000</v>
      </c>
      <c r="AF543" s="406" t="s">
        <v>273</v>
      </c>
      <c r="AG543" s="406">
        <v>2.2044999999999999E-4</v>
      </c>
      <c r="AH543" s="408">
        <v>5908.06</v>
      </c>
      <c r="AI543" s="408">
        <v>5908.06</v>
      </c>
      <c r="AJ543" s="406" t="s">
        <v>501</v>
      </c>
      <c r="AK543" s="406" t="s">
        <v>502</v>
      </c>
      <c r="AL543" s="405" t="s">
        <v>503</v>
      </c>
      <c r="AM543" s="406">
        <v>34801</v>
      </c>
      <c r="AN543" s="406">
        <v>75709</v>
      </c>
      <c r="AO543" s="405" t="s">
        <v>477</v>
      </c>
      <c r="AP543" s="405" t="s">
        <v>504</v>
      </c>
      <c r="AQ543" s="406" t="s">
        <v>1386</v>
      </c>
      <c r="AR543" s="406" t="s">
        <v>540</v>
      </c>
      <c r="AS543" s="407" t="s">
        <v>539</v>
      </c>
      <c r="AT543" s="406" t="s">
        <v>482</v>
      </c>
      <c r="AU543" s="406" t="s">
        <v>1522</v>
      </c>
      <c r="AV543" s="408" t="s">
        <v>1523</v>
      </c>
      <c r="AW543" s="406"/>
      <c r="AX543" s="406" t="s">
        <v>963</v>
      </c>
      <c r="AY543" s="408" t="s">
        <v>1523</v>
      </c>
      <c r="AZ543" s="406">
        <v>1972462</v>
      </c>
      <c r="BA543" s="406" t="s">
        <v>1525</v>
      </c>
      <c r="BB543" s="406" t="s">
        <v>1526</v>
      </c>
      <c r="BC543" s="406" t="s">
        <v>1527</v>
      </c>
      <c r="BD543" s="406" t="s">
        <v>1528</v>
      </c>
      <c r="BE543" s="407" t="s">
        <v>599</v>
      </c>
      <c r="BF543" s="406" t="s">
        <v>273</v>
      </c>
      <c r="BG543" s="408" t="s">
        <v>1523</v>
      </c>
      <c r="BH543" s="406"/>
      <c r="BI543" s="406"/>
      <c r="BJ543" s="406"/>
      <c r="BK543" s="406"/>
      <c r="BL543" s="406"/>
      <c r="BM543" s="406"/>
      <c r="BN543" s="406"/>
      <c r="BO543" s="406"/>
      <c r="BP543" s="406"/>
      <c r="BQ543" s="406"/>
      <c r="BR543" s="406"/>
    </row>
    <row r="544" spans="1:70" s="409" customFormat="1" hidden="1" x14ac:dyDescent="0.35">
      <c r="A544" s="405" t="s">
        <v>477</v>
      </c>
      <c r="B544" s="406" t="s">
        <v>478</v>
      </c>
      <c r="C544" s="406" t="s">
        <v>479</v>
      </c>
      <c r="D544" s="407" t="s">
        <v>480</v>
      </c>
      <c r="E544" s="407" t="s">
        <v>481</v>
      </c>
      <c r="F544" s="406" t="s">
        <v>482</v>
      </c>
      <c r="G544" s="406" t="s">
        <v>483</v>
      </c>
      <c r="H544" s="406" t="s">
        <v>484</v>
      </c>
      <c r="I544" s="406" t="s">
        <v>485</v>
      </c>
      <c r="J544" s="406" t="s">
        <v>486</v>
      </c>
      <c r="K544" s="406" t="s">
        <v>487</v>
      </c>
      <c r="L544" s="405" t="s">
        <v>488</v>
      </c>
      <c r="M544" s="406" t="s">
        <v>587</v>
      </c>
      <c r="N544" s="406" t="s">
        <v>588</v>
      </c>
      <c r="O544" s="406" t="s">
        <v>487</v>
      </c>
      <c r="P544" s="406" t="s">
        <v>484</v>
      </c>
      <c r="Q544" s="405" t="s">
        <v>491</v>
      </c>
      <c r="R544" s="406" t="s">
        <v>492</v>
      </c>
      <c r="S544" s="406" t="s">
        <v>493</v>
      </c>
      <c r="T544" s="406">
        <v>51044969</v>
      </c>
      <c r="U544" s="406"/>
      <c r="V544" s="406"/>
      <c r="W544" s="407" t="s">
        <v>1529</v>
      </c>
      <c r="X544" s="406" t="s">
        <v>1242</v>
      </c>
      <c r="Y544" s="406" t="s">
        <v>590</v>
      </c>
      <c r="Z544" s="406" t="s">
        <v>497</v>
      </c>
      <c r="AA544" s="406" t="s">
        <v>498</v>
      </c>
      <c r="AB544" s="406" t="s">
        <v>499</v>
      </c>
      <c r="AC544" s="406" t="s">
        <v>500</v>
      </c>
      <c r="AD544" s="408">
        <v>-1265000</v>
      </c>
      <c r="AE544" s="408">
        <v>-1265000</v>
      </c>
      <c r="AF544" s="406" t="s">
        <v>273</v>
      </c>
      <c r="AG544" s="406">
        <v>2.2063000000000001E-4</v>
      </c>
      <c r="AH544" s="408">
        <v>-279.10000000000002</v>
      </c>
      <c r="AI544" s="408">
        <v>-279.10000000000002</v>
      </c>
      <c r="AJ544" s="406" t="s">
        <v>501</v>
      </c>
      <c r="AK544" s="406" t="s">
        <v>502</v>
      </c>
      <c r="AL544" s="405" t="s">
        <v>503</v>
      </c>
      <c r="AM544" s="406">
        <v>34801</v>
      </c>
      <c r="AN544" s="406">
        <v>72715</v>
      </c>
      <c r="AO544" s="405" t="s">
        <v>477</v>
      </c>
      <c r="AP544" s="405" t="s">
        <v>504</v>
      </c>
      <c r="AQ544" s="406" t="s">
        <v>1243</v>
      </c>
      <c r="AR544" s="406" t="s">
        <v>540</v>
      </c>
      <c r="AS544" s="407" t="s">
        <v>539</v>
      </c>
      <c r="AT544" s="406" t="s">
        <v>482</v>
      </c>
      <c r="AU544" s="406" t="s">
        <v>1530</v>
      </c>
      <c r="AV544" s="408" t="s">
        <v>1531</v>
      </c>
      <c r="AW544" s="406"/>
      <c r="AX544" s="406" t="s">
        <v>603</v>
      </c>
      <c r="AY544" s="408" t="s">
        <v>1636</v>
      </c>
      <c r="AZ544" s="406">
        <v>1040645</v>
      </c>
      <c r="BA544" s="406" t="s">
        <v>1533</v>
      </c>
      <c r="BB544" s="406" t="s">
        <v>1534</v>
      </c>
      <c r="BC544" s="406" t="s">
        <v>1535</v>
      </c>
      <c r="BD544" s="406" t="s">
        <v>1536</v>
      </c>
      <c r="BE544" s="407" t="s">
        <v>911</v>
      </c>
      <c r="BF544" s="406" t="s">
        <v>273</v>
      </c>
      <c r="BG544" s="408" t="s">
        <v>1531</v>
      </c>
      <c r="BH544" s="406"/>
      <c r="BI544" s="406"/>
      <c r="BJ544" s="406"/>
      <c r="BK544" s="406"/>
      <c r="BL544" s="406"/>
      <c r="BM544" s="406"/>
      <c r="BN544" s="406"/>
      <c r="BO544" s="406"/>
      <c r="BP544" s="406"/>
      <c r="BQ544" s="406"/>
      <c r="BR544" s="406"/>
    </row>
    <row r="545" spans="1:70" s="409" customFormat="1" hidden="1" x14ac:dyDescent="0.35">
      <c r="A545" s="405" t="s">
        <v>477</v>
      </c>
      <c r="B545" s="406" t="s">
        <v>478</v>
      </c>
      <c r="C545" s="406" t="s">
        <v>479</v>
      </c>
      <c r="D545" s="407" t="s">
        <v>480</v>
      </c>
      <c r="E545" s="407" t="s">
        <v>481</v>
      </c>
      <c r="F545" s="406" t="s">
        <v>482</v>
      </c>
      <c r="G545" s="406" t="s">
        <v>483</v>
      </c>
      <c r="H545" s="406" t="s">
        <v>484</v>
      </c>
      <c r="I545" s="406" t="s">
        <v>485</v>
      </c>
      <c r="J545" s="406" t="s">
        <v>486</v>
      </c>
      <c r="K545" s="406" t="s">
        <v>487</v>
      </c>
      <c r="L545" s="405" t="s">
        <v>488</v>
      </c>
      <c r="M545" s="406" t="s">
        <v>587</v>
      </c>
      <c r="N545" s="406" t="s">
        <v>588</v>
      </c>
      <c r="O545" s="406" t="s">
        <v>487</v>
      </c>
      <c r="P545" s="406" t="s">
        <v>484</v>
      </c>
      <c r="Q545" s="405" t="s">
        <v>491</v>
      </c>
      <c r="R545" s="406" t="s">
        <v>492</v>
      </c>
      <c r="S545" s="406" t="s">
        <v>493</v>
      </c>
      <c r="T545" s="406">
        <v>51044970</v>
      </c>
      <c r="U545" s="406"/>
      <c r="V545" s="406"/>
      <c r="W545" s="407" t="s">
        <v>1529</v>
      </c>
      <c r="X545" s="406" t="s">
        <v>1224</v>
      </c>
      <c r="Y545" s="406" t="s">
        <v>590</v>
      </c>
      <c r="Z545" s="406" t="s">
        <v>497</v>
      </c>
      <c r="AA545" s="406" t="s">
        <v>498</v>
      </c>
      <c r="AB545" s="406" t="s">
        <v>499</v>
      </c>
      <c r="AC545" s="406" t="s">
        <v>500</v>
      </c>
      <c r="AD545" s="408">
        <v>1265000</v>
      </c>
      <c r="AE545" s="408">
        <v>1265000</v>
      </c>
      <c r="AF545" s="406" t="s">
        <v>273</v>
      </c>
      <c r="AG545" s="406">
        <v>2.2063000000000001E-4</v>
      </c>
      <c r="AH545" s="408">
        <v>279.10000000000002</v>
      </c>
      <c r="AI545" s="408">
        <v>279.10000000000002</v>
      </c>
      <c r="AJ545" s="406" t="s">
        <v>501</v>
      </c>
      <c r="AK545" s="406" t="s">
        <v>502</v>
      </c>
      <c r="AL545" s="405" t="s">
        <v>503</v>
      </c>
      <c r="AM545" s="406">
        <v>34801</v>
      </c>
      <c r="AN545" s="406">
        <v>75709</v>
      </c>
      <c r="AO545" s="405" t="s">
        <v>477</v>
      </c>
      <c r="AP545" s="405" t="s">
        <v>504</v>
      </c>
      <c r="AQ545" s="406" t="s">
        <v>1386</v>
      </c>
      <c r="AR545" s="406" t="s">
        <v>540</v>
      </c>
      <c r="AS545" s="407" t="s">
        <v>539</v>
      </c>
      <c r="AT545" s="406" t="s">
        <v>482</v>
      </c>
      <c r="AU545" s="406" t="s">
        <v>1530</v>
      </c>
      <c r="AV545" s="408" t="s">
        <v>1531</v>
      </c>
      <c r="AW545" s="406"/>
      <c r="AX545" s="406" t="s">
        <v>963</v>
      </c>
      <c r="AY545" s="408" t="s">
        <v>1531</v>
      </c>
      <c r="AZ545" s="406">
        <v>1040645</v>
      </c>
      <c r="BA545" s="406" t="s">
        <v>1533</v>
      </c>
      <c r="BB545" s="406" t="s">
        <v>1534</v>
      </c>
      <c r="BC545" s="406" t="s">
        <v>1535</v>
      </c>
      <c r="BD545" s="406" t="s">
        <v>1536</v>
      </c>
      <c r="BE545" s="407" t="s">
        <v>911</v>
      </c>
      <c r="BF545" s="406" t="s">
        <v>273</v>
      </c>
      <c r="BG545" s="408" t="s">
        <v>1531</v>
      </c>
      <c r="BH545" s="406"/>
      <c r="BI545" s="406"/>
      <c r="BJ545" s="406"/>
      <c r="BK545" s="406"/>
      <c r="BL545" s="406"/>
      <c r="BM545" s="406"/>
      <c r="BN545" s="406"/>
      <c r="BO545" s="406"/>
      <c r="BP545" s="406"/>
      <c r="BQ545" s="406"/>
      <c r="BR545" s="406"/>
    </row>
    <row r="546" spans="1:70" s="409" customFormat="1" hidden="1" x14ac:dyDescent="0.35">
      <c r="A546" s="405" t="s">
        <v>477</v>
      </c>
      <c r="B546" s="406" t="s">
        <v>478</v>
      </c>
      <c r="C546" s="406" t="s">
        <v>479</v>
      </c>
      <c r="D546" s="407" t="s">
        <v>480</v>
      </c>
      <c r="E546" s="407" t="s">
        <v>481</v>
      </c>
      <c r="F546" s="406" t="s">
        <v>482</v>
      </c>
      <c r="G546" s="406" t="s">
        <v>483</v>
      </c>
      <c r="H546" s="406" t="s">
        <v>484</v>
      </c>
      <c r="I546" s="406" t="s">
        <v>485</v>
      </c>
      <c r="J546" s="406" t="s">
        <v>486</v>
      </c>
      <c r="K546" s="406" t="s">
        <v>487</v>
      </c>
      <c r="L546" s="405" t="s">
        <v>488</v>
      </c>
      <c r="M546" s="406" t="s">
        <v>587</v>
      </c>
      <c r="N546" s="406" t="s">
        <v>588</v>
      </c>
      <c r="O546" s="406" t="s">
        <v>487</v>
      </c>
      <c r="P546" s="406" t="s">
        <v>484</v>
      </c>
      <c r="Q546" s="405" t="s">
        <v>491</v>
      </c>
      <c r="R546" s="406" t="s">
        <v>492</v>
      </c>
      <c r="S546" s="406" t="s">
        <v>493</v>
      </c>
      <c r="T546" s="406">
        <v>51089296</v>
      </c>
      <c r="U546" s="406"/>
      <c r="V546" s="406"/>
      <c r="W546" s="407" t="s">
        <v>533</v>
      </c>
      <c r="X546" s="406" t="s">
        <v>1242</v>
      </c>
      <c r="Y546" s="406" t="s">
        <v>590</v>
      </c>
      <c r="Z546" s="406" t="s">
        <v>497</v>
      </c>
      <c r="AA546" s="406" t="s">
        <v>498</v>
      </c>
      <c r="AB546" s="406" t="s">
        <v>499</v>
      </c>
      <c r="AC546" s="406" t="s">
        <v>500</v>
      </c>
      <c r="AD546" s="408">
        <v>-720000</v>
      </c>
      <c r="AE546" s="408">
        <v>-720000</v>
      </c>
      <c r="AF546" s="406" t="s">
        <v>273</v>
      </c>
      <c r="AG546" s="406">
        <v>2.2748000000000001E-4</v>
      </c>
      <c r="AH546" s="408">
        <v>-163.79</v>
      </c>
      <c r="AI546" s="408">
        <v>-163.79</v>
      </c>
      <c r="AJ546" s="406" t="s">
        <v>501</v>
      </c>
      <c r="AK546" s="406" t="s">
        <v>502</v>
      </c>
      <c r="AL546" s="405" t="s">
        <v>503</v>
      </c>
      <c r="AM546" s="406">
        <v>34801</v>
      </c>
      <c r="AN546" s="406">
        <v>72715</v>
      </c>
      <c r="AO546" s="405" t="s">
        <v>477</v>
      </c>
      <c r="AP546" s="405" t="s">
        <v>504</v>
      </c>
      <c r="AQ546" s="406" t="s">
        <v>1243</v>
      </c>
      <c r="AR546" s="406" t="s">
        <v>540</v>
      </c>
      <c r="AS546" s="407" t="s">
        <v>539</v>
      </c>
      <c r="AT546" s="406" t="s">
        <v>482</v>
      </c>
      <c r="AU546" s="406" t="s">
        <v>1579</v>
      </c>
      <c r="AV546" s="408" t="s">
        <v>1580</v>
      </c>
      <c r="AW546" s="406"/>
      <c r="AX546" s="406" t="s">
        <v>603</v>
      </c>
      <c r="AY546" s="408" t="s">
        <v>1637</v>
      </c>
      <c r="AZ546" s="406">
        <v>1040651</v>
      </c>
      <c r="BA546" s="406" t="s">
        <v>1244</v>
      </c>
      <c r="BB546" s="406" t="s">
        <v>1245</v>
      </c>
      <c r="BC546" s="406" t="s">
        <v>512</v>
      </c>
      <c r="BD546" s="406" t="s">
        <v>1582</v>
      </c>
      <c r="BE546" s="407" t="s">
        <v>955</v>
      </c>
      <c r="BF546" s="406" t="s">
        <v>273</v>
      </c>
      <c r="BG546" s="408" t="s">
        <v>1580</v>
      </c>
      <c r="BH546" s="406"/>
      <c r="BI546" s="406"/>
      <c r="BJ546" s="406"/>
      <c r="BK546" s="406"/>
      <c r="BL546" s="406"/>
      <c r="BM546" s="406"/>
      <c r="BN546" s="406"/>
      <c r="BO546" s="406"/>
      <c r="BP546" s="406"/>
      <c r="BQ546" s="406"/>
      <c r="BR546" s="406"/>
    </row>
    <row r="547" spans="1:70" s="409" customFormat="1" hidden="1" x14ac:dyDescent="0.35">
      <c r="A547" s="405" t="s">
        <v>477</v>
      </c>
      <c r="B547" s="406" t="s">
        <v>478</v>
      </c>
      <c r="C547" s="406" t="s">
        <v>479</v>
      </c>
      <c r="D547" s="407" t="s">
        <v>480</v>
      </c>
      <c r="E547" s="407" t="s">
        <v>481</v>
      </c>
      <c r="F547" s="406" t="s">
        <v>482</v>
      </c>
      <c r="G547" s="406" t="s">
        <v>483</v>
      </c>
      <c r="H547" s="406" t="s">
        <v>484</v>
      </c>
      <c r="I547" s="406" t="s">
        <v>485</v>
      </c>
      <c r="J547" s="406" t="s">
        <v>486</v>
      </c>
      <c r="K547" s="406" t="s">
        <v>487</v>
      </c>
      <c r="L547" s="405" t="s">
        <v>488</v>
      </c>
      <c r="M547" s="406" t="s">
        <v>587</v>
      </c>
      <c r="N547" s="406" t="s">
        <v>588</v>
      </c>
      <c r="O547" s="406" t="s">
        <v>487</v>
      </c>
      <c r="P547" s="406" t="s">
        <v>484</v>
      </c>
      <c r="Q547" s="405" t="s">
        <v>491</v>
      </c>
      <c r="R547" s="406" t="s">
        <v>492</v>
      </c>
      <c r="S547" s="406" t="s">
        <v>493</v>
      </c>
      <c r="T547" s="406">
        <v>51089300</v>
      </c>
      <c r="U547" s="406"/>
      <c r="V547" s="406"/>
      <c r="W547" s="407" t="s">
        <v>533</v>
      </c>
      <c r="X547" s="406" t="s">
        <v>1224</v>
      </c>
      <c r="Y547" s="406" t="s">
        <v>590</v>
      </c>
      <c r="Z547" s="406" t="s">
        <v>497</v>
      </c>
      <c r="AA547" s="406" t="s">
        <v>498</v>
      </c>
      <c r="AB547" s="406" t="s">
        <v>499</v>
      </c>
      <c r="AC547" s="406" t="s">
        <v>500</v>
      </c>
      <c r="AD547" s="408">
        <v>720000</v>
      </c>
      <c r="AE547" s="408">
        <v>720000</v>
      </c>
      <c r="AF547" s="406" t="s">
        <v>273</v>
      </c>
      <c r="AG547" s="406">
        <v>2.2748000000000001E-4</v>
      </c>
      <c r="AH547" s="408">
        <v>163.79</v>
      </c>
      <c r="AI547" s="408">
        <v>163.79</v>
      </c>
      <c r="AJ547" s="406" t="s">
        <v>501</v>
      </c>
      <c r="AK547" s="406" t="s">
        <v>502</v>
      </c>
      <c r="AL547" s="405" t="s">
        <v>503</v>
      </c>
      <c r="AM547" s="406">
        <v>34801</v>
      </c>
      <c r="AN547" s="406">
        <v>75709</v>
      </c>
      <c r="AO547" s="405" t="s">
        <v>477</v>
      </c>
      <c r="AP547" s="405" t="s">
        <v>504</v>
      </c>
      <c r="AQ547" s="406" t="s">
        <v>1386</v>
      </c>
      <c r="AR547" s="406" t="s">
        <v>540</v>
      </c>
      <c r="AS547" s="407" t="s">
        <v>539</v>
      </c>
      <c r="AT547" s="406" t="s">
        <v>482</v>
      </c>
      <c r="AU547" s="406" t="s">
        <v>1579</v>
      </c>
      <c r="AV547" s="408" t="s">
        <v>1580</v>
      </c>
      <c r="AW547" s="406"/>
      <c r="AX547" s="406" t="s">
        <v>963</v>
      </c>
      <c r="AY547" s="408" t="s">
        <v>1580</v>
      </c>
      <c r="AZ547" s="406">
        <v>1040651</v>
      </c>
      <c r="BA547" s="406" t="s">
        <v>1244</v>
      </c>
      <c r="BB547" s="406" t="s">
        <v>1245</v>
      </c>
      <c r="BC547" s="406" t="s">
        <v>512</v>
      </c>
      <c r="BD547" s="406" t="s">
        <v>1582</v>
      </c>
      <c r="BE547" s="407" t="s">
        <v>955</v>
      </c>
      <c r="BF547" s="406" t="s">
        <v>273</v>
      </c>
      <c r="BG547" s="408" t="s">
        <v>1580</v>
      </c>
      <c r="BH547" s="406"/>
      <c r="BI547" s="406"/>
      <c r="BJ547" s="406"/>
      <c r="BK547" s="406"/>
      <c r="BL547" s="406"/>
      <c r="BM547" s="406"/>
      <c r="BN547" s="406"/>
      <c r="BO547" s="406"/>
      <c r="BP547" s="406"/>
      <c r="BQ547" s="406"/>
      <c r="BR547" s="406"/>
    </row>
    <row r="548" spans="1:70" s="409" customFormat="1" hidden="1" x14ac:dyDescent="0.35">
      <c r="A548" s="405" t="s">
        <v>477</v>
      </c>
      <c r="B548" s="406" t="s">
        <v>478</v>
      </c>
      <c r="C548" s="406" t="s">
        <v>479</v>
      </c>
      <c r="D548" s="407" t="s">
        <v>480</v>
      </c>
      <c r="E548" s="407" t="s">
        <v>481</v>
      </c>
      <c r="F548" s="406" t="s">
        <v>482</v>
      </c>
      <c r="G548" s="406" t="s">
        <v>483</v>
      </c>
      <c r="H548" s="406" t="s">
        <v>484</v>
      </c>
      <c r="I548" s="406" t="s">
        <v>485</v>
      </c>
      <c r="J548" s="406" t="s">
        <v>486</v>
      </c>
      <c r="K548" s="406" t="s">
        <v>487</v>
      </c>
      <c r="L548" s="405" t="s">
        <v>488</v>
      </c>
      <c r="M548" s="406" t="s">
        <v>587</v>
      </c>
      <c r="N548" s="406" t="s">
        <v>588</v>
      </c>
      <c r="O548" s="406" t="s">
        <v>487</v>
      </c>
      <c r="P548" s="406" t="s">
        <v>484</v>
      </c>
      <c r="Q548" s="405" t="s">
        <v>491</v>
      </c>
      <c r="R548" s="406" t="s">
        <v>492</v>
      </c>
      <c r="S548" s="406" t="s">
        <v>493</v>
      </c>
      <c r="T548" s="406">
        <v>51089320</v>
      </c>
      <c r="U548" s="406"/>
      <c r="V548" s="406"/>
      <c r="W548" s="407" t="s">
        <v>1583</v>
      </c>
      <c r="X548" s="406" t="s">
        <v>1242</v>
      </c>
      <c r="Y548" s="406" t="s">
        <v>590</v>
      </c>
      <c r="Z548" s="406" t="s">
        <v>497</v>
      </c>
      <c r="AA548" s="406" t="s">
        <v>498</v>
      </c>
      <c r="AB548" s="406" t="s">
        <v>499</v>
      </c>
      <c r="AC548" s="406" t="s">
        <v>500</v>
      </c>
      <c r="AD548" s="408">
        <v>-300000</v>
      </c>
      <c r="AE548" s="408">
        <v>-300000</v>
      </c>
      <c r="AF548" s="406" t="s">
        <v>273</v>
      </c>
      <c r="AG548" s="406">
        <v>2.3034999999999999E-4</v>
      </c>
      <c r="AH548" s="408">
        <v>-69.11</v>
      </c>
      <c r="AI548" s="408">
        <v>-69.11</v>
      </c>
      <c r="AJ548" s="406" t="s">
        <v>501</v>
      </c>
      <c r="AK548" s="406" t="s">
        <v>502</v>
      </c>
      <c r="AL548" s="405" t="s">
        <v>503</v>
      </c>
      <c r="AM548" s="406">
        <v>34801</v>
      </c>
      <c r="AN548" s="406">
        <v>72715</v>
      </c>
      <c r="AO548" s="405" t="s">
        <v>477</v>
      </c>
      <c r="AP548" s="405" t="s">
        <v>504</v>
      </c>
      <c r="AQ548" s="406" t="s">
        <v>1243</v>
      </c>
      <c r="AR548" s="406" t="s">
        <v>540</v>
      </c>
      <c r="AS548" s="407" t="s">
        <v>539</v>
      </c>
      <c r="AT548" s="406" t="s">
        <v>482</v>
      </c>
      <c r="AU548" s="406" t="s">
        <v>1584</v>
      </c>
      <c r="AV548" s="408" t="s">
        <v>1585</v>
      </c>
      <c r="AW548" s="406"/>
      <c r="AX548" s="406" t="s">
        <v>963</v>
      </c>
      <c r="AY548" s="408" t="s">
        <v>1638</v>
      </c>
      <c r="AZ548" s="406">
        <v>1040651</v>
      </c>
      <c r="BA548" s="406" t="s">
        <v>1244</v>
      </c>
      <c r="BB548" s="406" t="s">
        <v>1245</v>
      </c>
      <c r="BC548" s="406" t="s">
        <v>512</v>
      </c>
      <c r="BD548" s="406" t="s">
        <v>1587</v>
      </c>
      <c r="BE548" s="407" t="s">
        <v>955</v>
      </c>
      <c r="BF548" s="406" t="s">
        <v>273</v>
      </c>
      <c r="BG548" s="408" t="s">
        <v>1585</v>
      </c>
      <c r="BH548" s="406"/>
      <c r="BI548" s="406"/>
      <c r="BJ548" s="406"/>
      <c r="BK548" s="406"/>
      <c r="BL548" s="406"/>
      <c r="BM548" s="406"/>
      <c r="BN548" s="406"/>
      <c r="BO548" s="406"/>
      <c r="BP548" s="406"/>
      <c r="BQ548" s="406"/>
      <c r="BR548" s="406"/>
    </row>
    <row r="549" spans="1:70" s="409" customFormat="1" hidden="1" x14ac:dyDescent="0.35">
      <c r="A549" s="405" t="s">
        <v>477</v>
      </c>
      <c r="B549" s="406" t="s">
        <v>478</v>
      </c>
      <c r="C549" s="406" t="s">
        <v>479</v>
      </c>
      <c r="D549" s="407" t="s">
        <v>480</v>
      </c>
      <c r="E549" s="407" t="s">
        <v>481</v>
      </c>
      <c r="F549" s="406" t="s">
        <v>482</v>
      </c>
      <c r="G549" s="406" t="s">
        <v>483</v>
      </c>
      <c r="H549" s="406" t="s">
        <v>484</v>
      </c>
      <c r="I549" s="406" t="s">
        <v>485</v>
      </c>
      <c r="J549" s="406" t="s">
        <v>486</v>
      </c>
      <c r="K549" s="406" t="s">
        <v>487</v>
      </c>
      <c r="L549" s="405" t="s">
        <v>488</v>
      </c>
      <c r="M549" s="406" t="s">
        <v>587</v>
      </c>
      <c r="N549" s="406" t="s">
        <v>588</v>
      </c>
      <c r="O549" s="406" t="s">
        <v>487</v>
      </c>
      <c r="P549" s="406" t="s">
        <v>484</v>
      </c>
      <c r="Q549" s="405" t="s">
        <v>491</v>
      </c>
      <c r="R549" s="406" t="s">
        <v>492</v>
      </c>
      <c r="S549" s="406" t="s">
        <v>493</v>
      </c>
      <c r="T549" s="406">
        <v>51089321</v>
      </c>
      <c r="U549" s="406"/>
      <c r="V549" s="406"/>
      <c r="W549" s="407" t="s">
        <v>1583</v>
      </c>
      <c r="X549" s="406" t="s">
        <v>1242</v>
      </c>
      <c r="Y549" s="406" t="s">
        <v>590</v>
      </c>
      <c r="Z549" s="406" t="s">
        <v>497</v>
      </c>
      <c r="AA549" s="406" t="s">
        <v>498</v>
      </c>
      <c r="AB549" s="406" t="s">
        <v>499</v>
      </c>
      <c r="AC549" s="406" t="s">
        <v>500</v>
      </c>
      <c r="AD549" s="408">
        <v>-60000</v>
      </c>
      <c r="AE549" s="408">
        <v>-60000</v>
      </c>
      <c r="AF549" s="406" t="s">
        <v>273</v>
      </c>
      <c r="AG549" s="406">
        <v>2.3034999999999999E-4</v>
      </c>
      <c r="AH549" s="408">
        <v>-13.82</v>
      </c>
      <c r="AI549" s="408">
        <v>-13.82</v>
      </c>
      <c r="AJ549" s="406" t="s">
        <v>501</v>
      </c>
      <c r="AK549" s="406" t="s">
        <v>502</v>
      </c>
      <c r="AL549" s="405" t="s">
        <v>503</v>
      </c>
      <c r="AM549" s="406">
        <v>34801</v>
      </c>
      <c r="AN549" s="406">
        <v>72715</v>
      </c>
      <c r="AO549" s="405" t="s">
        <v>477</v>
      </c>
      <c r="AP549" s="405" t="s">
        <v>504</v>
      </c>
      <c r="AQ549" s="406" t="s">
        <v>1243</v>
      </c>
      <c r="AR549" s="406" t="s">
        <v>540</v>
      </c>
      <c r="AS549" s="407" t="s">
        <v>539</v>
      </c>
      <c r="AT549" s="406" t="s">
        <v>482</v>
      </c>
      <c r="AU549" s="406" t="s">
        <v>1584</v>
      </c>
      <c r="AV549" s="408" t="s">
        <v>1585</v>
      </c>
      <c r="AW549" s="406"/>
      <c r="AX549" s="406" t="s">
        <v>951</v>
      </c>
      <c r="AY549" s="408" t="s">
        <v>1639</v>
      </c>
      <c r="AZ549" s="406">
        <v>1040651</v>
      </c>
      <c r="BA549" s="406" t="s">
        <v>1244</v>
      </c>
      <c r="BB549" s="406" t="s">
        <v>1245</v>
      </c>
      <c r="BC549" s="406" t="s">
        <v>512</v>
      </c>
      <c r="BD549" s="406" t="s">
        <v>1587</v>
      </c>
      <c r="BE549" s="407" t="s">
        <v>955</v>
      </c>
      <c r="BF549" s="406" t="s">
        <v>273</v>
      </c>
      <c r="BG549" s="408" t="s">
        <v>1585</v>
      </c>
      <c r="BH549" s="406"/>
      <c r="BI549" s="406"/>
      <c r="BJ549" s="406"/>
      <c r="BK549" s="406"/>
      <c r="BL549" s="406"/>
      <c r="BM549" s="406"/>
      <c r="BN549" s="406"/>
      <c r="BO549" s="406"/>
      <c r="BP549" s="406"/>
      <c r="BQ549" s="406"/>
      <c r="BR549" s="406"/>
    </row>
    <row r="550" spans="1:70" s="409" customFormat="1" hidden="1" x14ac:dyDescent="0.35">
      <c r="A550" s="405" t="s">
        <v>477</v>
      </c>
      <c r="B550" s="406" t="s">
        <v>478</v>
      </c>
      <c r="C550" s="406" t="s">
        <v>479</v>
      </c>
      <c r="D550" s="407" t="s">
        <v>480</v>
      </c>
      <c r="E550" s="407" t="s">
        <v>481</v>
      </c>
      <c r="F550" s="406" t="s">
        <v>482</v>
      </c>
      <c r="G550" s="406" t="s">
        <v>483</v>
      </c>
      <c r="H550" s="406" t="s">
        <v>484</v>
      </c>
      <c r="I550" s="406" t="s">
        <v>485</v>
      </c>
      <c r="J550" s="406" t="s">
        <v>486</v>
      </c>
      <c r="K550" s="406" t="s">
        <v>487</v>
      </c>
      <c r="L550" s="405" t="s">
        <v>488</v>
      </c>
      <c r="M550" s="406" t="s">
        <v>587</v>
      </c>
      <c r="N550" s="406" t="s">
        <v>588</v>
      </c>
      <c r="O550" s="406" t="s">
        <v>487</v>
      </c>
      <c r="P550" s="406" t="s">
        <v>484</v>
      </c>
      <c r="Q550" s="405" t="s">
        <v>491</v>
      </c>
      <c r="R550" s="406" t="s">
        <v>492</v>
      </c>
      <c r="S550" s="406" t="s">
        <v>493</v>
      </c>
      <c r="T550" s="406">
        <v>51089322</v>
      </c>
      <c r="U550" s="406"/>
      <c r="V550" s="406"/>
      <c r="W550" s="407" t="s">
        <v>1583</v>
      </c>
      <c r="X550" s="406" t="s">
        <v>1224</v>
      </c>
      <c r="Y550" s="406" t="s">
        <v>590</v>
      </c>
      <c r="Z550" s="406" t="s">
        <v>497</v>
      </c>
      <c r="AA550" s="406" t="s">
        <v>498</v>
      </c>
      <c r="AB550" s="406" t="s">
        <v>499</v>
      </c>
      <c r="AC550" s="406" t="s">
        <v>500</v>
      </c>
      <c r="AD550" s="408">
        <v>360000</v>
      </c>
      <c r="AE550" s="408">
        <v>360000</v>
      </c>
      <c r="AF550" s="406" t="s">
        <v>273</v>
      </c>
      <c r="AG550" s="406">
        <v>2.3034999999999999E-4</v>
      </c>
      <c r="AH550" s="408">
        <v>82.93</v>
      </c>
      <c r="AI550" s="408">
        <v>82.93</v>
      </c>
      <c r="AJ550" s="406" t="s">
        <v>501</v>
      </c>
      <c r="AK550" s="406" t="s">
        <v>502</v>
      </c>
      <c r="AL550" s="405" t="s">
        <v>503</v>
      </c>
      <c r="AM550" s="406">
        <v>34801</v>
      </c>
      <c r="AN550" s="406">
        <v>75709</v>
      </c>
      <c r="AO550" s="405" t="s">
        <v>477</v>
      </c>
      <c r="AP550" s="405" t="s">
        <v>504</v>
      </c>
      <c r="AQ550" s="406" t="s">
        <v>1386</v>
      </c>
      <c r="AR550" s="406" t="s">
        <v>540</v>
      </c>
      <c r="AS550" s="407" t="s">
        <v>539</v>
      </c>
      <c r="AT550" s="406" t="s">
        <v>482</v>
      </c>
      <c r="AU550" s="406" t="s">
        <v>1584</v>
      </c>
      <c r="AV550" s="408" t="s">
        <v>1585</v>
      </c>
      <c r="AW550" s="406"/>
      <c r="AX550" s="406" t="s">
        <v>957</v>
      </c>
      <c r="AY550" s="408" t="s">
        <v>1585</v>
      </c>
      <c r="AZ550" s="406">
        <v>1040651</v>
      </c>
      <c r="BA550" s="406" t="s">
        <v>1244</v>
      </c>
      <c r="BB550" s="406" t="s">
        <v>1245</v>
      </c>
      <c r="BC550" s="406" t="s">
        <v>512</v>
      </c>
      <c r="BD550" s="406" t="s">
        <v>1587</v>
      </c>
      <c r="BE550" s="407" t="s">
        <v>955</v>
      </c>
      <c r="BF550" s="406" t="s">
        <v>273</v>
      </c>
      <c r="BG550" s="408" t="s">
        <v>1585</v>
      </c>
      <c r="BH550" s="406"/>
      <c r="BI550" s="406"/>
      <c r="BJ550" s="406"/>
      <c r="BK550" s="406"/>
      <c r="BL550" s="406"/>
      <c r="BM550" s="406"/>
      <c r="BN550" s="406"/>
      <c r="BO550" s="406"/>
      <c r="BP550" s="406"/>
      <c r="BQ550" s="406"/>
      <c r="BR550" s="406"/>
    </row>
    <row r="551" spans="1:70" s="394" customFormat="1" hidden="1" x14ac:dyDescent="0.35">
      <c r="A551" s="390" t="s">
        <v>477</v>
      </c>
      <c r="B551" s="391" t="s">
        <v>478</v>
      </c>
      <c r="C551" s="391" t="s">
        <v>479</v>
      </c>
      <c r="D551" s="392" t="s">
        <v>480</v>
      </c>
      <c r="E551" s="392" t="s">
        <v>481</v>
      </c>
      <c r="F551" s="391" t="s">
        <v>482</v>
      </c>
      <c r="G551" s="391" t="s">
        <v>483</v>
      </c>
      <c r="H551" s="391" t="s">
        <v>484</v>
      </c>
      <c r="I551" s="391" t="s">
        <v>485</v>
      </c>
      <c r="J551" s="391" t="s">
        <v>486</v>
      </c>
      <c r="K551" s="391" t="s">
        <v>487</v>
      </c>
      <c r="L551" s="390" t="s">
        <v>488</v>
      </c>
      <c r="M551" s="391" t="s">
        <v>587</v>
      </c>
      <c r="N551" s="391" t="s">
        <v>588</v>
      </c>
      <c r="O551" s="391" t="s">
        <v>487</v>
      </c>
      <c r="P551" s="391" t="s">
        <v>484</v>
      </c>
      <c r="Q551" s="390" t="s">
        <v>491</v>
      </c>
      <c r="R551" s="391" t="s">
        <v>492</v>
      </c>
      <c r="S551" s="391" t="s">
        <v>493</v>
      </c>
      <c r="T551" s="391">
        <v>51628835</v>
      </c>
      <c r="U551" s="391"/>
      <c r="V551" s="391"/>
      <c r="W551" s="392" t="s">
        <v>1640</v>
      </c>
      <c r="X551" s="391" t="s">
        <v>1262</v>
      </c>
      <c r="Y551" s="391" t="s">
        <v>496</v>
      </c>
      <c r="Z551" s="391" t="s">
        <v>497</v>
      </c>
      <c r="AA551" s="391" t="s">
        <v>498</v>
      </c>
      <c r="AB551" s="391" t="s">
        <v>499</v>
      </c>
      <c r="AC551" s="391" t="s">
        <v>500</v>
      </c>
      <c r="AD551" s="393">
        <v>934000</v>
      </c>
      <c r="AE551" s="393">
        <v>934000</v>
      </c>
      <c r="AF551" s="391" t="s">
        <v>273</v>
      </c>
      <c r="AG551" s="391">
        <v>2.209E-4</v>
      </c>
      <c r="AH551" s="393">
        <v>206.32</v>
      </c>
      <c r="AI551" s="393">
        <v>206.32</v>
      </c>
      <c r="AJ551" s="391" t="s">
        <v>501</v>
      </c>
      <c r="AK551" s="391" t="s">
        <v>502</v>
      </c>
      <c r="AL551" s="390" t="s">
        <v>503</v>
      </c>
      <c r="AM551" s="391">
        <v>34810</v>
      </c>
      <c r="AN551" s="391">
        <v>71620</v>
      </c>
      <c r="AO551" s="390" t="s">
        <v>477</v>
      </c>
      <c r="AP551" s="390" t="s">
        <v>504</v>
      </c>
      <c r="AQ551" s="391" t="s">
        <v>1263</v>
      </c>
      <c r="AR551" s="391" t="s">
        <v>1018</v>
      </c>
      <c r="AS551" s="392" t="s">
        <v>1640</v>
      </c>
      <c r="AT551" s="391" t="s">
        <v>482</v>
      </c>
      <c r="AU551" s="391" t="s">
        <v>1641</v>
      </c>
      <c r="AV551" s="393" t="s">
        <v>1494</v>
      </c>
      <c r="AW551" s="391" t="s">
        <v>777</v>
      </c>
      <c r="AX551" s="391" t="s">
        <v>509</v>
      </c>
      <c r="AY551" s="393" t="s">
        <v>1494</v>
      </c>
      <c r="AZ551" s="391">
        <v>2001680</v>
      </c>
      <c r="BA551" s="391" t="s">
        <v>1642</v>
      </c>
      <c r="BB551" s="391" t="s">
        <v>1643</v>
      </c>
      <c r="BC551" s="391" t="s">
        <v>521</v>
      </c>
      <c r="BD551" s="391" t="s">
        <v>1644</v>
      </c>
      <c r="BE551" s="392" t="s">
        <v>1645</v>
      </c>
      <c r="BF551" s="391" t="s">
        <v>273</v>
      </c>
      <c r="BG551" s="393" t="s">
        <v>1494</v>
      </c>
      <c r="BH551" s="391"/>
      <c r="BI551" s="391"/>
      <c r="BJ551" s="391"/>
      <c r="BK551" s="391"/>
      <c r="BL551" s="391"/>
      <c r="BM551" s="391"/>
      <c r="BN551" s="391"/>
      <c r="BO551" s="391"/>
      <c r="BP551" s="391"/>
      <c r="BQ551" s="391"/>
      <c r="BR551" s="391"/>
    </row>
    <row r="552" spans="1:70" hidden="1" x14ac:dyDescent="0.35">
      <c r="A552" s="301" t="s">
        <v>477</v>
      </c>
      <c r="B552" s="302" t="s">
        <v>478</v>
      </c>
      <c r="C552" s="302" t="s">
        <v>479</v>
      </c>
      <c r="D552" s="303" t="s">
        <v>480</v>
      </c>
      <c r="E552" s="303" t="s">
        <v>481</v>
      </c>
      <c r="F552" s="302" t="s">
        <v>482</v>
      </c>
      <c r="G552" s="302" t="s">
        <v>483</v>
      </c>
      <c r="H552" s="302" t="s">
        <v>484</v>
      </c>
      <c r="I552" s="302" t="s">
        <v>485</v>
      </c>
      <c r="J552" s="302" t="s">
        <v>486</v>
      </c>
      <c r="K552" s="302" t="s">
        <v>487</v>
      </c>
      <c r="L552" s="301" t="s">
        <v>488</v>
      </c>
      <c r="M552" s="302" t="s">
        <v>587</v>
      </c>
      <c r="N552" s="302" t="s">
        <v>588</v>
      </c>
      <c r="O552" s="302" t="s">
        <v>487</v>
      </c>
      <c r="P552" s="302" t="s">
        <v>484</v>
      </c>
      <c r="Q552" s="301" t="s">
        <v>491</v>
      </c>
      <c r="R552" s="302" t="s">
        <v>492</v>
      </c>
      <c r="S552" s="302" t="s">
        <v>493</v>
      </c>
      <c r="T552" s="302">
        <v>51646030</v>
      </c>
      <c r="U552" s="302"/>
      <c r="V552" s="302"/>
      <c r="W552" s="303" t="s">
        <v>1640</v>
      </c>
      <c r="X552" s="302" t="s">
        <v>792</v>
      </c>
      <c r="Y552" s="302" t="s">
        <v>496</v>
      </c>
      <c r="Z552" s="302" t="s">
        <v>793</v>
      </c>
      <c r="AA552" s="302"/>
      <c r="AB552" s="302" t="s">
        <v>794</v>
      </c>
      <c r="AC552" s="302" t="s">
        <v>795</v>
      </c>
      <c r="AD552" s="304">
        <v>0</v>
      </c>
      <c r="AE552" s="304">
        <v>65380</v>
      </c>
      <c r="AF552" s="302" t="s">
        <v>273</v>
      </c>
      <c r="AG552" s="302">
        <v>2.209E-4</v>
      </c>
      <c r="AH552" s="304">
        <v>0</v>
      </c>
      <c r="AI552" s="304">
        <v>14.44</v>
      </c>
      <c r="AJ552" s="302"/>
      <c r="AK552" s="302"/>
      <c r="AL552" s="301"/>
      <c r="AM552" s="302"/>
      <c r="AN552" s="302"/>
      <c r="AO552" s="301"/>
      <c r="AP552" s="301"/>
      <c r="AQ552" s="302" t="s">
        <v>796</v>
      </c>
      <c r="AR552" s="302"/>
      <c r="AS552" s="303"/>
      <c r="AT552" s="302"/>
      <c r="AU552" s="302"/>
      <c r="AV552" s="304"/>
      <c r="AW552" s="302"/>
      <c r="AX552" s="302"/>
      <c r="AY552" s="304"/>
      <c r="AZ552" s="302"/>
      <c r="BA552" s="302"/>
      <c r="BB552" s="302"/>
      <c r="BC552" s="302"/>
      <c r="BD552" s="302"/>
      <c r="BE552" s="303"/>
      <c r="BF552" s="302"/>
      <c r="BG552" s="304"/>
      <c r="BH552" s="302"/>
      <c r="BI552" s="302"/>
      <c r="BJ552" s="302"/>
      <c r="BK552" s="302"/>
      <c r="BL552" s="302"/>
      <c r="BM552" s="302"/>
      <c r="BN552" s="302"/>
      <c r="BO552" s="302"/>
      <c r="BP552" s="302"/>
      <c r="BQ552" s="302"/>
      <c r="BR552" s="302"/>
    </row>
    <row r="553" spans="1:70" s="394" customFormat="1" hidden="1" x14ac:dyDescent="0.35">
      <c r="A553" s="390" t="s">
        <v>477</v>
      </c>
      <c r="B553" s="391" t="s">
        <v>478</v>
      </c>
      <c r="C553" s="391" t="s">
        <v>479</v>
      </c>
      <c r="D553" s="392" t="s">
        <v>480</v>
      </c>
      <c r="E553" s="392" t="s">
        <v>481</v>
      </c>
      <c r="F553" s="391" t="s">
        <v>482</v>
      </c>
      <c r="G553" s="391" t="s">
        <v>483</v>
      </c>
      <c r="H553" s="391" t="s">
        <v>484</v>
      </c>
      <c r="I553" s="391" t="s">
        <v>485</v>
      </c>
      <c r="J553" s="391" t="s">
        <v>486</v>
      </c>
      <c r="K553" s="391" t="s">
        <v>487</v>
      </c>
      <c r="L553" s="390" t="s">
        <v>488</v>
      </c>
      <c r="M553" s="391" t="s">
        <v>587</v>
      </c>
      <c r="N553" s="391" t="s">
        <v>588</v>
      </c>
      <c r="O553" s="391" t="s">
        <v>487</v>
      </c>
      <c r="P553" s="391" t="s">
        <v>484</v>
      </c>
      <c r="Q553" s="390" t="s">
        <v>491</v>
      </c>
      <c r="R553" s="391" t="s">
        <v>492</v>
      </c>
      <c r="S553" s="391" t="s">
        <v>493</v>
      </c>
      <c r="T553" s="391">
        <v>54609064</v>
      </c>
      <c r="U553" s="391"/>
      <c r="V553" s="391"/>
      <c r="W553" s="392" t="s">
        <v>1646</v>
      </c>
      <c r="X553" s="391" t="s">
        <v>1262</v>
      </c>
      <c r="Y553" s="391" t="s">
        <v>496</v>
      </c>
      <c r="Z553" s="391" t="s">
        <v>497</v>
      </c>
      <c r="AA553" s="391" t="s">
        <v>498</v>
      </c>
      <c r="AB553" s="391" t="s">
        <v>499</v>
      </c>
      <c r="AC553" s="391" t="s">
        <v>500</v>
      </c>
      <c r="AD553" s="393">
        <v>-211.43</v>
      </c>
      <c r="AE553" s="393">
        <v>-211.43</v>
      </c>
      <c r="AF553" s="391" t="s">
        <v>741</v>
      </c>
      <c r="AG553" s="391">
        <v>1</v>
      </c>
      <c r="AH553" s="393">
        <v>-211.43</v>
      </c>
      <c r="AI553" s="393">
        <v>-211.43</v>
      </c>
      <c r="AJ553" s="391" t="s">
        <v>501</v>
      </c>
      <c r="AK553" s="391" t="s">
        <v>502</v>
      </c>
      <c r="AL553" s="390" t="s">
        <v>503</v>
      </c>
      <c r="AM553" s="391">
        <v>34810</v>
      </c>
      <c r="AN553" s="391">
        <v>71620</v>
      </c>
      <c r="AO553" s="390" t="s">
        <v>477</v>
      </c>
      <c r="AP553" s="390" t="s">
        <v>504</v>
      </c>
      <c r="AQ553" s="391" t="s">
        <v>1263</v>
      </c>
      <c r="AR553" s="391" t="s">
        <v>1025</v>
      </c>
      <c r="AS553" s="392" t="s">
        <v>1646</v>
      </c>
      <c r="AT553" s="391" t="s">
        <v>482</v>
      </c>
      <c r="AU553" s="391" t="s">
        <v>1647</v>
      </c>
      <c r="AV553" s="393" t="s">
        <v>606</v>
      </c>
      <c r="AW553" s="391"/>
      <c r="AX553" s="391" t="s">
        <v>509</v>
      </c>
      <c r="AY553" s="393" t="s">
        <v>1648</v>
      </c>
      <c r="AZ553" s="391" t="s">
        <v>986</v>
      </c>
      <c r="BA553" s="391" t="s">
        <v>986</v>
      </c>
      <c r="BB553" s="391" t="s">
        <v>987</v>
      </c>
      <c r="BC553" s="391" t="s">
        <v>988</v>
      </c>
      <c r="BD553" s="391" t="s">
        <v>1649</v>
      </c>
      <c r="BE553" s="392" t="s">
        <v>1650</v>
      </c>
      <c r="BF553" s="391" t="s">
        <v>741</v>
      </c>
      <c r="BG553" s="393" t="s">
        <v>606</v>
      </c>
      <c r="BH553" s="391"/>
      <c r="BI553" s="391"/>
      <c r="BJ553" s="391"/>
      <c r="BK553" s="391"/>
      <c r="BL553" s="391"/>
      <c r="BM553" s="391"/>
      <c r="BN553" s="391"/>
      <c r="BO553" s="391"/>
      <c r="BP553" s="391"/>
      <c r="BQ553" s="391"/>
      <c r="BR553" s="391"/>
    </row>
    <row r="554" spans="1:70" hidden="1" x14ac:dyDescent="0.35">
      <c r="A554" s="301" t="s">
        <v>477</v>
      </c>
      <c r="B554" s="302" t="s">
        <v>478</v>
      </c>
      <c r="C554" s="302" t="s">
        <v>479</v>
      </c>
      <c r="D554" s="303" t="s">
        <v>480</v>
      </c>
      <c r="E554" s="303" t="s">
        <v>481</v>
      </c>
      <c r="F554" s="302" t="s">
        <v>482</v>
      </c>
      <c r="G554" s="302" t="s">
        <v>483</v>
      </c>
      <c r="H554" s="302" t="s">
        <v>484</v>
      </c>
      <c r="I554" s="302" t="s">
        <v>485</v>
      </c>
      <c r="J554" s="302" t="s">
        <v>486</v>
      </c>
      <c r="K554" s="302" t="s">
        <v>487</v>
      </c>
      <c r="L554" s="301" t="s">
        <v>488</v>
      </c>
      <c r="M554" s="302" t="s">
        <v>587</v>
      </c>
      <c r="N554" s="302" t="s">
        <v>588</v>
      </c>
      <c r="O554" s="302" t="s">
        <v>487</v>
      </c>
      <c r="P554" s="302" t="s">
        <v>484</v>
      </c>
      <c r="Q554" s="301" t="s">
        <v>491</v>
      </c>
      <c r="R554" s="302" t="s">
        <v>492</v>
      </c>
      <c r="S554" s="302" t="s">
        <v>493</v>
      </c>
      <c r="T554" s="302">
        <v>54635234</v>
      </c>
      <c r="U554" s="302"/>
      <c r="V554" s="302"/>
      <c r="W554" s="303" t="s">
        <v>1646</v>
      </c>
      <c r="X554" s="302" t="s">
        <v>792</v>
      </c>
      <c r="Y554" s="302" t="s">
        <v>496</v>
      </c>
      <c r="Z554" s="302" t="s">
        <v>793</v>
      </c>
      <c r="AA554" s="302"/>
      <c r="AB554" s="302" t="s">
        <v>794</v>
      </c>
      <c r="AC554" s="302" t="s">
        <v>795</v>
      </c>
      <c r="AD554" s="304">
        <v>0</v>
      </c>
      <c r="AE554" s="304">
        <v>-14.8</v>
      </c>
      <c r="AF554" s="302" t="s">
        <v>741</v>
      </c>
      <c r="AG554" s="302">
        <v>1</v>
      </c>
      <c r="AH554" s="304">
        <v>0</v>
      </c>
      <c r="AI554" s="304">
        <v>-14.8</v>
      </c>
      <c r="AJ554" s="302"/>
      <c r="AK554" s="302"/>
      <c r="AL554" s="301"/>
      <c r="AM554" s="302"/>
      <c r="AN554" s="302"/>
      <c r="AO554" s="301"/>
      <c r="AP554" s="301"/>
      <c r="AQ554" s="302" t="s">
        <v>796</v>
      </c>
      <c r="AR554" s="302"/>
      <c r="AS554" s="303"/>
      <c r="AT554" s="302"/>
      <c r="AU554" s="302"/>
      <c r="AV554" s="304"/>
      <c r="AW554" s="302"/>
      <c r="AX554" s="302"/>
      <c r="AY554" s="304"/>
      <c r="AZ554" s="302"/>
      <c r="BA554" s="302"/>
      <c r="BB554" s="302"/>
      <c r="BC554" s="302"/>
      <c r="BD554" s="302"/>
      <c r="BE554" s="303"/>
      <c r="BF554" s="302"/>
      <c r="BG554" s="304"/>
      <c r="BH554" s="302"/>
      <c r="BI554" s="302"/>
      <c r="BJ554" s="302"/>
      <c r="BK554" s="302"/>
      <c r="BL554" s="302"/>
      <c r="BM554" s="302"/>
      <c r="BN554" s="302"/>
      <c r="BO554" s="302"/>
      <c r="BP554" s="302"/>
      <c r="BQ554" s="302"/>
      <c r="BR554" s="302"/>
    </row>
    <row r="555" spans="1:70" s="394" customFormat="1" hidden="1" x14ac:dyDescent="0.35">
      <c r="A555" s="390" t="s">
        <v>477</v>
      </c>
      <c r="B555" s="391" t="s">
        <v>478</v>
      </c>
      <c r="C555" s="391" t="s">
        <v>479</v>
      </c>
      <c r="D555" s="392" t="s">
        <v>480</v>
      </c>
      <c r="E555" s="392" t="s">
        <v>481</v>
      </c>
      <c r="F555" s="391" t="s">
        <v>482</v>
      </c>
      <c r="G555" s="391" t="s">
        <v>483</v>
      </c>
      <c r="H555" s="391" t="s">
        <v>484</v>
      </c>
      <c r="I555" s="391" t="s">
        <v>485</v>
      </c>
      <c r="J555" s="391" t="s">
        <v>486</v>
      </c>
      <c r="K555" s="391" t="s">
        <v>487</v>
      </c>
      <c r="L555" s="390" t="s">
        <v>488</v>
      </c>
      <c r="M555" s="391" t="s">
        <v>587</v>
      </c>
      <c r="N555" s="391" t="s">
        <v>588</v>
      </c>
      <c r="O555" s="391" t="s">
        <v>487</v>
      </c>
      <c r="P555" s="391" t="s">
        <v>484</v>
      </c>
      <c r="Q555" s="390" t="s">
        <v>491</v>
      </c>
      <c r="R555" s="391" t="s">
        <v>492</v>
      </c>
      <c r="S555" s="391" t="s">
        <v>493</v>
      </c>
      <c r="T555" s="391">
        <v>56584560</v>
      </c>
      <c r="U555" s="391"/>
      <c r="V555" s="391"/>
      <c r="W555" s="392" t="s">
        <v>565</v>
      </c>
      <c r="X555" s="391" t="s">
        <v>1262</v>
      </c>
      <c r="Y555" s="391" t="s">
        <v>496</v>
      </c>
      <c r="Z555" s="391" t="s">
        <v>497</v>
      </c>
      <c r="AA555" s="391" t="s">
        <v>498</v>
      </c>
      <c r="AB555" s="391" t="s">
        <v>499</v>
      </c>
      <c r="AC555" s="391" t="s">
        <v>500</v>
      </c>
      <c r="AD555" s="393">
        <v>3450000</v>
      </c>
      <c r="AE555" s="393">
        <v>3450000</v>
      </c>
      <c r="AF555" s="391" t="s">
        <v>273</v>
      </c>
      <c r="AG555" s="391">
        <v>2.1753000000000001E-4</v>
      </c>
      <c r="AH555" s="393">
        <v>750.48</v>
      </c>
      <c r="AI555" s="393">
        <v>750.48</v>
      </c>
      <c r="AJ555" s="391" t="s">
        <v>501</v>
      </c>
      <c r="AK555" s="391" t="s">
        <v>502</v>
      </c>
      <c r="AL555" s="390" t="s">
        <v>503</v>
      </c>
      <c r="AM555" s="391">
        <v>34810</v>
      </c>
      <c r="AN555" s="391">
        <v>71620</v>
      </c>
      <c r="AO555" s="390" t="s">
        <v>477</v>
      </c>
      <c r="AP555" s="390" t="s">
        <v>504</v>
      </c>
      <c r="AQ555" s="391" t="s">
        <v>1263</v>
      </c>
      <c r="AR555" s="391" t="s">
        <v>566</v>
      </c>
      <c r="AS555" s="392" t="s">
        <v>565</v>
      </c>
      <c r="AT555" s="391" t="s">
        <v>482</v>
      </c>
      <c r="AU555" s="391" t="s">
        <v>1651</v>
      </c>
      <c r="AV555" s="393" t="s">
        <v>1652</v>
      </c>
      <c r="AW555" s="391" t="s">
        <v>777</v>
      </c>
      <c r="AX555" s="391" t="s">
        <v>509</v>
      </c>
      <c r="AY555" s="393" t="s">
        <v>1652</v>
      </c>
      <c r="AZ555" s="391" t="s">
        <v>1418</v>
      </c>
      <c r="BA555" s="391" t="s">
        <v>1419</v>
      </c>
      <c r="BB555" s="391" t="s">
        <v>1420</v>
      </c>
      <c r="BC555" s="391" t="s">
        <v>1421</v>
      </c>
      <c r="BD555" s="391" t="s">
        <v>1653</v>
      </c>
      <c r="BE555" s="392" t="s">
        <v>1654</v>
      </c>
      <c r="BF555" s="391" t="s">
        <v>273</v>
      </c>
      <c r="BG555" s="393" t="s">
        <v>1652</v>
      </c>
      <c r="BH555" s="391"/>
      <c r="BI555" s="391"/>
      <c r="BJ555" s="391"/>
      <c r="BK555" s="391"/>
      <c r="BL555" s="391"/>
      <c r="BM555" s="391"/>
      <c r="BN555" s="391"/>
      <c r="BO555" s="391"/>
      <c r="BP555" s="391"/>
      <c r="BQ555" s="391"/>
      <c r="BR555" s="391"/>
    </row>
    <row r="556" spans="1:70" hidden="1" x14ac:dyDescent="0.35">
      <c r="A556" s="301" t="s">
        <v>477</v>
      </c>
      <c r="B556" s="302" t="s">
        <v>478</v>
      </c>
      <c r="C556" s="302" t="s">
        <v>479</v>
      </c>
      <c r="D556" s="303" t="s">
        <v>480</v>
      </c>
      <c r="E556" s="303" t="s">
        <v>481</v>
      </c>
      <c r="F556" s="302" t="s">
        <v>482</v>
      </c>
      <c r="G556" s="302" t="s">
        <v>483</v>
      </c>
      <c r="H556" s="302" t="s">
        <v>484</v>
      </c>
      <c r="I556" s="302" t="s">
        <v>485</v>
      </c>
      <c r="J556" s="302" t="s">
        <v>486</v>
      </c>
      <c r="K556" s="302" t="s">
        <v>487</v>
      </c>
      <c r="L556" s="301" t="s">
        <v>488</v>
      </c>
      <c r="M556" s="302" t="s">
        <v>587</v>
      </c>
      <c r="N556" s="302" t="s">
        <v>588</v>
      </c>
      <c r="O556" s="302" t="s">
        <v>487</v>
      </c>
      <c r="P556" s="302" t="s">
        <v>484</v>
      </c>
      <c r="Q556" s="301" t="s">
        <v>491</v>
      </c>
      <c r="R556" s="302" t="s">
        <v>492</v>
      </c>
      <c r="S556" s="302" t="s">
        <v>493</v>
      </c>
      <c r="T556" s="302">
        <v>56601793</v>
      </c>
      <c r="U556" s="302"/>
      <c r="V556" s="302"/>
      <c r="W556" s="303" t="s">
        <v>565</v>
      </c>
      <c r="X556" s="302" t="s">
        <v>792</v>
      </c>
      <c r="Y556" s="302" t="s">
        <v>496</v>
      </c>
      <c r="Z556" s="302" t="s">
        <v>793</v>
      </c>
      <c r="AA556" s="302"/>
      <c r="AB556" s="302" t="s">
        <v>794</v>
      </c>
      <c r="AC556" s="302" t="s">
        <v>795</v>
      </c>
      <c r="AD556" s="304">
        <v>0</v>
      </c>
      <c r="AE556" s="304">
        <v>241500</v>
      </c>
      <c r="AF556" s="302" t="s">
        <v>273</v>
      </c>
      <c r="AG556" s="302">
        <v>2.1753000000000001E-4</v>
      </c>
      <c r="AH556" s="304">
        <v>0</v>
      </c>
      <c r="AI556" s="304">
        <v>52.53</v>
      </c>
      <c r="AJ556" s="302"/>
      <c r="AK556" s="302"/>
      <c r="AL556" s="301"/>
      <c r="AM556" s="302"/>
      <c r="AN556" s="302"/>
      <c r="AO556" s="301"/>
      <c r="AP556" s="301"/>
      <c r="AQ556" s="302" t="s">
        <v>796</v>
      </c>
      <c r="AR556" s="302"/>
      <c r="AS556" s="303"/>
      <c r="AT556" s="302"/>
      <c r="AU556" s="302"/>
      <c r="AV556" s="304"/>
      <c r="AW556" s="302"/>
      <c r="AX556" s="302"/>
      <c r="AY556" s="304"/>
      <c r="AZ556" s="302"/>
      <c r="BA556" s="302"/>
      <c r="BB556" s="302"/>
      <c r="BC556" s="302"/>
      <c r="BD556" s="302"/>
      <c r="BE556" s="303"/>
      <c r="BF556" s="302"/>
      <c r="BG556" s="304"/>
      <c r="BH556" s="302"/>
      <c r="BI556" s="302"/>
      <c r="BJ556" s="302"/>
      <c r="BK556" s="302"/>
      <c r="BL556" s="302"/>
      <c r="BM556" s="302"/>
      <c r="BN556" s="302"/>
      <c r="BO556" s="302"/>
      <c r="BP556" s="302"/>
      <c r="BQ556" s="302"/>
      <c r="BR556" s="302"/>
    </row>
    <row r="557" spans="1:70" hidden="1" x14ac:dyDescent="0.35">
      <c r="A557" s="301" t="s">
        <v>477</v>
      </c>
      <c r="B557" s="302" t="s">
        <v>478</v>
      </c>
      <c r="C557" s="302" t="s">
        <v>479</v>
      </c>
      <c r="D557" s="303" t="s">
        <v>480</v>
      </c>
      <c r="E557" s="303" t="s">
        <v>481</v>
      </c>
      <c r="F557" s="302" t="s">
        <v>482</v>
      </c>
      <c r="G557" s="302" t="s">
        <v>483</v>
      </c>
      <c r="H557" s="302" t="s">
        <v>484</v>
      </c>
      <c r="I557" s="302" t="s">
        <v>485</v>
      </c>
      <c r="J557" s="302" t="s">
        <v>486</v>
      </c>
      <c r="K557" s="302" t="s">
        <v>487</v>
      </c>
      <c r="L557" s="301" t="s">
        <v>488</v>
      </c>
      <c r="M557" s="302" t="s">
        <v>587</v>
      </c>
      <c r="N557" s="302" t="s">
        <v>588</v>
      </c>
      <c r="O557" s="302" t="s">
        <v>487</v>
      </c>
      <c r="P557" s="302" t="s">
        <v>484</v>
      </c>
      <c r="Q557" s="301" t="s">
        <v>491</v>
      </c>
      <c r="R557" s="302" t="s">
        <v>492</v>
      </c>
      <c r="S557" s="302" t="s">
        <v>493</v>
      </c>
      <c r="T557" s="302">
        <v>57845128</v>
      </c>
      <c r="U557" s="302"/>
      <c r="V557" s="302"/>
      <c r="W557" s="303" t="s">
        <v>1655</v>
      </c>
      <c r="X557" s="302" t="s">
        <v>879</v>
      </c>
      <c r="Y557" s="302" t="s">
        <v>496</v>
      </c>
      <c r="Z557" s="302" t="s">
        <v>880</v>
      </c>
      <c r="AA557" s="302"/>
      <c r="AB557" s="302" t="s">
        <v>880</v>
      </c>
      <c r="AC557" s="302" t="s">
        <v>880</v>
      </c>
      <c r="AD557" s="304">
        <v>-1.46</v>
      </c>
      <c r="AE557" s="304">
        <v>-1.46</v>
      </c>
      <c r="AF557" s="302" t="s">
        <v>741</v>
      </c>
      <c r="AG557" s="302">
        <v>1</v>
      </c>
      <c r="AH557" s="304">
        <v>-1.46</v>
      </c>
      <c r="AI557" s="304">
        <v>-1.46</v>
      </c>
      <c r="AJ557" s="302" t="s">
        <v>501</v>
      </c>
      <c r="AK557" s="302" t="s">
        <v>502</v>
      </c>
      <c r="AL557" s="301" t="s">
        <v>503</v>
      </c>
      <c r="AM557" s="302">
        <v>34810</v>
      </c>
      <c r="AN557" s="302">
        <v>76135</v>
      </c>
      <c r="AO557" s="301" t="s">
        <v>477</v>
      </c>
      <c r="AP557" s="301" t="s">
        <v>504</v>
      </c>
      <c r="AQ557" s="302" t="s">
        <v>881</v>
      </c>
      <c r="AR557" s="302"/>
      <c r="AS557" s="303"/>
      <c r="AT557" s="302"/>
      <c r="AU557" s="302"/>
      <c r="AV557" s="304"/>
      <c r="AW557" s="302"/>
      <c r="AX557" s="302"/>
      <c r="AY557" s="304"/>
      <c r="AZ557" s="302"/>
      <c r="BA557" s="302"/>
      <c r="BB557" s="302"/>
      <c r="BC557" s="302"/>
      <c r="BD557" s="302"/>
      <c r="BE557" s="303"/>
      <c r="BF557" s="302"/>
      <c r="BG557" s="304"/>
      <c r="BH557" s="302"/>
      <c r="BI557" s="302"/>
      <c r="BJ557" s="302"/>
      <c r="BK557" s="302"/>
      <c r="BL557" s="302"/>
      <c r="BM557" s="302"/>
      <c r="BN557" s="302"/>
      <c r="BO557" s="302"/>
      <c r="BP557" s="302"/>
      <c r="BQ557" s="302"/>
      <c r="BR557" s="302"/>
    </row>
    <row r="558" spans="1:70" s="394" customFormat="1" hidden="1" x14ac:dyDescent="0.35">
      <c r="A558" s="390" t="s">
        <v>477</v>
      </c>
      <c r="B558" s="391" t="s">
        <v>478</v>
      </c>
      <c r="C558" s="391" t="s">
        <v>479</v>
      </c>
      <c r="D558" s="392" t="s">
        <v>480</v>
      </c>
      <c r="E558" s="392" t="s">
        <v>481</v>
      </c>
      <c r="F558" s="391" t="s">
        <v>482</v>
      </c>
      <c r="G558" s="391" t="s">
        <v>483</v>
      </c>
      <c r="H558" s="391" t="s">
        <v>484</v>
      </c>
      <c r="I558" s="391" t="s">
        <v>485</v>
      </c>
      <c r="J558" s="391" t="s">
        <v>486</v>
      </c>
      <c r="K558" s="391" t="s">
        <v>487</v>
      </c>
      <c r="L558" s="390" t="s">
        <v>488</v>
      </c>
      <c r="M558" s="391" t="s">
        <v>587</v>
      </c>
      <c r="N558" s="391" t="s">
        <v>588</v>
      </c>
      <c r="O558" s="391" t="s">
        <v>487</v>
      </c>
      <c r="P558" s="391" t="s">
        <v>484</v>
      </c>
      <c r="Q558" s="390" t="s">
        <v>491</v>
      </c>
      <c r="R558" s="391" t="s">
        <v>492</v>
      </c>
      <c r="S558" s="391" t="s">
        <v>493</v>
      </c>
      <c r="T558" s="391">
        <v>58056764</v>
      </c>
      <c r="U558" s="391"/>
      <c r="V558" s="391"/>
      <c r="W558" s="392" t="s">
        <v>1302</v>
      </c>
      <c r="X558" s="391" t="s">
        <v>1262</v>
      </c>
      <c r="Y558" s="391" t="s">
        <v>496</v>
      </c>
      <c r="Z558" s="391" t="s">
        <v>497</v>
      </c>
      <c r="AA558" s="391" t="s">
        <v>498</v>
      </c>
      <c r="AB558" s="391" t="s">
        <v>499</v>
      </c>
      <c r="AC558" s="391" t="s">
        <v>500</v>
      </c>
      <c r="AD558" s="393">
        <v>20000</v>
      </c>
      <c r="AE558" s="393">
        <v>20000</v>
      </c>
      <c r="AF558" s="391" t="s">
        <v>273</v>
      </c>
      <c r="AG558" s="391">
        <v>2.1424000000000001E-4</v>
      </c>
      <c r="AH558" s="393">
        <v>4.28</v>
      </c>
      <c r="AI558" s="393">
        <v>4.28</v>
      </c>
      <c r="AJ558" s="391" t="s">
        <v>501</v>
      </c>
      <c r="AK558" s="391" t="s">
        <v>502</v>
      </c>
      <c r="AL558" s="390" t="s">
        <v>503</v>
      </c>
      <c r="AM558" s="391">
        <v>34810</v>
      </c>
      <c r="AN558" s="391">
        <v>71620</v>
      </c>
      <c r="AO558" s="390" t="s">
        <v>477</v>
      </c>
      <c r="AP558" s="390" t="s">
        <v>504</v>
      </c>
      <c r="AQ558" s="391" t="s">
        <v>1263</v>
      </c>
      <c r="AR558" s="391" t="s">
        <v>572</v>
      </c>
      <c r="AS558" s="392" t="s">
        <v>1302</v>
      </c>
      <c r="AT558" s="391" t="s">
        <v>482</v>
      </c>
      <c r="AU558" s="391" t="s">
        <v>1656</v>
      </c>
      <c r="AV558" s="393" t="s">
        <v>1657</v>
      </c>
      <c r="AW558" s="391" t="s">
        <v>839</v>
      </c>
      <c r="AX558" s="391" t="s">
        <v>509</v>
      </c>
      <c r="AY558" s="393" t="s">
        <v>1657</v>
      </c>
      <c r="AZ558" s="391" t="s">
        <v>1418</v>
      </c>
      <c r="BA558" s="391" t="s">
        <v>1419</v>
      </c>
      <c r="BB558" s="391" t="s">
        <v>1420</v>
      </c>
      <c r="BC558" s="391" t="s">
        <v>1421</v>
      </c>
      <c r="BD558" s="391" t="s">
        <v>1658</v>
      </c>
      <c r="BE558" s="392" t="s">
        <v>1094</v>
      </c>
      <c r="BF558" s="391" t="s">
        <v>273</v>
      </c>
      <c r="BG558" s="393" t="s">
        <v>1657</v>
      </c>
      <c r="BH558" s="391"/>
      <c r="BI558" s="391"/>
      <c r="BJ558" s="391"/>
      <c r="BK558" s="391"/>
      <c r="BL558" s="391"/>
      <c r="BM558" s="391"/>
      <c r="BN558" s="391"/>
      <c r="BO558" s="391"/>
      <c r="BP558" s="391"/>
      <c r="BQ558" s="391"/>
      <c r="BR558" s="391"/>
    </row>
    <row r="559" spans="1:70" hidden="1" x14ac:dyDescent="0.35">
      <c r="A559" s="301" t="s">
        <v>477</v>
      </c>
      <c r="B559" s="302" t="s">
        <v>478</v>
      </c>
      <c r="C559" s="302" t="s">
        <v>479</v>
      </c>
      <c r="D559" s="303" t="s">
        <v>480</v>
      </c>
      <c r="E559" s="303" t="s">
        <v>481</v>
      </c>
      <c r="F559" s="302" t="s">
        <v>482</v>
      </c>
      <c r="G559" s="302" t="s">
        <v>483</v>
      </c>
      <c r="H559" s="302" t="s">
        <v>484</v>
      </c>
      <c r="I559" s="302" t="s">
        <v>485</v>
      </c>
      <c r="J559" s="302" t="s">
        <v>486</v>
      </c>
      <c r="K559" s="302" t="s">
        <v>487</v>
      </c>
      <c r="L559" s="301" t="s">
        <v>488</v>
      </c>
      <c r="M559" s="302" t="s">
        <v>587</v>
      </c>
      <c r="N559" s="302" t="s">
        <v>588</v>
      </c>
      <c r="O559" s="302" t="s">
        <v>487</v>
      </c>
      <c r="P559" s="302" t="s">
        <v>484</v>
      </c>
      <c r="Q559" s="301" t="s">
        <v>491</v>
      </c>
      <c r="R559" s="302" t="s">
        <v>492</v>
      </c>
      <c r="S559" s="302" t="s">
        <v>493</v>
      </c>
      <c r="T559" s="302">
        <v>58070363</v>
      </c>
      <c r="U559" s="302"/>
      <c r="V559" s="302"/>
      <c r="W559" s="303" t="s">
        <v>1302</v>
      </c>
      <c r="X559" s="302" t="s">
        <v>792</v>
      </c>
      <c r="Y559" s="302" t="s">
        <v>496</v>
      </c>
      <c r="Z559" s="302" t="s">
        <v>793</v>
      </c>
      <c r="AA559" s="302"/>
      <c r="AB559" s="302" t="s">
        <v>794</v>
      </c>
      <c r="AC559" s="302" t="s">
        <v>795</v>
      </c>
      <c r="AD559" s="304">
        <v>0</v>
      </c>
      <c r="AE559" s="304">
        <v>1400</v>
      </c>
      <c r="AF559" s="302" t="s">
        <v>273</v>
      </c>
      <c r="AG559" s="302">
        <v>2.1424000000000001E-4</v>
      </c>
      <c r="AH559" s="304">
        <v>0</v>
      </c>
      <c r="AI559" s="304">
        <v>0.3</v>
      </c>
      <c r="AJ559" s="302"/>
      <c r="AK559" s="302"/>
      <c r="AL559" s="301"/>
      <c r="AM559" s="302"/>
      <c r="AN559" s="302"/>
      <c r="AO559" s="301"/>
      <c r="AP559" s="301"/>
      <c r="AQ559" s="302" t="s">
        <v>796</v>
      </c>
      <c r="AR559" s="302"/>
      <c r="AS559" s="303"/>
      <c r="AT559" s="302"/>
      <c r="AU559" s="302"/>
      <c r="AV559" s="304"/>
      <c r="AW559" s="302"/>
      <c r="AX559" s="302"/>
      <c r="AY559" s="304"/>
      <c r="AZ559" s="302"/>
      <c r="BA559" s="302"/>
      <c r="BB559" s="302"/>
      <c r="BC559" s="302"/>
      <c r="BD559" s="302"/>
      <c r="BE559" s="303"/>
      <c r="BF559" s="302"/>
      <c r="BG559" s="304"/>
      <c r="BH559" s="302"/>
      <c r="BI559" s="302"/>
      <c r="BJ559" s="302"/>
      <c r="BK559" s="302"/>
      <c r="BL559" s="302"/>
      <c r="BM559" s="302"/>
      <c r="BN559" s="302"/>
      <c r="BO559" s="302"/>
      <c r="BP559" s="302"/>
      <c r="BQ559" s="302"/>
      <c r="BR559" s="302"/>
    </row>
    <row r="560" spans="1:70" hidden="1" x14ac:dyDescent="0.35">
      <c r="A560" s="301" t="s">
        <v>477</v>
      </c>
      <c r="B560" s="302" t="s">
        <v>478</v>
      </c>
      <c r="C560" s="302" t="s">
        <v>479</v>
      </c>
      <c r="D560" s="303" t="s">
        <v>480</v>
      </c>
      <c r="E560" s="303" t="s">
        <v>481</v>
      </c>
      <c r="F560" s="302" t="s">
        <v>482</v>
      </c>
      <c r="G560" s="302" t="s">
        <v>483</v>
      </c>
      <c r="H560" s="302" t="s">
        <v>484</v>
      </c>
      <c r="I560" s="302" t="s">
        <v>485</v>
      </c>
      <c r="J560" s="302" t="s">
        <v>486</v>
      </c>
      <c r="K560" s="302" t="s">
        <v>487</v>
      </c>
      <c r="L560" s="301" t="s">
        <v>488</v>
      </c>
      <c r="M560" s="302" t="s">
        <v>587</v>
      </c>
      <c r="N560" s="302" t="s">
        <v>588</v>
      </c>
      <c r="O560" s="302" t="s">
        <v>487</v>
      </c>
      <c r="P560" s="302" t="s">
        <v>484</v>
      </c>
      <c r="Q560" s="301" t="s">
        <v>491</v>
      </c>
      <c r="R560" s="302" t="s">
        <v>492</v>
      </c>
      <c r="S560" s="302" t="s">
        <v>493</v>
      </c>
      <c r="T560" s="302">
        <v>59081666</v>
      </c>
      <c r="U560" s="302"/>
      <c r="V560" s="302"/>
      <c r="W560" s="303" t="s">
        <v>577</v>
      </c>
      <c r="X560" s="302" t="s">
        <v>792</v>
      </c>
      <c r="Y560" s="302" t="s">
        <v>590</v>
      </c>
      <c r="Z560" s="302" t="s">
        <v>793</v>
      </c>
      <c r="AA560" s="302"/>
      <c r="AB560" s="302" t="s">
        <v>794</v>
      </c>
      <c r="AC560" s="302" t="s">
        <v>795</v>
      </c>
      <c r="AD560" s="304">
        <v>0</v>
      </c>
      <c r="AE560" s="304">
        <v>22400</v>
      </c>
      <c r="AF560" s="302" t="s">
        <v>273</v>
      </c>
      <c r="AG560" s="302">
        <v>2.1753000000000001E-4</v>
      </c>
      <c r="AH560" s="304">
        <v>0</v>
      </c>
      <c r="AI560" s="304">
        <v>4.87</v>
      </c>
      <c r="AJ560" s="302"/>
      <c r="AK560" s="302"/>
      <c r="AL560" s="301"/>
      <c r="AM560" s="302"/>
      <c r="AN560" s="302"/>
      <c r="AO560" s="301"/>
      <c r="AP560" s="301"/>
      <c r="AQ560" s="302" t="s">
        <v>796</v>
      </c>
      <c r="AR560" s="302"/>
      <c r="AS560" s="303"/>
      <c r="AT560" s="302"/>
      <c r="AU560" s="302"/>
      <c r="AV560" s="304"/>
      <c r="AW560" s="302"/>
      <c r="AX560" s="302"/>
      <c r="AY560" s="304"/>
      <c r="AZ560" s="302"/>
      <c r="BA560" s="302"/>
      <c r="BB560" s="302"/>
      <c r="BC560" s="302"/>
      <c r="BD560" s="302"/>
      <c r="BE560" s="303"/>
      <c r="BF560" s="302"/>
      <c r="BG560" s="304"/>
      <c r="BH560" s="302"/>
      <c r="BI560" s="302"/>
      <c r="BJ560" s="302"/>
      <c r="BK560" s="302"/>
      <c r="BL560" s="302"/>
      <c r="BM560" s="302"/>
      <c r="BN560" s="302"/>
      <c r="BO560" s="302"/>
      <c r="BP560" s="302"/>
      <c r="BQ560" s="302"/>
      <c r="BR560" s="302"/>
    </row>
    <row r="561" spans="1:70" hidden="1" x14ac:dyDescent="0.35">
      <c r="A561" s="301" t="s">
        <v>477</v>
      </c>
      <c r="B561" s="302" t="s">
        <v>478</v>
      </c>
      <c r="C561" s="302" t="s">
        <v>479</v>
      </c>
      <c r="D561" s="303" t="s">
        <v>480</v>
      </c>
      <c r="E561" s="303" t="s">
        <v>481</v>
      </c>
      <c r="F561" s="302" t="s">
        <v>482</v>
      </c>
      <c r="G561" s="302" t="s">
        <v>483</v>
      </c>
      <c r="H561" s="302" t="s">
        <v>484</v>
      </c>
      <c r="I561" s="302" t="s">
        <v>485</v>
      </c>
      <c r="J561" s="302" t="s">
        <v>486</v>
      </c>
      <c r="K561" s="302" t="s">
        <v>487</v>
      </c>
      <c r="L561" s="301" t="s">
        <v>488</v>
      </c>
      <c r="M561" s="302" t="s">
        <v>587</v>
      </c>
      <c r="N561" s="302" t="s">
        <v>588</v>
      </c>
      <c r="O561" s="302" t="s">
        <v>487</v>
      </c>
      <c r="P561" s="302" t="s">
        <v>484</v>
      </c>
      <c r="Q561" s="301" t="s">
        <v>491</v>
      </c>
      <c r="R561" s="302" t="s">
        <v>492</v>
      </c>
      <c r="S561" s="302" t="s">
        <v>493</v>
      </c>
      <c r="T561" s="302">
        <v>59081687</v>
      </c>
      <c r="U561" s="302"/>
      <c r="V561" s="302"/>
      <c r="W561" s="303" t="s">
        <v>576</v>
      </c>
      <c r="X561" s="302" t="s">
        <v>792</v>
      </c>
      <c r="Y561" s="302" t="s">
        <v>590</v>
      </c>
      <c r="Z561" s="302" t="s">
        <v>793</v>
      </c>
      <c r="AA561" s="302"/>
      <c r="AB561" s="302" t="s">
        <v>794</v>
      </c>
      <c r="AC561" s="302" t="s">
        <v>795</v>
      </c>
      <c r="AD561" s="304">
        <v>0</v>
      </c>
      <c r="AE561" s="304">
        <v>56350</v>
      </c>
      <c r="AF561" s="302" t="s">
        <v>273</v>
      </c>
      <c r="AG561" s="302">
        <v>2.1384E-4</v>
      </c>
      <c r="AH561" s="304">
        <v>0</v>
      </c>
      <c r="AI561" s="304">
        <v>12.05</v>
      </c>
      <c r="AJ561" s="302"/>
      <c r="AK561" s="302"/>
      <c r="AL561" s="301"/>
      <c r="AM561" s="302"/>
      <c r="AN561" s="302"/>
      <c r="AO561" s="301"/>
      <c r="AP561" s="301"/>
      <c r="AQ561" s="302" t="s">
        <v>796</v>
      </c>
      <c r="AR561" s="302"/>
      <c r="AS561" s="303"/>
      <c r="AT561" s="302"/>
      <c r="AU561" s="302"/>
      <c r="AV561" s="304"/>
      <c r="AW561" s="302"/>
      <c r="AX561" s="302"/>
      <c r="AY561" s="304"/>
      <c r="AZ561" s="302"/>
      <c r="BA561" s="302"/>
      <c r="BB561" s="302"/>
      <c r="BC561" s="302"/>
      <c r="BD561" s="302"/>
      <c r="BE561" s="303"/>
      <c r="BF561" s="302"/>
      <c r="BG561" s="304"/>
      <c r="BH561" s="302"/>
      <c r="BI561" s="302"/>
      <c r="BJ561" s="302"/>
      <c r="BK561" s="302"/>
      <c r="BL561" s="302"/>
      <c r="BM561" s="302"/>
      <c r="BN561" s="302"/>
      <c r="BO561" s="302"/>
      <c r="BP561" s="302"/>
      <c r="BQ561" s="302"/>
      <c r="BR561" s="302"/>
    </row>
    <row r="562" spans="1:70" s="409" customFormat="1" hidden="1" x14ac:dyDescent="0.35">
      <c r="A562" s="405" t="s">
        <v>477</v>
      </c>
      <c r="B562" s="406" t="s">
        <v>478</v>
      </c>
      <c r="C562" s="406" t="s">
        <v>479</v>
      </c>
      <c r="D562" s="407" t="s">
        <v>480</v>
      </c>
      <c r="E562" s="407" t="s">
        <v>481</v>
      </c>
      <c r="F562" s="406" t="s">
        <v>482</v>
      </c>
      <c r="G562" s="406" t="s">
        <v>483</v>
      </c>
      <c r="H562" s="406" t="s">
        <v>484</v>
      </c>
      <c r="I562" s="406" t="s">
        <v>485</v>
      </c>
      <c r="J562" s="406" t="s">
        <v>486</v>
      </c>
      <c r="K562" s="406" t="s">
        <v>487</v>
      </c>
      <c r="L562" s="405" t="s">
        <v>488</v>
      </c>
      <c r="M562" s="406" t="s">
        <v>587</v>
      </c>
      <c r="N562" s="406" t="s">
        <v>588</v>
      </c>
      <c r="O562" s="406" t="s">
        <v>487</v>
      </c>
      <c r="P562" s="406" t="s">
        <v>484</v>
      </c>
      <c r="Q562" s="405" t="s">
        <v>491</v>
      </c>
      <c r="R562" s="406" t="s">
        <v>492</v>
      </c>
      <c r="S562" s="406" t="s">
        <v>493</v>
      </c>
      <c r="T562" s="406">
        <v>59096016</v>
      </c>
      <c r="U562" s="406"/>
      <c r="V562" s="406"/>
      <c r="W562" s="407" t="s">
        <v>576</v>
      </c>
      <c r="X562" s="406" t="s">
        <v>1242</v>
      </c>
      <c r="Y562" s="406" t="s">
        <v>590</v>
      </c>
      <c r="Z562" s="406" t="s">
        <v>497</v>
      </c>
      <c r="AA562" s="406" t="s">
        <v>498</v>
      </c>
      <c r="AB562" s="406" t="s">
        <v>499</v>
      </c>
      <c r="AC562" s="406" t="s">
        <v>500</v>
      </c>
      <c r="AD562" s="408">
        <v>750000</v>
      </c>
      <c r="AE562" s="408">
        <v>750000</v>
      </c>
      <c r="AF562" s="406" t="s">
        <v>273</v>
      </c>
      <c r="AG562" s="406">
        <v>2.1384E-4</v>
      </c>
      <c r="AH562" s="408">
        <v>166.56</v>
      </c>
      <c r="AI562" s="408">
        <v>166.56</v>
      </c>
      <c r="AJ562" s="406" t="s">
        <v>501</v>
      </c>
      <c r="AK562" s="406" t="s">
        <v>502</v>
      </c>
      <c r="AL562" s="405" t="s">
        <v>503</v>
      </c>
      <c r="AM562" s="406">
        <v>34801</v>
      </c>
      <c r="AN562" s="406">
        <v>72715</v>
      </c>
      <c r="AO562" s="405" t="s">
        <v>477</v>
      </c>
      <c r="AP562" s="405" t="s">
        <v>504</v>
      </c>
      <c r="AQ562" s="406" t="s">
        <v>1243</v>
      </c>
      <c r="AR562" s="406" t="s">
        <v>572</v>
      </c>
      <c r="AS562" s="407" t="s">
        <v>576</v>
      </c>
      <c r="AT562" s="406" t="s">
        <v>482</v>
      </c>
      <c r="AU562" s="406" t="s">
        <v>1659</v>
      </c>
      <c r="AV562" s="408" t="s">
        <v>1660</v>
      </c>
      <c r="AW562" s="406" t="s">
        <v>1397</v>
      </c>
      <c r="AX562" s="406" t="s">
        <v>509</v>
      </c>
      <c r="AY562" s="408" t="s">
        <v>595</v>
      </c>
      <c r="AZ562" s="406">
        <v>1040651</v>
      </c>
      <c r="BA562" s="406" t="s">
        <v>1244</v>
      </c>
      <c r="BB562" s="406" t="s">
        <v>1245</v>
      </c>
      <c r="BC562" s="406" t="s">
        <v>512</v>
      </c>
      <c r="BD562" s="406" t="s">
        <v>1661</v>
      </c>
      <c r="BE562" s="407" t="s">
        <v>1662</v>
      </c>
      <c r="BF562" s="406" t="s">
        <v>273</v>
      </c>
      <c r="BG562" s="408" t="s">
        <v>1660</v>
      </c>
      <c r="BH562" s="406">
        <v>10199667</v>
      </c>
      <c r="BI562" s="406">
        <v>1</v>
      </c>
      <c r="BJ562" s="406" t="s">
        <v>1397</v>
      </c>
      <c r="BK562" s="406" t="s">
        <v>731</v>
      </c>
      <c r="BL562" s="406" t="s">
        <v>745</v>
      </c>
      <c r="BM562" s="406"/>
      <c r="BN562" s="406"/>
      <c r="BO562" s="406"/>
      <c r="BP562" s="406"/>
      <c r="BQ562" s="406"/>
      <c r="BR562" s="406"/>
    </row>
    <row r="563" spans="1:70" s="409" customFormat="1" hidden="1" x14ac:dyDescent="0.35">
      <c r="A563" s="405" t="s">
        <v>477</v>
      </c>
      <c r="B563" s="406" t="s">
        <v>478</v>
      </c>
      <c r="C563" s="406" t="s">
        <v>479</v>
      </c>
      <c r="D563" s="407" t="s">
        <v>480</v>
      </c>
      <c r="E563" s="407" t="s">
        <v>481</v>
      </c>
      <c r="F563" s="406" t="s">
        <v>482</v>
      </c>
      <c r="G563" s="406" t="s">
        <v>483</v>
      </c>
      <c r="H563" s="406" t="s">
        <v>484</v>
      </c>
      <c r="I563" s="406" t="s">
        <v>485</v>
      </c>
      <c r="J563" s="406" t="s">
        <v>486</v>
      </c>
      <c r="K563" s="406" t="s">
        <v>487</v>
      </c>
      <c r="L563" s="405" t="s">
        <v>488</v>
      </c>
      <c r="M563" s="406" t="s">
        <v>587</v>
      </c>
      <c r="N563" s="406" t="s">
        <v>588</v>
      </c>
      <c r="O563" s="406" t="s">
        <v>487</v>
      </c>
      <c r="P563" s="406" t="s">
        <v>484</v>
      </c>
      <c r="Q563" s="405" t="s">
        <v>491</v>
      </c>
      <c r="R563" s="406" t="s">
        <v>492</v>
      </c>
      <c r="S563" s="406" t="s">
        <v>493</v>
      </c>
      <c r="T563" s="406">
        <v>59096017</v>
      </c>
      <c r="U563" s="406"/>
      <c r="V563" s="406"/>
      <c r="W563" s="407" t="s">
        <v>576</v>
      </c>
      <c r="X563" s="406" t="s">
        <v>1242</v>
      </c>
      <c r="Y563" s="406" t="s">
        <v>590</v>
      </c>
      <c r="Z563" s="406" t="s">
        <v>497</v>
      </c>
      <c r="AA563" s="406" t="s">
        <v>498</v>
      </c>
      <c r="AB563" s="406" t="s">
        <v>499</v>
      </c>
      <c r="AC563" s="406" t="s">
        <v>500</v>
      </c>
      <c r="AD563" s="408">
        <v>55000</v>
      </c>
      <c r="AE563" s="408">
        <v>55000</v>
      </c>
      <c r="AF563" s="406" t="s">
        <v>273</v>
      </c>
      <c r="AG563" s="406">
        <v>2.1384E-4</v>
      </c>
      <c r="AH563" s="408">
        <v>12.21</v>
      </c>
      <c r="AI563" s="408">
        <v>12.21</v>
      </c>
      <c r="AJ563" s="406" t="s">
        <v>501</v>
      </c>
      <c r="AK563" s="406" t="s">
        <v>502</v>
      </c>
      <c r="AL563" s="405" t="s">
        <v>503</v>
      </c>
      <c r="AM563" s="406">
        <v>34801</v>
      </c>
      <c r="AN563" s="406">
        <v>72715</v>
      </c>
      <c r="AO563" s="405" t="s">
        <v>477</v>
      </c>
      <c r="AP563" s="405" t="s">
        <v>504</v>
      </c>
      <c r="AQ563" s="406" t="s">
        <v>1243</v>
      </c>
      <c r="AR563" s="406" t="s">
        <v>572</v>
      </c>
      <c r="AS563" s="407" t="s">
        <v>576</v>
      </c>
      <c r="AT563" s="406" t="s">
        <v>482</v>
      </c>
      <c r="AU563" s="406" t="s">
        <v>1659</v>
      </c>
      <c r="AV563" s="408" t="s">
        <v>1660</v>
      </c>
      <c r="AW563" s="406" t="s">
        <v>1398</v>
      </c>
      <c r="AX563" s="406" t="s">
        <v>603</v>
      </c>
      <c r="AY563" s="408" t="s">
        <v>1663</v>
      </c>
      <c r="AZ563" s="406">
        <v>1040651</v>
      </c>
      <c r="BA563" s="406" t="s">
        <v>1244</v>
      </c>
      <c r="BB563" s="406" t="s">
        <v>1245</v>
      </c>
      <c r="BC563" s="406" t="s">
        <v>512</v>
      </c>
      <c r="BD563" s="406" t="s">
        <v>1661</v>
      </c>
      <c r="BE563" s="407" t="s">
        <v>1662</v>
      </c>
      <c r="BF563" s="406" t="s">
        <v>273</v>
      </c>
      <c r="BG563" s="408" t="s">
        <v>1660</v>
      </c>
      <c r="BH563" s="406">
        <v>10199667</v>
      </c>
      <c r="BI563" s="406">
        <v>2</v>
      </c>
      <c r="BJ563" s="406" t="s">
        <v>1398</v>
      </c>
      <c r="BK563" s="406" t="s">
        <v>731</v>
      </c>
      <c r="BL563" s="406" t="s">
        <v>745</v>
      </c>
      <c r="BM563" s="406"/>
      <c r="BN563" s="406"/>
      <c r="BO563" s="406"/>
      <c r="BP563" s="406"/>
      <c r="BQ563" s="406"/>
      <c r="BR563" s="406"/>
    </row>
    <row r="564" spans="1:70" s="409" customFormat="1" hidden="1" x14ac:dyDescent="0.35">
      <c r="A564" s="405" t="s">
        <v>477</v>
      </c>
      <c r="B564" s="406" t="s">
        <v>478</v>
      </c>
      <c r="C564" s="406" t="s">
        <v>479</v>
      </c>
      <c r="D564" s="407" t="s">
        <v>480</v>
      </c>
      <c r="E564" s="407" t="s">
        <v>481</v>
      </c>
      <c r="F564" s="406" t="s">
        <v>482</v>
      </c>
      <c r="G564" s="406" t="s">
        <v>483</v>
      </c>
      <c r="H564" s="406" t="s">
        <v>484</v>
      </c>
      <c r="I564" s="406" t="s">
        <v>485</v>
      </c>
      <c r="J564" s="406" t="s">
        <v>486</v>
      </c>
      <c r="K564" s="406" t="s">
        <v>487</v>
      </c>
      <c r="L564" s="405" t="s">
        <v>488</v>
      </c>
      <c r="M564" s="406" t="s">
        <v>587</v>
      </c>
      <c r="N564" s="406" t="s">
        <v>588</v>
      </c>
      <c r="O564" s="406" t="s">
        <v>487</v>
      </c>
      <c r="P564" s="406" t="s">
        <v>484</v>
      </c>
      <c r="Q564" s="405" t="s">
        <v>491</v>
      </c>
      <c r="R564" s="406" t="s">
        <v>492</v>
      </c>
      <c r="S564" s="406" t="s">
        <v>493</v>
      </c>
      <c r="T564" s="406">
        <v>59096018</v>
      </c>
      <c r="U564" s="406"/>
      <c r="V564" s="406"/>
      <c r="W564" s="407" t="s">
        <v>576</v>
      </c>
      <c r="X564" s="406" t="s">
        <v>1242</v>
      </c>
      <c r="Y564" s="406" t="s">
        <v>590</v>
      </c>
      <c r="Z564" s="406" t="s">
        <v>497</v>
      </c>
      <c r="AA564" s="406" t="s">
        <v>498</v>
      </c>
      <c r="AB564" s="406" t="s">
        <v>499</v>
      </c>
      <c r="AC564" s="406" t="s">
        <v>605</v>
      </c>
      <c r="AD564" s="408">
        <v>0</v>
      </c>
      <c r="AE564" s="408">
        <v>0</v>
      </c>
      <c r="AF564" s="406" t="s">
        <v>273</v>
      </c>
      <c r="AG564" s="406">
        <v>2.1384E-4</v>
      </c>
      <c r="AH564" s="408">
        <v>-6.18</v>
      </c>
      <c r="AI564" s="408">
        <v>-6.18</v>
      </c>
      <c r="AJ564" s="406" t="s">
        <v>501</v>
      </c>
      <c r="AK564" s="406" t="s">
        <v>502</v>
      </c>
      <c r="AL564" s="405" t="s">
        <v>503</v>
      </c>
      <c r="AM564" s="406">
        <v>34801</v>
      </c>
      <c r="AN564" s="406">
        <v>72715</v>
      </c>
      <c r="AO564" s="405" t="s">
        <v>477</v>
      </c>
      <c r="AP564" s="405" t="s">
        <v>504</v>
      </c>
      <c r="AQ564" s="406" t="s">
        <v>1243</v>
      </c>
      <c r="AR564" s="406" t="s">
        <v>572</v>
      </c>
      <c r="AS564" s="407" t="s">
        <v>576</v>
      </c>
      <c r="AT564" s="406" t="s">
        <v>482</v>
      </c>
      <c r="AU564" s="406" t="s">
        <v>1659</v>
      </c>
      <c r="AV564" s="408" t="s">
        <v>1660</v>
      </c>
      <c r="AW564" s="406" t="s">
        <v>1397</v>
      </c>
      <c r="AX564" s="406" t="s">
        <v>509</v>
      </c>
      <c r="AY564" s="408" t="s">
        <v>606</v>
      </c>
      <c r="AZ564" s="406">
        <v>1040651</v>
      </c>
      <c r="BA564" s="406" t="s">
        <v>1244</v>
      </c>
      <c r="BB564" s="406" t="s">
        <v>1245</v>
      </c>
      <c r="BC564" s="406" t="s">
        <v>512</v>
      </c>
      <c r="BD564" s="406" t="s">
        <v>1661</v>
      </c>
      <c r="BE564" s="407" t="s">
        <v>1662</v>
      </c>
      <c r="BF564" s="406" t="s">
        <v>273</v>
      </c>
      <c r="BG564" s="408" t="s">
        <v>1660</v>
      </c>
      <c r="BH564" s="406">
        <v>10199667</v>
      </c>
      <c r="BI564" s="406">
        <v>1</v>
      </c>
      <c r="BJ564" s="406" t="s">
        <v>1397</v>
      </c>
      <c r="BK564" s="406" t="s">
        <v>731</v>
      </c>
      <c r="BL564" s="406" t="s">
        <v>745</v>
      </c>
      <c r="BM564" s="406"/>
      <c r="BN564" s="406"/>
      <c r="BO564" s="406"/>
      <c r="BP564" s="406"/>
      <c r="BQ564" s="406"/>
      <c r="BR564" s="406"/>
    </row>
    <row r="565" spans="1:70" s="409" customFormat="1" hidden="1" x14ac:dyDescent="0.35">
      <c r="A565" s="405" t="s">
        <v>477</v>
      </c>
      <c r="B565" s="406" t="s">
        <v>478</v>
      </c>
      <c r="C565" s="406" t="s">
        <v>479</v>
      </c>
      <c r="D565" s="407" t="s">
        <v>480</v>
      </c>
      <c r="E565" s="407" t="s">
        <v>481</v>
      </c>
      <c r="F565" s="406" t="s">
        <v>482</v>
      </c>
      <c r="G565" s="406" t="s">
        <v>483</v>
      </c>
      <c r="H565" s="406" t="s">
        <v>484</v>
      </c>
      <c r="I565" s="406" t="s">
        <v>485</v>
      </c>
      <c r="J565" s="406" t="s">
        <v>486</v>
      </c>
      <c r="K565" s="406" t="s">
        <v>487</v>
      </c>
      <c r="L565" s="405" t="s">
        <v>488</v>
      </c>
      <c r="M565" s="406" t="s">
        <v>587</v>
      </c>
      <c r="N565" s="406" t="s">
        <v>588</v>
      </c>
      <c r="O565" s="406" t="s">
        <v>487</v>
      </c>
      <c r="P565" s="406" t="s">
        <v>484</v>
      </c>
      <c r="Q565" s="405" t="s">
        <v>491</v>
      </c>
      <c r="R565" s="406" t="s">
        <v>492</v>
      </c>
      <c r="S565" s="406" t="s">
        <v>493</v>
      </c>
      <c r="T565" s="406">
        <v>59096019</v>
      </c>
      <c r="U565" s="406"/>
      <c r="V565" s="406"/>
      <c r="W565" s="407" t="s">
        <v>576</v>
      </c>
      <c r="X565" s="406" t="s">
        <v>1242</v>
      </c>
      <c r="Y565" s="406" t="s">
        <v>590</v>
      </c>
      <c r="Z565" s="406" t="s">
        <v>497</v>
      </c>
      <c r="AA565" s="406" t="s">
        <v>498</v>
      </c>
      <c r="AB565" s="406" t="s">
        <v>499</v>
      </c>
      <c r="AC565" s="406" t="s">
        <v>605</v>
      </c>
      <c r="AD565" s="408">
        <v>0</v>
      </c>
      <c r="AE565" s="408">
        <v>0</v>
      </c>
      <c r="AF565" s="406" t="s">
        <v>273</v>
      </c>
      <c r="AG565" s="406">
        <v>2.1384E-4</v>
      </c>
      <c r="AH565" s="408">
        <v>-0.45</v>
      </c>
      <c r="AI565" s="408">
        <v>-0.45</v>
      </c>
      <c r="AJ565" s="406" t="s">
        <v>501</v>
      </c>
      <c r="AK565" s="406" t="s">
        <v>502</v>
      </c>
      <c r="AL565" s="405" t="s">
        <v>503</v>
      </c>
      <c r="AM565" s="406">
        <v>34801</v>
      </c>
      <c r="AN565" s="406">
        <v>72715</v>
      </c>
      <c r="AO565" s="405" t="s">
        <v>477</v>
      </c>
      <c r="AP565" s="405" t="s">
        <v>504</v>
      </c>
      <c r="AQ565" s="406" t="s">
        <v>1243</v>
      </c>
      <c r="AR565" s="406" t="s">
        <v>572</v>
      </c>
      <c r="AS565" s="407" t="s">
        <v>576</v>
      </c>
      <c r="AT565" s="406" t="s">
        <v>482</v>
      </c>
      <c r="AU565" s="406" t="s">
        <v>1659</v>
      </c>
      <c r="AV565" s="408" t="s">
        <v>1660</v>
      </c>
      <c r="AW565" s="406" t="s">
        <v>1398</v>
      </c>
      <c r="AX565" s="406" t="s">
        <v>603</v>
      </c>
      <c r="AY565" s="408" t="s">
        <v>606</v>
      </c>
      <c r="AZ565" s="406">
        <v>1040651</v>
      </c>
      <c r="BA565" s="406" t="s">
        <v>1244</v>
      </c>
      <c r="BB565" s="406" t="s">
        <v>1245</v>
      </c>
      <c r="BC565" s="406" t="s">
        <v>512</v>
      </c>
      <c r="BD565" s="406" t="s">
        <v>1661</v>
      </c>
      <c r="BE565" s="407" t="s">
        <v>1662</v>
      </c>
      <c r="BF565" s="406" t="s">
        <v>273</v>
      </c>
      <c r="BG565" s="408" t="s">
        <v>1660</v>
      </c>
      <c r="BH565" s="406">
        <v>10199667</v>
      </c>
      <c r="BI565" s="406">
        <v>2</v>
      </c>
      <c r="BJ565" s="406" t="s">
        <v>1398</v>
      </c>
      <c r="BK565" s="406" t="s">
        <v>731</v>
      </c>
      <c r="BL565" s="406" t="s">
        <v>745</v>
      </c>
      <c r="BM565" s="406"/>
      <c r="BN565" s="406"/>
      <c r="BO565" s="406"/>
      <c r="BP565" s="406"/>
      <c r="BQ565" s="406"/>
      <c r="BR565" s="406"/>
    </row>
    <row r="566" spans="1:70" s="409" customFormat="1" hidden="1" x14ac:dyDescent="0.35">
      <c r="A566" s="405" t="s">
        <v>477</v>
      </c>
      <c r="B566" s="406" t="s">
        <v>478</v>
      </c>
      <c r="C566" s="406" t="s">
        <v>479</v>
      </c>
      <c r="D566" s="407" t="s">
        <v>480</v>
      </c>
      <c r="E566" s="407" t="s">
        <v>481</v>
      </c>
      <c r="F566" s="406" t="s">
        <v>482</v>
      </c>
      <c r="G566" s="406" t="s">
        <v>483</v>
      </c>
      <c r="H566" s="406" t="s">
        <v>484</v>
      </c>
      <c r="I566" s="406" t="s">
        <v>485</v>
      </c>
      <c r="J566" s="406" t="s">
        <v>486</v>
      </c>
      <c r="K566" s="406" t="s">
        <v>487</v>
      </c>
      <c r="L566" s="405" t="s">
        <v>488</v>
      </c>
      <c r="M566" s="406" t="s">
        <v>587</v>
      </c>
      <c r="N566" s="406" t="s">
        <v>588</v>
      </c>
      <c r="O566" s="406" t="s">
        <v>487</v>
      </c>
      <c r="P566" s="406" t="s">
        <v>484</v>
      </c>
      <c r="Q566" s="405" t="s">
        <v>491</v>
      </c>
      <c r="R566" s="406" t="s">
        <v>492</v>
      </c>
      <c r="S566" s="406" t="s">
        <v>493</v>
      </c>
      <c r="T566" s="406">
        <v>59096039</v>
      </c>
      <c r="U566" s="406"/>
      <c r="V566" s="406"/>
      <c r="W566" s="407" t="s">
        <v>577</v>
      </c>
      <c r="X566" s="406" t="s">
        <v>1242</v>
      </c>
      <c r="Y566" s="406" t="s">
        <v>590</v>
      </c>
      <c r="Z566" s="406" t="s">
        <v>497</v>
      </c>
      <c r="AA566" s="406" t="s">
        <v>498</v>
      </c>
      <c r="AB566" s="406" t="s">
        <v>499</v>
      </c>
      <c r="AC566" s="406" t="s">
        <v>605</v>
      </c>
      <c r="AD566" s="408">
        <v>0</v>
      </c>
      <c r="AE566" s="408">
        <v>0</v>
      </c>
      <c r="AF566" s="406" t="s">
        <v>273</v>
      </c>
      <c r="AG566" s="406">
        <v>2.1753000000000001E-4</v>
      </c>
      <c r="AH566" s="408">
        <v>-1.37</v>
      </c>
      <c r="AI566" s="408">
        <v>-1.37</v>
      </c>
      <c r="AJ566" s="406" t="s">
        <v>501</v>
      </c>
      <c r="AK566" s="406" t="s">
        <v>502</v>
      </c>
      <c r="AL566" s="405" t="s">
        <v>503</v>
      </c>
      <c r="AM566" s="406">
        <v>34801</v>
      </c>
      <c r="AN566" s="406">
        <v>72715</v>
      </c>
      <c r="AO566" s="405" t="s">
        <v>477</v>
      </c>
      <c r="AP566" s="405" t="s">
        <v>504</v>
      </c>
      <c r="AQ566" s="406" t="s">
        <v>1243</v>
      </c>
      <c r="AR566" s="406" t="s">
        <v>566</v>
      </c>
      <c r="AS566" s="407" t="s">
        <v>577</v>
      </c>
      <c r="AT566" s="406" t="s">
        <v>482</v>
      </c>
      <c r="AU566" s="406" t="s">
        <v>1664</v>
      </c>
      <c r="AV566" s="408" t="s">
        <v>1665</v>
      </c>
      <c r="AW566" s="406" t="s">
        <v>1397</v>
      </c>
      <c r="AX566" s="406" t="s">
        <v>509</v>
      </c>
      <c r="AY566" s="408" t="s">
        <v>606</v>
      </c>
      <c r="AZ566" s="406">
        <v>1040651</v>
      </c>
      <c r="BA566" s="406" t="s">
        <v>1244</v>
      </c>
      <c r="BB566" s="406" t="s">
        <v>1245</v>
      </c>
      <c r="BC566" s="406" t="s">
        <v>512</v>
      </c>
      <c r="BD566" s="406" t="s">
        <v>1666</v>
      </c>
      <c r="BE566" s="407" t="s">
        <v>1662</v>
      </c>
      <c r="BF566" s="406" t="s">
        <v>273</v>
      </c>
      <c r="BG566" s="408" t="s">
        <v>1665</v>
      </c>
      <c r="BH566" s="406">
        <v>10199667</v>
      </c>
      <c r="BI566" s="406">
        <v>1</v>
      </c>
      <c r="BJ566" s="406" t="s">
        <v>1397</v>
      </c>
      <c r="BK566" s="406" t="s">
        <v>731</v>
      </c>
      <c r="BL566" s="406" t="s">
        <v>745</v>
      </c>
      <c r="BM566" s="406"/>
      <c r="BN566" s="406"/>
      <c r="BO566" s="406"/>
      <c r="BP566" s="406"/>
      <c r="BQ566" s="406"/>
      <c r="BR566" s="406"/>
    </row>
    <row r="567" spans="1:70" s="409" customFormat="1" hidden="1" x14ac:dyDescent="0.35">
      <c r="A567" s="405" t="s">
        <v>477</v>
      </c>
      <c r="B567" s="406" t="s">
        <v>478</v>
      </c>
      <c r="C567" s="406" t="s">
        <v>479</v>
      </c>
      <c r="D567" s="407" t="s">
        <v>480</v>
      </c>
      <c r="E567" s="407" t="s">
        <v>481</v>
      </c>
      <c r="F567" s="406" t="s">
        <v>482</v>
      </c>
      <c r="G567" s="406" t="s">
        <v>483</v>
      </c>
      <c r="H567" s="406" t="s">
        <v>484</v>
      </c>
      <c r="I567" s="406" t="s">
        <v>485</v>
      </c>
      <c r="J567" s="406" t="s">
        <v>486</v>
      </c>
      <c r="K567" s="406" t="s">
        <v>487</v>
      </c>
      <c r="L567" s="405" t="s">
        <v>488</v>
      </c>
      <c r="M567" s="406" t="s">
        <v>587</v>
      </c>
      <c r="N567" s="406" t="s">
        <v>588</v>
      </c>
      <c r="O567" s="406" t="s">
        <v>487</v>
      </c>
      <c r="P567" s="406" t="s">
        <v>484</v>
      </c>
      <c r="Q567" s="405" t="s">
        <v>491</v>
      </c>
      <c r="R567" s="406" t="s">
        <v>492</v>
      </c>
      <c r="S567" s="406" t="s">
        <v>493</v>
      </c>
      <c r="T567" s="406">
        <v>59096040</v>
      </c>
      <c r="U567" s="406"/>
      <c r="V567" s="406"/>
      <c r="W567" s="407" t="s">
        <v>577</v>
      </c>
      <c r="X567" s="406" t="s">
        <v>1242</v>
      </c>
      <c r="Y567" s="406" t="s">
        <v>590</v>
      </c>
      <c r="Z567" s="406" t="s">
        <v>497</v>
      </c>
      <c r="AA567" s="406" t="s">
        <v>498</v>
      </c>
      <c r="AB567" s="406" t="s">
        <v>499</v>
      </c>
      <c r="AC567" s="406" t="s">
        <v>605</v>
      </c>
      <c r="AD567" s="408">
        <v>0</v>
      </c>
      <c r="AE567" s="408">
        <v>0</v>
      </c>
      <c r="AF567" s="406" t="s">
        <v>273</v>
      </c>
      <c r="AG567" s="406">
        <v>2.1753000000000001E-4</v>
      </c>
      <c r="AH567" s="408">
        <v>-0.09</v>
      </c>
      <c r="AI567" s="408">
        <v>-0.09</v>
      </c>
      <c r="AJ567" s="406" t="s">
        <v>501</v>
      </c>
      <c r="AK567" s="406" t="s">
        <v>502</v>
      </c>
      <c r="AL567" s="405" t="s">
        <v>503</v>
      </c>
      <c r="AM567" s="406">
        <v>34801</v>
      </c>
      <c r="AN567" s="406">
        <v>72715</v>
      </c>
      <c r="AO567" s="405" t="s">
        <v>477</v>
      </c>
      <c r="AP567" s="405" t="s">
        <v>504</v>
      </c>
      <c r="AQ567" s="406" t="s">
        <v>1243</v>
      </c>
      <c r="AR567" s="406" t="s">
        <v>566</v>
      </c>
      <c r="AS567" s="407" t="s">
        <v>577</v>
      </c>
      <c r="AT567" s="406" t="s">
        <v>482</v>
      </c>
      <c r="AU567" s="406" t="s">
        <v>1664</v>
      </c>
      <c r="AV567" s="408" t="s">
        <v>1665</v>
      </c>
      <c r="AW567" s="406" t="s">
        <v>1398</v>
      </c>
      <c r="AX567" s="406" t="s">
        <v>603</v>
      </c>
      <c r="AY567" s="408" t="s">
        <v>606</v>
      </c>
      <c r="AZ567" s="406">
        <v>1040651</v>
      </c>
      <c r="BA567" s="406" t="s">
        <v>1244</v>
      </c>
      <c r="BB567" s="406" t="s">
        <v>1245</v>
      </c>
      <c r="BC567" s="406" t="s">
        <v>512</v>
      </c>
      <c r="BD567" s="406" t="s">
        <v>1666</v>
      </c>
      <c r="BE567" s="407" t="s">
        <v>1662</v>
      </c>
      <c r="BF567" s="406" t="s">
        <v>273</v>
      </c>
      <c r="BG567" s="408" t="s">
        <v>1665</v>
      </c>
      <c r="BH567" s="406">
        <v>10199667</v>
      </c>
      <c r="BI567" s="406">
        <v>2</v>
      </c>
      <c r="BJ567" s="406" t="s">
        <v>1398</v>
      </c>
      <c r="BK567" s="406" t="s">
        <v>731</v>
      </c>
      <c r="BL567" s="406" t="s">
        <v>745</v>
      </c>
      <c r="BM567" s="406"/>
      <c r="BN567" s="406"/>
      <c r="BO567" s="406"/>
      <c r="BP567" s="406"/>
      <c r="BQ567" s="406"/>
      <c r="BR567" s="406"/>
    </row>
    <row r="568" spans="1:70" s="409" customFormat="1" hidden="1" x14ac:dyDescent="0.35">
      <c r="A568" s="405" t="s">
        <v>477</v>
      </c>
      <c r="B568" s="406" t="s">
        <v>478</v>
      </c>
      <c r="C568" s="406" t="s">
        <v>479</v>
      </c>
      <c r="D568" s="407" t="s">
        <v>480</v>
      </c>
      <c r="E568" s="407" t="s">
        <v>481</v>
      </c>
      <c r="F568" s="406" t="s">
        <v>482</v>
      </c>
      <c r="G568" s="406" t="s">
        <v>483</v>
      </c>
      <c r="H568" s="406" t="s">
        <v>484</v>
      </c>
      <c r="I568" s="406" t="s">
        <v>485</v>
      </c>
      <c r="J568" s="406" t="s">
        <v>486</v>
      </c>
      <c r="K568" s="406" t="s">
        <v>487</v>
      </c>
      <c r="L568" s="405" t="s">
        <v>488</v>
      </c>
      <c r="M568" s="406" t="s">
        <v>587</v>
      </c>
      <c r="N568" s="406" t="s">
        <v>588</v>
      </c>
      <c r="O568" s="406" t="s">
        <v>487</v>
      </c>
      <c r="P568" s="406" t="s">
        <v>484</v>
      </c>
      <c r="Q568" s="405" t="s">
        <v>491</v>
      </c>
      <c r="R568" s="406" t="s">
        <v>492</v>
      </c>
      <c r="S568" s="406" t="s">
        <v>493</v>
      </c>
      <c r="T568" s="406">
        <v>59096041</v>
      </c>
      <c r="U568" s="406"/>
      <c r="V568" s="406"/>
      <c r="W568" s="407" t="s">
        <v>577</v>
      </c>
      <c r="X568" s="406" t="s">
        <v>1242</v>
      </c>
      <c r="Y568" s="406" t="s">
        <v>590</v>
      </c>
      <c r="Z568" s="406" t="s">
        <v>497</v>
      </c>
      <c r="AA568" s="406" t="s">
        <v>498</v>
      </c>
      <c r="AB568" s="406" t="s">
        <v>499</v>
      </c>
      <c r="AC568" s="406" t="s">
        <v>500</v>
      </c>
      <c r="AD568" s="408">
        <v>300000</v>
      </c>
      <c r="AE568" s="408">
        <v>300000</v>
      </c>
      <c r="AF568" s="406" t="s">
        <v>273</v>
      </c>
      <c r="AG568" s="406">
        <v>2.1753000000000001E-4</v>
      </c>
      <c r="AH568" s="408">
        <v>66.63</v>
      </c>
      <c r="AI568" s="408">
        <v>66.63</v>
      </c>
      <c r="AJ568" s="406" t="s">
        <v>501</v>
      </c>
      <c r="AK568" s="406" t="s">
        <v>502</v>
      </c>
      <c r="AL568" s="405" t="s">
        <v>503</v>
      </c>
      <c r="AM568" s="406">
        <v>34801</v>
      </c>
      <c r="AN568" s="406">
        <v>72715</v>
      </c>
      <c r="AO568" s="405" t="s">
        <v>477</v>
      </c>
      <c r="AP568" s="405" t="s">
        <v>504</v>
      </c>
      <c r="AQ568" s="406" t="s">
        <v>1243</v>
      </c>
      <c r="AR568" s="406" t="s">
        <v>566</v>
      </c>
      <c r="AS568" s="407" t="s">
        <v>577</v>
      </c>
      <c r="AT568" s="406" t="s">
        <v>482</v>
      </c>
      <c r="AU568" s="406" t="s">
        <v>1664</v>
      </c>
      <c r="AV568" s="408" t="s">
        <v>1665</v>
      </c>
      <c r="AW568" s="406" t="s">
        <v>1397</v>
      </c>
      <c r="AX568" s="406" t="s">
        <v>509</v>
      </c>
      <c r="AY568" s="408" t="s">
        <v>1586</v>
      </c>
      <c r="AZ568" s="406">
        <v>1040651</v>
      </c>
      <c r="BA568" s="406" t="s">
        <v>1244</v>
      </c>
      <c r="BB568" s="406" t="s">
        <v>1245</v>
      </c>
      <c r="BC568" s="406" t="s">
        <v>512</v>
      </c>
      <c r="BD568" s="406" t="s">
        <v>1666</v>
      </c>
      <c r="BE568" s="407" t="s">
        <v>1662</v>
      </c>
      <c r="BF568" s="406" t="s">
        <v>273</v>
      </c>
      <c r="BG568" s="408" t="s">
        <v>1665</v>
      </c>
      <c r="BH568" s="406">
        <v>10199667</v>
      </c>
      <c r="BI568" s="406">
        <v>1</v>
      </c>
      <c r="BJ568" s="406" t="s">
        <v>1397</v>
      </c>
      <c r="BK568" s="406" t="s">
        <v>731</v>
      </c>
      <c r="BL568" s="406" t="s">
        <v>745</v>
      </c>
      <c r="BM568" s="406"/>
      <c r="BN568" s="406"/>
      <c r="BO568" s="406"/>
      <c r="BP568" s="406"/>
      <c r="BQ568" s="406"/>
      <c r="BR568" s="406"/>
    </row>
    <row r="569" spans="1:70" s="409" customFormat="1" hidden="1" x14ac:dyDescent="0.35">
      <c r="A569" s="405" t="s">
        <v>477</v>
      </c>
      <c r="B569" s="406" t="s">
        <v>478</v>
      </c>
      <c r="C569" s="406" t="s">
        <v>479</v>
      </c>
      <c r="D569" s="407" t="s">
        <v>480</v>
      </c>
      <c r="E569" s="407" t="s">
        <v>481</v>
      </c>
      <c r="F569" s="406" t="s">
        <v>482</v>
      </c>
      <c r="G569" s="406" t="s">
        <v>483</v>
      </c>
      <c r="H569" s="406" t="s">
        <v>484</v>
      </c>
      <c r="I569" s="406" t="s">
        <v>485</v>
      </c>
      <c r="J569" s="406" t="s">
        <v>486</v>
      </c>
      <c r="K569" s="406" t="s">
        <v>487</v>
      </c>
      <c r="L569" s="405" t="s">
        <v>488</v>
      </c>
      <c r="M569" s="406" t="s">
        <v>587</v>
      </c>
      <c r="N569" s="406" t="s">
        <v>588</v>
      </c>
      <c r="O569" s="406" t="s">
        <v>487</v>
      </c>
      <c r="P569" s="406" t="s">
        <v>484</v>
      </c>
      <c r="Q569" s="405" t="s">
        <v>491</v>
      </c>
      <c r="R569" s="406" t="s">
        <v>492</v>
      </c>
      <c r="S569" s="406" t="s">
        <v>493</v>
      </c>
      <c r="T569" s="406">
        <v>59096042</v>
      </c>
      <c r="U569" s="406"/>
      <c r="V569" s="406"/>
      <c r="W569" s="407" t="s">
        <v>577</v>
      </c>
      <c r="X569" s="406" t="s">
        <v>1242</v>
      </c>
      <c r="Y569" s="406" t="s">
        <v>590</v>
      </c>
      <c r="Z569" s="406" t="s">
        <v>497</v>
      </c>
      <c r="AA569" s="406" t="s">
        <v>498</v>
      </c>
      <c r="AB569" s="406" t="s">
        <v>499</v>
      </c>
      <c r="AC569" s="406" t="s">
        <v>500</v>
      </c>
      <c r="AD569" s="408">
        <v>20000</v>
      </c>
      <c r="AE569" s="408">
        <v>20000</v>
      </c>
      <c r="AF569" s="406" t="s">
        <v>273</v>
      </c>
      <c r="AG569" s="406">
        <v>2.1753000000000001E-4</v>
      </c>
      <c r="AH569" s="408">
        <v>4.4400000000000004</v>
      </c>
      <c r="AI569" s="408">
        <v>4.4400000000000004</v>
      </c>
      <c r="AJ569" s="406" t="s">
        <v>501</v>
      </c>
      <c r="AK569" s="406" t="s">
        <v>502</v>
      </c>
      <c r="AL569" s="405" t="s">
        <v>503</v>
      </c>
      <c r="AM569" s="406">
        <v>34801</v>
      </c>
      <c r="AN569" s="406">
        <v>72715</v>
      </c>
      <c r="AO569" s="405" t="s">
        <v>477</v>
      </c>
      <c r="AP569" s="405" t="s">
        <v>504</v>
      </c>
      <c r="AQ569" s="406" t="s">
        <v>1243</v>
      </c>
      <c r="AR569" s="406" t="s">
        <v>566</v>
      </c>
      <c r="AS569" s="407" t="s">
        <v>577</v>
      </c>
      <c r="AT569" s="406" t="s">
        <v>482</v>
      </c>
      <c r="AU569" s="406" t="s">
        <v>1664</v>
      </c>
      <c r="AV569" s="408" t="s">
        <v>1665</v>
      </c>
      <c r="AW569" s="406" t="s">
        <v>1398</v>
      </c>
      <c r="AX569" s="406" t="s">
        <v>603</v>
      </c>
      <c r="AY569" s="408" t="s">
        <v>1657</v>
      </c>
      <c r="AZ569" s="406">
        <v>1040651</v>
      </c>
      <c r="BA569" s="406" t="s">
        <v>1244</v>
      </c>
      <c r="BB569" s="406" t="s">
        <v>1245</v>
      </c>
      <c r="BC569" s="406" t="s">
        <v>512</v>
      </c>
      <c r="BD569" s="406" t="s">
        <v>1666</v>
      </c>
      <c r="BE569" s="407" t="s">
        <v>1662</v>
      </c>
      <c r="BF569" s="406" t="s">
        <v>273</v>
      </c>
      <c r="BG569" s="408" t="s">
        <v>1665</v>
      </c>
      <c r="BH569" s="406">
        <v>10199667</v>
      </c>
      <c r="BI569" s="406">
        <v>2</v>
      </c>
      <c r="BJ569" s="406" t="s">
        <v>1398</v>
      </c>
      <c r="BK569" s="406" t="s">
        <v>731</v>
      </c>
      <c r="BL569" s="406" t="s">
        <v>745</v>
      </c>
      <c r="BM569" s="406"/>
      <c r="BN569" s="406"/>
      <c r="BO569" s="406"/>
      <c r="BP569" s="406"/>
      <c r="BQ569" s="406"/>
      <c r="BR569" s="406"/>
    </row>
    <row r="570" spans="1:70" hidden="1" x14ac:dyDescent="0.35">
      <c r="A570" s="301" t="s">
        <v>477</v>
      </c>
      <c r="B570" s="302" t="s">
        <v>478</v>
      </c>
      <c r="C570" s="302" t="s">
        <v>479</v>
      </c>
      <c r="D570" s="303" t="s">
        <v>480</v>
      </c>
      <c r="E570" s="303" t="s">
        <v>481</v>
      </c>
      <c r="F570" s="302" t="s">
        <v>482</v>
      </c>
      <c r="G570" s="302" t="s">
        <v>483</v>
      </c>
      <c r="H570" s="302" t="s">
        <v>484</v>
      </c>
      <c r="I570" s="302" t="s">
        <v>485</v>
      </c>
      <c r="J570" s="302" t="s">
        <v>486</v>
      </c>
      <c r="K570" s="302" t="s">
        <v>487</v>
      </c>
      <c r="L570" s="301" t="s">
        <v>488</v>
      </c>
      <c r="M570" s="302" t="s">
        <v>587</v>
      </c>
      <c r="N570" s="302" t="s">
        <v>588</v>
      </c>
      <c r="O570" s="302" t="s">
        <v>487</v>
      </c>
      <c r="P570" s="302" t="s">
        <v>484</v>
      </c>
      <c r="Q570" s="301" t="s">
        <v>491</v>
      </c>
      <c r="R570" s="302" t="s">
        <v>492</v>
      </c>
      <c r="S570" s="302" t="s">
        <v>493</v>
      </c>
      <c r="T570" s="302">
        <v>59152085</v>
      </c>
      <c r="U570" s="302"/>
      <c r="V570" s="302"/>
      <c r="W570" s="303" t="s">
        <v>1074</v>
      </c>
      <c r="X570" s="302" t="s">
        <v>879</v>
      </c>
      <c r="Y570" s="302" t="s">
        <v>590</v>
      </c>
      <c r="Z570" s="302" t="s">
        <v>880</v>
      </c>
      <c r="AA570" s="302"/>
      <c r="AB570" s="302" t="s">
        <v>880</v>
      </c>
      <c r="AC570" s="302" t="s">
        <v>880</v>
      </c>
      <c r="AD570" s="304">
        <v>-1.18</v>
      </c>
      <c r="AE570" s="304">
        <v>-1.18</v>
      </c>
      <c r="AF570" s="302" t="s">
        <v>741</v>
      </c>
      <c r="AG570" s="302">
        <v>1</v>
      </c>
      <c r="AH570" s="304">
        <v>-1.18</v>
      </c>
      <c r="AI570" s="304">
        <v>-1.18</v>
      </c>
      <c r="AJ570" s="302" t="s">
        <v>501</v>
      </c>
      <c r="AK570" s="302" t="s">
        <v>502</v>
      </c>
      <c r="AL570" s="301" t="s">
        <v>503</v>
      </c>
      <c r="AM570" s="302">
        <v>34801</v>
      </c>
      <c r="AN570" s="302">
        <v>76135</v>
      </c>
      <c r="AO570" s="301" t="s">
        <v>477</v>
      </c>
      <c r="AP570" s="301" t="s">
        <v>504</v>
      </c>
      <c r="AQ570" s="302" t="s">
        <v>885</v>
      </c>
      <c r="AR570" s="302"/>
      <c r="AS570" s="303"/>
      <c r="AT570" s="302"/>
      <c r="AU570" s="302"/>
      <c r="AV570" s="304"/>
      <c r="AW570" s="302"/>
      <c r="AX570" s="302"/>
      <c r="AY570" s="304"/>
      <c r="AZ570" s="302"/>
      <c r="BA570" s="302"/>
      <c r="BB570" s="302"/>
      <c r="BC570" s="302"/>
      <c r="BD570" s="302"/>
      <c r="BE570" s="303"/>
      <c r="BF570" s="302"/>
      <c r="BG570" s="304"/>
      <c r="BH570" s="302"/>
      <c r="BI570" s="302"/>
      <c r="BJ570" s="302"/>
      <c r="BK570" s="302"/>
      <c r="BL570" s="302"/>
      <c r="BM570" s="302"/>
      <c r="BN570" s="302"/>
      <c r="BO570" s="302"/>
      <c r="BP570" s="302"/>
      <c r="BQ570" s="302"/>
      <c r="BR570" s="302"/>
    </row>
    <row r="571" spans="1:70" s="394" customFormat="1" hidden="1" x14ac:dyDescent="0.35">
      <c r="A571" s="390" t="s">
        <v>477</v>
      </c>
      <c r="B571" s="391" t="s">
        <v>478</v>
      </c>
      <c r="C571" s="391" t="s">
        <v>479</v>
      </c>
      <c r="D571" s="392" t="s">
        <v>480</v>
      </c>
      <c r="E571" s="392" t="s">
        <v>481</v>
      </c>
      <c r="F571" s="391" t="s">
        <v>482</v>
      </c>
      <c r="G571" s="391" t="s">
        <v>483</v>
      </c>
      <c r="H571" s="391" t="s">
        <v>484</v>
      </c>
      <c r="I571" s="391" t="s">
        <v>485</v>
      </c>
      <c r="J571" s="391" t="s">
        <v>486</v>
      </c>
      <c r="K571" s="391" t="s">
        <v>487</v>
      </c>
      <c r="L571" s="390" t="s">
        <v>488</v>
      </c>
      <c r="M571" s="391" t="s">
        <v>587</v>
      </c>
      <c r="N571" s="391" t="s">
        <v>588</v>
      </c>
      <c r="O571" s="391" t="s">
        <v>487</v>
      </c>
      <c r="P571" s="391" t="s">
        <v>484</v>
      </c>
      <c r="Q571" s="390" t="s">
        <v>491</v>
      </c>
      <c r="R571" s="391" t="s">
        <v>492</v>
      </c>
      <c r="S571" s="391" t="s">
        <v>493</v>
      </c>
      <c r="T571" s="391">
        <v>61586968</v>
      </c>
      <c r="U571" s="391"/>
      <c r="V571" s="391"/>
      <c r="W571" s="392" t="s">
        <v>1113</v>
      </c>
      <c r="X571" s="391" t="s">
        <v>1058</v>
      </c>
      <c r="Y571" s="391" t="s">
        <v>496</v>
      </c>
      <c r="Z571" s="391" t="s">
        <v>497</v>
      </c>
      <c r="AA571" s="391" t="s">
        <v>498</v>
      </c>
      <c r="AB571" s="391" t="s">
        <v>499</v>
      </c>
      <c r="AC571" s="391" t="s">
        <v>500</v>
      </c>
      <c r="AD571" s="393">
        <v>252</v>
      </c>
      <c r="AE571" s="393">
        <v>252</v>
      </c>
      <c r="AF571" s="391" t="s">
        <v>741</v>
      </c>
      <c r="AG571" s="391">
        <v>1</v>
      </c>
      <c r="AH571" s="393">
        <v>252</v>
      </c>
      <c r="AI571" s="393">
        <v>252</v>
      </c>
      <c r="AJ571" s="391" t="s">
        <v>501</v>
      </c>
      <c r="AK571" s="391" t="s">
        <v>502</v>
      </c>
      <c r="AL571" s="390" t="s">
        <v>503</v>
      </c>
      <c r="AM571" s="391">
        <v>34810</v>
      </c>
      <c r="AN571" s="391">
        <v>71635</v>
      </c>
      <c r="AO571" s="390" t="s">
        <v>477</v>
      </c>
      <c r="AP571" s="390" t="s">
        <v>504</v>
      </c>
      <c r="AQ571" s="391" t="s">
        <v>1059</v>
      </c>
      <c r="AR571" s="391" t="s">
        <v>1126</v>
      </c>
      <c r="AS571" s="392" t="s">
        <v>1667</v>
      </c>
      <c r="AT571" s="391" t="s">
        <v>482</v>
      </c>
      <c r="AU571" s="391" t="s">
        <v>1668</v>
      </c>
      <c r="AV571" s="393" t="s">
        <v>1669</v>
      </c>
      <c r="AW571" s="391" t="s">
        <v>1060</v>
      </c>
      <c r="AX571" s="391" t="s">
        <v>603</v>
      </c>
      <c r="AY571" s="393" t="s">
        <v>1061</v>
      </c>
      <c r="AZ571" s="391" t="s">
        <v>845</v>
      </c>
      <c r="BA571" s="391" t="s">
        <v>846</v>
      </c>
      <c r="BB571" s="391" t="s">
        <v>780</v>
      </c>
      <c r="BC571" s="391" t="s">
        <v>521</v>
      </c>
      <c r="BD571" s="391" t="s">
        <v>1670</v>
      </c>
      <c r="BE571" s="392" t="s">
        <v>1671</v>
      </c>
      <c r="BF571" s="391" t="s">
        <v>741</v>
      </c>
      <c r="BG571" s="393" t="s">
        <v>1669</v>
      </c>
      <c r="BH571" s="391"/>
      <c r="BI571" s="391"/>
      <c r="BJ571" s="391"/>
      <c r="BK571" s="391"/>
      <c r="BL571" s="391"/>
      <c r="BM571" s="391"/>
      <c r="BN571" s="391"/>
      <c r="BO571" s="391"/>
      <c r="BP571" s="391"/>
      <c r="BQ571" s="391"/>
      <c r="BR571" s="391"/>
    </row>
    <row r="572" spans="1:70" s="394" customFormat="1" hidden="1" x14ac:dyDescent="0.35">
      <c r="A572" s="390" t="s">
        <v>477</v>
      </c>
      <c r="B572" s="391" t="s">
        <v>478</v>
      </c>
      <c r="C572" s="391" t="s">
        <v>479</v>
      </c>
      <c r="D572" s="392" t="s">
        <v>480</v>
      </c>
      <c r="E572" s="392" t="s">
        <v>481</v>
      </c>
      <c r="F572" s="391" t="s">
        <v>482</v>
      </c>
      <c r="G572" s="391" t="s">
        <v>483</v>
      </c>
      <c r="H572" s="391" t="s">
        <v>484</v>
      </c>
      <c r="I572" s="391" t="s">
        <v>485</v>
      </c>
      <c r="J572" s="391" t="s">
        <v>486</v>
      </c>
      <c r="K572" s="391" t="s">
        <v>487</v>
      </c>
      <c r="L572" s="390" t="s">
        <v>488</v>
      </c>
      <c r="M572" s="391" t="s">
        <v>587</v>
      </c>
      <c r="N572" s="391" t="s">
        <v>588</v>
      </c>
      <c r="O572" s="391" t="s">
        <v>487</v>
      </c>
      <c r="P572" s="391" t="s">
        <v>484</v>
      </c>
      <c r="Q572" s="390" t="s">
        <v>491</v>
      </c>
      <c r="R572" s="391" t="s">
        <v>492</v>
      </c>
      <c r="S572" s="391" t="s">
        <v>493</v>
      </c>
      <c r="T572" s="391">
        <v>61586969</v>
      </c>
      <c r="U572" s="391"/>
      <c r="V572" s="391"/>
      <c r="W572" s="392" t="s">
        <v>1113</v>
      </c>
      <c r="X572" s="391" t="s">
        <v>1262</v>
      </c>
      <c r="Y572" s="391" t="s">
        <v>496</v>
      </c>
      <c r="Z572" s="391" t="s">
        <v>497</v>
      </c>
      <c r="AA572" s="391" t="s">
        <v>498</v>
      </c>
      <c r="AB572" s="391" t="s">
        <v>499</v>
      </c>
      <c r="AC572" s="391" t="s">
        <v>500</v>
      </c>
      <c r="AD572" s="393">
        <v>240</v>
      </c>
      <c r="AE572" s="393">
        <v>240</v>
      </c>
      <c r="AF572" s="391" t="s">
        <v>741</v>
      </c>
      <c r="AG572" s="391">
        <v>1</v>
      </c>
      <c r="AH572" s="393">
        <v>240</v>
      </c>
      <c r="AI572" s="393">
        <v>240</v>
      </c>
      <c r="AJ572" s="391" t="s">
        <v>501</v>
      </c>
      <c r="AK572" s="391" t="s">
        <v>502</v>
      </c>
      <c r="AL572" s="390" t="s">
        <v>503</v>
      </c>
      <c r="AM572" s="391">
        <v>34810</v>
      </c>
      <c r="AN572" s="391">
        <v>71620</v>
      </c>
      <c r="AO572" s="390" t="s">
        <v>477</v>
      </c>
      <c r="AP572" s="390" t="s">
        <v>504</v>
      </c>
      <c r="AQ572" s="391" t="s">
        <v>1263</v>
      </c>
      <c r="AR572" s="391" t="s">
        <v>1126</v>
      </c>
      <c r="AS572" s="392" t="s">
        <v>1667</v>
      </c>
      <c r="AT572" s="391" t="s">
        <v>482</v>
      </c>
      <c r="AU572" s="391" t="s">
        <v>1668</v>
      </c>
      <c r="AV572" s="393" t="s">
        <v>1669</v>
      </c>
      <c r="AW572" s="391" t="s">
        <v>1174</v>
      </c>
      <c r="AX572" s="391" t="s">
        <v>509</v>
      </c>
      <c r="AY572" s="393" t="s">
        <v>1604</v>
      </c>
      <c r="AZ572" s="391" t="s">
        <v>845</v>
      </c>
      <c r="BA572" s="391" t="s">
        <v>846</v>
      </c>
      <c r="BB572" s="391" t="s">
        <v>780</v>
      </c>
      <c r="BC572" s="391" t="s">
        <v>521</v>
      </c>
      <c r="BD572" s="391" t="s">
        <v>1670</v>
      </c>
      <c r="BE572" s="392" t="s">
        <v>1671</v>
      </c>
      <c r="BF572" s="391" t="s">
        <v>741</v>
      </c>
      <c r="BG572" s="393" t="s">
        <v>1669</v>
      </c>
      <c r="BH572" s="391"/>
      <c r="BI572" s="391"/>
      <c r="BJ572" s="391"/>
      <c r="BK572" s="391"/>
      <c r="BL572" s="391"/>
      <c r="BM572" s="391"/>
      <c r="BN572" s="391"/>
      <c r="BO572" s="391"/>
      <c r="BP572" s="391"/>
      <c r="BQ572" s="391"/>
      <c r="BR572" s="391"/>
    </row>
    <row r="573" spans="1:70" hidden="1" x14ac:dyDescent="0.35">
      <c r="A573" s="301" t="s">
        <v>477</v>
      </c>
      <c r="B573" s="302" t="s">
        <v>478</v>
      </c>
      <c r="C573" s="302" t="s">
        <v>479</v>
      </c>
      <c r="D573" s="303" t="s">
        <v>480</v>
      </c>
      <c r="E573" s="303" t="s">
        <v>481</v>
      </c>
      <c r="F573" s="302" t="s">
        <v>482</v>
      </c>
      <c r="G573" s="302" t="s">
        <v>483</v>
      </c>
      <c r="H573" s="302" t="s">
        <v>484</v>
      </c>
      <c r="I573" s="302" t="s">
        <v>485</v>
      </c>
      <c r="J573" s="302" t="s">
        <v>486</v>
      </c>
      <c r="K573" s="302" t="s">
        <v>487</v>
      </c>
      <c r="L573" s="301" t="s">
        <v>488</v>
      </c>
      <c r="M573" s="302" t="s">
        <v>587</v>
      </c>
      <c r="N573" s="302" t="s">
        <v>588</v>
      </c>
      <c r="O573" s="302" t="s">
        <v>487</v>
      </c>
      <c r="P573" s="302" t="s">
        <v>484</v>
      </c>
      <c r="Q573" s="301" t="s">
        <v>491</v>
      </c>
      <c r="R573" s="302" t="s">
        <v>492</v>
      </c>
      <c r="S573" s="302" t="s">
        <v>493</v>
      </c>
      <c r="T573" s="302">
        <v>61594073</v>
      </c>
      <c r="U573" s="302"/>
      <c r="V573" s="302"/>
      <c r="W573" s="303" t="s">
        <v>1113</v>
      </c>
      <c r="X573" s="302" t="s">
        <v>792</v>
      </c>
      <c r="Y573" s="302" t="s">
        <v>496</v>
      </c>
      <c r="Z573" s="302" t="s">
        <v>793</v>
      </c>
      <c r="AA573" s="302"/>
      <c r="AB573" s="302" t="s">
        <v>794</v>
      </c>
      <c r="AC573" s="302" t="s">
        <v>795</v>
      </c>
      <c r="AD573" s="304">
        <v>0</v>
      </c>
      <c r="AE573" s="304">
        <v>34.44</v>
      </c>
      <c r="AF573" s="302" t="s">
        <v>741</v>
      </c>
      <c r="AG573" s="302">
        <v>1</v>
      </c>
      <c r="AH573" s="304">
        <v>0</v>
      </c>
      <c r="AI573" s="304">
        <v>34.44</v>
      </c>
      <c r="AJ573" s="302"/>
      <c r="AK573" s="302"/>
      <c r="AL573" s="301"/>
      <c r="AM573" s="302"/>
      <c r="AN573" s="302"/>
      <c r="AO573" s="301"/>
      <c r="AP573" s="301"/>
      <c r="AQ573" s="302" t="s">
        <v>796</v>
      </c>
      <c r="AR573" s="302"/>
      <c r="AS573" s="303"/>
      <c r="AT573" s="302"/>
      <c r="AU573" s="302"/>
      <c r="AV573" s="304"/>
      <c r="AW573" s="302"/>
      <c r="AX573" s="302"/>
      <c r="AY573" s="304"/>
      <c r="AZ573" s="302"/>
      <c r="BA573" s="302"/>
      <c r="BB573" s="302"/>
      <c r="BC573" s="302"/>
      <c r="BD573" s="302"/>
      <c r="BE573" s="303"/>
      <c r="BF573" s="302"/>
      <c r="BG573" s="304"/>
      <c r="BH573" s="302"/>
      <c r="BI573" s="302"/>
      <c r="BJ573" s="302"/>
      <c r="BK573" s="302"/>
      <c r="BL573" s="302"/>
      <c r="BM573" s="302"/>
      <c r="BN573" s="302"/>
      <c r="BO573" s="302"/>
      <c r="BP573" s="302"/>
      <c r="BQ573" s="302"/>
      <c r="BR573" s="302"/>
    </row>
    <row r="574" spans="1:70" s="394" customFormat="1" hidden="1" x14ac:dyDescent="0.35">
      <c r="A574" s="390" t="s">
        <v>477</v>
      </c>
      <c r="B574" s="391" t="s">
        <v>478</v>
      </c>
      <c r="C574" s="391" t="s">
        <v>479</v>
      </c>
      <c r="D574" s="392" t="s">
        <v>480</v>
      </c>
      <c r="E574" s="392" t="s">
        <v>481</v>
      </c>
      <c r="F574" s="391" t="s">
        <v>482</v>
      </c>
      <c r="G574" s="391" t="s">
        <v>483</v>
      </c>
      <c r="H574" s="391" t="s">
        <v>484</v>
      </c>
      <c r="I574" s="391" t="s">
        <v>485</v>
      </c>
      <c r="J574" s="391" t="s">
        <v>486</v>
      </c>
      <c r="K574" s="391" t="s">
        <v>487</v>
      </c>
      <c r="L574" s="390" t="s">
        <v>488</v>
      </c>
      <c r="M574" s="391" t="s">
        <v>587</v>
      </c>
      <c r="N574" s="391" t="s">
        <v>588</v>
      </c>
      <c r="O574" s="391" t="s">
        <v>487</v>
      </c>
      <c r="P574" s="391" t="s">
        <v>484</v>
      </c>
      <c r="Q574" s="390" t="s">
        <v>491</v>
      </c>
      <c r="R574" s="391" t="s">
        <v>492</v>
      </c>
      <c r="S574" s="391" t="s">
        <v>493</v>
      </c>
      <c r="T574" s="391">
        <v>61977697</v>
      </c>
      <c r="U574" s="391"/>
      <c r="V574" s="391"/>
      <c r="W574" s="392" t="s">
        <v>1672</v>
      </c>
      <c r="X574" s="391" t="s">
        <v>1262</v>
      </c>
      <c r="Y574" s="391" t="s">
        <v>496</v>
      </c>
      <c r="Z574" s="391" t="s">
        <v>497</v>
      </c>
      <c r="AA574" s="391" t="s">
        <v>498</v>
      </c>
      <c r="AB574" s="391" t="s">
        <v>499</v>
      </c>
      <c r="AC574" s="391" t="s">
        <v>500</v>
      </c>
      <c r="AD574" s="393">
        <v>528</v>
      </c>
      <c r="AE574" s="393">
        <v>528</v>
      </c>
      <c r="AF574" s="391" t="s">
        <v>741</v>
      </c>
      <c r="AG574" s="391">
        <v>1</v>
      </c>
      <c r="AH574" s="393">
        <v>528</v>
      </c>
      <c r="AI574" s="393">
        <v>528</v>
      </c>
      <c r="AJ574" s="391" t="s">
        <v>501</v>
      </c>
      <c r="AK574" s="391" t="s">
        <v>502</v>
      </c>
      <c r="AL574" s="390" t="s">
        <v>503</v>
      </c>
      <c r="AM574" s="391">
        <v>34810</v>
      </c>
      <c r="AN574" s="391">
        <v>71620</v>
      </c>
      <c r="AO574" s="390" t="s">
        <v>477</v>
      </c>
      <c r="AP574" s="390" t="s">
        <v>504</v>
      </c>
      <c r="AQ574" s="391" t="s">
        <v>1263</v>
      </c>
      <c r="AR574" s="391" t="s">
        <v>582</v>
      </c>
      <c r="AS574" s="392" t="s">
        <v>1672</v>
      </c>
      <c r="AT574" s="391" t="s">
        <v>482</v>
      </c>
      <c r="AU574" s="391" t="s">
        <v>1673</v>
      </c>
      <c r="AV574" s="393" t="s">
        <v>1674</v>
      </c>
      <c r="AW574" s="391" t="s">
        <v>1174</v>
      </c>
      <c r="AX574" s="391" t="s">
        <v>509</v>
      </c>
      <c r="AY574" s="393" t="s">
        <v>1675</v>
      </c>
      <c r="AZ574" s="391" t="s">
        <v>845</v>
      </c>
      <c r="BA574" s="391" t="s">
        <v>846</v>
      </c>
      <c r="BB574" s="391" t="s">
        <v>780</v>
      </c>
      <c r="BC574" s="391" t="s">
        <v>521</v>
      </c>
      <c r="BD574" s="391" t="s">
        <v>1676</v>
      </c>
      <c r="BE574" s="392" t="s">
        <v>1677</v>
      </c>
      <c r="BF574" s="391" t="s">
        <v>741</v>
      </c>
      <c r="BG574" s="393" t="s">
        <v>1674</v>
      </c>
      <c r="BH574" s="391"/>
      <c r="BI574" s="391"/>
      <c r="BJ574" s="391"/>
      <c r="BK574" s="391"/>
      <c r="BL574" s="391"/>
      <c r="BM574" s="391"/>
      <c r="BN574" s="391"/>
      <c r="BO574" s="391"/>
      <c r="BP574" s="391"/>
      <c r="BQ574" s="391"/>
      <c r="BR574" s="391"/>
    </row>
    <row r="575" spans="1:70" s="394" customFormat="1" hidden="1" x14ac:dyDescent="0.35">
      <c r="A575" s="390" t="s">
        <v>477</v>
      </c>
      <c r="B575" s="391" t="s">
        <v>478</v>
      </c>
      <c r="C575" s="391" t="s">
        <v>479</v>
      </c>
      <c r="D575" s="392" t="s">
        <v>480</v>
      </c>
      <c r="E575" s="392" t="s">
        <v>481</v>
      </c>
      <c r="F575" s="391" t="s">
        <v>482</v>
      </c>
      <c r="G575" s="391" t="s">
        <v>483</v>
      </c>
      <c r="H575" s="391" t="s">
        <v>484</v>
      </c>
      <c r="I575" s="391" t="s">
        <v>485</v>
      </c>
      <c r="J575" s="391" t="s">
        <v>486</v>
      </c>
      <c r="K575" s="391" t="s">
        <v>487</v>
      </c>
      <c r="L575" s="390" t="s">
        <v>488</v>
      </c>
      <c r="M575" s="391" t="s">
        <v>587</v>
      </c>
      <c r="N575" s="391" t="s">
        <v>588</v>
      </c>
      <c r="O575" s="391" t="s">
        <v>487</v>
      </c>
      <c r="P575" s="391" t="s">
        <v>484</v>
      </c>
      <c r="Q575" s="390" t="s">
        <v>491</v>
      </c>
      <c r="R575" s="391" t="s">
        <v>492</v>
      </c>
      <c r="S575" s="391" t="s">
        <v>493</v>
      </c>
      <c r="T575" s="391">
        <v>61977699</v>
      </c>
      <c r="U575" s="391"/>
      <c r="V575" s="391"/>
      <c r="W575" s="392" t="s">
        <v>1672</v>
      </c>
      <c r="X575" s="391" t="s">
        <v>1058</v>
      </c>
      <c r="Y575" s="391" t="s">
        <v>496</v>
      </c>
      <c r="Z575" s="391" t="s">
        <v>497</v>
      </c>
      <c r="AA575" s="391" t="s">
        <v>498</v>
      </c>
      <c r="AB575" s="391" t="s">
        <v>499</v>
      </c>
      <c r="AC575" s="391" t="s">
        <v>500</v>
      </c>
      <c r="AD575" s="393">
        <v>126</v>
      </c>
      <c r="AE575" s="393">
        <v>126</v>
      </c>
      <c r="AF575" s="391" t="s">
        <v>741</v>
      </c>
      <c r="AG575" s="391">
        <v>1</v>
      </c>
      <c r="AH575" s="393">
        <v>126</v>
      </c>
      <c r="AI575" s="393">
        <v>126</v>
      </c>
      <c r="AJ575" s="391" t="s">
        <v>501</v>
      </c>
      <c r="AK575" s="391" t="s">
        <v>502</v>
      </c>
      <c r="AL575" s="390" t="s">
        <v>503</v>
      </c>
      <c r="AM575" s="391">
        <v>34810</v>
      </c>
      <c r="AN575" s="391">
        <v>71635</v>
      </c>
      <c r="AO575" s="390" t="s">
        <v>477</v>
      </c>
      <c r="AP575" s="390" t="s">
        <v>504</v>
      </c>
      <c r="AQ575" s="391" t="s">
        <v>1059</v>
      </c>
      <c r="AR575" s="391" t="s">
        <v>582</v>
      </c>
      <c r="AS575" s="392" t="s">
        <v>1672</v>
      </c>
      <c r="AT575" s="391" t="s">
        <v>482</v>
      </c>
      <c r="AU575" s="391" t="s">
        <v>1673</v>
      </c>
      <c r="AV575" s="393" t="s">
        <v>1674</v>
      </c>
      <c r="AW575" s="391" t="s">
        <v>1060</v>
      </c>
      <c r="AX575" s="391" t="s">
        <v>603</v>
      </c>
      <c r="AY575" s="393" t="s">
        <v>1624</v>
      </c>
      <c r="AZ575" s="391" t="s">
        <v>845</v>
      </c>
      <c r="BA575" s="391" t="s">
        <v>846</v>
      </c>
      <c r="BB575" s="391" t="s">
        <v>780</v>
      </c>
      <c r="BC575" s="391" t="s">
        <v>521</v>
      </c>
      <c r="BD575" s="391" t="s">
        <v>1676</v>
      </c>
      <c r="BE575" s="392" t="s">
        <v>1677</v>
      </c>
      <c r="BF575" s="391" t="s">
        <v>741</v>
      </c>
      <c r="BG575" s="393" t="s">
        <v>1674</v>
      </c>
      <c r="BH575" s="391"/>
      <c r="BI575" s="391"/>
      <c r="BJ575" s="391"/>
      <c r="BK575" s="391"/>
      <c r="BL575" s="391"/>
      <c r="BM575" s="391"/>
      <c r="BN575" s="391"/>
      <c r="BO575" s="391"/>
      <c r="BP575" s="391"/>
      <c r="BQ575" s="391"/>
      <c r="BR575" s="391"/>
    </row>
    <row r="576" spans="1:70" s="394" customFormat="1" hidden="1" x14ac:dyDescent="0.35">
      <c r="A576" s="390" t="s">
        <v>477</v>
      </c>
      <c r="B576" s="391" t="s">
        <v>478</v>
      </c>
      <c r="C576" s="391" t="s">
        <v>479</v>
      </c>
      <c r="D576" s="392" t="s">
        <v>480</v>
      </c>
      <c r="E576" s="392" t="s">
        <v>481</v>
      </c>
      <c r="F576" s="391" t="s">
        <v>482</v>
      </c>
      <c r="G576" s="391" t="s">
        <v>483</v>
      </c>
      <c r="H576" s="391" t="s">
        <v>484</v>
      </c>
      <c r="I576" s="391" t="s">
        <v>485</v>
      </c>
      <c r="J576" s="391" t="s">
        <v>486</v>
      </c>
      <c r="K576" s="391" t="s">
        <v>487</v>
      </c>
      <c r="L576" s="390" t="s">
        <v>488</v>
      </c>
      <c r="M576" s="391" t="s">
        <v>587</v>
      </c>
      <c r="N576" s="391" t="s">
        <v>588</v>
      </c>
      <c r="O576" s="391" t="s">
        <v>487</v>
      </c>
      <c r="P576" s="391" t="s">
        <v>484</v>
      </c>
      <c r="Q576" s="390" t="s">
        <v>491</v>
      </c>
      <c r="R576" s="391" t="s">
        <v>492</v>
      </c>
      <c r="S576" s="391" t="s">
        <v>493</v>
      </c>
      <c r="T576" s="391">
        <v>61992480</v>
      </c>
      <c r="U576" s="391"/>
      <c r="V576" s="391"/>
      <c r="W576" s="392" t="s">
        <v>1678</v>
      </c>
      <c r="X576" s="391" t="s">
        <v>1262</v>
      </c>
      <c r="Y576" s="391" t="s">
        <v>496</v>
      </c>
      <c r="Z576" s="391" t="s">
        <v>497</v>
      </c>
      <c r="AA576" s="391" t="s">
        <v>498</v>
      </c>
      <c r="AB576" s="391" t="s">
        <v>499</v>
      </c>
      <c r="AC576" s="391" t="s">
        <v>500</v>
      </c>
      <c r="AD576" s="393">
        <v>678</v>
      </c>
      <c r="AE576" s="393">
        <v>678</v>
      </c>
      <c r="AF576" s="391" t="s">
        <v>741</v>
      </c>
      <c r="AG576" s="391">
        <v>1</v>
      </c>
      <c r="AH576" s="393">
        <v>678</v>
      </c>
      <c r="AI576" s="393">
        <v>678</v>
      </c>
      <c r="AJ576" s="391" t="s">
        <v>501</v>
      </c>
      <c r="AK576" s="391" t="s">
        <v>502</v>
      </c>
      <c r="AL576" s="390" t="s">
        <v>503</v>
      </c>
      <c r="AM576" s="391">
        <v>34810</v>
      </c>
      <c r="AN576" s="391">
        <v>71620</v>
      </c>
      <c r="AO576" s="390" t="s">
        <v>477</v>
      </c>
      <c r="AP576" s="390" t="s">
        <v>504</v>
      </c>
      <c r="AQ576" s="391" t="s">
        <v>1263</v>
      </c>
      <c r="AR576" s="391" t="s">
        <v>582</v>
      </c>
      <c r="AS576" s="392" t="s">
        <v>1678</v>
      </c>
      <c r="AT576" s="391" t="s">
        <v>482</v>
      </c>
      <c r="AU576" s="391" t="s">
        <v>1679</v>
      </c>
      <c r="AV576" s="393" t="s">
        <v>1680</v>
      </c>
      <c r="AW576" s="391" t="s">
        <v>1174</v>
      </c>
      <c r="AX576" s="391" t="s">
        <v>603</v>
      </c>
      <c r="AY576" s="393" t="s">
        <v>1681</v>
      </c>
      <c r="AZ576" s="391" t="s">
        <v>1484</v>
      </c>
      <c r="BA576" s="391" t="s">
        <v>1485</v>
      </c>
      <c r="BB576" s="391" t="s">
        <v>1486</v>
      </c>
      <c r="BC576" s="391" t="s">
        <v>512</v>
      </c>
      <c r="BD576" s="391" t="s">
        <v>1682</v>
      </c>
      <c r="BE576" s="392" t="s">
        <v>1677</v>
      </c>
      <c r="BF576" s="391" t="s">
        <v>741</v>
      </c>
      <c r="BG576" s="393" t="s">
        <v>1680</v>
      </c>
      <c r="BH576" s="391"/>
      <c r="BI576" s="391"/>
      <c r="BJ576" s="391"/>
      <c r="BK576" s="391"/>
      <c r="BL576" s="391"/>
      <c r="BM576" s="391"/>
      <c r="BN576" s="391"/>
      <c r="BO576" s="391"/>
      <c r="BP576" s="391"/>
      <c r="BQ576" s="391"/>
      <c r="BR576" s="391"/>
    </row>
    <row r="577" spans="1:70" s="394" customFormat="1" hidden="1" x14ac:dyDescent="0.35">
      <c r="A577" s="390" t="s">
        <v>477</v>
      </c>
      <c r="B577" s="391" t="s">
        <v>478</v>
      </c>
      <c r="C577" s="391" t="s">
        <v>479</v>
      </c>
      <c r="D577" s="392" t="s">
        <v>480</v>
      </c>
      <c r="E577" s="392" t="s">
        <v>481</v>
      </c>
      <c r="F577" s="391" t="s">
        <v>482</v>
      </c>
      <c r="G577" s="391" t="s">
        <v>483</v>
      </c>
      <c r="H577" s="391" t="s">
        <v>484</v>
      </c>
      <c r="I577" s="391" t="s">
        <v>485</v>
      </c>
      <c r="J577" s="391" t="s">
        <v>486</v>
      </c>
      <c r="K577" s="391" t="s">
        <v>487</v>
      </c>
      <c r="L577" s="390" t="s">
        <v>488</v>
      </c>
      <c r="M577" s="391" t="s">
        <v>587</v>
      </c>
      <c r="N577" s="391" t="s">
        <v>588</v>
      </c>
      <c r="O577" s="391" t="s">
        <v>487</v>
      </c>
      <c r="P577" s="391" t="s">
        <v>484</v>
      </c>
      <c r="Q577" s="390" t="s">
        <v>491</v>
      </c>
      <c r="R577" s="391" t="s">
        <v>492</v>
      </c>
      <c r="S577" s="391" t="s">
        <v>493</v>
      </c>
      <c r="T577" s="391">
        <v>61992481</v>
      </c>
      <c r="U577" s="391"/>
      <c r="V577" s="391"/>
      <c r="W577" s="392" t="s">
        <v>1678</v>
      </c>
      <c r="X577" s="391" t="s">
        <v>1058</v>
      </c>
      <c r="Y577" s="391" t="s">
        <v>496</v>
      </c>
      <c r="Z577" s="391" t="s">
        <v>497</v>
      </c>
      <c r="AA577" s="391" t="s">
        <v>498</v>
      </c>
      <c r="AB577" s="391" t="s">
        <v>499</v>
      </c>
      <c r="AC577" s="391" t="s">
        <v>500</v>
      </c>
      <c r="AD577" s="393">
        <v>126</v>
      </c>
      <c r="AE577" s="393">
        <v>126</v>
      </c>
      <c r="AF577" s="391" t="s">
        <v>741</v>
      </c>
      <c r="AG577" s="391">
        <v>1</v>
      </c>
      <c r="AH577" s="393">
        <v>126</v>
      </c>
      <c r="AI577" s="393">
        <v>126</v>
      </c>
      <c r="AJ577" s="391" t="s">
        <v>501</v>
      </c>
      <c r="AK577" s="391" t="s">
        <v>502</v>
      </c>
      <c r="AL577" s="390" t="s">
        <v>503</v>
      </c>
      <c r="AM577" s="391">
        <v>34810</v>
      </c>
      <c r="AN577" s="391">
        <v>71635</v>
      </c>
      <c r="AO577" s="390" t="s">
        <v>477</v>
      </c>
      <c r="AP577" s="390" t="s">
        <v>504</v>
      </c>
      <c r="AQ577" s="391" t="s">
        <v>1059</v>
      </c>
      <c r="AR577" s="391" t="s">
        <v>582</v>
      </c>
      <c r="AS577" s="392" t="s">
        <v>1678</v>
      </c>
      <c r="AT577" s="391" t="s">
        <v>482</v>
      </c>
      <c r="AU577" s="391" t="s">
        <v>1679</v>
      </c>
      <c r="AV577" s="393" t="s">
        <v>1680</v>
      </c>
      <c r="AW577" s="391" t="s">
        <v>1060</v>
      </c>
      <c r="AX577" s="391" t="s">
        <v>509</v>
      </c>
      <c r="AY577" s="393" t="s">
        <v>1624</v>
      </c>
      <c r="AZ577" s="391" t="s">
        <v>1484</v>
      </c>
      <c r="BA577" s="391" t="s">
        <v>1485</v>
      </c>
      <c r="BB577" s="391" t="s">
        <v>1486</v>
      </c>
      <c r="BC577" s="391" t="s">
        <v>512</v>
      </c>
      <c r="BD577" s="391" t="s">
        <v>1682</v>
      </c>
      <c r="BE577" s="392" t="s">
        <v>1677</v>
      </c>
      <c r="BF577" s="391" t="s">
        <v>741</v>
      </c>
      <c r="BG577" s="393" t="s">
        <v>1680</v>
      </c>
      <c r="BH577" s="391"/>
      <c r="BI577" s="391"/>
      <c r="BJ577" s="391"/>
      <c r="BK577" s="391"/>
      <c r="BL577" s="391"/>
      <c r="BM577" s="391"/>
      <c r="BN577" s="391"/>
      <c r="BO577" s="391"/>
      <c r="BP577" s="391"/>
      <c r="BQ577" s="391"/>
      <c r="BR577" s="391"/>
    </row>
    <row r="578" spans="1:70" s="394" customFormat="1" hidden="1" x14ac:dyDescent="0.35">
      <c r="A578" s="390" t="s">
        <v>477</v>
      </c>
      <c r="B578" s="391" t="s">
        <v>478</v>
      </c>
      <c r="C578" s="391" t="s">
        <v>479</v>
      </c>
      <c r="D578" s="392" t="s">
        <v>480</v>
      </c>
      <c r="E578" s="392" t="s">
        <v>481</v>
      </c>
      <c r="F578" s="391" t="s">
        <v>482</v>
      </c>
      <c r="G578" s="391" t="s">
        <v>483</v>
      </c>
      <c r="H578" s="391" t="s">
        <v>484</v>
      </c>
      <c r="I578" s="391" t="s">
        <v>485</v>
      </c>
      <c r="J578" s="391" t="s">
        <v>486</v>
      </c>
      <c r="K578" s="391" t="s">
        <v>487</v>
      </c>
      <c r="L578" s="390" t="s">
        <v>488</v>
      </c>
      <c r="M578" s="391" t="s">
        <v>587</v>
      </c>
      <c r="N578" s="391" t="s">
        <v>588</v>
      </c>
      <c r="O578" s="391" t="s">
        <v>487</v>
      </c>
      <c r="P578" s="391" t="s">
        <v>484</v>
      </c>
      <c r="Q578" s="390" t="s">
        <v>491</v>
      </c>
      <c r="R578" s="391" t="s">
        <v>492</v>
      </c>
      <c r="S578" s="391" t="s">
        <v>493</v>
      </c>
      <c r="T578" s="391">
        <v>61992482</v>
      </c>
      <c r="U578" s="391"/>
      <c r="V578" s="391"/>
      <c r="W578" s="392" t="s">
        <v>1678</v>
      </c>
      <c r="X578" s="391" t="s">
        <v>1262</v>
      </c>
      <c r="Y578" s="391" t="s">
        <v>496</v>
      </c>
      <c r="Z578" s="391" t="s">
        <v>497</v>
      </c>
      <c r="AA578" s="391" t="s">
        <v>498</v>
      </c>
      <c r="AB578" s="391" t="s">
        <v>499</v>
      </c>
      <c r="AC578" s="391" t="s">
        <v>500</v>
      </c>
      <c r="AD578" s="393">
        <v>3168520</v>
      </c>
      <c r="AE578" s="393">
        <v>3168520</v>
      </c>
      <c r="AF578" s="391" t="s">
        <v>273</v>
      </c>
      <c r="AG578" s="391">
        <v>2.1383E-4</v>
      </c>
      <c r="AH578" s="393">
        <v>677.52</v>
      </c>
      <c r="AI578" s="393">
        <v>677.52</v>
      </c>
      <c r="AJ578" s="391" t="s">
        <v>501</v>
      </c>
      <c r="AK578" s="391" t="s">
        <v>502</v>
      </c>
      <c r="AL578" s="390" t="s">
        <v>503</v>
      </c>
      <c r="AM578" s="391">
        <v>34810</v>
      </c>
      <c r="AN578" s="391">
        <v>71620</v>
      </c>
      <c r="AO578" s="390" t="s">
        <v>477</v>
      </c>
      <c r="AP578" s="390" t="s">
        <v>504</v>
      </c>
      <c r="AQ578" s="391" t="s">
        <v>1263</v>
      </c>
      <c r="AR578" s="391" t="s">
        <v>582</v>
      </c>
      <c r="AS578" s="392" t="s">
        <v>1678</v>
      </c>
      <c r="AT578" s="391" t="s">
        <v>482</v>
      </c>
      <c r="AU578" s="391" t="s">
        <v>1683</v>
      </c>
      <c r="AV578" s="393" t="s">
        <v>1684</v>
      </c>
      <c r="AW578" s="391" t="s">
        <v>1174</v>
      </c>
      <c r="AX578" s="391" t="s">
        <v>509</v>
      </c>
      <c r="AY578" s="393" t="s">
        <v>1684</v>
      </c>
      <c r="AZ578" s="391" t="s">
        <v>1418</v>
      </c>
      <c r="BA578" s="391" t="s">
        <v>1419</v>
      </c>
      <c r="BB578" s="391" t="s">
        <v>1420</v>
      </c>
      <c r="BC578" s="391" t="s">
        <v>1421</v>
      </c>
      <c r="BD578" s="391" t="s">
        <v>1685</v>
      </c>
      <c r="BE578" s="392" t="s">
        <v>1677</v>
      </c>
      <c r="BF578" s="391" t="s">
        <v>273</v>
      </c>
      <c r="BG578" s="393" t="s">
        <v>1684</v>
      </c>
      <c r="BH578" s="391"/>
      <c r="BI578" s="391"/>
      <c r="BJ578" s="391"/>
      <c r="BK578" s="391"/>
      <c r="BL578" s="391"/>
      <c r="BM578" s="391"/>
      <c r="BN578" s="391"/>
      <c r="BO578" s="391"/>
      <c r="BP578" s="391"/>
      <c r="BQ578" s="391"/>
      <c r="BR578" s="391"/>
    </row>
    <row r="579" spans="1:70" s="394" customFormat="1" hidden="1" x14ac:dyDescent="0.35">
      <c r="A579" s="390" t="s">
        <v>477</v>
      </c>
      <c r="B579" s="391" t="s">
        <v>478</v>
      </c>
      <c r="C579" s="391" t="s">
        <v>479</v>
      </c>
      <c r="D579" s="392" t="s">
        <v>480</v>
      </c>
      <c r="E579" s="392" t="s">
        <v>481</v>
      </c>
      <c r="F579" s="391" t="s">
        <v>482</v>
      </c>
      <c r="G579" s="391" t="s">
        <v>483</v>
      </c>
      <c r="H579" s="391" t="s">
        <v>484</v>
      </c>
      <c r="I579" s="391" t="s">
        <v>485</v>
      </c>
      <c r="J579" s="391" t="s">
        <v>486</v>
      </c>
      <c r="K579" s="391" t="s">
        <v>487</v>
      </c>
      <c r="L579" s="390" t="s">
        <v>488</v>
      </c>
      <c r="M579" s="391" t="s">
        <v>587</v>
      </c>
      <c r="N579" s="391" t="s">
        <v>588</v>
      </c>
      <c r="O579" s="391" t="s">
        <v>487</v>
      </c>
      <c r="P579" s="391" t="s">
        <v>484</v>
      </c>
      <c r="Q579" s="390" t="s">
        <v>491</v>
      </c>
      <c r="R579" s="391" t="s">
        <v>492</v>
      </c>
      <c r="S579" s="391" t="s">
        <v>493</v>
      </c>
      <c r="T579" s="391">
        <v>61992483</v>
      </c>
      <c r="U579" s="391"/>
      <c r="V579" s="391"/>
      <c r="W579" s="392" t="s">
        <v>1678</v>
      </c>
      <c r="X579" s="391" t="s">
        <v>1262</v>
      </c>
      <c r="Y579" s="391" t="s">
        <v>496</v>
      </c>
      <c r="Z579" s="391" t="s">
        <v>497</v>
      </c>
      <c r="AA579" s="391" t="s">
        <v>498</v>
      </c>
      <c r="AB579" s="391" t="s">
        <v>499</v>
      </c>
      <c r="AC579" s="391" t="s">
        <v>500</v>
      </c>
      <c r="AD579" s="393">
        <v>528</v>
      </c>
      <c r="AE579" s="393">
        <v>528</v>
      </c>
      <c r="AF579" s="391" t="s">
        <v>741</v>
      </c>
      <c r="AG579" s="391">
        <v>1</v>
      </c>
      <c r="AH579" s="393">
        <v>528</v>
      </c>
      <c r="AI579" s="393">
        <v>528</v>
      </c>
      <c r="AJ579" s="391" t="s">
        <v>501</v>
      </c>
      <c r="AK579" s="391" t="s">
        <v>502</v>
      </c>
      <c r="AL579" s="390" t="s">
        <v>503</v>
      </c>
      <c r="AM579" s="391">
        <v>34810</v>
      </c>
      <c r="AN579" s="391">
        <v>71620</v>
      </c>
      <c r="AO579" s="390" t="s">
        <v>477</v>
      </c>
      <c r="AP579" s="390" t="s">
        <v>504</v>
      </c>
      <c r="AQ579" s="391" t="s">
        <v>1263</v>
      </c>
      <c r="AR579" s="391" t="s">
        <v>582</v>
      </c>
      <c r="AS579" s="392" t="s">
        <v>1678</v>
      </c>
      <c r="AT579" s="391" t="s">
        <v>482</v>
      </c>
      <c r="AU579" s="391" t="s">
        <v>1686</v>
      </c>
      <c r="AV579" s="393" t="s">
        <v>1687</v>
      </c>
      <c r="AW579" s="391" t="s">
        <v>1174</v>
      </c>
      <c r="AX579" s="391" t="s">
        <v>509</v>
      </c>
      <c r="AY579" s="393" t="s">
        <v>1675</v>
      </c>
      <c r="AZ579" s="391" t="s">
        <v>1574</v>
      </c>
      <c r="BA579" s="391" t="s">
        <v>1575</v>
      </c>
      <c r="BB579" s="391" t="s">
        <v>780</v>
      </c>
      <c r="BC579" s="391" t="s">
        <v>521</v>
      </c>
      <c r="BD579" s="391" t="s">
        <v>1688</v>
      </c>
      <c r="BE579" s="392" t="s">
        <v>1677</v>
      </c>
      <c r="BF579" s="391" t="s">
        <v>741</v>
      </c>
      <c r="BG579" s="393" t="s">
        <v>1687</v>
      </c>
      <c r="BH579" s="391"/>
      <c r="BI579" s="391"/>
      <c r="BJ579" s="391"/>
      <c r="BK579" s="391"/>
      <c r="BL579" s="391"/>
      <c r="BM579" s="391"/>
      <c r="BN579" s="391"/>
      <c r="BO579" s="391"/>
      <c r="BP579" s="391"/>
      <c r="BQ579" s="391"/>
      <c r="BR579" s="391"/>
    </row>
    <row r="580" spans="1:70" s="394" customFormat="1" hidden="1" x14ac:dyDescent="0.35">
      <c r="A580" s="390" t="s">
        <v>477</v>
      </c>
      <c r="B580" s="391" t="s">
        <v>478</v>
      </c>
      <c r="C580" s="391" t="s">
        <v>479</v>
      </c>
      <c r="D580" s="392" t="s">
        <v>480</v>
      </c>
      <c r="E580" s="392" t="s">
        <v>481</v>
      </c>
      <c r="F580" s="391" t="s">
        <v>482</v>
      </c>
      <c r="G580" s="391" t="s">
        <v>483</v>
      </c>
      <c r="H580" s="391" t="s">
        <v>484</v>
      </c>
      <c r="I580" s="391" t="s">
        <v>485</v>
      </c>
      <c r="J580" s="391" t="s">
        <v>486</v>
      </c>
      <c r="K580" s="391" t="s">
        <v>487</v>
      </c>
      <c r="L580" s="390" t="s">
        <v>488</v>
      </c>
      <c r="M580" s="391" t="s">
        <v>587</v>
      </c>
      <c r="N580" s="391" t="s">
        <v>588</v>
      </c>
      <c r="O580" s="391" t="s">
        <v>487</v>
      </c>
      <c r="P580" s="391" t="s">
        <v>484</v>
      </c>
      <c r="Q580" s="390" t="s">
        <v>491</v>
      </c>
      <c r="R580" s="391" t="s">
        <v>492</v>
      </c>
      <c r="S580" s="391" t="s">
        <v>493</v>
      </c>
      <c r="T580" s="391">
        <v>61992484</v>
      </c>
      <c r="U580" s="391"/>
      <c r="V580" s="391"/>
      <c r="W580" s="392" t="s">
        <v>1678</v>
      </c>
      <c r="X580" s="391" t="s">
        <v>1058</v>
      </c>
      <c r="Y580" s="391" t="s">
        <v>496</v>
      </c>
      <c r="Z580" s="391" t="s">
        <v>497</v>
      </c>
      <c r="AA580" s="391" t="s">
        <v>498</v>
      </c>
      <c r="AB580" s="391" t="s">
        <v>499</v>
      </c>
      <c r="AC580" s="391" t="s">
        <v>500</v>
      </c>
      <c r="AD580" s="393">
        <v>189</v>
      </c>
      <c r="AE580" s="393">
        <v>189</v>
      </c>
      <c r="AF580" s="391" t="s">
        <v>741</v>
      </c>
      <c r="AG580" s="391">
        <v>1</v>
      </c>
      <c r="AH580" s="393">
        <v>189</v>
      </c>
      <c r="AI580" s="393">
        <v>189</v>
      </c>
      <c r="AJ580" s="391" t="s">
        <v>501</v>
      </c>
      <c r="AK580" s="391" t="s">
        <v>502</v>
      </c>
      <c r="AL580" s="390" t="s">
        <v>503</v>
      </c>
      <c r="AM580" s="391">
        <v>34810</v>
      </c>
      <c r="AN580" s="391">
        <v>71635</v>
      </c>
      <c r="AO580" s="390" t="s">
        <v>477</v>
      </c>
      <c r="AP580" s="390" t="s">
        <v>504</v>
      </c>
      <c r="AQ580" s="391" t="s">
        <v>1059</v>
      </c>
      <c r="AR580" s="391" t="s">
        <v>582</v>
      </c>
      <c r="AS580" s="392" t="s">
        <v>1678</v>
      </c>
      <c r="AT580" s="391" t="s">
        <v>482</v>
      </c>
      <c r="AU580" s="391" t="s">
        <v>1686</v>
      </c>
      <c r="AV580" s="393" t="s">
        <v>1687</v>
      </c>
      <c r="AW580" s="391" t="s">
        <v>1060</v>
      </c>
      <c r="AX580" s="391" t="s">
        <v>603</v>
      </c>
      <c r="AY580" s="393" t="s">
        <v>1182</v>
      </c>
      <c r="AZ580" s="391" t="s">
        <v>1574</v>
      </c>
      <c r="BA580" s="391" t="s">
        <v>1575</v>
      </c>
      <c r="BB580" s="391" t="s">
        <v>780</v>
      </c>
      <c r="BC580" s="391" t="s">
        <v>521</v>
      </c>
      <c r="BD580" s="391" t="s">
        <v>1688</v>
      </c>
      <c r="BE580" s="392" t="s">
        <v>1677</v>
      </c>
      <c r="BF580" s="391" t="s">
        <v>741</v>
      </c>
      <c r="BG580" s="393" t="s">
        <v>1687</v>
      </c>
      <c r="BH580" s="391"/>
      <c r="BI580" s="391"/>
      <c r="BJ580" s="391"/>
      <c r="BK580" s="391"/>
      <c r="BL580" s="391"/>
      <c r="BM580" s="391"/>
      <c r="BN580" s="391"/>
      <c r="BO580" s="391"/>
      <c r="BP580" s="391"/>
      <c r="BQ580" s="391"/>
      <c r="BR580" s="391"/>
    </row>
    <row r="581" spans="1:70" hidden="1" x14ac:dyDescent="0.35">
      <c r="A581" s="301" t="s">
        <v>477</v>
      </c>
      <c r="B581" s="302" t="s">
        <v>478</v>
      </c>
      <c r="C581" s="302" t="s">
        <v>479</v>
      </c>
      <c r="D581" s="303" t="s">
        <v>480</v>
      </c>
      <c r="E581" s="303" t="s">
        <v>481</v>
      </c>
      <c r="F581" s="302" t="s">
        <v>482</v>
      </c>
      <c r="G581" s="302" t="s">
        <v>483</v>
      </c>
      <c r="H581" s="302" t="s">
        <v>484</v>
      </c>
      <c r="I581" s="302" t="s">
        <v>485</v>
      </c>
      <c r="J581" s="302" t="s">
        <v>486</v>
      </c>
      <c r="K581" s="302" t="s">
        <v>487</v>
      </c>
      <c r="L581" s="301" t="s">
        <v>488</v>
      </c>
      <c r="M581" s="302" t="s">
        <v>587</v>
      </c>
      <c r="N581" s="302" t="s">
        <v>588</v>
      </c>
      <c r="O581" s="302" t="s">
        <v>487</v>
      </c>
      <c r="P581" s="302" t="s">
        <v>484</v>
      </c>
      <c r="Q581" s="301" t="s">
        <v>491</v>
      </c>
      <c r="R581" s="302" t="s">
        <v>492</v>
      </c>
      <c r="S581" s="302" t="s">
        <v>493</v>
      </c>
      <c r="T581" s="302">
        <v>61997615</v>
      </c>
      <c r="U581" s="302"/>
      <c r="V581" s="302"/>
      <c r="W581" s="303" t="s">
        <v>1678</v>
      </c>
      <c r="X581" s="302" t="s">
        <v>792</v>
      </c>
      <c r="Y581" s="302" t="s">
        <v>496</v>
      </c>
      <c r="Z581" s="302" t="s">
        <v>793</v>
      </c>
      <c r="AA581" s="302"/>
      <c r="AB581" s="302" t="s">
        <v>794</v>
      </c>
      <c r="AC581" s="302" t="s">
        <v>795</v>
      </c>
      <c r="AD581" s="304">
        <v>0</v>
      </c>
      <c r="AE581" s="304">
        <v>221796.4</v>
      </c>
      <c r="AF581" s="302" t="s">
        <v>273</v>
      </c>
      <c r="AG581" s="302">
        <v>2.1383E-4</v>
      </c>
      <c r="AH581" s="304">
        <v>0</v>
      </c>
      <c r="AI581" s="304">
        <v>47.43</v>
      </c>
      <c r="AJ581" s="302"/>
      <c r="AK581" s="302"/>
      <c r="AL581" s="301"/>
      <c r="AM581" s="302"/>
      <c r="AN581" s="302"/>
      <c r="AO581" s="301"/>
      <c r="AP581" s="301"/>
      <c r="AQ581" s="302" t="s">
        <v>796</v>
      </c>
      <c r="AR581" s="302"/>
      <c r="AS581" s="303"/>
      <c r="AT581" s="302"/>
      <c r="AU581" s="302"/>
      <c r="AV581" s="304"/>
      <c r="AW581" s="302"/>
      <c r="AX581" s="302"/>
      <c r="AY581" s="304"/>
      <c r="AZ581" s="302"/>
      <c r="BA581" s="302"/>
      <c r="BB581" s="302"/>
      <c r="BC581" s="302"/>
      <c r="BD581" s="302"/>
      <c r="BE581" s="303"/>
      <c r="BF581" s="302"/>
      <c r="BG581" s="304"/>
      <c r="BH581" s="302"/>
      <c r="BI581" s="302"/>
      <c r="BJ581" s="302"/>
      <c r="BK581" s="302"/>
      <c r="BL581" s="302"/>
      <c r="BM581" s="302"/>
      <c r="BN581" s="302"/>
      <c r="BO581" s="302"/>
      <c r="BP581" s="302"/>
      <c r="BQ581" s="302"/>
      <c r="BR581" s="302"/>
    </row>
    <row r="582" spans="1:70" hidden="1" x14ac:dyDescent="0.35">
      <c r="A582" s="301" t="s">
        <v>477</v>
      </c>
      <c r="B582" s="302" t="s">
        <v>478</v>
      </c>
      <c r="C582" s="302" t="s">
        <v>479</v>
      </c>
      <c r="D582" s="303" t="s">
        <v>480</v>
      </c>
      <c r="E582" s="303" t="s">
        <v>481</v>
      </c>
      <c r="F582" s="302" t="s">
        <v>482</v>
      </c>
      <c r="G582" s="302" t="s">
        <v>483</v>
      </c>
      <c r="H582" s="302" t="s">
        <v>484</v>
      </c>
      <c r="I582" s="302" t="s">
        <v>485</v>
      </c>
      <c r="J582" s="302" t="s">
        <v>486</v>
      </c>
      <c r="K582" s="302" t="s">
        <v>487</v>
      </c>
      <c r="L582" s="301" t="s">
        <v>488</v>
      </c>
      <c r="M582" s="302" t="s">
        <v>587</v>
      </c>
      <c r="N582" s="302" t="s">
        <v>588</v>
      </c>
      <c r="O582" s="302" t="s">
        <v>487</v>
      </c>
      <c r="P582" s="302" t="s">
        <v>484</v>
      </c>
      <c r="Q582" s="301" t="s">
        <v>491</v>
      </c>
      <c r="R582" s="302" t="s">
        <v>492</v>
      </c>
      <c r="S582" s="302" t="s">
        <v>493</v>
      </c>
      <c r="T582" s="302">
        <v>61997616</v>
      </c>
      <c r="U582" s="302"/>
      <c r="V582" s="302"/>
      <c r="W582" s="303" t="s">
        <v>1672</v>
      </c>
      <c r="X582" s="302" t="s">
        <v>792</v>
      </c>
      <c r="Y582" s="302" t="s">
        <v>496</v>
      </c>
      <c r="Z582" s="302" t="s">
        <v>793</v>
      </c>
      <c r="AA582" s="302"/>
      <c r="AB582" s="302" t="s">
        <v>794</v>
      </c>
      <c r="AC582" s="302" t="s">
        <v>795</v>
      </c>
      <c r="AD582" s="304">
        <v>0</v>
      </c>
      <c r="AE582" s="304">
        <v>45.78</v>
      </c>
      <c r="AF582" s="302" t="s">
        <v>741</v>
      </c>
      <c r="AG582" s="302">
        <v>1</v>
      </c>
      <c r="AH582" s="304">
        <v>0</v>
      </c>
      <c r="AI582" s="304">
        <v>45.78</v>
      </c>
      <c r="AJ582" s="302"/>
      <c r="AK582" s="302"/>
      <c r="AL582" s="301"/>
      <c r="AM582" s="302"/>
      <c r="AN582" s="302"/>
      <c r="AO582" s="301"/>
      <c r="AP582" s="301"/>
      <c r="AQ582" s="302" t="s">
        <v>796</v>
      </c>
      <c r="AR582" s="302"/>
      <c r="AS582" s="303"/>
      <c r="AT582" s="302"/>
      <c r="AU582" s="302"/>
      <c r="AV582" s="304"/>
      <c r="AW582" s="302"/>
      <c r="AX582" s="302"/>
      <c r="AY582" s="304"/>
      <c r="AZ582" s="302"/>
      <c r="BA582" s="302"/>
      <c r="BB582" s="302"/>
      <c r="BC582" s="302"/>
      <c r="BD582" s="302"/>
      <c r="BE582" s="303"/>
      <c r="BF582" s="302"/>
      <c r="BG582" s="304"/>
      <c r="BH582" s="302"/>
      <c r="BI582" s="302"/>
      <c r="BJ582" s="302"/>
      <c r="BK582" s="302"/>
      <c r="BL582" s="302"/>
      <c r="BM582" s="302"/>
      <c r="BN582" s="302"/>
      <c r="BO582" s="302"/>
      <c r="BP582" s="302"/>
      <c r="BQ582" s="302"/>
      <c r="BR582" s="302"/>
    </row>
    <row r="583" spans="1:70" hidden="1" x14ac:dyDescent="0.35">
      <c r="A583" s="301" t="s">
        <v>477</v>
      </c>
      <c r="B583" s="302" t="s">
        <v>478</v>
      </c>
      <c r="C583" s="302" t="s">
        <v>479</v>
      </c>
      <c r="D583" s="303" t="s">
        <v>480</v>
      </c>
      <c r="E583" s="303" t="s">
        <v>481</v>
      </c>
      <c r="F583" s="302" t="s">
        <v>482</v>
      </c>
      <c r="G583" s="302" t="s">
        <v>483</v>
      </c>
      <c r="H583" s="302" t="s">
        <v>484</v>
      </c>
      <c r="I583" s="302" t="s">
        <v>485</v>
      </c>
      <c r="J583" s="302" t="s">
        <v>486</v>
      </c>
      <c r="K583" s="302" t="s">
        <v>487</v>
      </c>
      <c r="L583" s="301" t="s">
        <v>488</v>
      </c>
      <c r="M583" s="302" t="s">
        <v>587</v>
      </c>
      <c r="N583" s="302" t="s">
        <v>588</v>
      </c>
      <c r="O583" s="302" t="s">
        <v>487</v>
      </c>
      <c r="P583" s="302" t="s">
        <v>484</v>
      </c>
      <c r="Q583" s="301" t="s">
        <v>491</v>
      </c>
      <c r="R583" s="302" t="s">
        <v>492</v>
      </c>
      <c r="S583" s="302" t="s">
        <v>493</v>
      </c>
      <c r="T583" s="302">
        <v>61997617</v>
      </c>
      <c r="U583" s="302"/>
      <c r="V583" s="302"/>
      <c r="W583" s="303" t="s">
        <v>1678</v>
      </c>
      <c r="X583" s="302" t="s">
        <v>792</v>
      </c>
      <c r="Y583" s="302" t="s">
        <v>496</v>
      </c>
      <c r="Z583" s="302" t="s">
        <v>793</v>
      </c>
      <c r="AA583" s="302"/>
      <c r="AB583" s="302" t="s">
        <v>794</v>
      </c>
      <c r="AC583" s="302" t="s">
        <v>795</v>
      </c>
      <c r="AD583" s="304">
        <v>0</v>
      </c>
      <c r="AE583" s="304">
        <v>106.47</v>
      </c>
      <c r="AF583" s="302" t="s">
        <v>741</v>
      </c>
      <c r="AG583" s="302">
        <v>1</v>
      </c>
      <c r="AH583" s="304">
        <v>0</v>
      </c>
      <c r="AI583" s="304">
        <v>106.47</v>
      </c>
      <c r="AJ583" s="302"/>
      <c r="AK583" s="302"/>
      <c r="AL583" s="301"/>
      <c r="AM583" s="302"/>
      <c r="AN583" s="302"/>
      <c r="AO583" s="301"/>
      <c r="AP583" s="301"/>
      <c r="AQ583" s="302" t="s">
        <v>796</v>
      </c>
      <c r="AR583" s="302"/>
      <c r="AS583" s="303"/>
      <c r="AT583" s="302"/>
      <c r="AU583" s="302"/>
      <c r="AV583" s="304"/>
      <c r="AW583" s="302"/>
      <c r="AX583" s="302"/>
      <c r="AY583" s="304"/>
      <c r="AZ583" s="302"/>
      <c r="BA583" s="302"/>
      <c r="BB583" s="302"/>
      <c r="BC583" s="302"/>
      <c r="BD583" s="302"/>
      <c r="BE583" s="303"/>
      <c r="BF583" s="302"/>
      <c r="BG583" s="304"/>
      <c r="BH583" s="302"/>
      <c r="BI583" s="302"/>
      <c r="BJ583" s="302"/>
      <c r="BK583" s="302"/>
      <c r="BL583" s="302"/>
      <c r="BM583" s="302"/>
      <c r="BN583" s="302"/>
      <c r="BO583" s="302"/>
      <c r="BP583" s="302"/>
      <c r="BQ583" s="302"/>
      <c r="BR583" s="302"/>
    </row>
    <row r="584" spans="1:70" s="394" customFormat="1" hidden="1" x14ac:dyDescent="0.35">
      <c r="A584" s="390" t="s">
        <v>477</v>
      </c>
      <c r="B584" s="391" t="s">
        <v>478</v>
      </c>
      <c r="C584" s="391" t="s">
        <v>479</v>
      </c>
      <c r="D584" s="392" t="s">
        <v>480</v>
      </c>
      <c r="E584" s="392" t="s">
        <v>481</v>
      </c>
      <c r="F584" s="391" t="s">
        <v>482</v>
      </c>
      <c r="G584" s="391" t="s">
        <v>483</v>
      </c>
      <c r="H584" s="391" t="s">
        <v>484</v>
      </c>
      <c r="I584" s="391" t="s">
        <v>485</v>
      </c>
      <c r="J584" s="391" t="s">
        <v>486</v>
      </c>
      <c r="K584" s="391" t="s">
        <v>487</v>
      </c>
      <c r="L584" s="390" t="s">
        <v>488</v>
      </c>
      <c r="M584" s="391" t="s">
        <v>587</v>
      </c>
      <c r="N584" s="391" t="s">
        <v>588</v>
      </c>
      <c r="O584" s="391" t="s">
        <v>487</v>
      </c>
      <c r="P584" s="391" t="s">
        <v>484</v>
      </c>
      <c r="Q584" s="390" t="s">
        <v>491</v>
      </c>
      <c r="R584" s="391" t="s">
        <v>492</v>
      </c>
      <c r="S584" s="391" t="s">
        <v>493</v>
      </c>
      <c r="T584" s="391">
        <v>62005704</v>
      </c>
      <c r="U584" s="391"/>
      <c r="V584" s="391"/>
      <c r="W584" s="392" t="s">
        <v>1199</v>
      </c>
      <c r="X584" s="391" t="s">
        <v>1262</v>
      </c>
      <c r="Y584" s="391" t="s">
        <v>496</v>
      </c>
      <c r="Z584" s="391" t="s">
        <v>497</v>
      </c>
      <c r="AA584" s="391" t="s">
        <v>498</v>
      </c>
      <c r="AB584" s="391" t="s">
        <v>499</v>
      </c>
      <c r="AC584" s="391" t="s">
        <v>500</v>
      </c>
      <c r="AD584" s="393">
        <v>1974016</v>
      </c>
      <c r="AE584" s="393">
        <v>1974016</v>
      </c>
      <c r="AF584" s="391" t="s">
        <v>273</v>
      </c>
      <c r="AG584" s="391">
        <v>2.1383E-4</v>
      </c>
      <c r="AH584" s="393">
        <v>422.1</v>
      </c>
      <c r="AI584" s="393">
        <v>422.1</v>
      </c>
      <c r="AJ584" s="391" t="s">
        <v>501</v>
      </c>
      <c r="AK584" s="391" t="s">
        <v>502</v>
      </c>
      <c r="AL584" s="390" t="s">
        <v>503</v>
      </c>
      <c r="AM584" s="391">
        <v>34810</v>
      </c>
      <c r="AN584" s="391">
        <v>71620</v>
      </c>
      <c r="AO584" s="390" t="s">
        <v>477</v>
      </c>
      <c r="AP584" s="390" t="s">
        <v>504</v>
      </c>
      <c r="AQ584" s="391" t="s">
        <v>1263</v>
      </c>
      <c r="AR584" s="391" t="s">
        <v>582</v>
      </c>
      <c r="AS584" s="392" t="s">
        <v>1199</v>
      </c>
      <c r="AT584" s="391" t="s">
        <v>482</v>
      </c>
      <c r="AU584" s="391" t="s">
        <v>1689</v>
      </c>
      <c r="AV584" s="393" t="s">
        <v>1690</v>
      </c>
      <c r="AW584" s="391" t="s">
        <v>1174</v>
      </c>
      <c r="AX584" s="391" t="s">
        <v>509</v>
      </c>
      <c r="AY584" s="393" t="s">
        <v>1690</v>
      </c>
      <c r="AZ584" s="391" t="s">
        <v>1513</v>
      </c>
      <c r="BA584" s="391" t="s">
        <v>1514</v>
      </c>
      <c r="BB584" s="391" t="s">
        <v>521</v>
      </c>
      <c r="BC584" s="391" t="s">
        <v>521</v>
      </c>
      <c r="BD584" s="391" t="s">
        <v>1691</v>
      </c>
      <c r="BE584" s="392" t="s">
        <v>1677</v>
      </c>
      <c r="BF584" s="391" t="s">
        <v>273</v>
      </c>
      <c r="BG584" s="393" t="s">
        <v>1690</v>
      </c>
      <c r="BH584" s="391"/>
      <c r="BI584" s="391"/>
      <c r="BJ584" s="391"/>
      <c r="BK584" s="391"/>
      <c r="BL584" s="391"/>
      <c r="BM584" s="391"/>
      <c r="BN584" s="391"/>
      <c r="BO584" s="391"/>
      <c r="BP584" s="391"/>
      <c r="BQ584" s="391"/>
      <c r="BR584" s="391"/>
    </row>
    <row r="585" spans="1:70" hidden="1" x14ac:dyDescent="0.35">
      <c r="A585" s="301" t="s">
        <v>477</v>
      </c>
      <c r="B585" s="302" t="s">
        <v>478</v>
      </c>
      <c r="C585" s="302" t="s">
        <v>479</v>
      </c>
      <c r="D585" s="303" t="s">
        <v>480</v>
      </c>
      <c r="E585" s="303" t="s">
        <v>481</v>
      </c>
      <c r="F585" s="302" t="s">
        <v>482</v>
      </c>
      <c r="G585" s="302" t="s">
        <v>483</v>
      </c>
      <c r="H585" s="302" t="s">
        <v>484</v>
      </c>
      <c r="I585" s="302" t="s">
        <v>485</v>
      </c>
      <c r="J585" s="302" t="s">
        <v>486</v>
      </c>
      <c r="K585" s="302" t="s">
        <v>487</v>
      </c>
      <c r="L585" s="301" t="s">
        <v>488</v>
      </c>
      <c r="M585" s="302" t="s">
        <v>587</v>
      </c>
      <c r="N585" s="302" t="s">
        <v>588</v>
      </c>
      <c r="O585" s="302" t="s">
        <v>487</v>
      </c>
      <c r="P585" s="302" t="s">
        <v>484</v>
      </c>
      <c r="Q585" s="301" t="s">
        <v>491</v>
      </c>
      <c r="R585" s="302" t="s">
        <v>492</v>
      </c>
      <c r="S585" s="302" t="s">
        <v>493</v>
      </c>
      <c r="T585" s="302">
        <v>62008156</v>
      </c>
      <c r="U585" s="302"/>
      <c r="V585" s="302"/>
      <c r="W585" s="303" t="s">
        <v>1199</v>
      </c>
      <c r="X585" s="302" t="s">
        <v>792</v>
      </c>
      <c r="Y585" s="302" t="s">
        <v>496</v>
      </c>
      <c r="Z585" s="302" t="s">
        <v>793</v>
      </c>
      <c r="AA585" s="302"/>
      <c r="AB585" s="302" t="s">
        <v>794</v>
      </c>
      <c r="AC585" s="302" t="s">
        <v>795</v>
      </c>
      <c r="AD585" s="304">
        <v>0</v>
      </c>
      <c r="AE585" s="304">
        <v>138181.12</v>
      </c>
      <c r="AF585" s="302" t="s">
        <v>273</v>
      </c>
      <c r="AG585" s="302">
        <v>2.1383E-4</v>
      </c>
      <c r="AH585" s="304">
        <v>0</v>
      </c>
      <c r="AI585" s="304">
        <v>29.55</v>
      </c>
      <c r="AJ585" s="302"/>
      <c r="AK585" s="302"/>
      <c r="AL585" s="301"/>
      <c r="AM585" s="302"/>
      <c r="AN585" s="302"/>
      <c r="AO585" s="301"/>
      <c r="AP585" s="301"/>
      <c r="AQ585" s="302" t="s">
        <v>796</v>
      </c>
      <c r="AR585" s="302"/>
      <c r="AS585" s="303"/>
      <c r="AT585" s="302"/>
      <c r="AU585" s="302"/>
      <c r="AV585" s="304"/>
      <c r="AW585" s="302"/>
      <c r="AX585" s="302"/>
      <c r="AY585" s="304"/>
      <c r="AZ585" s="302"/>
      <c r="BA585" s="302"/>
      <c r="BB585" s="302"/>
      <c r="BC585" s="302"/>
      <c r="BD585" s="302"/>
      <c r="BE585" s="303"/>
      <c r="BF585" s="302"/>
      <c r="BG585" s="304"/>
      <c r="BH585" s="302"/>
      <c r="BI585" s="302"/>
      <c r="BJ585" s="302"/>
      <c r="BK585" s="302"/>
      <c r="BL585" s="302"/>
      <c r="BM585" s="302"/>
      <c r="BN585" s="302"/>
      <c r="BO585" s="302"/>
      <c r="BP585" s="302"/>
      <c r="BQ585" s="302"/>
      <c r="BR585" s="302"/>
    </row>
    <row r="586" spans="1:70" s="394" customFormat="1" hidden="1" x14ac:dyDescent="0.35">
      <c r="A586" s="390" t="s">
        <v>477</v>
      </c>
      <c r="B586" s="391" t="s">
        <v>478</v>
      </c>
      <c r="C586" s="391" t="s">
        <v>479</v>
      </c>
      <c r="D586" s="392" t="s">
        <v>480</v>
      </c>
      <c r="E586" s="392" t="s">
        <v>481</v>
      </c>
      <c r="F586" s="391" t="s">
        <v>482</v>
      </c>
      <c r="G586" s="391" t="s">
        <v>483</v>
      </c>
      <c r="H586" s="391" t="s">
        <v>484</v>
      </c>
      <c r="I586" s="391" t="s">
        <v>485</v>
      </c>
      <c r="J586" s="391" t="s">
        <v>486</v>
      </c>
      <c r="K586" s="391" t="s">
        <v>487</v>
      </c>
      <c r="L586" s="390" t="s">
        <v>488</v>
      </c>
      <c r="M586" s="391" t="s">
        <v>587</v>
      </c>
      <c r="N586" s="391" t="s">
        <v>588</v>
      </c>
      <c r="O586" s="391" t="s">
        <v>487</v>
      </c>
      <c r="P586" s="391" t="s">
        <v>484</v>
      </c>
      <c r="Q586" s="390" t="s">
        <v>491</v>
      </c>
      <c r="R586" s="391" t="s">
        <v>492</v>
      </c>
      <c r="S586" s="391" t="s">
        <v>493</v>
      </c>
      <c r="T586" s="391">
        <v>62501699</v>
      </c>
      <c r="U586" s="391"/>
      <c r="V586" s="391"/>
      <c r="W586" s="392" t="s">
        <v>1342</v>
      </c>
      <c r="X586" s="391" t="s">
        <v>1058</v>
      </c>
      <c r="Y586" s="391" t="s">
        <v>496</v>
      </c>
      <c r="Z586" s="391" t="s">
        <v>497</v>
      </c>
      <c r="AA586" s="391" t="s">
        <v>498</v>
      </c>
      <c r="AB586" s="391" t="s">
        <v>499</v>
      </c>
      <c r="AC586" s="391" t="s">
        <v>500</v>
      </c>
      <c r="AD586" s="393">
        <v>105.6</v>
      </c>
      <c r="AE586" s="393">
        <v>105.6</v>
      </c>
      <c r="AF586" s="391" t="s">
        <v>741</v>
      </c>
      <c r="AG586" s="391">
        <v>1</v>
      </c>
      <c r="AH586" s="393">
        <v>105.6</v>
      </c>
      <c r="AI586" s="393">
        <v>105.6</v>
      </c>
      <c r="AJ586" s="391" t="s">
        <v>501</v>
      </c>
      <c r="AK586" s="391" t="s">
        <v>502</v>
      </c>
      <c r="AL586" s="390" t="s">
        <v>503</v>
      </c>
      <c r="AM586" s="391">
        <v>34810</v>
      </c>
      <c r="AN586" s="391">
        <v>71635</v>
      </c>
      <c r="AO586" s="390" t="s">
        <v>477</v>
      </c>
      <c r="AP586" s="390" t="s">
        <v>504</v>
      </c>
      <c r="AQ586" s="391" t="s">
        <v>1059</v>
      </c>
      <c r="AR586" s="391" t="s">
        <v>582</v>
      </c>
      <c r="AS586" s="392" t="s">
        <v>1342</v>
      </c>
      <c r="AT586" s="391" t="s">
        <v>482</v>
      </c>
      <c r="AU586" s="391" t="s">
        <v>1692</v>
      </c>
      <c r="AV586" s="393" t="s">
        <v>1693</v>
      </c>
      <c r="AW586" s="391" t="s">
        <v>839</v>
      </c>
      <c r="AX586" s="391" t="s">
        <v>509</v>
      </c>
      <c r="AY586" s="393" t="s">
        <v>1693</v>
      </c>
      <c r="AZ586" s="391" t="s">
        <v>845</v>
      </c>
      <c r="BA586" s="391" t="s">
        <v>846</v>
      </c>
      <c r="BB586" s="391" t="s">
        <v>780</v>
      </c>
      <c r="BC586" s="391" t="s">
        <v>521</v>
      </c>
      <c r="BD586" s="391" t="s">
        <v>1694</v>
      </c>
      <c r="BE586" s="392" t="s">
        <v>1695</v>
      </c>
      <c r="BF586" s="391" t="s">
        <v>741</v>
      </c>
      <c r="BG586" s="393" t="s">
        <v>1693</v>
      </c>
      <c r="BH586" s="391"/>
      <c r="BI586" s="391"/>
      <c r="BJ586" s="391"/>
      <c r="BK586" s="391"/>
      <c r="BL586" s="391"/>
      <c r="BM586" s="391"/>
      <c r="BN586" s="391"/>
      <c r="BO586" s="391"/>
      <c r="BP586" s="391"/>
      <c r="BQ586" s="391"/>
      <c r="BR586" s="391"/>
    </row>
    <row r="587" spans="1:70" hidden="1" x14ac:dyDescent="0.35">
      <c r="A587" s="301" t="s">
        <v>477</v>
      </c>
      <c r="B587" s="302" t="s">
        <v>478</v>
      </c>
      <c r="C587" s="302" t="s">
        <v>479</v>
      </c>
      <c r="D587" s="303" t="s">
        <v>480</v>
      </c>
      <c r="E587" s="303" t="s">
        <v>481</v>
      </c>
      <c r="F587" s="302" t="s">
        <v>482</v>
      </c>
      <c r="G587" s="302" t="s">
        <v>483</v>
      </c>
      <c r="H587" s="302" t="s">
        <v>484</v>
      </c>
      <c r="I587" s="302" t="s">
        <v>485</v>
      </c>
      <c r="J587" s="302" t="s">
        <v>486</v>
      </c>
      <c r="K587" s="302" t="s">
        <v>487</v>
      </c>
      <c r="L587" s="301" t="s">
        <v>488</v>
      </c>
      <c r="M587" s="302" t="s">
        <v>587</v>
      </c>
      <c r="N587" s="302" t="s">
        <v>588</v>
      </c>
      <c r="O587" s="302" t="s">
        <v>487</v>
      </c>
      <c r="P587" s="302" t="s">
        <v>484</v>
      </c>
      <c r="Q587" s="301" t="s">
        <v>491</v>
      </c>
      <c r="R587" s="302" t="s">
        <v>492</v>
      </c>
      <c r="S587" s="302" t="s">
        <v>493</v>
      </c>
      <c r="T587" s="302">
        <v>62534823</v>
      </c>
      <c r="U587" s="302"/>
      <c r="V587" s="302"/>
      <c r="W587" s="303" t="s">
        <v>1342</v>
      </c>
      <c r="X587" s="302" t="s">
        <v>792</v>
      </c>
      <c r="Y587" s="302" t="s">
        <v>496</v>
      </c>
      <c r="Z587" s="302" t="s">
        <v>793</v>
      </c>
      <c r="AA587" s="302"/>
      <c r="AB587" s="302" t="s">
        <v>794</v>
      </c>
      <c r="AC587" s="302" t="s">
        <v>795</v>
      </c>
      <c r="AD587" s="304">
        <v>0</v>
      </c>
      <c r="AE587" s="304">
        <v>7.39</v>
      </c>
      <c r="AF587" s="302" t="s">
        <v>741</v>
      </c>
      <c r="AG587" s="302">
        <v>1</v>
      </c>
      <c r="AH587" s="304">
        <v>0</v>
      </c>
      <c r="AI587" s="304">
        <v>7.39</v>
      </c>
      <c r="AJ587" s="302"/>
      <c r="AK587" s="302"/>
      <c r="AL587" s="301"/>
      <c r="AM587" s="302"/>
      <c r="AN587" s="302"/>
      <c r="AO587" s="301"/>
      <c r="AP587" s="301"/>
      <c r="AQ587" s="302" t="s">
        <v>796</v>
      </c>
      <c r="AR587" s="302"/>
      <c r="AS587" s="303"/>
      <c r="AT587" s="302"/>
      <c r="AU587" s="302"/>
      <c r="AV587" s="304"/>
      <c r="AW587" s="302"/>
      <c r="AX587" s="302"/>
      <c r="AY587" s="304"/>
      <c r="AZ587" s="302"/>
      <c r="BA587" s="302"/>
      <c r="BB587" s="302"/>
      <c r="BC587" s="302"/>
      <c r="BD587" s="302"/>
      <c r="BE587" s="303"/>
      <c r="BF587" s="302"/>
      <c r="BG587" s="304"/>
      <c r="BH587" s="302"/>
      <c r="BI587" s="302"/>
      <c r="BJ587" s="302"/>
      <c r="BK587" s="302"/>
      <c r="BL587" s="302"/>
      <c r="BM587" s="302"/>
      <c r="BN587" s="302"/>
      <c r="BO587" s="302"/>
      <c r="BP587" s="302"/>
      <c r="BQ587" s="302"/>
      <c r="BR587" s="302"/>
    </row>
    <row r="588" spans="1:70" s="409" customFormat="1" hidden="1" x14ac:dyDescent="0.35">
      <c r="A588" s="405" t="s">
        <v>477</v>
      </c>
      <c r="B588" s="406" t="s">
        <v>478</v>
      </c>
      <c r="C588" s="406" t="s">
        <v>479</v>
      </c>
      <c r="D588" s="407" t="s">
        <v>480</v>
      </c>
      <c r="E588" s="407" t="s">
        <v>481</v>
      </c>
      <c r="F588" s="406" t="s">
        <v>482</v>
      </c>
      <c r="G588" s="406" t="s">
        <v>483</v>
      </c>
      <c r="H588" s="406" t="s">
        <v>484</v>
      </c>
      <c r="I588" s="406" t="s">
        <v>485</v>
      </c>
      <c r="J588" s="406" t="s">
        <v>486</v>
      </c>
      <c r="K588" s="406" t="s">
        <v>487</v>
      </c>
      <c r="L588" s="405" t="s">
        <v>488</v>
      </c>
      <c r="M588" s="406" t="s">
        <v>587</v>
      </c>
      <c r="N588" s="406" t="s">
        <v>588</v>
      </c>
      <c r="O588" s="406" t="s">
        <v>487</v>
      </c>
      <c r="P588" s="406" t="s">
        <v>484</v>
      </c>
      <c r="Q588" s="405" t="s">
        <v>491</v>
      </c>
      <c r="R588" s="406" t="s">
        <v>492</v>
      </c>
      <c r="S588" s="406" t="s">
        <v>493</v>
      </c>
      <c r="T588" s="406">
        <v>62951460</v>
      </c>
      <c r="U588" s="406"/>
      <c r="V588" s="406"/>
      <c r="W588" s="407" t="s">
        <v>1696</v>
      </c>
      <c r="X588" s="406" t="s">
        <v>1697</v>
      </c>
      <c r="Y588" s="406" t="s">
        <v>496</v>
      </c>
      <c r="Z588" s="406" t="s">
        <v>497</v>
      </c>
      <c r="AA588" s="406" t="s">
        <v>1517</v>
      </c>
      <c r="AB588" s="406" t="s">
        <v>499</v>
      </c>
      <c r="AC588" s="406" t="s">
        <v>500</v>
      </c>
      <c r="AD588" s="408">
        <v>-230000</v>
      </c>
      <c r="AE588" s="408">
        <v>-230000</v>
      </c>
      <c r="AF588" s="406" t="s">
        <v>273</v>
      </c>
      <c r="AG588" s="406">
        <v>2.1383E-4</v>
      </c>
      <c r="AH588" s="408">
        <v>-49.18</v>
      </c>
      <c r="AI588" s="408">
        <v>-49.18</v>
      </c>
      <c r="AJ588" s="406" t="s">
        <v>501</v>
      </c>
      <c r="AK588" s="406" t="s">
        <v>502</v>
      </c>
      <c r="AL588" s="405" t="s">
        <v>503</v>
      </c>
      <c r="AM588" s="406">
        <v>34810</v>
      </c>
      <c r="AN588" s="406">
        <v>75705</v>
      </c>
      <c r="AO588" s="405" t="s">
        <v>477</v>
      </c>
      <c r="AP588" s="405" t="s">
        <v>504</v>
      </c>
      <c r="AQ588" s="406" t="s">
        <v>916</v>
      </c>
      <c r="AR588" s="406" t="s">
        <v>582</v>
      </c>
      <c r="AS588" s="407" t="s">
        <v>1202</v>
      </c>
      <c r="AT588" s="406" t="s">
        <v>482</v>
      </c>
      <c r="AU588" s="406" t="s">
        <v>1698</v>
      </c>
      <c r="AV588" s="408" t="s">
        <v>1699</v>
      </c>
      <c r="AW588" s="406" t="s">
        <v>1698</v>
      </c>
      <c r="AX588" s="406" t="s">
        <v>951</v>
      </c>
      <c r="AY588" s="408" t="s">
        <v>1700</v>
      </c>
      <c r="AZ588" s="406">
        <v>1040682</v>
      </c>
      <c r="BA588" s="406" t="s">
        <v>1435</v>
      </c>
      <c r="BB588" s="406" t="s">
        <v>1436</v>
      </c>
      <c r="BC588" s="406" t="s">
        <v>512</v>
      </c>
      <c r="BD588" s="406"/>
      <c r="BE588" s="407"/>
      <c r="BF588" s="406"/>
      <c r="BG588" s="408"/>
      <c r="BH588" s="406"/>
      <c r="BI588" s="406"/>
      <c r="BJ588" s="406"/>
      <c r="BK588" s="406"/>
      <c r="BL588" s="406"/>
      <c r="BM588" s="406"/>
      <c r="BN588" s="406"/>
      <c r="BO588" s="406"/>
      <c r="BP588" s="406"/>
      <c r="BQ588" s="406"/>
      <c r="BR588" s="406"/>
    </row>
    <row r="589" spans="1:70" hidden="1" x14ac:dyDescent="0.35">
      <c r="A589" s="301" t="s">
        <v>477</v>
      </c>
      <c r="B589" s="302" t="s">
        <v>478</v>
      </c>
      <c r="C589" s="302" t="s">
        <v>479</v>
      </c>
      <c r="D589" s="303" t="s">
        <v>480</v>
      </c>
      <c r="E589" s="303" t="s">
        <v>481</v>
      </c>
      <c r="F589" s="302" t="s">
        <v>482</v>
      </c>
      <c r="G589" s="302" t="s">
        <v>483</v>
      </c>
      <c r="H589" s="302" t="s">
        <v>484</v>
      </c>
      <c r="I589" s="302" t="s">
        <v>485</v>
      </c>
      <c r="J589" s="302" t="s">
        <v>486</v>
      </c>
      <c r="K589" s="302" t="s">
        <v>487</v>
      </c>
      <c r="L589" s="301" t="s">
        <v>488</v>
      </c>
      <c r="M589" s="302" t="s">
        <v>587</v>
      </c>
      <c r="N589" s="302" t="s">
        <v>588</v>
      </c>
      <c r="O589" s="302" t="s">
        <v>487</v>
      </c>
      <c r="P589" s="302" t="s">
        <v>484</v>
      </c>
      <c r="Q589" s="301" t="s">
        <v>491</v>
      </c>
      <c r="R589" s="302" t="s">
        <v>492</v>
      </c>
      <c r="S589" s="302" t="s">
        <v>493</v>
      </c>
      <c r="T589" s="302">
        <v>63004231</v>
      </c>
      <c r="U589" s="302"/>
      <c r="V589" s="302"/>
      <c r="W589" s="303" t="s">
        <v>1696</v>
      </c>
      <c r="X589" s="302" t="s">
        <v>792</v>
      </c>
      <c r="Y589" s="302" t="s">
        <v>496</v>
      </c>
      <c r="Z589" s="302" t="s">
        <v>793</v>
      </c>
      <c r="AA589" s="302"/>
      <c r="AB589" s="302" t="s">
        <v>794</v>
      </c>
      <c r="AC589" s="302" t="s">
        <v>795</v>
      </c>
      <c r="AD589" s="304">
        <v>0</v>
      </c>
      <c r="AE589" s="304">
        <v>-16100</v>
      </c>
      <c r="AF589" s="302" t="s">
        <v>273</v>
      </c>
      <c r="AG589" s="302">
        <v>2.1383E-4</v>
      </c>
      <c r="AH589" s="304">
        <v>0</v>
      </c>
      <c r="AI589" s="304">
        <v>-3.44</v>
      </c>
      <c r="AJ589" s="302"/>
      <c r="AK589" s="302"/>
      <c r="AL589" s="301"/>
      <c r="AM589" s="302"/>
      <c r="AN589" s="302"/>
      <c r="AO589" s="301"/>
      <c r="AP589" s="301"/>
      <c r="AQ589" s="302" t="s">
        <v>796</v>
      </c>
      <c r="AR589" s="302"/>
      <c r="AS589" s="303"/>
      <c r="AT589" s="302"/>
      <c r="AU589" s="302"/>
      <c r="AV589" s="304"/>
      <c r="AW589" s="302"/>
      <c r="AX589" s="302"/>
      <c r="AY589" s="304"/>
      <c r="AZ589" s="302"/>
      <c r="BA589" s="302"/>
      <c r="BB589" s="302"/>
      <c r="BC589" s="302"/>
      <c r="BD589" s="302"/>
      <c r="BE589" s="303"/>
      <c r="BF589" s="302"/>
      <c r="BG589" s="304"/>
      <c r="BH589" s="302"/>
      <c r="BI589" s="302"/>
      <c r="BJ589" s="302"/>
      <c r="BK589" s="302"/>
      <c r="BL589" s="302"/>
      <c r="BM589" s="302"/>
      <c r="BN589" s="302"/>
      <c r="BO589" s="302"/>
      <c r="BP589" s="302"/>
      <c r="BQ589" s="302"/>
      <c r="BR589" s="302"/>
    </row>
    <row r="590" spans="1:70" s="394" customFormat="1" hidden="1" x14ac:dyDescent="0.35">
      <c r="A590" s="390" t="s">
        <v>477</v>
      </c>
      <c r="B590" s="391" t="s">
        <v>478</v>
      </c>
      <c r="C590" s="391" t="s">
        <v>479</v>
      </c>
      <c r="D590" s="392" t="s">
        <v>480</v>
      </c>
      <c r="E590" s="392" t="s">
        <v>481</v>
      </c>
      <c r="F590" s="391" t="s">
        <v>482</v>
      </c>
      <c r="G590" s="391" t="s">
        <v>483</v>
      </c>
      <c r="H590" s="391" t="s">
        <v>484</v>
      </c>
      <c r="I590" s="391" t="s">
        <v>485</v>
      </c>
      <c r="J590" s="391" t="s">
        <v>486</v>
      </c>
      <c r="K590" s="391" t="s">
        <v>487</v>
      </c>
      <c r="L590" s="390" t="s">
        <v>488</v>
      </c>
      <c r="M590" s="391" t="s">
        <v>587</v>
      </c>
      <c r="N590" s="391" t="s">
        <v>588</v>
      </c>
      <c r="O590" s="391" t="s">
        <v>487</v>
      </c>
      <c r="P590" s="391" t="s">
        <v>484</v>
      </c>
      <c r="Q590" s="390" t="s">
        <v>491</v>
      </c>
      <c r="R590" s="391" t="s">
        <v>492</v>
      </c>
      <c r="S590" s="391" t="s">
        <v>493</v>
      </c>
      <c r="T590" s="391">
        <v>63095164</v>
      </c>
      <c r="U590" s="391"/>
      <c r="V590" s="391"/>
      <c r="W590" s="392" t="s">
        <v>1701</v>
      </c>
      <c r="X590" s="391" t="s">
        <v>1262</v>
      </c>
      <c r="Y590" s="391" t="s">
        <v>496</v>
      </c>
      <c r="Z590" s="391" t="s">
        <v>497</v>
      </c>
      <c r="AA590" s="391" t="s">
        <v>498</v>
      </c>
      <c r="AB590" s="391" t="s">
        <v>499</v>
      </c>
      <c r="AC590" s="391" t="s">
        <v>500</v>
      </c>
      <c r="AD590" s="393">
        <v>2545664</v>
      </c>
      <c r="AE590" s="393">
        <v>2545664</v>
      </c>
      <c r="AF590" s="391" t="s">
        <v>273</v>
      </c>
      <c r="AG590" s="391">
        <v>2.1301999999999999E-4</v>
      </c>
      <c r="AH590" s="393">
        <v>542.28</v>
      </c>
      <c r="AI590" s="393">
        <v>542.28</v>
      </c>
      <c r="AJ590" s="391" t="s">
        <v>501</v>
      </c>
      <c r="AK590" s="391" t="s">
        <v>502</v>
      </c>
      <c r="AL590" s="390" t="s">
        <v>503</v>
      </c>
      <c r="AM590" s="391">
        <v>34810</v>
      </c>
      <c r="AN590" s="391">
        <v>71620</v>
      </c>
      <c r="AO590" s="390" t="s">
        <v>477</v>
      </c>
      <c r="AP590" s="390" t="s">
        <v>504</v>
      </c>
      <c r="AQ590" s="391" t="s">
        <v>1263</v>
      </c>
      <c r="AR590" s="391" t="s">
        <v>582</v>
      </c>
      <c r="AS590" s="392" t="s">
        <v>1701</v>
      </c>
      <c r="AT590" s="391" t="s">
        <v>482</v>
      </c>
      <c r="AU590" s="391" t="s">
        <v>1702</v>
      </c>
      <c r="AV590" s="393" t="s">
        <v>1703</v>
      </c>
      <c r="AW590" s="391" t="s">
        <v>1174</v>
      </c>
      <c r="AX590" s="391" t="s">
        <v>509</v>
      </c>
      <c r="AY590" s="393" t="s">
        <v>1703</v>
      </c>
      <c r="AZ590" s="391">
        <v>2172750</v>
      </c>
      <c r="BA590" s="391" t="s">
        <v>1704</v>
      </c>
      <c r="BB590" s="391" t="s">
        <v>1705</v>
      </c>
      <c r="BC590" s="391" t="s">
        <v>521</v>
      </c>
      <c r="BD590" s="391" t="s">
        <v>1706</v>
      </c>
      <c r="BE590" s="392" t="s">
        <v>1707</v>
      </c>
      <c r="BF590" s="391" t="s">
        <v>273</v>
      </c>
      <c r="BG590" s="393" t="s">
        <v>1703</v>
      </c>
      <c r="BH590" s="391"/>
      <c r="BI590" s="391"/>
      <c r="BJ590" s="391"/>
      <c r="BK590" s="391"/>
      <c r="BL590" s="391"/>
      <c r="BM590" s="391"/>
      <c r="BN590" s="391"/>
      <c r="BO590" s="391"/>
      <c r="BP590" s="391"/>
      <c r="BQ590" s="391"/>
      <c r="BR590" s="391"/>
    </row>
    <row r="591" spans="1:70" hidden="1" x14ac:dyDescent="0.35">
      <c r="A591" s="301" t="s">
        <v>477</v>
      </c>
      <c r="B591" s="302" t="s">
        <v>478</v>
      </c>
      <c r="C591" s="302" t="s">
        <v>479</v>
      </c>
      <c r="D591" s="303" t="s">
        <v>480</v>
      </c>
      <c r="E591" s="303" t="s">
        <v>481</v>
      </c>
      <c r="F591" s="302" t="s">
        <v>482</v>
      </c>
      <c r="G591" s="302" t="s">
        <v>483</v>
      </c>
      <c r="H591" s="302" t="s">
        <v>484</v>
      </c>
      <c r="I591" s="302" t="s">
        <v>485</v>
      </c>
      <c r="J591" s="302" t="s">
        <v>486</v>
      </c>
      <c r="K591" s="302" t="s">
        <v>487</v>
      </c>
      <c r="L591" s="301" t="s">
        <v>488</v>
      </c>
      <c r="M591" s="302" t="s">
        <v>587</v>
      </c>
      <c r="N591" s="302" t="s">
        <v>588</v>
      </c>
      <c r="O591" s="302" t="s">
        <v>487</v>
      </c>
      <c r="P591" s="302" t="s">
        <v>484</v>
      </c>
      <c r="Q591" s="301" t="s">
        <v>491</v>
      </c>
      <c r="R591" s="302" t="s">
        <v>492</v>
      </c>
      <c r="S591" s="302" t="s">
        <v>493</v>
      </c>
      <c r="T591" s="302">
        <v>63149651</v>
      </c>
      <c r="U591" s="302"/>
      <c r="V591" s="302"/>
      <c r="W591" s="303" t="s">
        <v>1701</v>
      </c>
      <c r="X591" s="302" t="s">
        <v>792</v>
      </c>
      <c r="Y591" s="302" t="s">
        <v>496</v>
      </c>
      <c r="Z591" s="302" t="s">
        <v>793</v>
      </c>
      <c r="AA591" s="302"/>
      <c r="AB591" s="302" t="s">
        <v>794</v>
      </c>
      <c r="AC591" s="302" t="s">
        <v>795</v>
      </c>
      <c r="AD591" s="304">
        <v>0</v>
      </c>
      <c r="AE591" s="304">
        <v>178196.48000000001</v>
      </c>
      <c r="AF591" s="302" t="s">
        <v>273</v>
      </c>
      <c r="AG591" s="302">
        <v>2.1301999999999999E-4</v>
      </c>
      <c r="AH591" s="304">
        <v>0</v>
      </c>
      <c r="AI591" s="304">
        <v>37.96</v>
      </c>
      <c r="AJ591" s="302"/>
      <c r="AK591" s="302"/>
      <c r="AL591" s="301"/>
      <c r="AM591" s="302"/>
      <c r="AN591" s="302"/>
      <c r="AO591" s="301"/>
      <c r="AP591" s="301"/>
      <c r="AQ591" s="302" t="s">
        <v>796</v>
      </c>
      <c r="AR591" s="302"/>
      <c r="AS591" s="303"/>
      <c r="AT591" s="302"/>
      <c r="AU591" s="302"/>
      <c r="AV591" s="304"/>
      <c r="AW591" s="302"/>
      <c r="AX591" s="302"/>
      <c r="AY591" s="304"/>
      <c r="AZ591" s="302"/>
      <c r="BA591" s="302"/>
      <c r="BB591" s="302"/>
      <c r="BC591" s="302"/>
      <c r="BD591" s="302"/>
      <c r="BE591" s="303"/>
      <c r="BF591" s="302"/>
      <c r="BG591" s="304"/>
      <c r="BH591" s="302"/>
      <c r="BI591" s="302"/>
      <c r="BJ591" s="302"/>
      <c r="BK591" s="302"/>
      <c r="BL591" s="302"/>
      <c r="BM591" s="302"/>
      <c r="BN591" s="302"/>
      <c r="BO591" s="302"/>
      <c r="BP591" s="302"/>
      <c r="BQ591" s="302"/>
      <c r="BR591" s="302"/>
    </row>
    <row r="592" spans="1:70" s="394" customFormat="1" hidden="1" x14ac:dyDescent="0.35">
      <c r="A592" s="390" t="s">
        <v>477</v>
      </c>
      <c r="B592" s="391" t="s">
        <v>478</v>
      </c>
      <c r="C592" s="391" t="s">
        <v>479</v>
      </c>
      <c r="D592" s="392" t="s">
        <v>480</v>
      </c>
      <c r="E592" s="392" t="s">
        <v>481</v>
      </c>
      <c r="F592" s="391" t="s">
        <v>482</v>
      </c>
      <c r="G592" s="391" t="s">
        <v>483</v>
      </c>
      <c r="H592" s="391" t="s">
        <v>484</v>
      </c>
      <c r="I592" s="391" t="s">
        <v>485</v>
      </c>
      <c r="J592" s="391" t="s">
        <v>486</v>
      </c>
      <c r="K592" s="391" t="s">
        <v>487</v>
      </c>
      <c r="L592" s="390" t="s">
        <v>488</v>
      </c>
      <c r="M592" s="391" t="s">
        <v>587</v>
      </c>
      <c r="N592" s="391" t="s">
        <v>588</v>
      </c>
      <c r="O592" s="391" t="s">
        <v>487</v>
      </c>
      <c r="P592" s="391" t="s">
        <v>484</v>
      </c>
      <c r="Q592" s="390" t="s">
        <v>491</v>
      </c>
      <c r="R592" s="391" t="s">
        <v>492</v>
      </c>
      <c r="S592" s="391" t="s">
        <v>493</v>
      </c>
      <c r="T592" s="391">
        <v>64444116</v>
      </c>
      <c r="U592" s="391"/>
      <c r="V592" s="391"/>
      <c r="W592" s="392" t="s">
        <v>746</v>
      </c>
      <c r="X592" s="391" t="s">
        <v>1262</v>
      </c>
      <c r="Y592" s="391" t="s">
        <v>496</v>
      </c>
      <c r="Z592" s="391" t="s">
        <v>497</v>
      </c>
      <c r="AA592" s="391" t="s">
        <v>498</v>
      </c>
      <c r="AB592" s="391" t="s">
        <v>499</v>
      </c>
      <c r="AC592" s="391" t="s">
        <v>500</v>
      </c>
      <c r="AD592" s="393">
        <v>2385000</v>
      </c>
      <c r="AE592" s="393">
        <v>2385000</v>
      </c>
      <c r="AF592" s="391" t="s">
        <v>273</v>
      </c>
      <c r="AG592" s="391">
        <v>2.1383E-4</v>
      </c>
      <c r="AH592" s="393">
        <v>509.99</v>
      </c>
      <c r="AI592" s="393">
        <v>509.99</v>
      </c>
      <c r="AJ592" s="391" t="s">
        <v>501</v>
      </c>
      <c r="AK592" s="391" t="s">
        <v>502</v>
      </c>
      <c r="AL592" s="390" t="s">
        <v>503</v>
      </c>
      <c r="AM592" s="391">
        <v>34810</v>
      </c>
      <c r="AN592" s="391">
        <v>71620</v>
      </c>
      <c r="AO592" s="390" t="s">
        <v>477</v>
      </c>
      <c r="AP592" s="390" t="s">
        <v>504</v>
      </c>
      <c r="AQ592" s="391" t="s">
        <v>1263</v>
      </c>
      <c r="AR592" s="391" t="s">
        <v>1167</v>
      </c>
      <c r="AS592" s="392" t="s">
        <v>746</v>
      </c>
      <c r="AT592" s="391" t="s">
        <v>482</v>
      </c>
      <c r="AU592" s="391" t="s">
        <v>1708</v>
      </c>
      <c r="AV592" s="393" t="s">
        <v>1709</v>
      </c>
      <c r="AW592" s="391" t="s">
        <v>1174</v>
      </c>
      <c r="AX592" s="391" t="s">
        <v>509</v>
      </c>
      <c r="AY592" s="393" t="s">
        <v>1710</v>
      </c>
      <c r="AZ592" s="391" t="s">
        <v>1418</v>
      </c>
      <c r="BA592" s="391" t="s">
        <v>1419</v>
      </c>
      <c r="BB592" s="391" t="s">
        <v>1420</v>
      </c>
      <c r="BC592" s="391" t="s">
        <v>1421</v>
      </c>
      <c r="BD592" s="391" t="s">
        <v>1711</v>
      </c>
      <c r="BE592" s="392" t="s">
        <v>1181</v>
      </c>
      <c r="BF592" s="391" t="s">
        <v>273</v>
      </c>
      <c r="BG592" s="393" t="s">
        <v>1709</v>
      </c>
      <c r="BH592" s="391"/>
      <c r="BI592" s="391"/>
      <c r="BJ592" s="391"/>
      <c r="BK592" s="391"/>
      <c r="BL592" s="391"/>
      <c r="BM592" s="391"/>
      <c r="BN592" s="391"/>
      <c r="BO592" s="391"/>
      <c r="BP592" s="391"/>
      <c r="BQ592" s="391"/>
      <c r="BR592" s="391"/>
    </row>
    <row r="593" spans="1:70" s="394" customFormat="1" hidden="1" x14ac:dyDescent="0.35">
      <c r="A593" s="390" t="s">
        <v>477</v>
      </c>
      <c r="B593" s="391" t="s">
        <v>478</v>
      </c>
      <c r="C593" s="391" t="s">
        <v>479</v>
      </c>
      <c r="D593" s="392" t="s">
        <v>480</v>
      </c>
      <c r="E593" s="392" t="s">
        <v>481</v>
      </c>
      <c r="F593" s="391" t="s">
        <v>482</v>
      </c>
      <c r="G593" s="391" t="s">
        <v>483</v>
      </c>
      <c r="H593" s="391" t="s">
        <v>484</v>
      </c>
      <c r="I593" s="391" t="s">
        <v>485</v>
      </c>
      <c r="J593" s="391" t="s">
        <v>486</v>
      </c>
      <c r="K593" s="391" t="s">
        <v>487</v>
      </c>
      <c r="L593" s="390" t="s">
        <v>488</v>
      </c>
      <c r="M593" s="391" t="s">
        <v>587</v>
      </c>
      <c r="N593" s="391" t="s">
        <v>588</v>
      </c>
      <c r="O593" s="391" t="s">
        <v>487</v>
      </c>
      <c r="P593" s="391" t="s">
        <v>484</v>
      </c>
      <c r="Q593" s="390" t="s">
        <v>491</v>
      </c>
      <c r="R593" s="391" t="s">
        <v>492</v>
      </c>
      <c r="S593" s="391" t="s">
        <v>493</v>
      </c>
      <c r="T593" s="391">
        <v>64444117</v>
      </c>
      <c r="U593" s="391"/>
      <c r="V593" s="391"/>
      <c r="W593" s="392" t="s">
        <v>746</v>
      </c>
      <c r="X593" s="391" t="s">
        <v>1262</v>
      </c>
      <c r="Y593" s="391" t="s">
        <v>496</v>
      </c>
      <c r="Z593" s="391" t="s">
        <v>497</v>
      </c>
      <c r="AA593" s="391" t="s">
        <v>498</v>
      </c>
      <c r="AB593" s="391" t="s">
        <v>499</v>
      </c>
      <c r="AC593" s="391" t="s">
        <v>500</v>
      </c>
      <c r="AD593" s="393">
        <v>510000</v>
      </c>
      <c r="AE593" s="393">
        <v>510000</v>
      </c>
      <c r="AF593" s="391" t="s">
        <v>273</v>
      </c>
      <c r="AG593" s="391">
        <v>2.1383E-4</v>
      </c>
      <c r="AH593" s="393">
        <v>109.05</v>
      </c>
      <c r="AI593" s="393">
        <v>109.05</v>
      </c>
      <c r="AJ593" s="391" t="s">
        <v>501</v>
      </c>
      <c r="AK593" s="391" t="s">
        <v>502</v>
      </c>
      <c r="AL593" s="390" t="s">
        <v>503</v>
      </c>
      <c r="AM593" s="391">
        <v>34810</v>
      </c>
      <c r="AN593" s="391">
        <v>71620</v>
      </c>
      <c r="AO593" s="390" t="s">
        <v>477</v>
      </c>
      <c r="AP593" s="390" t="s">
        <v>504</v>
      </c>
      <c r="AQ593" s="391" t="s">
        <v>1263</v>
      </c>
      <c r="AR593" s="391" t="s">
        <v>1167</v>
      </c>
      <c r="AS593" s="392" t="s">
        <v>746</v>
      </c>
      <c r="AT593" s="391" t="s">
        <v>482</v>
      </c>
      <c r="AU593" s="391" t="s">
        <v>1708</v>
      </c>
      <c r="AV593" s="393" t="s">
        <v>1709</v>
      </c>
      <c r="AW593" s="391" t="s">
        <v>1174</v>
      </c>
      <c r="AX593" s="391" t="s">
        <v>963</v>
      </c>
      <c r="AY593" s="393" t="s">
        <v>1712</v>
      </c>
      <c r="AZ593" s="391" t="s">
        <v>1418</v>
      </c>
      <c r="BA593" s="391" t="s">
        <v>1419</v>
      </c>
      <c r="BB593" s="391" t="s">
        <v>1420</v>
      </c>
      <c r="BC593" s="391" t="s">
        <v>1421</v>
      </c>
      <c r="BD593" s="391" t="s">
        <v>1711</v>
      </c>
      <c r="BE593" s="392" t="s">
        <v>1181</v>
      </c>
      <c r="BF593" s="391" t="s">
        <v>273</v>
      </c>
      <c r="BG593" s="393" t="s">
        <v>1709</v>
      </c>
      <c r="BH593" s="391"/>
      <c r="BI593" s="391"/>
      <c r="BJ593" s="391"/>
      <c r="BK593" s="391"/>
      <c r="BL593" s="391"/>
      <c r="BM593" s="391"/>
      <c r="BN593" s="391"/>
      <c r="BO593" s="391"/>
      <c r="BP593" s="391"/>
      <c r="BQ593" s="391"/>
      <c r="BR593" s="391"/>
    </row>
    <row r="594" spans="1:70" s="394" customFormat="1" hidden="1" x14ac:dyDescent="0.35">
      <c r="A594" s="390" t="s">
        <v>477</v>
      </c>
      <c r="B594" s="391" t="s">
        <v>478</v>
      </c>
      <c r="C594" s="391" t="s">
        <v>479</v>
      </c>
      <c r="D594" s="392" t="s">
        <v>480</v>
      </c>
      <c r="E594" s="392" t="s">
        <v>481</v>
      </c>
      <c r="F594" s="391" t="s">
        <v>482</v>
      </c>
      <c r="G594" s="391" t="s">
        <v>483</v>
      </c>
      <c r="H594" s="391" t="s">
        <v>484</v>
      </c>
      <c r="I594" s="391" t="s">
        <v>485</v>
      </c>
      <c r="J594" s="391" t="s">
        <v>486</v>
      </c>
      <c r="K594" s="391" t="s">
        <v>487</v>
      </c>
      <c r="L594" s="390" t="s">
        <v>488</v>
      </c>
      <c r="M594" s="391" t="s">
        <v>587</v>
      </c>
      <c r="N594" s="391" t="s">
        <v>588</v>
      </c>
      <c r="O594" s="391" t="s">
        <v>487</v>
      </c>
      <c r="P594" s="391" t="s">
        <v>484</v>
      </c>
      <c r="Q594" s="390" t="s">
        <v>491</v>
      </c>
      <c r="R594" s="391" t="s">
        <v>492</v>
      </c>
      <c r="S594" s="391" t="s">
        <v>493</v>
      </c>
      <c r="T594" s="391">
        <v>64444118</v>
      </c>
      <c r="U594" s="391"/>
      <c r="V594" s="391"/>
      <c r="W594" s="392" t="s">
        <v>746</v>
      </c>
      <c r="X594" s="391" t="s">
        <v>1262</v>
      </c>
      <c r="Y594" s="391" t="s">
        <v>496</v>
      </c>
      <c r="Z594" s="391" t="s">
        <v>497</v>
      </c>
      <c r="AA594" s="391" t="s">
        <v>498</v>
      </c>
      <c r="AB594" s="391" t="s">
        <v>499</v>
      </c>
      <c r="AC594" s="391" t="s">
        <v>500</v>
      </c>
      <c r="AD594" s="393">
        <v>510000</v>
      </c>
      <c r="AE594" s="393">
        <v>510000</v>
      </c>
      <c r="AF594" s="391" t="s">
        <v>273</v>
      </c>
      <c r="AG594" s="391">
        <v>2.1383E-4</v>
      </c>
      <c r="AH594" s="393">
        <v>109.05</v>
      </c>
      <c r="AI594" s="393">
        <v>109.05</v>
      </c>
      <c r="AJ594" s="391" t="s">
        <v>501</v>
      </c>
      <c r="AK594" s="391" t="s">
        <v>502</v>
      </c>
      <c r="AL594" s="390" t="s">
        <v>503</v>
      </c>
      <c r="AM594" s="391">
        <v>34810</v>
      </c>
      <c r="AN594" s="391">
        <v>71620</v>
      </c>
      <c r="AO594" s="390" t="s">
        <v>477</v>
      </c>
      <c r="AP594" s="390" t="s">
        <v>504</v>
      </c>
      <c r="AQ594" s="391" t="s">
        <v>1263</v>
      </c>
      <c r="AR594" s="391" t="s">
        <v>1167</v>
      </c>
      <c r="AS594" s="392" t="s">
        <v>746</v>
      </c>
      <c r="AT594" s="391" t="s">
        <v>482</v>
      </c>
      <c r="AU594" s="391" t="s">
        <v>1708</v>
      </c>
      <c r="AV594" s="393" t="s">
        <v>1709</v>
      </c>
      <c r="AW594" s="391" t="s">
        <v>1174</v>
      </c>
      <c r="AX594" s="391" t="s">
        <v>603</v>
      </c>
      <c r="AY594" s="393" t="s">
        <v>1712</v>
      </c>
      <c r="AZ594" s="391" t="s">
        <v>1418</v>
      </c>
      <c r="BA594" s="391" t="s">
        <v>1419</v>
      </c>
      <c r="BB594" s="391" t="s">
        <v>1420</v>
      </c>
      <c r="BC594" s="391" t="s">
        <v>1421</v>
      </c>
      <c r="BD594" s="391" t="s">
        <v>1711</v>
      </c>
      <c r="BE594" s="392" t="s">
        <v>1181</v>
      </c>
      <c r="BF594" s="391" t="s">
        <v>273</v>
      </c>
      <c r="BG594" s="393" t="s">
        <v>1709</v>
      </c>
      <c r="BH594" s="391"/>
      <c r="BI594" s="391"/>
      <c r="BJ594" s="391"/>
      <c r="BK594" s="391"/>
      <c r="BL594" s="391"/>
      <c r="BM594" s="391"/>
      <c r="BN594" s="391"/>
      <c r="BO594" s="391"/>
      <c r="BP594" s="391"/>
      <c r="BQ594" s="391"/>
      <c r="BR594" s="391"/>
    </row>
    <row r="595" spans="1:70" hidden="1" x14ac:dyDescent="0.35">
      <c r="A595" s="301" t="s">
        <v>477</v>
      </c>
      <c r="B595" s="302" t="s">
        <v>478</v>
      </c>
      <c r="C595" s="302" t="s">
        <v>479</v>
      </c>
      <c r="D595" s="303" t="s">
        <v>480</v>
      </c>
      <c r="E595" s="303" t="s">
        <v>481</v>
      </c>
      <c r="F595" s="302" t="s">
        <v>482</v>
      </c>
      <c r="G595" s="302" t="s">
        <v>483</v>
      </c>
      <c r="H595" s="302" t="s">
        <v>484</v>
      </c>
      <c r="I595" s="302" t="s">
        <v>485</v>
      </c>
      <c r="J595" s="302" t="s">
        <v>486</v>
      </c>
      <c r="K595" s="302" t="s">
        <v>487</v>
      </c>
      <c r="L595" s="301" t="s">
        <v>488</v>
      </c>
      <c r="M595" s="302" t="s">
        <v>587</v>
      </c>
      <c r="N595" s="302" t="s">
        <v>588</v>
      </c>
      <c r="O595" s="302" t="s">
        <v>487</v>
      </c>
      <c r="P595" s="302" t="s">
        <v>484</v>
      </c>
      <c r="Q595" s="301" t="s">
        <v>491</v>
      </c>
      <c r="R595" s="302" t="s">
        <v>492</v>
      </c>
      <c r="S595" s="302" t="s">
        <v>493</v>
      </c>
      <c r="T595" s="302">
        <v>64466017</v>
      </c>
      <c r="U595" s="302"/>
      <c r="V595" s="302"/>
      <c r="W595" s="303" t="s">
        <v>746</v>
      </c>
      <c r="X595" s="302" t="s">
        <v>792</v>
      </c>
      <c r="Y595" s="302" t="s">
        <v>496</v>
      </c>
      <c r="Z595" s="302" t="s">
        <v>793</v>
      </c>
      <c r="AA595" s="302"/>
      <c r="AB595" s="302" t="s">
        <v>794</v>
      </c>
      <c r="AC595" s="302" t="s">
        <v>795</v>
      </c>
      <c r="AD595" s="304">
        <v>0</v>
      </c>
      <c r="AE595" s="304">
        <v>238350</v>
      </c>
      <c r="AF595" s="302" t="s">
        <v>273</v>
      </c>
      <c r="AG595" s="302">
        <v>2.1383E-4</v>
      </c>
      <c r="AH595" s="304">
        <v>0</v>
      </c>
      <c r="AI595" s="304">
        <v>50.97</v>
      </c>
      <c r="AJ595" s="302"/>
      <c r="AK595" s="302"/>
      <c r="AL595" s="301"/>
      <c r="AM595" s="302"/>
      <c r="AN595" s="302"/>
      <c r="AO595" s="301"/>
      <c r="AP595" s="301"/>
      <c r="AQ595" s="302" t="s">
        <v>796</v>
      </c>
      <c r="AR595" s="302"/>
      <c r="AS595" s="303"/>
      <c r="AT595" s="302"/>
      <c r="AU595" s="302"/>
      <c r="AV595" s="304"/>
      <c r="AW595" s="302"/>
      <c r="AX595" s="302"/>
      <c r="AY595" s="304"/>
      <c r="AZ595" s="302"/>
      <c r="BA595" s="302"/>
      <c r="BB595" s="302"/>
      <c r="BC595" s="302"/>
      <c r="BD595" s="302"/>
      <c r="BE595" s="303"/>
      <c r="BF595" s="302"/>
      <c r="BG595" s="304"/>
      <c r="BH595" s="302"/>
      <c r="BI595" s="302"/>
      <c r="BJ595" s="302"/>
      <c r="BK595" s="302"/>
      <c r="BL595" s="302"/>
      <c r="BM595" s="302"/>
      <c r="BN595" s="302"/>
      <c r="BO595" s="302"/>
      <c r="BP595" s="302"/>
      <c r="BQ595" s="302"/>
      <c r="BR595" s="302"/>
    </row>
    <row r="596" spans="1:70" s="394" customFormat="1" hidden="1" x14ac:dyDescent="0.35">
      <c r="A596" s="390" t="s">
        <v>477</v>
      </c>
      <c r="B596" s="391" t="s">
        <v>478</v>
      </c>
      <c r="C596" s="391" t="s">
        <v>479</v>
      </c>
      <c r="D596" s="392" t="s">
        <v>480</v>
      </c>
      <c r="E596" s="392" t="s">
        <v>481</v>
      </c>
      <c r="F596" s="391" t="s">
        <v>482</v>
      </c>
      <c r="G596" s="391" t="s">
        <v>483</v>
      </c>
      <c r="H596" s="391" t="s">
        <v>484</v>
      </c>
      <c r="I596" s="391" t="s">
        <v>485</v>
      </c>
      <c r="J596" s="391" t="s">
        <v>486</v>
      </c>
      <c r="K596" s="391" t="s">
        <v>487</v>
      </c>
      <c r="L596" s="390" t="s">
        <v>488</v>
      </c>
      <c r="M596" s="391" t="s">
        <v>587</v>
      </c>
      <c r="N596" s="391" t="s">
        <v>588</v>
      </c>
      <c r="O596" s="391" t="s">
        <v>487</v>
      </c>
      <c r="P596" s="391" t="s">
        <v>484</v>
      </c>
      <c r="Q596" s="390" t="s">
        <v>491</v>
      </c>
      <c r="R596" s="391" t="s">
        <v>492</v>
      </c>
      <c r="S596" s="391" t="s">
        <v>493</v>
      </c>
      <c r="T596" s="391">
        <v>64856521</v>
      </c>
      <c r="U596" s="391"/>
      <c r="V596" s="391"/>
      <c r="W596" s="392" t="s">
        <v>1713</v>
      </c>
      <c r="X596" s="391" t="s">
        <v>1058</v>
      </c>
      <c r="Y596" s="391" t="s">
        <v>496</v>
      </c>
      <c r="Z596" s="391" t="s">
        <v>497</v>
      </c>
      <c r="AA596" s="391" t="s">
        <v>498</v>
      </c>
      <c r="AB596" s="391" t="s">
        <v>499</v>
      </c>
      <c r="AC596" s="391" t="s">
        <v>500</v>
      </c>
      <c r="AD596" s="393">
        <v>44.3</v>
      </c>
      <c r="AE596" s="393">
        <v>44.3</v>
      </c>
      <c r="AF596" s="391" t="s">
        <v>741</v>
      </c>
      <c r="AG596" s="391">
        <v>1</v>
      </c>
      <c r="AH596" s="393">
        <v>44.3</v>
      </c>
      <c r="AI596" s="393">
        <v>44.3</v>
      </c>
      <c r="AJ596" s="391" t="s">
        <v>501</v>
      </c>
      <c r="AK596" s="391" t="s">
        <v>502</v>
      </c>
      <c r="AL596" s="390" t="s">
        <v>503</v>
      </c>
      <c r="AM596" s="391">
        <v>34810</v>
      </c>
      <c r="AN596" s="391">
        <v>71635</v>
      </c>
      <c r="AO596" s="390" t="s">
        <v>477</v>
      </c>
      <c r="AP596" s="390" t="s">
        <v>504</v>
      </c>
      <c r="AQ596" s="391" t="s">
        <v>1059</v>
      </c>
      <c r="AR596" s="391" t="s">
        <v>1194</v>
      </c>
      <c r="AS596" s="392" t="s">
        <v>1713</v>
      </c>
      <c r="AT596" s="391" t="s">
        <v>482</v>
      </c>
      <c r="AU596" s="391" t="s">
        <v>1714</v>
      </c>
      <c r="AV596" s="393" t="s">
        <v>1715</v>
      </c>
      <c r="AW596" s="391" t="s">
        <v>839</v>
      </c>
      <c r="AX596" s="391" t="s">
        <v>509</v>
      </c>
      <c r="AY596" s="393" t="s">
        <v>1715</v>
      </c>
      <c r="AZ596" s="391" t="s">
        <v>845</v>
      </c>
      <c r="BA596" s="391" t="s">
        <v>846</v>
      </c>
      <c r="BB596" s="391" t="s">
        <v>780</v>
      </c>
      <c r="BC596" s="391" t="s">
        <v>521</v>
      </c>
      <c r="BD596" s="391" t="s">
        <v>1716</v>
      </c>
      <c r="BE596" s="392" t="s">
        <v>1406</v>
      </c>
      <c r="BF596" s="391" t="s">
        <v>741</v>
      </c>
      <c r="BG596" s="393" t="s">
        <v>1715</v>
      </c>
      <c r="BH596" s="391"/>
      <c r="BI596" s="391"/>
      <c r="BJ596" s="391"/>
      <c r="BK596" s="391"/>
      <c r="BL596" s="391"/>
      <c r="BM596" s="391"/>
      <c r="BN596" s="391"/>
      <c r="BO596" s="391"/>
      <c r="BP596" s="391"/>
      <c r="BQ596" s="391"/>
      <c r="BR596" s="391"/>
    </row>
    <row r="597" spans="1:70" s="394" customFormat="1" hidden="1" x14ac:dyDescent="0.35">
      <c r="A597" s="390" t="s">
        <v>477</v>
      </c>
      <c r="B597" s="391" t="s">
        <v>478</v>
      </c>
      <c r="C597" s="391" t="s">
        <v>479</v>
      </c>
      <c r="D597" s="392" t="s">
        <v>480</v>
      </c>
      <c r="E597" s="392" t="s">
        <v>481</v>
      </c>
      <c r="F597" s="391" t="s">
        <v>482</v>
      </c>
      <c r="G597" s="391" t="s">
        <v>483</v>
      </c>
      <c r="H597" s="391" t="s">
        <v>484</v>
      </c>
      <c r="I597" s="391" t="s">
        <v>485</v>
      </c>
      <c r="J597" s="391" t="s">
        <v>486</v>
      </c>
      <c r="K597" s="391" t="s">
        <v>487</v>
      </c>
      <c r="L597" s="390" t="s">
        <v>488</v>
      </c>
      <c r="M597" s="391" t="s">
        <v>587</v>
      </c>
      <c r="N597" s="391" t="s">
        <v>588</v>
      </c>
      <c r="O597" s="391" t="s">
        <v>487</v>
      </c>
      <c r="P597" s="391" t="s">
        <v>484</v>
      </c>
      <c r="Q597" s="390" t="s">
        <v>491</v>
      </c>
      <c r="R597" s="391" t="s">
        <v>492</v>
      </c>
      <c r="S597" s="391" t="s">
        <v>493</v>
      </c>
      <c r="T597" s="391">
        <v>64856523</v>
      </c>
      <c r="U597" s="391"/>
      <c r="V597" s="391"/>
      <c r="W597" s="392" t="s">
        <v>1164</v>
      </c>
      <c r="X597" s="391" t="s">
        <v>1262</v>
      </c>
      <c r="Y597" s="391" t="s">
        <v>496</v>
      </c>
      <c r="Z597" s="391" t="s">
        <v>497</v>
      </c>
      <c r="AA597" s="391" t="s">
        <v>498</v>
      </c>
      <c r="AB597" s="391" t="s">
        <v>499</v>
      </c>
      <c r="AC597" s="391" t="s">
        <v>500</v>
      </c>
      <c r="AD597" s="393">
        <v>44.3</v>
      </c>
      <c r="AE597" s="393">
        <v>44.3</v>
      </c>
      <c r="AF597" s="391" t="s">
        <v>741</v>
      </c>
      <c r="AG597" s="391">
        <v>1</v>
      </c>
      <c r="AH597" s="393">
        <v>44.3</v>
      </c>
      <c r="AI597" s="393">
        <v>44.3</v>
      </c>
      <c r="AJ597" s="391" t="s">
        <v>501</v>
      </c>
      <c r="AK597" s="391" t="s">
        <v>502</v>
      </c>
      <c r="AL597" s="390" t="s">
        <v>503</v>
      </c>
      <c r="AM597" s="391">
        <v>34810</v>
      </c>
      <c r="AN597" s="391">
        <v>71620</v>
      </c>
      <c r="AO597" s="390" t="s">
        <v>477</v>
      </c>
      <c r="AP597" s="390" t="s">
        <v>504</v>
      </c>
      <c r="AQ597" s="391" t="s">
        <v>1263</v>
      </c>
      <c r="AR597" s="391" t="s">
        <v>1194</v>
      </c>
      <c r="AS597" s="392" t="s">
        <v>1713</v>
      </c>
      <c r="AT597" s="391" t="s">
        <v>482</v>
      </c>
      <c r="AU597" s="391" t="s">
        <v>1717</v>
      </c>
      <c r="AV597" s="393" t="s">
        <v>1715</v>
      </c>
      <c r="AW597" s="391" t="s">
        <v>839</v>
      </c>
      <c r="AX597" s="391" t="s">
        <v>509</v>
      </c>
      <c r="AY597" s="393" t="s">
        <v>1715</v>
      </c>
      <c r="AZ597" s="391" t="s">
        <v>1574</v>
      </c>
      <c r="BA597" s="391" t="s">
        <v>1575</v>
      </c>
      <c r="BB597" s="391" t="s">
        <v>780</v>
      </c>
      <c r="BC597" s="391" t="s">
        <v>521</v>
      </c>
      <c r="BD597" s="391" t="s">
        <v>1718</v>
      </c>
      <c r="BE597" s="392" t="s">
        <v>1370</v>
      </c>
      <c r="BF597" s="391" t="s">
        <v>741</v>
      </c>
      <c r="BG597" s="393" t="s">
        <v>1715</v>
      </c>
      <c r="BH597" s="391"/>
      <c r="BI597" s="391"/>
      <c r="BJ597" s="391"/>
      <c r="BK597" s="391"/>
      <c r="BL597" s="391"/>
      <c r="BM597" s="391"/>
      <c r="BN597" s="391"/>
      <c r="BO597" s="391"/>
      <c r="BP597" s="391"/>
      <c r="BQ597" s="391"/>
      <c r="BR597" s="391"/>
    </row>
    <row r="598" spans="1:70" s="394" customFormat="1" hidden="1" x14ac:dyDescent="0.35">
      <c r="A598" s="390" t="s">
        <v>477</v>
      </c>
      <c r="B598" s="391" t="s">
        <v>478</v>
      </c>
      <c r="C598" s="391" t="s">
        <v>479</v>
      </c>
      <c r="D598" s="392" t="s">
        <v>480</v>
      </c>
      <c r="E598" s="392" t="s">
        <v>481</v>
      </c>
      <c r="F598" s="391" t="s">
        <v>482</v>
      </c>
      <c r="G598" s="391" t="s">
        <v>483</v>
      </c>
      <c r="H598" s="391" t="s">
        <v>484</v>
      </c>
      <c r="I598" s="391" t="s">
        <v>485</v>
      </c>
      <c r="J598" s="391" t="s">
        <v>486</v>
      </c>
      <c r="K598" s="391" t="s">
        <v>487</v>
      </c>
      <c r="L598" s="390" t="s">
        <v>488</v>
      </c>
      <c r="M598" s="391" t="s">
        <v>587</v>
      </c>
      <c r="N598" s="391" t="s">
        <v>588</v>
      </c>
      <c r="O598" s="391" t="s">
        <v>487</v>
      </c>
      <c r="P598" s="391" t="s">
        <v>484</v>
      </c>
      <c r="Q598" s="390" t="s">
        <v>491</v>
      </c>
      <c r="R598" s="391" t="s">
        <v>492</v>
      </c>
      <c r="S598" s="391" t="s">
        <v>493</v>
      </c>
      <c r="T598" s="391">
        <v>64869993</v>
      </c>
      <c r="U598" s="391"/>
      <c r="V598" s="391"/>
      <c r="W598" s="392" t="s">
        <v>1719</v>
      </c>
      <c r="X598" s="391" t="s">
        <v>1262</v>
      </c>
      <c r="Y598" s="391" t="s">
        <v>496</v>
      </c>
      <c r="Z598" s="391" t="s">
        <v>497</v>
      </c>
      <c r="AA598" s="391" t="s">
        <v>498</v>
      </c>
      <c r="AB598" s="391" t="s">
        <v>499</v>
      </c>
      <c r="AC598" s="391" t="s">
        <v>500</v>
      </c>
      <c r="AD598" s="393">
        <v>376000</v>
      </c>
      <c r="AE598" s="393">
        <v>376000</v>
      </c>
      <c r="AF598" s="391" t="s">
        <v>273</v>
      </c>
      <c r="AG598" s="391">
        <v>2.1221E-4</v>
      </c>
      <c r="AH598" s="393">
        <v>79.790000000000006</v>
      </c>
      <c r="AI598" s="393">
        <v>79.790000000000006</v>
      </c>
      <c r="AJ598" s="391" t="s">
        <v>501</v>
      </c>
      <c r="AK598" s="391" t="s">
        <v>502</v>
      </c>
      <c r="AL598" s="390" t="s">
        <v>503</v>
      </c>
      <c r="AM598" s="391">
        <v>34810</v>
      </c>
      <c r="AN598" s="391">
        <v>71620</v>
      </c>
      <c r="AO598" s="390" t="s">
        <v>477</v>
      </c>
      <c r="AP598" s="390" t="s">
        <v>504</v>
      </c>
      <c r="AQ598" s="391" t="s">
        <v>1263</v>
      </c>
      <c r="AR598" s="391" t="s">
        <v>1194</v>
      </c>
      <c r="AS598" s="392" t="s">
        <v>1713</v>
      </c>
      <c r="AT598" s="391" t="s">
        <v>482</v>
      </c>
      <c r="AU598" s="391" t="s">
        <v>1720</v>
      </c>
      <c r="AV598" s="393" t="s">
        <v>1721</v>
      </c>
      <c r="AW598" s="391" t="s">
        <v>1174</v>
      </c>
      <c r="AX598" s="391" t="s">
        <v>509</v>
      </c>
      <c r="AY598" s="393" t="s">
        <v>1721</v>
      </c>
      <c r="AZ598" s="391" t="s">
        <v>1418</v>
      </c>
      <c r="BA598" s="391" t="s">
        <v>1419</v>
      </c>
      <c r="BB598" s="391" t="s">
        <v>1420</v>
      </c>
      <c r="BC598" s="391" t="s">
        <v>1421</v>
      </c>
      <c r="BD598" s="391" t="s">
        <v>1722</v>
      </c>
      <c r="BE598" s="392" t="s">
        <v>1370</v>
      </c>
      <c r="BF598" s="391" t="s">
        <v>273</v>
      </c>
      <c r="BG598" s="393" t="s">
        <v>1721</v>
      </c>
      <c r="BH598" s="391"/>
      <c r="BI598" s="391"/>
      <c r="BJ598" s="391"/>
      <c r="BK598" s="391"/>
      <c r="BL598" s="391"/>
      <c r="BM598" s="391"/>
      <c r="BN598" s="391"/>
      <c r="BO598" s="391"/>
      <c r="BP598" s="391"/>
      <c r="BQ598" s="391"/>
      <c r="BR598" s="391"/>
    </row>
    <row r="599" spans="1:70" hidden="1" x14ac:dyDescent="0.35">
      <c r="A599" s="301" t="s">
        <v>477</v>
      </c>
      <c r="B599" s="302" t="s">
        <v>478</v>
      </c>
      <c r="C599" s="302" t="s">
        <v>479</v>
      </c>
      <c r="D599" s="303" t="s">
        <v>480</v>
      </c>
      <c r="E599" s="303" t="s">
        <v>481</v>
      </c>
      <c r="F599" s="302" t="s">
        <v>482</v>
      </c>
      <c r="G599" s="302" t="s">
        <v>483</v>
      </c>
      <c r="H599" s="302" t="s">
        <v>484</v>
      </c>
      <c r="I599" s="302" t="s">
        <v>485</v>
      </c>
      <c r="J599" s="302" t="s">
        <v>486</v>
      </c>
      <c r="K599" s="302" t="s">
        <v>487</v>
      </c>
      <c r="L599" s="301" t="s">
        <v>488</v>
      </c>
      <c r="M599" s="302" t="s">
        <v>587</v>
      </c>
      <c r="N599" s="302" t="s">
        <v>588</v>
      </c>
      <c r="O599" s="302" t="s">
        <v>487</v>
      </c>
      <c r="P599" s="302" t="s">
        <v>484</v>
      </c>
      <c r="Q599" s="301" t="s">
        <v>491</v>
      </c>
      <c r="R599" s="302" t="s">
        <v>492</v>
      </c>
      <c r="S599" s="302" t="s">
        <v>493</v>
      </c>
      <c r="T599" s="302">
        <v>64898184</v>
      </c>
      <c r="U599" s="302"/>
      <c r="V599" s="302"/>
      <c r="W599" s="303" t="s">
        <v>1719</v>
      </c>
      <c r="X599" s="302" t="s">
        <v>792</v>
      </c>
      <c r="Y599" s="302" t="s">
        <v>496</v>
      </c>
      <c r="Z599" s="302" t="s">
        <v>793</v>
      </c>
      <c r="AA599" s="302"/>
      <c r="AB599" s="302" t="s">
        <v>794</v>
      </c>
      <c r="AC599" s="302" t="s">
        <v>795</v>
      </c>
      <c r="AD599" s="304">
        <v>0</v>
      </c>
      <c r="AE599" s="304">
        <v>26320</v>
      </c>
      <c r="AF599" s="302" t="s">
        <v>273</v>
      </c>
      <c r="AG599" s="302">
        <v>2.1221E-4</v>
      </c>
      <c r="AH599" s="304">
        <v>0</v>
      </c>
      <c r="AI599" s="304">
        <v>5.59</v>
      </c>
      <c r="AJ599" s="302"/>
      <c r="AK599" s="302"/>
      <c r="AL599" s="301"/>
      <c r="AM599" s="302"/>
      <c r="AN599" s="302"/>
      <c r="AO599" s="301"/>
      <c r="AP599" s="301"/>
      <c r="AQ599" s="302" t="s">
        <v>796</v>
      </c>
      <c r="AR599" s="302"/>
      <c r="AS599" s="303"/>
      <c r="AT599" s="302"/>
      <c r="AU599" s="302"/>
      <c r="AV599" s="304"/>
      <c r="AW599" s="302"/>
      <c r="AX599" s="302"/>
      <c r="AY599" s="304"/>
      <c r="AZ599" s="302"/>
      <c r="BA599" s="302"/>
      <c r="BB599" s="302"/>
      <c r="BC599" s="302"/>
      <c r="BD599" s="302"/>
      <c r="BE599" s="303"/>
      <c r="BF599" s="302"/>
      <c r="BG599" s="304"/>
      <c r="BH599" s="302"/>
      <c r="BI599" s="302"/>
      <c r="BJ599" s="302"/>
      <c r="BK599" s="302"/>
      <c r="BL599" s="302"/>
      <c r="BM599" s="302"/>
      <c r="BN599" s="302"/>
      <c r="BO599" s="302"/>
      <c r="BP599" s="302"/>
      <c r="BQ599" s="302"/>
      <c r="BR599" s="302"/>
    </row>
    <row r="600" spans="1:70" hidden="1" x14ac:dyDescent="0.35">
      <c r="A600" s="301" t="s">
        <v>477</v>
      </c>
      <c r="B600" s="302" t="s">
        <v>478</v>
      </c>
      <c r="C600" s="302" t="s">
        <v>479</v>
      </c>
      <c r="D600" s="303" t="s">
        <v>480</v>
      </c>
      <c r="E600" s="303" t="s">
        <v>481</v>
      </c>
      <c r="F600" s="302" t="s">
        <v>482</v>
      </c>
      <c r="G600" s="302" t="s">
        <v>483</v>
      </c>
      <c r="H600" s="302" t="s">
        <v>484</v>
      </c>
      <c r="I600" s="302" t="s">
        <v>485</v>
      </c>
      <c r="J600" s="302" t="s">
        <v>486</v>
      </c>
      <c r="K600" s="302" t="s">
        <v>487</v>
      </c>
      <c r="L600" s="301" t="s">
        <v>488</v>
      </c>
      <c r="M600" s="302" t="s">
        <v>587</v>
      </c>
      <c r="N600" s="302" t="s">
        <v>588</v>
      </c>
      <c r="O600" s="302" t="s">
        <v>487</v>
      </c>
      <c r="P600" s="302" t="s">
        <v>484</v>
      </c>
      <c r="Q600" s="301" t="s">
        <v>491</v>
      </c>
      <c r="R600" s="302" t="s">
        <v>492</v>
      </c>
      <c r="S600" s="302" t="s">
        <v>493</v>
      </c>
      <c r="T600" s="302">
        <v>64898185</v>
      </c>
      <c r="U600" s="302"/>
      <c r="V600" s="302"/>
      <c r="W600" s="303" t="s">
        <v>1713</v>
      </c>
      <c r="X600" s="302" t="s">
        <v>792</v>
      </c>
      <c r="Y600" s="302" t="s">
        <v>496</v>
      </c>
      <c r="Z600" s="302" t="s">
        <v>793</v>
      </c>
      <c r="AA600" s="302"/>
      <c r="AB600" s="302" t="s">
        <v>794</v>
      </c>
      <c r="AC600" s="302" t="s">
        <v>795</v>
      </c>
      <c r="AD600" s="304">
        <v>0</v>
      </c>
      <c r="AE600" s="304">
        <v>6.2</v>
      </c>
      <c r="AF600" s="302" t="s">
        <v>741</v>
      </c>
      <c r="AG600" s="302">
        <v>1</v>
      </c>
      <c r="AH600" s="304">
        <v>0</v>
      </c>
      <c r="AI600" s="304">
        <v>6.2</v>
      </c>
      <c r="AJ600" s="302"/>
      <c r="AK600" s="302"/>
      <c r="AL600" s="301"/>
      <c r="AM600" s="302"/>
      <c r="AN600" s="302"/>
      <c r="AO600" s="301"/>
      <c r="AP600" s="301"/>
      <c r="AQ600" s="302" t="s">
        <v>796</v>
      </c>
      <c r="AR600" s="302"/>
      <c r="AS600" s="303"/>
      <c r="AT600" s="302"/>
      <c r="AU600" s="302"/>
      <c r="AV600" s="304"/>
      <c r="AW600" s="302"/>
      <c r="AX600" s="302"/>
      <c r="AY600" s="304"/>
      <c r="AZ600" s="302"/>
      <c r="BA600" s="302"/>
      <c r="BB600" s="302"/>
      <c r="BC600" s="302"/>
      <c r="BD600" s="302"/>
      <c r="BE600" s="303"/>
      <c r="BF600" s="302"/>
      <c r="BG600" s="304"/>
      <c r="BH600" s="302"/>
      <c r="BI600" s="302"/>
      <c r="BJ600" s="302"/>
      <c r="BK600" s="302"/>
      <c r="BL600" s="302"/>
      <c r="BM600" s="302"/>
      <c r="BN600" s="302"/>
      <c r="BO600" s="302"/>
      <c r="BP600" s="302"/>
      <c r="BQ600" s="302"/>
      <c r="BR600" s="302"/>
    </row>
    <row r="601" spans="1:70" s="394" customFormat="1" hidden="1" x14ac:dyDescent="0.35">
      <c r="A601" s="390" t="s">
        <v>477</v>
      </c>
      <c r="B601" s="391" t="s">
        <v>478</v>
      </c>
      <c r="C601" s="391" t="s">
        <v>479</v>
      </c>
      <c r="D601" s="392" t="s">
        <v>480</v>
      </c>
      <c r="E601" s="392" t="s">
        <v>481</v>
      </c>
      <c r="F601" s="391" t="s">
        <v>482</v>
      </c>
      <c r="G601" s="391" t="s">
        <v>483</v>
      </c>
      <c r="H601" s="391" t="s">
        <v>484</v>
      </c>
      <c r="I601" s="391" t="s">
        <v>485</v>
      </c>
      <c r="J601" s="391" t="s">
        <v>486</v>
      </c>
      <c r="K601" s="391" t="s">
        <v>487</v>
      </c>
      <c r="L601" s="390" t="s">
        <v>488</v>
      </c>
      <c r="M601" s="391" t="s">
        <v>587</v>
      </c>
      <c r="N601" s="391" t="s">
        <v>588</v>
      </c>
      <c r="O601" s="391" t="s">
        <v>487</v>
      </c>
      <c r="P601" s="391" t="s">
        <v>484</v>
      </c>
      <c r="Q601" s="390" t="s">
        <v>491</v>
      </c>
      <c r="R601" s="391" t="s">
        <v>492</v>
      </c>
      <c r="S601" s="391" t="s">
        <v>493</v>
      </c>
      <c r="T601" s="391">
        <v>64921375</v>
      </c>
      <c r="U601" s="391"/>
      <c r="V601" s="391"/>
      <c r="W601" s="392" t="s">
        <v>1719</v>
      </c>
      <c r="X601" s="391" t="s">
        <v>1262</v>
      </c>
      <c r="Y601" s="391" t="s">
        <v>496</v>
      </c>
      <c r="Z601" s="391" t="s">
        <v>497</v>
      </c>
      <c r="AA601" s="391" t="s">
        <v>498</v>
      </c>
      <c r="AB601" s="391" t="s">
        <v>499</v>
      </c>
      <c r="AC601" s="391" t="s">
        <v>500</v>
      </c>
      <c r="AD601" s="393">
        <v>723080</v>
      </c>
      <c r="AE601" s="393">
        <v>723080</v>
      </c>
      <c r="AF601" s="391" t="s">
        <v>273</v>
      </c>
      <c r="AG601" s="391">
        <v>2.1221E-4</v>
      </c>
      <c r="AH601" s="393">
        <v>153.44</v>
      </c>
      <c r="AI601" s="393">
        <v>153.44</v>
      </c>
      <c r="AJ601" s="391" t="s">
        <v>501</v>
      </c>
      <c r="AK601" s="391" t="s">
        <v>502</v>
      </c>
      <c r="AL601" s="390" t="s">
        <v>503</v>
      </c>
      <c r="AM601" s="391">
        <v>34810</v>
      </c>
      <c r="AN601" s="391">
        <v>71620</v>
      </c>
      <c r="AO601" s="390" t="s">
        <v>477</v>
      </c>
      <c r="AP601" s="390" t="s">
        <v>504</v>
      </c>
      <c r="AQ601" s="391" t="s">
        <v>1263</v>
      </c>
      <c r="AR601" s="391" t="s">
        <v>1194</v>
      </c>
      <c r="AS601" s="392" t="s">
        <v>1370</v>
      </c>
      <c r="AT601" s="391" t="s">
        <v>482</v>
      </c>
      <c r="AU601" s="391" t="s">
        <v>1723</v>
      </c>
      <c r="AV601" s="393" t="s">
        <v>1724</v>
      </c>
      <c r="AW601" s="391" t="s">
        <v>839</v>
      </c>
      <c r="AX601" s="391" t="s">
        <v>509</v>
      </c>
      <c r="AY601" s="393" t="s">
        <v>1724</v>
      </c>
      <c r="AZ601" s="391" t="s">
        <v>1418</v>
      </c>
      <c r="BA601" s="391" t="s">
        <v>1419</v>
      </c>
      <c r="BB601" s="391" t="s">
        <v>1420</v>
      </c>
      <c r="BC601" s="391" t="s">
        <v>1421</v>
      </c>
      <c r="BD601" s="391" t="s">
        <v>1725</v>
      </c>
      <c r="BE601" s="392" t="s">
        <v>1726</v>
      </c>
      <c r="BF601" s="391" t="s">
        <v>273</v>
      </c>
      <c r="BG601" s="393" t="s">
        <v>1724</v>
      </c>
      <c r="BH601" s="391"/>
      <c r="BI601" s="391"/>
      <c r="BJ601" s="391"/>
      <c r="BK601" s="391"/>
      <c r="BL601" s="391"/>
      <c r="BM601" s="391"/>
      <c r="BN601" s="391"/>
      <c r="BO601" s="391"/>
      <c r="BP601" s="391"/>
      <c r="BQ601" s="391"/>
      <c r="BR601" s="391"/>
    </row>
    <row r="602" spans="1:70" hidden="1" x14ac:dyDescent="0.35">
      <c r="A602" s="301" t="s">
        <v>477</v>
      </c>
      <c r="B602" s="302" t="s">
        <v>478</v>
      </c>
      <c r="C602" s="302" t="s">
        <v>479</v>
      </c>
      <c r="D602" s="303" t="s">
        <v>480</v>
      </c>
      <c r="E602" s="303" t="s">
        <v>481</v>
      </c>
      <c r="F602" s="302" t="s">
        <v>482</v>
      </c>
      <c r="G602" s="302" t="s">
        <v>483</v>
      </c>
      <c r="H602" s="302" t="s">
        <v>484</v>
      </c>
      <c r="I602" s="302" t="s">
        <v>485</v>
      </c>
      <c r="J602" s="302" t="s">
        <v>486</v>
      </c>
      <c r="K602" s="302" t="s">
        <v>487</v>
      </c>
      <c r="L602" s="301" t="s">
        <v>488</v>
      </c>
      <c r="M602" s="302" t="s">
        <v>587</v>
      </c>
      <c r="N602" s="302" t="s">
        <v>588</v>
      </c>
      <c r="O602" s="302" t="s">
        <v>487</v>
      </c>
      <c r="P602" s="302" t="s">
        <v>484</v>
      </c>
      <c r="Q602" s="301" t="s">
        <v>491</v>
      </c>
      <c r="R602" s="302" t="s">
        <v>492</v>
      </c>
      <c r="S602" s="302" t="s">
        <v>493</v>
      </c>
      <c r="T602" s="302">
        <v>64951091</v>
      </c>
      <c r="U602" s="302"/>
      <c r="V602" s="302"/>
      <c r="W602" s="303" t="s">
        <v>1719</v>
      </c>
      <c r="X602" s="302" t="s">
        <v>792</v>
      </c>
      <c r="Y602" s="302" t="s">
        <v>496</v>
      </c>
      <c r="Z602" s="302" t="s">
        <v>793</v>
      </c>
      <c r="AA602" s="302"/>
      <c r="AB602" s="302" t="s">
        <v>794</v>
      </c>
      <c r="AC602" s="302" t="s">
        <v>795</v>
      </c>
      <c r="AD602" s="304">
        <v>0</v>
      </c>
      <c r="AE602" s="304">
        <v>50615.6</v>
      </c>
      <c r="AF602" s="302" t="s">
        <v>273</v>
      </c>
      <c r="AG602" s="302">
        <v>2.1221E-4</v>
      </c>
      <c r="AH602" s="304">
        <v>0</v>
      </c>
      <c r="AI602" s="304">
        <v>10.74</v>
      </c>
      <c r="AJ602" s="302"/>
      <c r="AK602" s="302"/>
      <c r="AL602" s="301"/>
      <c r="AM602" s="302"/>
      <c r="AN602" s="302"/>
      <c r="AO602" s="301"/>
      <c r="AP602" s="301"/>
      <c r="AQ602" s="302" t="s">
        <v>796</v>
      </c>
      <c r="AR602" s="302"/>
      <c r="AS602" s="303"/>
      <c r="AT602" s="302"/>
      <c r="AU602" s="302"/>
      <c r="AV602" s="304"/>
      <c r="AW602" s="302"/>
      <c r="AX602" s="302"/>
      <c r="AY602" s="304"/>
      <c r="AZ602" s="302"/>
      <c r="BA602" s="302"/>
      <c r="BB602" s="302"/>
      <c r="BC602" s="302"/>
      <c r="BD602" s="302"/>
      <c r="BE602" s="303"/>
      <c r="BF602" s="302"/>
      <c r="BG602" s="304"/>
      <c r="BH602" s="302"/>
      <c r="BI602" s="302"/>
      <c r="BJ602" s="302"/>
      <c r="BK602" s="302"/>
      <c r="BL602" s="302"/>
      <c r="BM602" s="302"/>
      <c r="BN602" s="302"/>
      <c r="BO602" s="302"/>
      <c r="BP602" s="302"/>
      <c r="BQ602" s="302"/>
      <c r="BR602" s="302"/>
    </row>
    <row r="603" spans="1:70" s="394" customFormat="1" hidden="1" x14ac:dyDescent="0.35">
      <c r="A603" s="390" t="s">
        <v>477</v>
      </c>
      <c r="B603" s="391" t="s">
        <v>478</v>
      </c>
      <c r="C603" s="391" t="s">
        <v>479</v>
      </c>
      <c r="D603" s="392" t="s">
        <v>480</v>
      </c>
      <c r="E603" s="392" t="s">
        <v>481</v>
      </c>
      <c r="F603" s="391" t="s">
        <v>482</v>
      </c>
      <c r="G603" s="391" t="s">
        <v>483</v>
      </c>
      <c r="H603" s="391" t="s">
        <v>484</v>
      </c>
      <c r="I603" s="391" t="s">
        <v>485</v>
      </c>
      <c r="J603" s="391" t="s">
        <v>486</v>
      </c>
      <c r="K603" s="391" t="s">
        <v>487</v>
      </c>
      <c r="L603" s="390" t="s">
        <v>488</v>
      </c>
      <c r="M603" s="391" t="s">
        <v>587</v>
      </c>
      <c r="N603" s="391" t="s">
        <v>588</v>
      </c>
      <c r="O603" s="391" t="s">
        <v>487</v>
      </c>
      <c r="P603" s="391" t="s">
        <v>484</v>
      </c>
      <c r="Q603" s="390" t="s">
        <v>491</v>
      </c>
      <c r="R603" s="391" t="s">
        <v>492</v>
      </c>
      <c r="S603" s="391" t="s">
        <v>493</v>
      </c>
      <c r="T603" s="391">
        <v>64985842</v>
      </c>
      <c r="U603" s="391"/>
      <c r="V603" s="391"/>
      <c r="W603" s="392" t="s">
        <v>1719</v>
      </c>
      <c r="X603" s="391" t="s">
        <v>1262</v>
      </c>
      <c r="Y603" s="391" t="s">
        <v>496</v>
      </c>
      <c r="Z603" s="391" t="s">
        <v>497</v>
      </c>
      <c r="AA603" s="391" t="s">
        <v>498</v>
      </c>
      <c r="AB603" s="391" t="s">
        <v>499</v>
      </c>
      <c r="AC603" s="391" t="s">
        <v>500</v>
      </c>
      <c r="AD603" s="393">
        <v>300800</v>
      </c>
      <c r="AE603" s="393">
        <v>300800</v>
      </c>
      <c r="AF603" s="391" t="s">
        <v>273</v>
      </c>
      <c r="AG603" s="391">
        <v>2.1221E-4</v>
      </c>
      <c r="AH603" s="393">
        <v>63.83</v>
      </c>
      <c r="AI603" s="393">
        <v>63.83</v>
      </c>
      <c r="AJ603" s="391" t="s">
        <v>501</v>
      </c>
      <c r="AK603" s="391" t="s">
        <v>502</v>
      </c>
      <c r="AL603" s="390" t="s">
        <v>503</v>
      </c>
      <c r="AM603" s="391">
        <v>34810</v>
      </c>
      <c r="AN603" s="391">
        <v>71620</v>
      </c>
      <c r="AO603" s="390" t="s">
        <v>477</v>
      </c>
      <c r="AP603" s="390" t="s">
        <v>504</v>
      </c>
      <c r="AQ603" s="391" t="s">
        <v>1263</v>
      </c>
      <c r="AR603" s="391" t="s">
        <v>1194</v>
      </c>
      <c r="AS603" s="392" t="s">
        <v>1726</v>
      </c>
      <c r="AT603" s="391" t="s">
        <v>482</v>
      </c>
      <c r="AU603" s="391" t="s">
        <v>1727</v>
      </c>
      <c r="AV603" s="393" t="s">
        <v>1728</v>
      </c>
      <c r="AW603" s="391" t="s">
        <v>1174</v>
      </c>
      <c r="AX603" s="391" t="s">
        <v>509</v>
      </c>
      <c r="AY603" s="393" t="s">
        <v>1728</v>
      </c>
      <c r="AZ603" s="391" t="s">
        <v>1513</v>
      </c>
      <c r="BA603" s="391" t="s">
        <v>1514</v>
      </c>
      <c r="BB603" s="391" t="s">
        <v>521</v>
      </c>
      <c r="BC603" s="391" t="s">
        <v>521</v>
      </c>
      <c r="BD603" s="391" t="s">
        <v>1729</v>
      </c>
      <c r="BE603" s="392" t="s">
        <v>1730</v>
      </c>
      <c r="BF603" s="391" t="s">
        <v>273</v>
      </c>
      <c r="BG603" s="393" t="s">
        <v>1728</v>
      </c>
      <c r="BH603" s="391"/>
      <c r="BI603" s="391"/>
      <c r="BJ603" s="391"/>
      <c r="BK603" s="391"/>
      <c r="BL603" s="391"/>
      <c r="BM603" s="391"/>
      <c r="BN603" s="391"/>
      <c r="BO603" s="391"/>
      <c r="BP603" s="391"/>
      <c r="BQ603" s="391"/>
      <c r="BR603" s="391"/>
    </row>
    <row r="604" spans="1:70" s="394" customFormat="1" hidden="1" x14ac:dyDescent="0.35">
      <c r="A604" s="390" t="s">
        <v>477</v>
      </c>
      <c r="B604" s="391" t="s">
        <v>478</v>
      </c>
      <c r="C604" s="391" t="s">
        <v>479</v>
      </c>
      <c r="D604" s="392" t="s">
        <v>480</v>
      </c>
      <c r="E604" s="392" t="s">
        <v>481</v>
      </c>
      <c r="F604" s="391" t="s">
        <v>482</v>
      </c>
      <c r="G604" s="391" t="s">
        <v>483</v>
      </c>
      <c r="H604" s="391" t="s">
        <v>484</v>
      </c>
      <c r="I604" s="391" t="s">
        <v>485</v>
      </c>
      <c r="J604" s="391" t="s">
        <v>486</v>
      </c>
      <c r="K604" s="391" t="s">
        <v>487</v>
      </c>
      <c r="L604" s="390" t="s">
        <v>488</v>
      </c>
      <c r="M604" s="391" t="s">
        <v>587</v>
      </c>
      <c r="N604" s="391" t="s">
        <v>588</v>
      </c>
      <c r="O604" s="391" t="s">
        <v>487</v>
      </c>
      <c r="P604" s="391" t="s">
        <v>484</v>
      </c>
      <c r="Q604" s="390" t="s">
        <v>491</v>
      </c>
      <c r="R604" s="391" t="s">
        <v>492</v>
      </c>
      <c r="S604" s="391" t="s">
        <v>493</v>
      </c>
      <c r="T604" s="391">
        <v>64985843</v>
      </c>
      <c r="U604" s="391"/>
      <c r="V604" s="391"/>
      <c r="W604" s="392" t="s">
        <v>1406</v>
      </c>
      <c r="X604" s="391" t="s">
        <v>1262</v>
      </c>
      <c r="Y604" s="391" t="s">
        <v>496</v>
      </c>
      <c r="Z604" s="391" t="s">
        <v>497</v>
      </c>
      <c r="AA604" s="391" t="s">
        <v>498</v>
      </c>
      <c r="AB604" s="391" t="s">
        <v>499</v>
      </c>
      <c r="AC604" s="391" t="s">
        <v>500</v>
      </c>
      <c r="AD604" s="393">
        <v>1877824</v>
      </c>
      <c r="AE604" s="393">
        <v>1877824</v>
      </c>
      <c r="AF604" s="391" t="s">
        <v>273</v>
      </c>
      <c r="AG604" s="391">
        <v>2.1221E-4</v>
      </c>
      <c r="AH604" s="393">
        <v>398.49</v>
      </c>
      <c r="AI604" s="393">
        <v>398.49</v>
      </c>
      <c r="AJ604" s="391" t="s">
        <v>501</v>
      </c>
      <c r="AK604" s="391" t="s">
        <v>502</v>
      </c>
      <c r="AL604" s="390" t="s">
        <v>503</v>
      </c>
      <c r="AM604" s="391">
        <v>34810</v>
      </c>
      <c r="AN604" s="391">
        <v>71620</v>
      </c>
      <c r="AO604" s="390" t="s">
        <v>477</v>
      </c>
      <c r="AP604" s="390" t="s">
        <v>504</v>
      </c>
      <c r="AQ604" s="391" t="s">
        <v>1263</v>
      </c>
      <c r="AR604" s="391" t="s">
        <v>1194</v>
      </c>
      <c r="AS604" s="392" t="s">
        <v>1726</v>
      </c>
      <c r="AT604" s="391" t="s">
        <v>482</v>
      </c>
      <c r="AU604" s="391" t="s">
        <v>1731</v>
      </c>
      <c r="AV604" s="393" t="s">
        <v>1732</v>
      </c>
      <c r="AW604" s="391" t="s">
        <v>1174</v>
      </c>
      <c r="AX604" s="391" t="s">
        <v>509</v>
      </c>
      <c r="AY604" s="393" t="s">
        <v>1732</v>
      </c>
      <c r="AZ604" s="391" t="s">
        <v>1513</v>
      </c>
      <c r="BA604" s="391" t="s">
        <v>1514</v>
      </c>
      <c r="BB604" s="391" t="s">
        <v>521</v>
      </c>
      <c r="BC604" s="391" t="s">
        <v>521</v>
      </c>
      <c r="BD604" s="391" t="s">
        <v>1733</v>
      </c>
      <c r="BE604" s="392" t="s">
        <v>1192</v>
      </c>
      <c r="BF604" s="391" t="s">
        <v>273</v>
      </c>
      <c r="BG604" s="393" t="s">
        <v>1732</v>
      </c>
      <c r="BH604" s="391"/>
      <c r="BI604" s="391"/>
      <c r="BJ604" s="391"/>
      <c r="BK604" s="391"/>
      <c r="BL604" s="391"/>
      <c r="BM604" s="391"/>
      <c r="BN604" s="391"/>
      <c r="BO604" s="391"/>
      <c r="BP604" s="391"/>
      <c r="BQ604" s="391"/>
      <c r="BR604" s="391"/>
    </row>
    <row r="605" spans="1:70" hidden="1" x14ac:dyDescent="0.35">
      <c r="A605" s="301" t="s">
        <v>477</v>
      </c>
      <c r="B605" s="302" t="s">
        <v>478</v>
      </c>
      <c r="C605" s="302" t="s">
        <v>479</v>
      </c>
      <c r="D605" s="303" t="s">
        <v>480</v>
      </c>
      <c r="E605" s="303" t="s">
        <v>481</v>
      </c>
      <c r="F605" s="302" t="s">
        <v>482</v>
      </c>
      <c r="G605" s="302" t="s">
        <v>483</v>
      </c>
      <c r="H605" s="302" t="s">
        <v>484</v>
      </c>
      <c r="I605" s="302" t="s">
        <v>485</v>
      </c>
      <c r="J605" s="302" t="s">
        <v>486</v>
      </c>
      <c r="K605" s="302" t="s">
        <v>487</v>
      </c>
      <c r="L605" s="301" t="s">
        <v>488</v>
      </c>
      <c r="M605" s="302" t="s">
        <v>587</v>
      </c>
      <c r="N605" s="302" t="s">
        <v>588</v>
      </c>
      <c r="O605" s="302" t="s">
        <v>487</v>
      </c>
      <c r="P605" s="302" t="s">
        <v>484</v>
      </c>
      <c r="Q605" s="301" t="s">
        <v>491</v>
      </c>
      <c r="R605" s="302" t="s">
        <v>492</v>
      </c>
      <c r="S605" s="302" t="s">
        <v>493</v>
      </c>
      <c r="T605" s="302">
        <v>65011040</v>
      </c>
      <c r="U605" s="302"/>
      <c r="V605" s="302"/>
      <c r="W605" s="303" t="s">
        <v>1406</v>
      </c>
      <c r="X605" s="302" t="s">
        <v>792</v>
      </c>
      <c r="Y605" s="302" t="s">
        <v>496</v>
      </c>
      <c r="Z605" s="302" t="s">
        <v>793</v>
      </c>
      <c r="AA605" s="302"/>
      <c r="AB605" s="302" t="s">
        <v>794</v>
      </c>
      <c r="AC605" s="302" t="s">
        <v>795</v>
      </c>
      <c r="AD605" s="304">
        <v>0</v>
      </c>
      <c r="AE605" s="304">
        <v>152503.67999999999</v>
      </c>
      <c r="AF605" s="302" t="s">
        <v>273</v>
      </c>
      <c r="AG605" s="302">
        <v>2.1221E-4</v>
      </c>
      <c r="AH605" s="304">
        <v>0</v>
      </c>
      <c r="AI605" s="304">
        <v>32.36</v>
      </c>
      <c r="AJ605" s="302"/>
      <c r="AK605" s="302"/>
      <c r="AL605" s="301"/>
      <c r="AM605" s="302"/>
      <c r="AN605" s="302"/>
      <c r="AO605" s="301"/>
      <c r="AP605" s="301"/>
      <c r="AQ605" s="302" t="s">
        <v>796</v>
      </c>
      <c r="AR605" s="302"/>
      <c r="AS605" s="303"/>
      <c r="AT605" s="302"/>
      <c r="AU605" s="302"/>
      <c r="AV605" s="304"/>
      <c r="AW605" s="302"/>
      <c r="AX605" s="302"/>
      <c r="AY605" s="304"/>
      <c r="AZ605" s="302"/>
      <c r="BA605" s="302"/>
      <c r="BB605" s="302"/>
      <c r="BC605" s="302"/>
      <c r="BD605" s="302"/>
      <c r="BE605" s="303"/>
      <c r="BF605" s="302"/>
      <c r="BG605" s="304"/>
      <c r="BH605" s="302"/>
      <c r="BI605" s="302"/>
      <c r="BJ605" s="302"/>
      <c r="BK605" s="302"/>
      <c r="BL605" s="302"/>
      <c r="BM605" s="302"/>
      <c r="BN605" s="302"/>
      <c r="BO605" s="302"/>
      <c r="BP605" s="302"/>
      <c r="BQ605" s="302"/>
      <c r="BR605" s="302"/>
    </row>
    <row r="606" spans="1:70" s="394" customFormat="1" hidden="1" x14ac:dyDescent="0.35">
      <c r="A606" s="390" t="s">
        <v>477</v>
      </c>
      <c r="B606" s="391" t="s">
        <v>478</v>
      </c>
      <c r="C606" s="391" t="s">
        <v>479</v>
      </c>
      <c r="D606" s="392" t="s">
        <v>480</v>
      </c>
      <c r="E606" s="392" t="s">
        <v>481</v>
      </c>
      <c r="F606" s="391" t="s">
        <v>482</v>
      </c>
      <c r="G606" s="391" t="s">
        <v>483</v>
      </c>
      <c r="H606" s="391" t="s">
        <v>484</v>
      </c>
      <c r="I606" s="391" t="s">
        <v>485</v>
      </c>
      <c r="J606" s="391" t="s">
        <v>486</v>
      </c>
      <c r="K606" s="391" t="s">
        <v>487</v>
      </c>
      <c r="L606" s="390" t="s">
        <v>488</v>
      </c>
      <c r="M606" s="391" t="s">
        <v>587</v>
      </c>
      <c r="N606" s="391" t="s">
        <v>588</v>
      </c>
      <c r="O606" s="391" t="s">
        <v>487</v>
      </c>
      <c r="P606" s="391" t="s">
        <v>484</v>
      </c>
      <c r="Q606" s="390" t="s">
        <v>491</v>
      </c>
      <c r="R606" s="391" t="s">
        <v>492</v>
      </c>
      <c r="S606" s="391" t="s">
        <v>493</v>
      </c>
      <c r="T606" s="391">
        <v>65029440</v>
      </c>
      <c r="U606" s="391"/>
      <c r="V606" s="391"/>
      <c r="W606" s="392" t="s">
        <v>1730</v>
      </c>
      <c r="X606" s="391" t="s">
        <v>1262</v>
      </c>
      <c r="Y606" s="391" t="s">
        <v>496</v>
      </c>
      <c r="Z606" s="391" t="s">
        <v>497</v>
      </c>
      <c r="AA606" s="391" t="s">
        <v>498</v>
      </c>
      <c r="AB606" s="391" t="s">
        <v>499</v>
      </c>
      <c r="AC606" s="391" t="s">
        <v>500</v>
      </c>
      <c r="AD606" s="393">
        <v>73200</v>
      </c>
      <c r="AE606" s="393">
        <v>73200</v>
      </c>
      <c r="AF606" s="391" t="s">
        <v>273</v>
      </c>
      <c r="AG606" s="391">
        <v>2.1221E-4</v>
      </c>
      <c r="AH606" s="393">
        <v>15.53</v>
      </c>
      <c r="AI606" s="393">
        <v>15.53</v>
      </c>
      <c r="AJ606" s="391" t="s">
        <v>501</v>
      </c>
      <c r="AK606" s="391" t="s">
        <v>502</v>
      </c>
      <c r="AL606" s="390" t="s">
        <v>503</v>
      </c>
      <c r="AM606" s="391">
        <v>34810</v>
      </c>
      <c r="AN606" s="391">
        <v>71620</v>
      </c>
      <c r="AO606" s="390" t="s">
        <v>477</v>
      </c>
      <c r="AP606" s="390" t="s">
        <v>504</v>
      </c>
      <c r="AQ606" s="391" t="s">
        <v>1263</v>
      </c>
      <c r="AR606" s="391" t="s">
        <v>1194</v>
      </c>
      <c r="AS606" s="392" t="s">
        <v>1730</v>
      </c>
      <c r="AT606" s="391" t="s">
        <v>482</v>
      </c>
      <c r="AU606" s="391" t="s">
        <v>1734</v>
      </c>
      <c r="AV606" s="393" t="s">
        <v>1735</v>
      </c>
      <c r="AW606" s="391" t="s">
        <v>839</v>
      </c>
      <c r="AX606" s="391" t="s">
        <v>509</v>
      </c>
      <c r="AY606" s="393" t="s">
        <v>1735</v>
      </c>
      <c r="AZ606" s="391" t="s">
        <v>1513</v>
      </c>
      <c r="BA606" s="391" t="s">
        <v>1514</v>
      </c>
      <c r="BB606" s="391" t="s">
        <v>521</v>
      </c>
      <c r="BC606" s="391" t="s">
        <v>521</v>
      </c>
      <c r="BD606" s="391" t="s">
        <v>1736</v>
      </c>
      <c r="BE606" s="392" t="s">
        <v>1410</v>
      </c>
      <c r="BF606" s="391" t="s">
        <v>273</v>
      </c>
      <c r="BG606" s="393" t="s">
        <v>1735</v>
      </c>
      <c r="BH606" s="391"/>
      <c r="BI606" s="391"/>
      <c r="BJ606" s="391"/>
      <c r="BK606" s="391"/>
      <c r="BL606" s="391"/>
      <c r="BM606" s="391"/>
      <c r="BN606" s="391"/>
      <c r="BO606" s="391"/>
      <c r="BP606" s="391"/>
      <c r="BQ606" s="391"/>
      <c r="BR606" s="391"/>
    </row>
    <row r="607" spans="1:70" hidden="1" x14ac:dyDescent="0.35">
      <c r="A607" s="301" t="s">
        <v>477</v>
      </c>
      <c r="B607" s="302" t="s">
        <v>478</v>
      </c>
      <c r="C607" s="302" t="s">
        <v>479</v>
      </c>
      <c r="D607" s="303" t="s">
        <v>480</v>
      </c>
      <c r="E607" s="303" t="s">
        <v>481</v>
      </c>
      <c r="F607" s="302" t="s">
        <v>482</v>
      </c>
      <c r="G607" s="302" t="s">
        <v>483</v>
      </c>
      <c r="H607" s="302" t="s">
        <v>484</v>
      </c>
      <c r="I607" s="302" t="s">
        <v>485</v>
      </c>
      <c r="J607" s="302" t="s">
        <v>486</v>
      </c>
      <c r="K607" s="302" t="s">
        <v>487</v>
      </c>
      <c r="L607" s="301" t="s">
        <v>488</v>
      </c>
      <c r="M607" s="302" t="s">
        <v>587</v>
      </c>
      <c r="N607" s="302" t="s">
        <v>588</v>
      </c>
      <c r="O607" s="302" t="s">
        <v>487</v>
      </c>
      <c r="P607" s="302" t="s">
        <v>484</v>
      </c>
      <c r="Q607" s="301" t="s">
        <v>491</v>
      </c>
      <c r="R607" s="302" t="s">
        <v>492</v>
      </c>
      <c r="S607" s="302" t="s">
        <v>493</v>
      </c>
      <c r="T607" s="302">
        <v>65040208</v>
      </c>
      <c r="U607" s="302"/>
      <c r="V607" s="302"/>
      <c r="W607" s="303" t="s">
        <v>1730</v>
      </c>
      <c r="X607" s="302" t="s">
        <v>792</v>
      </c>
      <c r="Y607" s="302" t="s">
        <v>496</v>
      </c>
      <c r="Z607" s="302" t="s">
        <v>793</v>
      </c>
      <c r="AA607" s="302"/>
      <c r="AB607" s="302" t="s">
        <v>794</v>
      </c>
      <c r="AC607" s="302" t="s">
        <v>795</v>
      </c>
      <c r="AD607" s="304">
        <v>0</v>
      </c>
      <c r="AE607" s="304">
        <v>5124</v>
      </c>
      <c r="AF607" s="302" t="s">
        <v>273</v>
      </c>
      <c r="AG607" s="302">
        <v>2.1221E-4</v>
      </c>
      <c r="AH607" s="304">
        <v>0</v>
      </c>
      <c r="AI607" s="304">
        <v>1.0900000000000001</v>
      </c>
      <c r="AJ607" s="302"/>
      <c r="AK607" s="302"/>
      <c r="AL607" s="301"/>
      <c r="AM607" s="302"/>
      <c r="AN607" s="302"/>
      <c r="AO607" s="301"/>
      <c r="AP607" s="301"/>
      <c r="AQ607" s="302" t="s">
        <v>796</v>
      </c>
      <c r="AR607" s="302"/>
      <c r="AS607" s="303"/>
      <c r="AT607" s="302"/>
      <c r="AU607" s="302"/>
      <c r="AV607" s="304"/>
      <c r="AW607" s="302"/>
      <c r="AX607" s="302"/>
      <c r="AY607" s="304"/>
      <c r="AZ607" s="302"/>
      <c r="BA607" s="302"/>
      <c r="BB607" s="302"/>
      <c r="BC607" s="302"/>
      <c r="BD607" s="302"/>
      <c r="BE607" s="303"/>
      <c r="BF607" s="302"/>
      <c r="BG607" s="304"/>
      <c r="BH607" s="302"/>
      <c r="BI607" s="302"/>
      <c r="BJ607" s="302"/>
      <c r="BK607" s="302"/>
      <c r="BL607" s="302"/>
      <c r="BM607" s="302"/>
      <c r="BN607" s="302"/>
      <c r="BO607" s="302"/>
      <c r="BP607" s="302"/>
      <c r="BQ607" s="302"/>
      <c r="BR607" s="302"/>
    </row>
    <row r="608" spans="1:70" s="394" customFormat="1" hidden="1" x14ac:dyDescent="0.35">
      <c r="A608" s="390" t="s">
        <v>477</v>
      </c>
      <c r="B608" s="391" t="s">
        <v>478</v>
      </c>
      <c r="C608" s="391" t="s">
        <v>479</v>
      </c>
      <c r="D608" s="392" t="s">
        <v>480</v>
      </c>
      <c r="E608" s="392" t="s">
        <v>481</v>
      </c>
      <c r="F608" s="391" t="s">
        <v>482</v>
      </c>
      <c r="G608" s="391" t="s">
        <v>483</v>
      </c>
      <c r="H608" s="391" t="s">
        <v>484</v>
      </c>
      <c r="I608" s="391" t="s">
        <v>485</v>
      </c>
      <c r="J608" s="391" t="s">
        <v>486</v>
      </c>
      <c r="K608" s="391" t="s">
        <v>487</v>
      </c>
      <c r="L608" s="390" t="s">
        <v>488</v>
      </c>
      <c r="M608" s="391" t="s">
        <v>587</v>
      </c>
      <c r="N608" s="391" t="s">
        <v>588</v>
      </c>
      <c r="O608" s="391" t="s">
        <v>487</v>
      </c>
      <c r="P608" s="391" t="s">
        <v>484</v>
      </c>
      <c r="Q608" s="390" t="s">
        <v>491</v>
      </c>
      <c r="R608" s="391" t="s">
        <v>492</v>
      </c>
      <c r="S608" s="391" t="s">
        <v>493</v>
      </c>
      <c r="T608" s="391">
        <v>65052328</v>
      </c>
      <c r="U608" s="391"/>
      <c r="V608" s="391"/>
      <c r="W608" s="392" t="s">
        <v>1410</v>
      </c>
      <c r="X608" s="391" t="s">
        <v>1262</v>
      </c>
      <c r="Y608" s="391" t="s">
        <v>496</v>
      </c>
      <c r="Z608" s="391" t="s">
        <v>497</v>
      </c>
      <c r="AA608" s="391" t="s">
        <v>1517</v>
      </c>
      <c r="AB608" s="391" t="s">
        <v>499</v>
      </c>
      <c r="AC608" s="391" t="s">
        <v>500</v>
      </c>
      <c r="AD608" s="393">
        <v>-2176000</v>
      </c>
      <c r="AE608" s="393">
        <v>-2176000</v>
      </c>
      <c r="AF608" s="391" t="s">
        <v>273</v>
      </c>
      <c r="AG608" s="391">
        <v>2.1221E-4</v>
      </c>
      <c r="AH608" s="393">
        <v>-461.77</v>
      </c>
      <c r="AI608" s="393">
        <v>-461.77</v>
      </c>
      <c r="AJ608" s="391" t="s">
        <v>501</v>
      </c>
      <c r="AK608" s="391" t="s">
        <v>502</v>
      </c>
      <c r="AL608" s="390" t="s">
        <v>503</v>
      </c>
      <c r="AM608" s="391">
        <v>34810</v>
      </c>
      <c r="AN608" s="391">
        <v>71620</v>
      </c>
      <c r="AO608" s="390" t="s">
        <v>477</v>
      </c>
      <c r="AP608" s="390" t="s">
        <v>504</v>
      </c>
      <c r="AQ608" s="391" t="s">
        <v>1263</v>
      </c>
      <c r="AR608" s="391" t="s">
        <v>1194</v>
      </c>
      <c r="AS608" s="392" t="s">
        <v>1410</v>
      </c>
      <c r="AT608" s="391" t="s">
        <v>482</v>
      </c>
      <c r="AU608" s="391" t="s">
        <v>1737</v>
      </c>
      <c r="AV608" s="393" t="s">
        <v>1738</v>
      </c>
      <c r="AW608" s="391" t="s">
        <v>1520</v>
      </c>
      <c r="AX608" s="391" t="s">
        <v>509</v>
      </c>
      <c r="AY608" s="393" t="s">
        <v>1738</v>
      </c>
      <c r="AZ608" s="391" t="s">
        <v>1513</v>
      </c>
      <c r="BA608" s="391" t="s">
        <v>1514</v>
      </c>
      <c r="BB608" s="391" t="s">
        <v>521</v>
      </c>
      <c r="BC608" s="391" t="s">
        <v>521</v>
      </c>
      <c r="BD608" s="391"/>
      <c r="BE608" s="392"/>
      <c r="BF608" s="391"/>
      <c r="BG608" s="393"/>
      <c r="BH608" s="391"/>
      <c r="BI608" s="391"/>
      <c r="BJ608" s="391"/>
      <c r="BK608" s="391"/>
      <c r="BL608" s="391"/>
      <c r="BM608" s="391"/>
      <c r="BN608" s="391"/>
      <c r="BO608" s="391"/>
      <c r="BP608" s="391"/>
      <c r="BQ608" s="391"/>
      <c r="BR608" s="391"/>
    </row>
    <row r="609" spans="1:70" hidden="1" x14ac:dyDescent="0.35">
      <c r="A609" s="301" t="s">
        <v>477</v>
      </c>
      <c r="B609" s="302" t="s">
        <v>478</v>
      </c>
      <c r="C609" s="302" t="s">
        <v>479</v>
      </c>
      <c r="D609" s="303" t="s">
        <v>480</v>
      </c>
      <c r="E609" s="303" t="s">
        <v>481</v>
      </c>
      <c r="F609" s="302" t="s">
        <v>482</v>
      </c>
      <c r="G609" s="302" t="s">
        <v>483</v>
      </c>
      <c r="H609" s="302" t="s">
        <v>484</v>
      </c>
      <c r="I609" s="302" t="s">
        <v>485</v>
      </c>
      <c r="J609" s="302" t="s">
        <v>486</v>
      </c>
      <c r="K609" s="302" t="s">
        <v>487</v>
      </c>
      <c r="L609" s="301" t="s">
        <v>488</v>
      </c>
      <c r="M609" s="302" t="s">
        <v>587</v>
      </c>
      <c r="N609" s="302" t="s">
        <v>588</v>
      </c>
      <c r="O609" s="302" t="s">
        <v>487</v>
      </c>
      <c r="P609" s="302" t="s">
        <v>484</v>
      </c>
      <c r="Q609" s="301" t="s">
        <v>491</v>
      </c>
      <c r="R609" s="302" t="s">
        <v>492</v>
      </c>
      <c r="S609" s="302" t="s">
        <v>493</v>
      </c>
      <c r="T609" s="302">
        <v>65071763</v>
      </c>
      <c r="U609" s="302"/>
      <c r="V609" s="302"/>
      <c r="W609" s="303" t="s">
        <v>1410</v>
      </c>
      <c r="X609" s="302" t="s">
        <v>792</v>
      </c>
      <c r="Y609" s="302" t="s">
        <v>496</v>
      </c>
      <c r="Z609" s="302" t="s">
        <v>793</v>
      </c>
      <c r="AA609" s="302"/>
      <c r="AB609" s="302" t="s">
        <v>794</v>
      </c>
      <c r="AC609" s="302" t="s">
        <v>795</v>
      </c>
      <c r="AD609" s="304">
        <v>0</v>
      </c>
      <c r="AE609" s="304">
        <v>-152320</v>
      </c>
      <c r="AF609" s="302" t="s">
        <v>273</v>
      </c>
      <c r="AG609" s="302">
        <v>2.1221E-4</v>
      </c>
      <c r="AH609" s="304">
        <v>0</v>
      </c>
      <c r="AI609" s="304">
        <v>-32.32</v>
      </c>
      <c r="AJ609" s="302"/>
      <c r="AK609" s="302"/>
      <c r="AL609" s="301"/>
      <c r="AM609" s="302"/>
      <c r="AN609" s="302"/>
      <c r="AO609" s="301"/>
      <c r="AP609" s="301"/>
      <c r="AQ609" s="302" t="s">
        <v>796</v>
      </c>
      <c r="AR609" s="302"/>
      <c r="AS609" s="303"/>
      <c r="AT609" s="302"/>
      <c r="AU609" s="302"/>
      <c r="AV609" s="304"/>
      <c r="AW609" s="302"/>
      <c r="AX609" s="302"/>
      <c r="AY609" s="304"/>
      <c r="AZ609" s="302"/>
      <c r="BA609" s="302"/>
      <c r="BB609" s="302"/>
      <c r="BC609" s="302"/>
      <c r="BD609" s="302"/>
      <c r="BE609" s="303"/>
      <c r="BF609" s="302"/>
      <c r="BG609" s="304"/>
      <c r="BH609" s="302"/>
      <c r="BI609" s="302"/>
      <c r="BJ609" s="302"/>
      <c r="BK609" s="302"/>
      <c r="BL609" s="302"/>
      <c r="BM609" s="302"/>
      <c r="BN609" s="302"/>
      <c r="BO609" s="302"/>
      <c r="BP609" s="302"/>
      <c r="BQ609" s="302"/>
      <c r="BR609" s="302"/>
    </row>
    <row r="610" spans="1:70" s="394" customFormat="1" hidden="1" x14ac:dyDescent="0.35">
      <c r="A610" s="390" t="s">
        <v>477</v>
      </c>
      <c r="B610" s="391" t="s">
        <v>478</v>
      </c>
      <c r="C610" s="391" t="s">
        <v>479</v>
      </c>
      <c r="D610" s="392" t="s">
        <v>480</v>
      </c>
      <c r="E610" s="392" t="s">
        <v>481</v>
      </c>
      <c r="F610" s="391" t="s">
        <v>482</v>
      </c>
      <c r="G610" s="391" t="s">
        <v>483</v>
      </c>
      <c r="H610" s="391" t="s">
        <v>484</v>
      </c>
      <c r="I610" s="391" t="s">
        <v>485</v>
      </c>
      <c r="J610" s="391" t="s">
        <v>486</v>
      </c>
      <c r="K610" s="391" t="s">
        <v>487</v>
      </c>
      <c r="L610" s="390" t="s">
        <v>488</v>
      </c>
      <c r="M610" s="391" t="s">
        <v>587</v>
      </c>
      <c r="N610" s="391" t="s">
        <v>588</v>
      </c>
      <c r="O610" s="391" t="s">
        <v>487</v>
      </c>
      <c r="P610" s="391" t="s">
        <v>484</v>
      </c>
      <c r="Q610" s="390" t="s">
        <v>491</v>
      </c>
      <c r="R610" s="391" t="s">
        <v>492</v>
      </c>
      <c r="S610" s="391" t="s">
        <v>493</v>
      </c>
      <c r="T610" s="391">
        <v>65088998</v>
      </c>
      <c r="U610" s="391"/>
      <c r="V610" s="391"/>
      <c r="W610" s="392" t="s">
        <v>1739</v>
      </c>
      <c r="X610" s="391" t="s">
        <v>1262</v>
      </c>
      <c r="Y610" s="391" t="s">
        <v>496</v>
      </c>
      <c r="Z610" s="391" t="s">
        <v>497</v>
      </c>
      <c r="AA610" s="391" t="s">
        <v>498</v>
      </c>
      <c r="AB610" s="391" t="s">
        <v>499</v>
      </c>
      <c r="AC610" s="391" t="s">
        <v>500</v>
      </c>
      <c r="AD610" s="393">
        <v>1100007.02</v>
      </c>
      <c r="AE610" s="393">
        <v>1100007.02</v>
      </c>
      <c r="AF610" s="391" t="s">
        <v>273</v>
      </c>
      <c r="AG610" s="391">
        <v>2.1221E-4</v>
      </c>
      <c r="AH610" s="393">
        <v>233.43</v>
      </c>
      <c r="AI610" s="393">
        <v>233.43</v>
      </c>
      <c r="AJ610" s="391" t="s">
        <v>501</v>
      </c>
      <c r="AK610" s="391" t="s">
        <v>502</v>
      </c>
      <c r="AL610" s="390" t="s">
        <v>503</v>
      </c>
      <c r="AM610" s="391">
        <v>34810</v>
      </c>
      <c r="AN610" s="391">
        <v>71620</v>
      </c>
      <c r="AO610" s="390" t="s">
        <v>477</v>
      </c>
      <c r="AP610" s="390" t="s">
        <v>504</v>
      </c>
      <c r="AQ610" s="391" t="s">
        <v>1263</v>
      </c>
      <c r="AR610" s="391" t="s">
        <v>1194</v>
      </c>
      <c r="AS610" s="392" t="s">
        <v>1410</v>
      </c>
      <c r="AT610" s="391" t="s">
        <v>482</v>
      </c>
      <c r="AU610" s="391" t="s">
        <v>1740</v>
      </c>
      <c r="AV610" s="393" t="s">
        <v>1741</v>
      </c>
      <c r="AW610" s="391" t="s">
        <v>839</v>
      </c>
      <c r="AX610" s="391" t="s">
        <v>509</v>
      </c>
      <c r="AY610" s="393" t="s">
        <v>1741</v>
      </c>
      <c r="AZ610" s="391" t="s">
        <v>1513</v>
      </c>
      <c r="BA610" s="391" t="s">
        <v>1514</v>
      </c>
      <c r="BB610" s="391" t="s">
        <v>521</v>
      </c>
      <c r="BC610" s="391" t="s">
        <v>521</v>
      </c>
      <c r="BD610" s="391" t="s">
        <v>1742</v>
      </c>
      <c r="BE610" s="392" t="s">
        <v>1743</v>
      </c>
      <c r="BF610" s="391" t="s">
        <v>273</v>
      </c>
      <c r="BG610" s="393" t="s">
        <v>1741</v>
      </c>
      <c r="BH610" s="391"/>
      <c r="BI610" s="391"/>
      <c r="BJ610" s="391"/>
      <c r="BK610" s="391"/>
      <c r="BL610" s="391"/>
      <c r="BM610" s="391"/>
      <c r="BN610" s="391"/>
      <c r="BO610" s="391"/>
      <c r="BP610" s="391"/>
      <c r="BQ610" s="391"/>
      <c r="BR610" s="391"/>
    </row>
    <row r="611" spans="1:70" hidden="1" x14ac:dyDescent="0.35">
      <c r="A611" s="301" t="s">
        <v>477</v>
      </c>
      <c r="B611" s="302" t="s">
        <v>478</v>
      </c>
      <c r="C611" s="302" t="s">
        <v>479</v>
      </c>
      <c r="D611" s="303" t="s">
        <v>480</v>
      </c>
      <c r="E611" s="303" t="s">
        <v>481</v>
      </c>
      <c r="F611" s="302" t="s">
        <v>482</v>
      </c>
      <c r="G611" s="302" t="s">
        <v>483</v>
      </c>
      <c r="H611" s="302" t="s">
        <v>484</v>
      </c>
      <c r="I611" s="302" t="s">
        <v>485</v>
      </c>
      <c r="J611" s="302" t="s">
        <v>486</v>
      </c>
      <c r="K611" s="302" t="s">
        <v>487</v>
      </c>
      <c r="L611" s="301" t="s">
        <v>488</v>
      </c>
      <c r="M611" s="302" t="s">
        <v>587</v>
      </c>
      <c r="N611" s="302" t="s">
        <v>588</v>
      </c>
      <c r="O611" s="302" t="s">
        <v>487</v>
      </c>
      <c r="P611" s="302" t="s">
        <v>484</v>
      </c>
      <c r="Q611" s="301" t="s">
        <v>491</v>
      </c>
      <c r="R611" s="302" t="s">
        <v>492</v>
      </c>
      <c r="S611" s="302" t="s">
        <v>493</v>
      </c>
      <c r="T611" s="302">
        <v>65100577</v>
      </c>
      <c r="U611" s="302"/>
      <c r="V611" s="302"/>
      <c r="W611" s="303" t="s">
        <v>1739</v>
      </c>
      <c r="X611" s="302" t="s">
        <v>792</v>
      </c>
      <c r="Y611" s="302" t="s">
        <v>496</v>
      </c>
      <c r="Z611" s="302" t="s">
        <v>793</v>
      </c>
      <c r="AA611" s="302"/>
      <c r="AB611" s="302" t="s">
        <v>794</v>
      </c>
      <c r="AC611" s="302" t="s">
        <v>795</v>
      </c>
      <c r="AD611" s="304">
        <v>0</v>
      </c>
      <c r="AE611" s="304">
        <v>77000.490000000005</v>
      </c>
      <c r="AF611" s="302" t="s">
        <v>273</v>
      </c>
      <c r="AG611" s="302">
        <v>2.1221E-4</v>
      </c>
      <c r="AH611" s="304">
        <v>0</v>
      </c>
      <c r="AI611" s="304">
        <v>16.34</v>
      </c>
      <c r="AJ611" s="302"/>
      <c r="AK611" s="302"/>
      <c r="AL611" s="301"/>
      <c r="AM611" s="302"/>
      <c r="AN611" s="302"/>
      <c r="AO611" s="301"/>
      <c r="AP611" s="301"/>
      <c r="AQ611" s="302" t="s">
        <v>796</v>
      </c>
      <c r="AR611" s="302"/>
      <c r="AS611" s="303"/>
      <c r="AT611" s="302"/>
      <c r="AU611" s="302"/>
      <c r="AV611" s="304"/>
      <c r="AW611" s="302"/>
      <c r="AX611" s="302"/>
      <c r="AY611" s="304"/>
      <c r="AZ611" s="302"/>
      <c r="BA611" s="302"/>
      <c r="BB611" s="302"/>
      <c r="BC611" s="302"/>
      <c r="BD611" s="302"/>
      <c r="BE611" s="303"/>
      <c r="BF611" s="302"/>
      <c r="BG611" s="304"/>
      <c r="BH611" s="302"/>
      <c r="BI611" s="302"/>
      <c r="BJ611" s="302"/>
      <c r="BK611" s="302"/>
      <c r="BL611" s="302"/>
      <c r="BM611" s="302"/>
      <c r="BN611" s="302"/>
      <c r="BO611" s="302"/>
      <c r="BP611" s="302"/>
      <c r="BQ611" s="302"/>
      <c r="BR611" s="302"/>
    </row>
    <row r="612" spans="1:70" s="394" customFormat="1" hidden="1" x14ac:dyDescent="0.35">
      <c r="A612" s="390" t="s">
        <v>477</v>
      </c>
      <c r="B612" s="391" t="s">
        <v>478</v>
      </c>
      <c r="C612" s="391" t="s">
        <v>479</v>
      </c>
      <c r="D612" s="392" t="s">
        <v>480</v>
      </c>
      <c r="E612" s="392" t="s">
        <v>481</v>
      </c>
      <c r="F612" s="391" t="s">
        <v>482</v>
      </c>
      <c r="G612" s="391" t="s">
        <v>483</v>
      </c>
      <c r="H612" s="391" t="s">
        <v>484</v>
      </c>
      <c r="I612" s="391" t="s">
        <v>485</v>
      </c>
      <c r="J612" s="391" t="s">
        <v>486</v>
      </c>
      <c r="K612" s="391" t="s">
        <v>487</v>
      </c>
      <c r="L612" s="390" t="s">
        <v>488</v>
      </c>
      <c r="M612" s="391" t="s">
        <v>587</v>
      </c>
      <c r="N612" s="391" t="s">
        <v>588</v>
      </c>
      <c r="O612" s="391" t="s">
        <v>487</v>
      </c>
      <c r="P612" s="391" t="s">
        <v>484</v>
      </c>
      <c r="Q612" s="390" t="s">
        <v>491</v>
      </c>
      <c r="R612" s="391" t="s">
        <v>492</v>
      </c>
      <c r="S612" s="391" t="s">
        <v>493</v>
      </c>
      <c r="T612" s="391">
        <v>65181254</v>
      </c>
      <c r="U612" s="391"/>
      <c r="V612" s="391"/>
      <c r="W612" s="392" t="s">
        <v>1743</v>
      </c>
      <c r="X612" s="391" t="s">
        <v>1058</v>
      </c>
      <c r="Y612" s="391" t="s">
        <v>496</v>
      </c>
      <c r="Z612" s="391" t="s">
        <v>497</v>
      </c>
      <c r="AA612" s="391" t="s">
        <v>498</v>
      </c>
      <c r="AB612" s="391" t="s">
        <v>499</v>
      </c>
      <c r="AC612" s="391" t="s">
        <v>500</v>
      </c>
      <c r="AD612" s="393">
        <v>25.47</v>
      </c>
      <c r="AE612" s="393">
        <v>25.47</v>
      </c>
      <c r="AF612" s="391" t="s">
        <v>741</v>
      </c>
      <c r="AG612" s="391">
        <v>1</v>
      </c>
      <c r="AH612" s="393">
        <v>25.47</v>
      </c>
      <c r="AI612" s="393">
        <v>25.47</v>
      </c>
      <c r="AJ612" s="391" t="s">
        <v>501</v>
      </c>
      <c r="AK612" s="391" t="s">
        <v>502</v>
      </c>
      <c r="AL612" s="390" t="s">
        <v>503</v>
      </c>
      <c r="AM612" s="391">
        <v>34810</v>
      </c>
      <c r="AN612" s="391">
        <v>71635</v>
      </c>
      <c r="AO612" s="390" t="s">
        <v>477</v>
      </c>
      <c r="AP612" s="390" t="s">
        <v>504</v>
      </c>
      <c r="AQ612" s="391" t="s">
        <v>1059</v>
      </c>
      <c r="AR612" s="391" t="s">
        <v>1194</v>
      </c>
      <c r="AS612" s="392" t="s">
        <v>1743</v>
      </c>
      <c r="AT612" s="391" t="s">
        <v>482</v>
      </c>
      <c r="AU612" s="391" t="s">
        <v>1744</v>
      </c>
      <c r="AV612" s="393" t="s">
        <v>1745</v>
      </c>
      <c r="AW612" s="391" t="s">
        <v>839</v>
      </c>
      <c r="AX612" s="391" t="s">
        <v>509</v>
      </c>
      <c r="AY612" s="393" t="s">
        <v>1745</v>
      </c>
      <c r="AZ612" s="391" t="s">
        <v>1484</v>
      </c>
      <c r="BA612" s="391" t="s">
        <v>1485</v>
      </c>
      <c r="BB612" s="391" t="s">
        <v>1486</v>
      </c>
      <c r="BC612" s="391" t="s">
        <v>512</v>
      </c>
      <c r="BD612" s="391" t="s">
        <v>1746</v>
      </c>
      <c r="BE612" s="392" t="s">
        <v>1192</v>
      </c>
      <c r="BF612" s="391" t="s">
        <v>741</v>
      </c>
      <c r="BG612" s="393" t="s">
        <v>1745</v>
      </c>
      <c r="BH612" s="391"/>
      <c r="BI612" s="391"/>
      <c r="BJ612" s="391"/>
      <c r="BK612" s="391"/>
      <c r="BL612" s="391"/>
      <c r="BM612" s="391"/>
      <c r="BN612" s="391"/>
      <c r="BO612" s="391"/>
      <c r="BP612" s="391"/>
      <c r="BQ612" s="391"/>
      <c r="BR612" s="391"/>
    </row>
    <row r="613" spans="1:70" s="394" customFormat="1" hidden="1" x14ac:dyDescent="0.35">
      <c r="A613" s="390" t="s">
        <v>477</v>
      </c>
      <c r="B613" s="391" t="s">
        <v>478</v>
      </c>
      <c r="C613" s="391" t="s">
        <v>479</v>
      </c>
      <c r="D613" s="392" t="s">
        <v>480</v>
      </c>
      <c r="E613" s="392" t="s">
        <v>481</v>
      </c>
      <c r="F613" s="391" t="s">
        <v>482</v>
      </c>
      <c r="G613" s="391" t="s">
        <v>483</v>
      </c>
      <c r="H613" s="391" t="s">
        <v>484</v>
      </c>
      <c r="I613" s="391" t="s">
        <v>485</v>
      </c>
      <c r="J613" s="391" t="s">
        <v>486</v>
      </c>
      <c r="K613" s="391" t="s">
        <v>487</v>
      </c>
      <c r="L613" s="390" t="s">
        <v>488</v>
      </c>
      <c r="M613" s="391" t="s">
        <v>587</v>
      </c>
      <c r="N613" s="391" t="s">
        <v>588</v>
      </c>
      <c r="O613" s="391" t="s">
        <v>487</v>
      </c>
      <c r="P613" s="391" t="s">
        <v>484</v>
      </c>
      <c r="Q613" s="390" t="s">
        <v>491</v>
      </c>
      <c r="R613" s="391" t="s">
        <v>492</v>
      </c>
      <c r="S613" s="391" t="s">
        <v>493</v>
      </c>
      <c r="T613" s="391">
        <v>65185267</v>
      </c>
      <c r="U613" s="391"/>
      <c r="V613" s="391"/>
      <c r="W613" s="392" t="s">
        <v>1184</v>
      </c>
      <c r="X613" s="391" t="s">
        <v>764</v>
      </c>
      <c r="Y613" s="391" t="s">
        <v>496</v>
      </c>
      <c r="Z613" s="391" t="s">
        <v>497</v>
      </c>
      <c r="AA613" s="391" t="s">
        <v>498</v>
      </c>
      <c r="AB613" s="391" t="s">
        <v>499</v>
      </c>
      <c r="AC613" s="391" t="s">
        <v>500</v>
      </c>
      <c r="AD613" s="393">
        <v>1622700</v>
      </c>
      <c r="AE613" s="393">
        <v>1622700</v>
      </c>
      <c r="AF613" s="391" t="s">
        <v>273</v>
      </c>
      <c r="AG613" s="391">
        <v>2.1269E-4</v>
      </c>
      <c r="AH613" s="393">
        <v>346.98</v>
      </c>
      <c r="AI613" s="393">
        <v>346.98</v>
      </c>
      <c r="AJ613" s="391" t="s">
        <v>501</v>
      </c>
      <c r="AK613" s="391" t="s">
        <v>502</v>
      </c>
      <c r="AL613" s="390" t="s">
        <v>503</v>
      </c>
      <c r="AM613" s="391">
        <v>34810</v>
      </c>
      <c r="AN613" s="391">
        <v>71610</v>
      </c>
      <c r="AO613" s="390" t="s">
        <v>477</v>
      </c>
      <c r="AP613" s="390" t="s">
        <v>504</v>
      </c>
      <c r="AQ613" s="391" t="s">
        <v>766</v>
      </c>
      <c r="AR613" s="391" t="s">
        <v>1167</v>
      </c>
      <c r="AS613" s="392" t="s">
        <v>1184</v>
      </c>
      <c r="AT613" s="391" t="s">
        <v>482</v>
      </c>
      <c r="AU613" s="391" t="s">
        <v>1187</v>
      </c>
      <c r="AV613" s="393" t="s">
        <v>1188</v>
      </c>
      <c r="AW613" s="391" t="s">
        <v>751</v>
      </c>
      <c r="AX613" s="391" t="s">
        <v>509</v>
      </c>
      <c r="AY613" s="393" t="s">
        <v>1747</v>
      </c>
      <c r="AZ613" s="391">
        <v>1040764</v>
      </c>
      <c r="BA613" s="391" t="s">
        <v>749</v>
      </c>
      <c r="BB613" s="391" t="s">
        <v>750</v>
      </c>
      <c r="BC613" s="391" t="s">
        <v>512</v>
      </c>
      <c r="BD613" s="391" t="s">
        <v>1191</v>
      </c>
      <c r="BE613" s="392" t="s">
        <v>1192</v>
      </c>
      <c r="BF613" s="391" t="s">
        <v>273</v>
      </c>
      <c r="BG613" s="393" t="s">
        <v>1188</v>
      </c>
      <c r="BH613" s="391">
        <v>10351878</v>
      </c>
      <c r="BI613" s="391">
        <v>1</v>
      </c>
      <c r="BJ613" s="391" t="s">
        <v>751</v>
      </c>
      <c r="BK613" s="391" t="s">
        <v>600</v>
      </c>
      <c r="BL613" s="391" t="s">
        <v>601</v>
      </c>
      <c r="BM613" s="391"/>
      <c r="BN613" s="391"/>
      <c r="BO613" s="391"/>
      <c r="BP613" s="391"/>
      <c r="BQ613" s="391"/>
      <c r="BR613" s="391"/>
    </row>
    <row r="614" spans="1:70" s="394" customFormat="1" hidden="1" x14ac:dyDescent="0.35">
      <c r="A614" s="390" t="s">
        <v>477</v>
      </c>
      <c r="B614" s="391" t="s">
        <v>478</v>
      </c>
      <c r="C614" s="391" t="s">
        <v>479</v>
      </c>
      <c r="D614" s="392" t="s">
        <v>480</v>
      </c>
      <c r="E614" s="392" t="s">
        <v>481</v>
      </c>
      <c r="F614" s="391" t="s">
        <v>482</v>
      </c>
      <c r="G614" s="391" t="s">
        <v>483</v>
      </c>
      <c r="H614" s="391" t="s">
        <v>484</v>
      </c>
      <c r="I614" s="391" t="s">
        <v>485</v>
      </c>
      <c r="J614" s="391" t="s">
        <v>486</v>
      </c>
      <c r="K614" s="391" t="s">
        <v>487</v>
      </c>
      <c r="L614" s="390" t="s">
        <v>488</v>
      </c>
      <c r="M614" s="391" t="s">
        <v>587</v>
      </c>
      <c r="N614" s="391" t="s">
        <v>588</v>
      </c>
      <c r="O614" s="391" t="s">
        <v>487</v>
      </c>
      <c r="P614" s="391" t="s">
        <v>484</v>
      </c>
      <c r="Q614" s="390" t="s">
        <v>491</v>
      </c>
      <c r="R614" s="391" t="s">
        <v>492</v>
      </c>
      <c r="S614" s="391" t="s">
        <v>493</v>
      </c>
      <c r="T614" s="391">
        <v>65185268</v>
      </c>
      <c r="U614" s="391"/>
      <c r="V614" s="391"/>
      <c r="W614" s="392" t="s">
        <v>1184</v>
      </c>
      <c r="X614" s="391" t="s">
        <v>764</v>
      </c>
      <c r="Y614" s="391" t="s">
        <v>496</v>
      </c>
      <c r="Z614" s="391" t="s">
        <v>497</v>
      </c>
      <c r="AA614" s="391" t="s">
        <v>498</v>
      </c>
      <c r="AB614" s="391" t="s">
        <v>499</v>
      </c>
      <c r="AC614" s="391" t="s">
        <v>500</v>
      </c>
      <c r="AD614" s="393">
        <v>760400</v>
      </c>
      <c r="AE614" s="393">
        <v>760400</v>
      </c>
      <c r="AF614" s="391" t="s">
        <v>273</v>
      </c>
      <c r="AG614" s="391">
        <v>2.1269E-4</v>
      </c>
      <c r="AH614" s="393">
        <v>162.6</v>
      </c>
      <c r="AI614" s="393">
        <v>162.6</v>
      </c>
      <c r="AJ614" s="391" t="s">
        <v>501</v>
      </c>
      <c r="AK614" s="391" t="s">
        <v>502</v>
      </c>
      <c r="AL614" s="390" t="s">
        <v>503</v>
      </c>
      <c r="AM614" s="391">
        <v>34810</v>
      </c>
      <c r="AN614" s="391">
        <v>71610</v>
      </c>
      <c r="AO614" s="390" t="s">
        <v>477</v>
      </c>
      <c r="AP614" s="390" t="s">
        <v>504</v>
      </c>
      <c r="AQ614" s="391" t="s">
        <v>766</v>
      </c>
      <c r="AR614" s="391" t="s">
        <v>1167</v>
      </c>
      <c r="AS614" s="392" t="s">
        <v>1184</v>
      </c>
      <c r="AT614" s="391" t="s">
        <v>482</v>
      </c>
      <c r="AU614" s="391" t="s">
        <v>1187</v>
      </c>
      <c r="AV614" s="393" t="s">
        <v>1188</v>
      </c>
      <c r="AW614" s="391" t="s">
        <v>751</v>
      </c>
      <c r="AX614" s="391" t="s">
        <v>603</v>
      </c>
      <c r="AY614" s="393" t="s">
        <v>1748</v>
      </c>
      <c r="AZ614" s="391">
        <v>1040764</v>
      </c>
      <c r="BA614" s="391" t="s">
        <v>749</v>
      </c>
      <c r="BB614" s="391" t="s">
        <v>750</v>
      </c>
      <c r="BC614" s="391" t="s">
        <v>512</v>
      </c>
      <c r="BD614" s="391" t="s">
        <v>1191</v>
      </c>
      <c r="BE614" s="392" t="s">
        <v>1192</v>
      </c>
      <c r="BF614" s="391" t="s">
        <v>273</v>
      </c>
      <c r="BG614" s="393" t="s">
        <v>1188</v>
      </c>
      <c r="BH614" s="391">
        <v>10351293</v>
      </c>
      <c r="BI614" s="391">
        <v>1</v>
      </c>
      <c r="BJ614" s="391" t="s">
        <v>751</v>
      </c>
      <c r="BK614" s="391" t="s">
        <v>600</v>
      </c>
      <c r="BL614" s="391" t="s">
        <v>601</v>
      </c>
      <c r="BM614" s="391"/>
      <c r="BN614" s="391"/>
      <c r="BO614" s="391"/>
      <c r="BP614" s="391"/>
      <c r="BQ614" s="391"/>
      <c r="BR614" s="391"/>
    </row>
    <row r="615" spans="1:70" s="394" customFormat="1" hidden="1" x14ac:dyDescent="0.35">
      <c r="A615" s="390" t="s">
        <v>477</v>
      </c>
      <c r="B615" s="391" t="s">
        <v>478</v>
      </c>
      <c r="C615" s="391" t="s">
        <v>479</v>
      </c>
      <c r="D615" s="392" t="s">
        <v>480</v>
      </c>
      <c r="E615" s="392" t="s">
        <v>481</v>
      </c>
      <c r="F615" s="391" t="s">
        <v>482</v>
      </c>
      <c r="G615" s="391" t="s">
        <v>483</v>
      </c>
      <c r="H615" s="391" t="s">
        <v>484</v>
      </c>
      <c r="I615" s="391" t="s">
        <v>485</v>
      </c>
      <c r="J615" s="391" t="s">
        <v>486</v>
      </c>
      <c r="K615" s="391" t="s">
        <v>487</v>
      </c>
      <c r="L615" s="390" t="s">
        <v>488</v>
      </c>
      <c r="M615" s="391" t="s">
        <v>587</v>
      </c>
      <c r="N615" s="391" t="s">
        <v>588</v>
      </c>
      <c r="O615" s="391" t="s">
        <v>487</v>
      </c>
      <c r="P615" s="391" t="s">
        <v>484</v>
      </c>
      <c r="Q615" s="390" t="s">
        <v>491</v>
      </c>
      <c r="R615" s="391" t="s">
        <v>492</v>
      </c>
      <c r="S615" s="391" t="s">
        <v>493</v>
      </c>
      <c r="T615" s="391">
        <v>65185269</v>
      </c>
      <c r="U615" s="391"/>
      <c r="V615" s="391"/>
      <c r="W615" s="392" t="s">
        <v>1184</v>
      </c>
      <c r="X615" s="391" t="s">
        <v>764</v>
      </c>
      <c r="Y615" s="391" t="s">
        <v>496</v>
      </c>
      <c r="Z615" s="391" t="s">
        <v>497</v>
      </c>
      <c r="AA615" s="391" t="s">
        <v>498</v>
      </c>
      <c r="AB615" s="391" t="s">
        <v>499</v>
      </c>
      <c r="AC615" s="391" t="s">
        <v>500</v>
      </c>
      <c r="AD615" s="393">
        <v>1622700</v>
      </c>
      <c r="AE615" s="393">
        <v>1622700</v>
      </c>
      <c r="AF615" s="391" t="s">
        <v>273</v>
      </c>
      <c r="AG615" s="391">
        <v>2.1269E-4</v>
      </c>
      <c r="AH615" s="393">
        <v>346.98</v>
      </c>
      <c r="AI615" s="393">
        <v>346.98</v>
      </c>
      <c r="AJ615" s="391" t="s">
        <v>501</v>
      </c>
      <c r="AK615" s="391" t="s">
        <v>502</v>
      </c>
      <c r="AL615" s="390" t="s">
        <v>503</v>
      </c>
      <c r="AM615" s="391">
        <v>34810</v>
      </c>
      <c r="AN615" s="391">
        <v>71610</v>
      </c>
      <c r="AO615" s="390" t="s">
        <v>477</v>
      </c>
      <c r="AP615" s="390" t="s">
        <v>504</v>
      </c>
      <c r="AQ615" s="391" t="s">
        <v>766</v>
      </c>
      <c r="AR615" s="391" t="s">
        <v>1167</v>
      </c>
      <c r="AS615" s="392" t="s">
        <v>1184</v>
      </c>
      <c r="AT615" s="391" t="s">
        <v>482</v>
      </c>
      <c r="AU615" s="391" t="s">
        <v>1187</v>
      </c>
      <c r="AV615" s="393" t="s">
        <v>1188</v>
      </c>
      <c r="AW615" s="391" t="s">
        <v>751</v>
      </c>
      <c r="AX615" s="391" t="s">
        <v>963</v>
      </c>
      <c r="AY615" s="393" t="s">
        <v>1747</v>
      </c>
      <c r="AZ615" s="391">
        <v>1040764</v>
      </c>
      <c r="BA615" s="391" t="s">
        <v>749</v>
      </c>
      <c r="BB615" s="391" t="s">
        <v>750</v>
      </c>
      <c r="BC615" s="391" t="s">
        <v>512</v>
      </c>
      <c r="BD615" s="391" t="s">
        <v>1191</v>
      </c>
      <c r="BE615" s="392" t="s">
        <v>1192</v>
      </c>
      <c r="BF615" s="391" t="s">
        <v>273</v>
      </c>
      <c r="BG615" s="393" t="s">
        <v>1188</v>
      </c>
      <c r="BH615" s="391">
        <v>10350670</v>
      </c>
      <c r="BI615" s="391">
        <v>1</v>
      </c>
      <c r="BJ615" s="391" t="s">
        <v>751</v>
      </c>
      <c r="BK615" s="391" t="s">
        <v>600</v>
      </c>
      <c r="BL615" s="391" t="s">
        <v>601</v>
      </c>
      <c r="BM615" s="391"/>
      <c r="BN615" s="391"/>
      <c r="BO615" s="391"/>
      <c r="BP615" s="391"/>
      <c r="BQ615" s="391"/>
      <c r="BR615" s="391"/>
    </row>
    <row r="616" spans="1:70" s="394" customFormat="1" hidden="1" x14ac:dyDescent="0.35">
      <c r="A616" s="390" t="s">
        <v>477</v>
      </c>
      <c r="B616" s="391" t="s">
        <v>478</v>
      </c>
      <c r="C616" s="391" t="s">
        <v>479</v>
      </c>
      <c r="D616" s="392" t="s">
        <v>480</v>
      </c>
      <c r="E616" s="392" t="s">
        <v>481</v>
      </c>
      <c r="F616" s="391" t="s">
        <v>482</v>
      </c>
      <c r="G616" s="391" t="s">
        <v>483</v>
      </c>
      <c r="H616" s="391" t="s">
        <v>484</v>
      </c>
      <c r="I616" s="391" t="s">
        <v>485</v>
      </c>
      <c r="J616" s="391" t="s">
        <v>486</v>
      </c>
      <c r="K616" s="391" t="s">
        <v>487</v>
      </c>
      <c r="L616" s="390" t="s">
        <v>488</v>
      </c>
      <c r="M616" s="391" t="s">
        <v>587</v>
      </c>
      <c r="N616" s="391" t="s">
        <v>588</v>
      </c>
      <c r="O616" s="391" t="s">
        <v>487</v>
      </c>
      <c r="P616" s="391" t="s">
        <v>484</v>
      </c>
      <c r="Q616" s="390" t="s">
        <v>491</v>
      </c>
      <c r="R616" s="391" t="s">
        <v>492</v>
      </c>
      <c r="S616" s="391" t="s">
        <v>493</v>
      </c>
      <c r="T616" s="391">
        <v>65185270</v>
      </c>
      <c r="U616" s="391"/>
      <c r="V616" s="391"/>
      <c r="W616" s="392" t="s">
        <v>1184</v>
      </c>
      <c r="X616" s="391" t="s">
        <v>764</v>
      </c>
      <c r="Y616" s="391" t="s">
        <v>496</v>
      </c>
      <c r="Z616" s="391" t="s">
        <v>497</v>
      </c>
      <c r="AA616" s="391" t="s">
        <v>498</v>
      </c>
      <c r="AB616" s="391" t="s">
        <v>499</v>
      </c>
      <c r="AC616" s="391" t="s">
        <v>500</v>
      </c>
      <c r="AD616" s="393">
        <v>1622700</v>
      </c>
      <c r="AE616" s="393">
        <v>1622700</v>
      </c>
      <c r="AF616" s="391" t="s">
        <v>273</v>
      </c>
      <c r="AG616" s="391">
        <v>2.1269E-4</v>
      </c>
      <c r="AH616" s="393">
        <v>346.98</v>
      </c>
      <c r="AI616" s="393">
        <v>346.98</v>
      </c>
      <c r="AJ616" s="391" t="s">
        <v>501</v>
      </c>
      <c r="AK616" s="391" t="s">
        <v>502</v>
      </c>
      <c r="AL616" s="390" t="s">
        <v>503</v>
      </c>
      <c r="AM616" s="391">
        <v>34810</v>
      </c>
      <c r="AN616" s="391">
        <v>71610</v>
      </c>
      <c r="AO616" s="390" t="s">
        <v>477</v>
      </c>
      <c r="AP616" s="390" t="s">
        <v>504</v>
      </c>
      <c r="AQ616" s="391" t="s">
        <v>766</v>
      </c>
      <c r="AR616" s="391" t="s">
        <v>1167</v>
      </c>
      <c r="AS616" s="392" t="s">
        <v>1184</v>
      </c>
      <c r="AT616" s="391" t="s">
        <v>482</v>
      </c>
      <c r="AU616" s="391" t="s">
        <v>1187</v>
      </c>
      <c r="AV616" s="393" t="s">
        <v>1188</v>
      </c>
      <c r="AW616" s="391" t="s">
        <v>751</v>
      </c>
      <c r="AX616" s="391" t="s">
        <v>951</v>
      </c>
      <c r="AY616" s="393" t="s">
        <v>1747</v>
      </c>
      <c r="AZ616" s="391">
        <v>1040764</v>
      </c>
      <c r="BA616" s="391" t="s">
        <v>749</v>
      </c>
      <c r="BB616" s="391" t="s">
        <v>750</v>
      </c>
      <c r="BC616" s="391" t="s">
        <v>512</v>
      </c>
      <c r="BD616" s="391" t="s">
        <v>1191</v>
      </c>
      <c r="BE616" s="392" t="s">
        <v>1192</v>
      </c>
      <c r="BF616" s="391" t="s">
        <v>273</v>
      </c>
      <c r="BG616" s="393" t="s">
        <v>1188</v>
      </c>
      <c r="BH616" s="391">
        <v>10351294</v>
      </c>
      <c r="BI616" s="391">
        <v>1</v>
      </c>
      <c r="BJ616" s="391" t="s">
        <v>751</v>
      </c>
      <c r="BK616" s="391" t="s">
        <v>600</v>
      </c>
      <c r="BL616" s="391" t="s">
        <v>601</v>
      </c>
      <c r="BM616" s="391"/>
      <c r="BN616" s="391"/>
      <c r="BO616" s="391"/>
      <c r="BP616" s="391"/>
      <c r="BQ616" s="391"/>
      <c r="BR616" s="391"/>
    </row>
    <row r="617" spans="1:70" s="394" customFormat="1" hidden="1" x14ac:dyDescent="0.35">
      <c r="A617" s="390" t="s">
        <v>477</v>
      </c>
      <c r="B617" s="391" t="s">
        <v>478</v>
      </c>
      <c r="C617" s="391" t="s">
        <v>479</v>
      </c>
      <c r="D617" s="392" t="s">
        <v>480</v>
      </c>
      <c r="E617" s="392" t="s">
        <v>481</v>
      </c>
      <c r="F617" s="391" t="s">
        <v>482</v>
      </c>
      <c r="G617" s="391" t="s">
        <v>483</v>
      </c>
      <c r="H617" s="391" t="s">
        <v>484</v>
      </c>
      <c r="I617" s="391" t="s">
        <v>485</v>
      </c>
      <c r="J617" s="391" t="s">
        <v>486</v>
      </c>
      <c r="K617" s="391" t="s">
        <v>487</v>
      </c>
      <c r="L617" s="390" t="s">
        <v>488</v>
      </c>
      <c r="M617" s="391" t="s">
        <v>587</v>
      </c>
      <c r="N617" s="391" t="s">
        <v>588</v>
      </c>
      <c r="O617" s="391" t="s">
        <v>487</v>
      </c>
      <c r="P617" s="391" t="s">
        <v>484</v>
      </c>
      <c r="Q617" s="390" t="s">
        <v>491</v>
      </c>
      <c r="R617" s="391" t="s">
        <v>492</v>
      </c>
      <c r="S617" s="391" t="s">
        <v>493</v>
      </c>
      <c r="T617" s="391">
        <v>65185281</v>
      </c>
      <c r="U617" s="391"/>
      <c r="V617" s="391"/>
      <c r="W617" s="392" t="s">
        <v>1184</v>
      </c>
      <c r="X617" s="391" t="s">
        <v>764</v>
      </c>
      <c r="Y617" s="391" t="s">
        <v>496</v>
      </c>
      <c r="Z617" s="391" t="s">
        <v>497</v>
      </c>
      <c r="AA617" s="391" t="s">
        <v>498</v>
      </c>
      <c r="AB617" s="391" t="s">
        <v>499</v>
      </c>
      <c r="AC617" s="391" t="s">
        <v>605</v>
      </c>
      <c r="AD617" s="393">
        <v>0</v>
      </c>
      <c r="AE617" s="393">
        <v>0</v>
      </c>
      <c r="AF617" s="391" t="s">
        <v>273</v>
      </c>
      <c r="AG617" s="391">
        <v>2.1269E-4</v>
      </c>
      <c r="AH617" s="393">
        <v>-1.85</v>
      </c>
      <c r="AI617" s="393">
        <v>-1.85</v>
      </c>
      <c r="AJ617" s="391" t="s">
        <v>501</v>
      </c>
      <c r="AK617" s="391" t="s">
        <v>502</v>
      </c>
      <c r="AL617" s="390" t="s">
        <v>503</v>
      </c>
      <c r="AM617" s="391">
        <v>34810</v>
      </c>
      <c r="AN617" s="391">
        <v>71610</v>
      </c>
      <c r="AO617" s="390" t="s">
        <v>477</v>
      </c>
      <c r="AP617" s="390" t="s">
        <v>504</v>
      </c>
      <c r="AQ617" s="391" t="s">
        <v>766</v>
      </c>
      <c r="AR617" s="391" t="s">
        <v>1167</v>
      </c>
      <c r="AS617" s="392" t="s">
        <v>1184</v>
      </c>
      <c r="AT617" s="391" t="s">
        <v>482</v>
      </c>
      <c r="AU617" s="391" t="s">
        <v>1187</v>
      </c>
      <c r="AV617" s="393" t="s">
        <v>1188</v>
      </c>
      <c r="AW617" s="391" t="s">
        <v>751</v>
      </c>
      <c r="AX617" s="391" t="s">
        <v>509</v>
      </c>
      <c r="AY617" s="393" t="s">
        <v>606</v>
      </c>
      <c r="AZ617" s="391">
        <v>1040764</v>
      </c>
      <c r="BA617" s="391" t="s">
        <v>749</v>
      </c>
      <c r="BB617" s="391" t="s">
        <v>750</v>
      </c>
      <c r="BC617" s="391" t="s">
        <v>512</v>
      </c>
      <c r="BD617" s="391" t="s">
        <v>1191</v>
      </c>
      <c r="BE617" s="392" t="s">
        <v>1192</v>
      </c>
      <c r="BF617" s="391" t="s">
        <v>273</v>
      </c>
      <c r="BG617" s="393" t="s">
        <v>1188</v>
      </c>
      <c r="BH617" s="391">
        <v>10351878</v>
      </c>
      <c r="BI617" s="391">
        <v>1</v>
      </c>
      <c r="BJ617" s="391" t="s">
        <v>751</v>
      </c>
      <c r="BK617" s="391" t="s">
        <v>600</v>
      </c>
      <c r="BL617" s="391" t="s">
        <v>601</v>
      </c>
      <c r="BM617" s="391"/>
      <c r="BN617" s="391"/>
      <c r="BO617" s="391"/>
      <c r="BP617" s="391"/>
      <c r="BQ617" s="391"/>
      <c r="BR617" s="391"/>
    </row>
    <row r="618" spans="1:70" s="394" customFormat="1" hidden="1" x14ac:dyDescent="0.35">
      <c r="A618" s="390" t="s">
        <v>477</v>
      </c>
      <c r="B618" s="391" t="s">
        <v>478</v>
      </c>
      <c r="C618" s="391" t="s">
        <v>479</v>
      </c>
      <c r="D618" s="392" t="s">
        <v>480</v>
      </c>
      <c r="E618" s="392" t="s">
        <v>481</v>
      </c>
      <c r="F618" s="391" t="s">
        <v>482</v>
      </c>
      <c r="G618" s="391" t="s">
        <v>483</v>
      </c>
      <c r="H618" s="391" t="s">
        <v>484</v>
      </c>
      <c r="I618" s="391" t="s">
        <v>485</v>
      </c>
      <c r="J618" s="391" t="s">
        <v>486</v>
      </c>
      <c r="K618" s="391" t="s">
        <v>487</v>
      </c>
      <c r="L618" s="390" t="s">
        <v>488</v>
      </c>
      <c r="M618" s="391" t="s">
        <v>587</v>
      </c>
      <c r="N618" s="391" t="s">
        <v>588</v>
      </c>
      <c r="O618" s="391" t="s">
        <v>487</v>
      </c>
      <c r="P618" s="391" t="s">
        <v>484</v>
      </c>
      <c r="Q618" s="390" t="s">
        <v>491</v>
      </c>
      <c r="R618" s="391" t="s">
        <v>492</v>
      </c>
      <c r="S618" s="391" t="s">
        <v>493</v>
      </c>
      <c r="T618" s="391">
        <v>65185282</v>
      </c>
      <c r="U618" s="391"/>
      <c r="V618" s="391"/>
      <c r="W618" s="392" t="s">
        <v>1184</v>
      </c>
      <c r="X618" s="391" t="s">
        <v>764</v>
      </c>
      <c r="Y618" s="391" t="s">
        <v>496</v>
      </c>
      <c r="Z618" s="391" t="s">
        <v>497</v>
      </c>
      <c r="AA618" s="391" t="s">
        <v>498</v>
      </c>
      <c r="AB618" s="391" t="s">
        <v>499</v>
      </c>
      <c r="AC618" s="391" t="s">
        <v>605</v>
      </c>
      <c r="AD618" s="393">
        <v>0</v>
      </c>
      <c r="AE618" s="393">
        <v>0</v>
      </c>
      <c r="AF618" s="391" t="s">
        <v>273</v>
      </c>
      <c r="AG618" s="391">
        <v>2.1269E-4</v>
      </c>
      <c r="AH618" s="393">
        <v>-0.87</v>
      </c>
      <c r="AI618" s="393">
        <v>-0.87</v>
      </c>
      <c r="AJ618" s="391" t="s">
        <v>501</v>
      </c>
      <c r="AK618" s="391" t="s">
        <v>502</v>
      </c>
      <c r="AL618" s="390" t="s">
        <v>503</v>
      </c>
      <c r="AM618" s="391">
        <v>34810</v>
      </c>
      <c r="AN618" s="391">
        <v>71610</v>
      </c>
      <c r="AO618" s="390" t="s">
        <v>477</v>
      </c>
      <c r="AP618" s="390" t="s">
        <v>504</v>
      </c>
      <c r="AQ618" s="391" t="s">
        <v>766</v>
      </c>
      <c r="AR618" s="391" t="s">
        <v>1167</v>
      </c>
      <c r="AS618" s="392" t="s">
        <v>1184</v>
      </c>
      <c r="AT618" s="391" t="s">
        <v>482</v>
      </c>
      <c r="AU618" s="391" t="s">
        <v>1187</v>
      </c>
      <c r="AV618" s="393" t="s">
        <v>1188</v>
      </c>
      <c r="AW618" s="391" t="s">
        <v>751</v>
      </c>
      <c r="AX618" s="391" t="s">
        <v>603</v>
      </c>
      <c r="AY618" s="393" t="s">
        <v>606</v>
      </c>
      <c r="AZ618" s="391">
        <v>1040764</v>
      </c>
      <c r="BA618" s="391" t="s">
        <v>749</v>
      </c>
      <c r="BB618" s="391" t="s">
        <v>750</v>
      </c>
      <c r="BC618" s="391" t="s">
        <v>512</v>
      </c>
      <c r="BD618" s="391" t="s">
        <v>1191</v>
      </c>
      <c r="BE618" s="392" t="s">
        <v>1192</v>
      </c>
      <c r="BF618" s="391" t="s">
        <v>273</v>
      </c>
      <c r="BG618" s="393" t="s">
        <v>1188</v>
      </c>
      <c r="BH618" s="391">
        <v>10351293</v>
      </c>
      <c r="BI618" s="391">
        <v>1</v>
      </c>
      <c r="BJ618" s="391" t="s">
        <v>751</v>
      </c>
      <c r="BK618" s="391" t="s">
        <v>600</v>
      </c>
      <c r="BL618" s="391" t="s">
        <v>601</v>
      </c>
      <c r="BM618" s="391"/>
      <c r="BN618" s="391"/>
      <c r="BO618" s="391"/>
      <c r="BP618" s="391"/>
      <c r="BQ618" s="391"/>
      <c r="BR618" s="391"/>
    </row>
    <row r="619" spans="1:70" s="394" customFormat="1" hidden="1" x14ac:dyDescent="0.35">
      <c r="A619" s="390" t="s">
        <v>477</v>
      </c>
      <c r="B619" s="391" t="s">
        <v>478</v>
      </c>
      <c r="C619" s="391" t="s">
        <v>479</v>
      </c>
      <c r="D619" s="392" t="s">
        <v>480</v>
      </c>
      <c r="E619" s="392" t="s">
        <v>481</v>
      </c>
      <c r="F619" s="391" t="s">
        <v>482</v>
      </c>
      <c r="G619" s="391" t="s">
        <v>483</v>
      </c>
      <c r="H619" s="391" t="s">
        <v>484</v>
      </c>
      <c r="I619" s="391" t="s">
        <v>485</v>
      </c>
      <c r="J619" s="391" t="s">
        <v>486</v>
      </c>
      <c r="K619" s="391" t="s">
        <v>487</v>
      </c>
      <c r="L619" s="390" t="s">
        <v>488</v>
      </c>
      <c r="M619" s="391" t="s">
        <v>587</v>
      </c>
      <c r="N619" s="391" t="s">
        <v>588</v>
      </c>
      <c r="O619" s="391" t="s">
        <v>487</v>
      </c>
      <c r="P619" s="391" t="s">
        <v>484</v>
      </c>
      <c r="Q619" s="390" t="s">
        <v>491</v>
      </c>
      <c r="R619" s="391" t="s">
        <v>492</v>
      </c>
      <c r="S619" s="391" t="s">
        <v>493</v>
      </c>
      <c r="T619" s="391">
        <v>65185283</v>
      </c>
      <c r="U619" s="391"/>
      <c r="V619" s="391"/>
      <c r="W619" s="392" t="s">
        <v>1184</v>
      </c>
      <c r="X619" s="391" t="s">
        <v>764</v>
      </c>
      <c r="Y619" s="391" t="s">
        <v>496</v>
      </c>
      <c r="Z619" s="391" t="s">
        <v>497</v>
      </c>
      <c r="AA619" s="391" t="s">
        <v>498</v>
      </c>
      <c r="AB619" s="391" t="s">
        <v>499</v>
      </c>
      <c r="AC619" s="391" t="s">
        <v>605</v>
      </c>
      <c r="AD619" s="393">
        <v>0</v>
      </c>
      <c r="AE619" s="393">
        <v>0</v>
      </c>
      <c r="AF619" s="391" t="s">
        <v>273</v>
      </c>
      <c r="AG619" s="391">
        <v>2.1269E-4</v>
      </c>
      <c r="AH619" s="393">
        <v>-1.85</v>
      </c>
      <c r="AI619" s="393">
        <v>-1.85</v>
      </c>
      <c r="AJ619" s="391" t="s">
        <v>501</v>
      </c>
      <c r="AK619" s="391" t="s">
        <v>502</v>
      </c>
      <c r="AL619" s="390" t="s">
        <v>503</v>
      </c>
      <c r="AM619" s="391">
        <v>34810</v>
      </c>
      <c r="AN619" s="391">
        <v>71610</v>
      </c>
      <c r="AO619" s="390" t="s">
        <v>477</v>
      </c>
      <c r="AP619" s="390" t="s">
        <v>504</v>
      </c>
      <c r="AQ619" s="391" t="s">
        <v>766</v>
      </c>
      <c r="AR619" s="391" t="s">
        <v>1167</v>
      </c>
      <c r="AS619" s="392" t="s">
        <v>1184</v>
      </c>
      <c r="AT619" s="391" t="s">
        <v>482</v>
      </c>
      <c r="AU619" s="391" t="s">
        <v>1187</v>
      </c>
      <c r="AV619" s="393" t="s">
        <v>1188</v>
      </c>
      <c r="AW619" s="391" t="s">
        <v>751</v>
      </c>
      <c r="AX619" s="391" t="s">
        <v>963</v>
      </c>
      <c r="AY619" s="393" t="s">
        <v>606</v>
      </c>
      <c r="AZ619" s="391">
        <v>1040764</v>
      </c>
      <c r="BA619" s="391" t="s">
        <v>749</v>
      </c>
      <c r="BB619" s="391" t="s">
        <v>750</v>
      </c>
      <c r="BC619" s="391" t="s">
        <v>512</v>
      </c>
      <c r="BD619" s="391" t="s">
        <v>1191</v>
      </c>
      <c r="BE619" s="392" t="s">
        <v>1192</v>
      </c>
      <c r="BF619" s="391" t="s">
        <v>273</v>
      </c>
      <c r="BG619" s="393" t="s">
        <v>1188</v>
      </c>
      <c r="BH619" s="391">
        <v>10350670</v>
      </c>
      <c r="BI619" s="391">
        <v>1</v>
      </c>
      <c r="BJ619" s="391" t="s">
        <v>751</v>
      </c>
      <c r="BK619" s="391" t="s">
        <v>600</v>
      </c>
      <c r="BL619" s="391" t="s">
        <v>601</v>
      </c>
      <c r="BM619" s="391"/>
      <c r="BN619" s="391"/>
      <c r="BO619" s="391"/>
      <c r="BP619" s="391"/>
      <c r="BQ619" s="391"/>
      <c r="BR619" s="391"/>
    </row>
    <row r="620" spans="1:70" s="394" customFormat="1" hidden="1" x14ac:dyDescent="0.35">
      <c r="A620" s="390" t="s">
        <v>477</v>
      </c>
      <c r="B620" s="391" t="s">
        <v>478</v>
      </c>
      <c r="C620" s="391" t="s">
        <v>479</v>
      </c>
      <c r="D620" s="392" t="s">
        <v>480</v>
      </c>
      <c r="E620" s="392" t="s">
        <v>481</v>
      </c>
      <c r="F620" s="391" t="s">
        <v>482</v>
      </c>
      <c r="G620" s="391" t="s">
        <v>483</v>
      </c>
      <c r="H620" s="391" t="s">
        <v>484</v>
      </c>
      <c r="I620" s="391" t="s">
        <v>485</v>
      </c>
      <c r="J620" s="391" t="s">
        <v>486</v>
      </c>
      <c r="K620" s="391" t="s">
        <v>487</v>
      </c>
      <c r="L620" s="390" t="s">
        <v>488</v>
      </c>
      <c r="M620" s="391" t="s">
        <v>587</v>
      </c>
      <c r="N620" s="391" t="s">
        <v>588</v>
      </c>
      <c r="O620" s="391" t="s">
        <v>487</v>
      </c>
      <c r="P620" s="391" t="s">
        <v>484</v>
      </c>
      <c r="Q620" s="390" t="s">
        <v>491</v>
      </c>
      <c r="R620" s="391" t="s">
        <v>492</v>
      </c>
      <c r="S620" s="391" t="s">
        <v>493</v>
      </c>
      <c r="T620" s="391">
        <v>65185284</v>
      </c>
      <c r="U620" s="391"/>
      <c r="V620" s="391"/>
      <c r="W620" s="392" t="s">
        <v>1184</v>
      </c>
      <c r="X620" s="391" t="s">
        <v>764</v>
      </c>
      <c r="Y620" s="391" t="s">
        <v>496</v>
      </c>
      <c r="Z620" s="391" t="s">
        <v>497</v>
      </c>
      <c r="AA620" s="391" t="s">
        <v>498</v>
      </c>
      <c r="AB620" s="391" t="s">
        <v>499</v>
      </c>
      <c r="AC620" s="391" t="s">
        <v>605</v>
      </c>
      <c r="AD620" s="393">
        <v>0</v>
      </c>
      <c r="AE620" s="393">
        <v>0</v>
      </c>
      <c r="AF620" s="391" t="s">
        <v>273</v>
      </c>
      <c r="AG620" s="391">
        <v>2.1269E-4</v>
      </c>
      <c r="AH620" s="393">
        <v>-1.85</v>
      </c>
      <c r="AI620" s="393">
        <v>-1.85</v>
      </c>
      <c r="AJ620" s="391" t="s">
        <v>501</v>
      </c>
      <c r="AK620" s="391" t="s">
        <v>502</v>
      </c>
      <c r="AL620" s="390" t="s">
        <v>503</v>
      </c>
      <c r="AM620" s="391">
        <v>34810</v>
      </c>
      <c r="AN620" s="391">
        <v>71610</v>
      </c>
      <c r="AO620" s="390" t="s">
        <v>477</v>
      </c>
      <c r="AP620" s="390" t="s">
        <v>504</v>
      </c>
      <c r="AQ620" s="391" t="s">
        <v>766</v>
      </c>
      <c r="AR620" s="391" t="s">
        <v>1167</v>
      </c>
      <c r="AS620" s="392" t="s">
        <v>1184</v>
      </c>
      <c r="AT620" s="391" t="s">
        <v>482</v>
      </c>
      <c r="AU620" s="391" t="s">
        <v>1187</v>
      </c>
      <c r="AV620" s="393" t="s">
        <v>1188</v>
      </c>
      <c r="AW620" s="391" t="s">
        <v>751</v>
      </c>
      <c r="AX620" s="391" t="s">
        <v>951</v>
      </c>
      <c r="AY620" s="393" t="s">
        <v>606</v>
      </c>
      <c r="AZ620" s="391">
        <v>1040764</v>
      </c>
      <c r="BA620" s="391" t="s">
        <v>749</v>
      </c>
      <c r="BB620" s="391" t="s">
        <v>750</v>
      </c>
      <c r="BC620" s="391" t="s">
        <v>512</v>
      </c>
      <c r="BD620" s="391" t="s">
        <v>1191</v>
      </c>
      <c r="BE620" s="392" t="s">
        <v>1192</v>
      </c>
      <c r="BF620" s="391" t="s">
        <v>273</v>
      </c>
      <c r="BG620" s="393" t="s">
        <v>1188</v>
      </c>
      <c r="BH620" s="391">
        <v>10351294</v>
      </c>
      <c r="BI620" s="391">
        <v>1</v>
      </c>
      <c r="BJ620" s="391" t="s">
        <v>751</v>
      </c>
      <c r="BK620" s="391" t="s">
        <v>600</v>
      </c>
      <c r="BL620" s="391" t="s">
        <v>601</v>
      </c>
      <c r="BM620" s="391"/>
      <c r="BN620" s="391"/>
      <c r="BO620" s="391"/>
      <c r="BP620" s="391"/>
      <c r="BQ620" s="391"/>
      <c r="BR620" s="391"/>
    </row>
    <row r="621" spans="1:70" hidden="1" x14ac:dyDescent="0.35">
      <c r="A621" s="301" t="s">
        <v>477</v>
      </c>
      <c r="B621" s="302" t="s">
        <v>478</v>
      </c>
      <c r="C621" s="302" t="s">
        <v>479</v>
      </c>
      <c r="D621" s="303" t="s">
        <v>480</v>
      </c>
      <c r="E621" s="303" t="s">
        <v>481</v>
      </c>
      <c r="F621" s="302" t="s">
        <v>482</v>
      </c>
      <c r="G621" s="302" t="s">
        <v>483</v>
      </c>
      <c r="H621" s="302" t="s">
        <v>484</v>
      </c>
      <c r="I621" s="302" t="s">
        <v>485</v>
      </c>
      <c r="J621" s="302" t="s">
        <v>486</v>
      </c>
      <c r="K621" s="302" t="s">
        <v>487</v>
      </c>
      <c r="L621" s="301" t="s">
        <v>488</v>
      </c>
      <c r="M621" s="302" t="s">
        <v>587</v>
      </c>
      <c r="N621" s="302" t="s">
        <v>588</v>
      </c>
      <c r="O621" s="302" t="s">
        <v>487</v>
      </c>
      <c r="P621" s="302" t="s">
        <v>484</v>
      </c>
      <c r="Q621" s="301" t="s">
        <v>491</v>
      </c>
      <c r="R621" s="302" t="s">
        <v>492</v>
      </c>
      <c r="S621" s="302" t="s">
        <v>493</v>
      </c>
      <c r="T621" s="302">
        <v>65207198</v>
      </c>
      <c r="U621" s="302"/>
      <c r="V621" s="302"/>
      <c r="W621" s="303" t="s">
        <v>1163</v>
      </c>
      <c r="X621" s="302" t="s">
        <v>879</v>
      </c>
      <c r="Y621" s="302" t="s">
        <v>496</v>
      </c>
      <c r="Z621" s="302" t="s">
        <v>880</v>
      </c>
      <c r="AA621" s="302"/>
      <c r="AB621" s="302" t="s">
        <v>880</v>
      </c>
      <c r="AC621" s="302" t="s">
        <v>880</v>
      </c>
      <c r="AD621" s="304">
        <v>-1.6</v>
      </c>
      <c r="AE621" s="304">
        <v>-1.6</v>
      </c>
      <c r="AF621" s="302" t="s">
        <v>741</v>
      </c>
      <c r="AG621" s="302">
        <v>1</v>
      </c>
      <c r="AH621" s="304">
        <v>-1.6</v>
      </c>
      <c r="AI621" s="304">
        <v>-1.6</v>
      </c>
      <c r="AJ621" s="302" t="s">
        <v>501</v>
      </c>
      <c r="AK621" s="302" t="s">
        <v>502</v>
      </c>
      <c r="AL621" s="301" t="s">
        <v>503</v>
      </c>
      <c r="AM621" s="302">
        <v>34810</v>
      </c>
      <c r="AN621" s="302">
        <v>76135</v>
      </c>
      <c r="AO621" s="301" t="s">
        <v>477</v>
      </c>
      <c r="AP621" s="301" t="s">
        <v>504</v>
      </c>
      <c r="AQ621" s="302" t="s">
        <v>881</v>
      </c>
      <c r="AR621" s="302"/>
      <c r="AS621" s="303"/>
      <c r="AT621" s="302"/>
      <c r="AU621" s="302"/>
      <c r="AV621" s="304"/>
      <c r="AW621" s="302"/>
      <c r="AX621" s="302"/>
      <c r="AY621" s="304"/>
      <c r="AZ621" s="302"/>
      <c r="BA621" s="302"/>
      <c r="BB621" s="302"/>
      <c r="BC621" s="302"/>
      <c r="BD621" s="302"/>
      <c r="BE621" s="303"/>
      <c r="BF621" s="302"/>
      <c r="BG621" s="304"/>
      <c r="BH621" s="302"/>
      <c r="BI621" s="302"/>
      <c r="BJ621" s="302"/>
      <c r="BK621" s="302"/>
      <c r="BL621" s="302"/>
      <c r="BM621" s="302"/>
      <c r="BN621" s="302"/>
      <c r="BO621" s="302"/>
      <c r="BP621" s="302"/>
      <c r="BQ621" s="302"/>
      <c r="BR621" s="302"/>
    </row>
    <row r="622" spans="1:70" hidden="1" x14ac:dyDescent="0.35">
      <c r="A622" s="301" t="s">
        <v>477</v>
      </c>
      <c r="B622" s="302" t="s">
        <v>478</v>
      </c>
      <c r="C622" s="302" t="s">
        <v>479</v>
      </c>
      <c r="D622" s="303" t="s">
        <v>480</v>
      </c>
      <c r="E622" s="303" t="s">
        <v>481</v>
      </c>
      <c r="F622" s="302" t="s">
        <v>482</v>
      </c>
      <c r="G622" s="302" t="s">
        <v>483</v>
      </c>
      <c r="H622" s="302" t="s">
        <v>484</v>
      </c>
      <c r="I622" s="302" t="s">
        <v>485</v>
      </c>
      <c r="J622" s="302" t="s">
        <v>486</v>
      </c>
      <c r="K622" s="302" t="s">
        <v>487</v>
      </c>
      <c r="L622" s="301" t="s">
        <v>488</v>
      </c>
      <c r="M622" s="302" t="s">
        <v>587</v>
      </c>
      <c r="N622" s="302" t="s">
        <v>588</v>
      </c>
      <c r="O622" s="302" t="s">
        <v>487</v>
      </c>
      <c r="P622" s="302" t="s">
        <v>484</v>
      </c>
      <c r="Q622" s="301" t="s">
        <v>491</v>
      </c>
      <c r="R622" s="302" t="s">
        <v>492</v>
      </c>
      <c r="S622" s="302" t="s">
        <v>493</v>
      </c>
      <c r="T622" s="302">
        <v>65220797</v>
      </c>
      <c r="U622" s="302"/>
      <c r="V622" s="302"/>
      <c r="W622" s="303" t="s">
        <v>1163</v>
      </c>
      <c r="X622" s="302" t="s">
        <v>879</v>
      </c>
      <c r="Y622" s="302" t="s">
        <v>496</v>
      </c>
      <c r="Z622" s="302" t="s">
        <v>880</v>
      </c>
      <c r="AA622" s="302"/>
      <c r="AB622" s="302" t="s">
        <v>880</v>
      </c>
      <c r="AC622" s="302" t="s">
        <v>880</v>
      </c>
      <c r="AD622" s="304">
        <v>-2.56</v>
      </c>
      <c r="AE622" s="304">
        <v>-2.56</v>
      </c>
      <c r="AF622" s="302" t="s">
        <v>741</v>
      </c>
      <c r="AG622" s="302">
        <v>1</v>
      </c>
      <c r="AH622" s="304">
        <v>-2.56</v>
      </c>
      <c r="AI622" s="304">
        <v>-2.56</v>
      </c>
      <c r="AJ622" s="302" t="s">
        <v>501</v>
      </c>
      <c r="AK622" s="302" t="s">
        <v>502</v>
      </c>
      <c r="AL622" s="301" t="s">
        <v>503</v>
      </c>
      <c r="AM622" s="302">
        <v>34810</v>
      </c>
      <c r="AN622" s="302">
        <v>76135</v>
      </c>
      <c r="AO622" s="301" t="s">
        <v>477</v>
      </c>
      <c r="AP622" s="301" t="s">
        <v>504</v>
      </c>
      <c r="AQ622" s="302" t="s">
        <v>881</v>
      </c>
      <c r="AR622" s="302"/>
      <c r="AS622" s="303"/>
      <c r="AT622" s="302"/>
      <c r="AU622" s="302"/>
      <c r="AV622" s="304"/>
      <c r="AW622" s="302"/>
      <c r="AX622" s="302"/>
      <c r="AY622" s="304"/>
      <c r="AZ622" s="302"/>
      <c r="BA622" s="302"/>
      <c r="BB622" s="302"/>
      <c r="BC622" s="302"/>
      <c r="BD622" s="302"/>
      <c r="BE622" s="303"/>
      <c r="BF622" s="302"/>
      <c r="BG622" s="304"/>
      <c r="BH622" s="302"/>
      <c r="BI622" s="302"/>
      <c r="BJ622" s="302"/>
      <c r="BK622" s="302"/>
      <c r="BL622" s="302"/>
      <c r="BM622" s="302"/>
      <c r="BN622" s="302"/>
      <c r="BO622" s="302"/>
      <c r="BP622" s="302"/>
      <c r="BQ622" s="302"/>
      <c r="BR622" s="302"/>
    </row>
    <row r="623" spans="1:70" hidden="1" x14ac:dyDescent="0.35">
      <c r="A623" s="301" t="s">
        <v>477</v>
      </c>
      <c r="B623" s="302" t="s">
        <v>478</v>
      </c>
      <c r="C623" s="302" t="s">
        <v>479</v>
      </c>
      <c r="D623" s="303" t="s">
        <v>480</v>
      </c>
      <c r="E623" s="303" t="s">
        <v>481</v>
      </c>
      <c r="F623" s="302" t="s">
        <v>482</v>
      </c>
      <c r="G623" s="302" t="s">
        <v>483</v>
      </c>
      <c r="H623" s="302" t="s">
        <v>484</v>
      </c>
      <c r="I623" s="302" t="s">
        <v>485</v>
      </c>
      <c r="J623" s="302" t="s">
        <v>486</v>
      </c>
      <c r="K623" s="302" t="s">
        <v>487</v>
      </c>
      <c r="L623" s="301" t="s">
        <v>488</v>
      </c>
      <c r="M623" s="302" t="s">
        <v>587</v>
      </c>
      <c r="N623" s="302" t="s">
        <v>588</v>
      </c>
      <c r="O623" s="302" t="s">
        <v>487</v>
      </c>
      <c r="P623" s="302" t="s">
        <v>484</v>
      </c>
      <c r="Q623" s="301" t="s">
        <v>491</v>
      </c>
      <c r="R623" s="302" t="s">
        <v>492</v>
      </c>
      <c r="S623" s="302" t="s">
        <v>493</v>
      </c>
      <c r="T623" s="302">
        <v>65230719</v>
      </c>
      <c r="U623" s="302"/>
      <c r="V623" s="302"/>
      <c r="W623" s="303" t="s">
        <v>1743</v>
      </c>
      <c r="X623" s="302" t="s">
        <v>792</v>
      </c>
      <c r="Y623" s="302" t="s">
        <v>496</v>
      </c>
      <c r="Z623" s="302" t="s">
        <v>793</v>
      </c>
      <c r="AA623" s="302"/>
      <c r="AB623" s="302" t="s">
        <v>794</v>
      </c>
      <c r="AC623" s="302" t="s">
        <v>795</v>
      </c>
      <c r="AD623" s="304">
        <v>0</v>
      </c>
      <c r="AE623" s="304">
        <v>1.78</v>
      </c>
      <c r="AF623" s="302" t="s">
        <v>741</v>
      </c>
      <c r="AG623" s="302">
        <v>1</v>
      </c>
      <c r="AH623" s="304">
        <v>0</v>
      </c>
      <c r="AI623" s="304">
        <v>1.78</v>
      </c>
      <c r="AJ623" s="302"/>
      <c r="AK623" s="302"/>
      <c r="AL623" s="301"/>
      <c r="AM623" s="302"/>
      <c r="AN623" s="302"/>
      <c r="AO623" s="301"/>
      <c r="AP623" s="301"/>
      <c r="AQ623" s="302" t="s">
        <v>796</v>
      </c>
      <c r="AR623" s="302"/>
      <c r="AS623" s="303"/>
      <c r="AT623" s="302"/>
      <c r="AU623" s="302"/>
      <c r="AV623" s="304"/>
      <c r="AW623" s="302"/>
      <c r="AX623" s="302"/>
      <c r="AY623" s="304"/>
      <c r="AZ623" s="302"/>
      <c r="BA623" s="302"/>
      <c r="BB623" s="302"/>
      <c r="BC623" s="302"/>
      <c r="BD623" s="302"/>
      <c r="BE623" s="303"/>
      <c r="BF623" s="302"/>
      <c r="BG623" s="304"/>
      <c r="BH623" s="302"/>
      <c r="BI623" s="302"/>
      <c r="BJ623" s="302"/>
      <c r="BK623" s="302"/>
      <c r="BL623" s="302"/>
      <c r="BM623" s="302"/>
      <c r="BN623" s="302"/>
      <c r="BO623" s="302"/>
      <c r="BP623" s="302"/>
      <c r="BQ623" s="302"/>
      <c r="BR623" s="302"/>
    </row>
    <row r="624" spans="1:70" hidden="1" x14ac:dyDescent="0.35">
      <c r="A624" s="301" t="s">
        <v>477</v>
      </c>
      <c r="B624" s="302" t="s">
        <v>478</v>
      </c>
      <c r="C624" s="302" t="s">
        <v>479</v>
      </c>
      <c r="D624" s="303" t="s">
        <v>480</v>
      </c>
      <c r="E624" s="303" t="s">
        <v>481</v>
      </c>
      <c r="F624" s="302" t="s">
        <v>482</v>
      </c>
      <c r="G624" s="302" t="s">
        <v>483</v>
      </c>
      <c r="H624" s="302" t="s">
        <v>484</v>
      </c>
      <c r="I624" s="302" t="s">
        <v>485</v>
      </c>
      <c r="J624" s="302" t="s">
        <v>486</v>
      </c>
      <c r="K624" s="302" t="s">
        <v>487</v>
      </c>
      <c r="L624" s="301" t="s">
        <v>488</v>
      </c>
      <c r="M624" s="302" t="s">
        <v>587</v>
      </c>
      <c r="N624" s="302" t="s">
        <v>588</v>
      </c>
      <c r="O624" s="302" t="s">
        <v>487</v>
      </c>
      <c r="P624" s="302" t="s">
        <v>484</v>
      </c>
      <c r="Q624" s="301" t="s">
        <v>491</v>
      </c>
      <c r="R624" s="302" t="s">
        <v>492</v>
      </c>
      <c r="S624" s="302" t="s">
        <v>493</v>
      </c>
      <c r="T624" s="302">
        <v>65230721</v>
      </c>
      <c r="U624" s="302"/>
      <c r="V624" s="302"/>
      <c r="W624" s="303" t="s">
        <v>1184</v>
      </c>
      <c r="X624" s="302" t="s">
        <v>792</v>
      </c>
      <c r="Y624" s="302" t="s">
        <v>496</v>
      </c>
      <c r="Z624" s="302" t="s">
        <v>793</v>
      </c>
      <c r="AA624" s="302"/>
      <c r="AB624" s="302" t="s">
        <v>794</v>
      </c>
      <c r="AC624" s="302" t="s">
        <v>795</v>
      </c>
      <c r="AD624" s="304">
        <v>0</v>
      </c>
      <c r="AE624" s="304">
        <v>393995</v>
      </c>
      <c r="AF624" s="302" t="s">
        <v>273</v>
      </c>
      <c r="AG624" s="302">
        <v>2.1269E-4</v>
      </c>
      <c r="AH624" s="304">
        <v>0</v>
      </c>
      <c r="AI624" s="304">
        <v>83.8</v>
      </c>
      <c r="AJ624" s="302"/>
      <c r="AK624" s="302"/>
      <c r="AL624" s="301"/>
      <c r="AM624" s="302"/>
      <c r="AN624" s="302"/>
      <c r="AO624" s="301"/>
      <c r="AP624" s="301"/>
      <c r="AQ624" s="302" t="s">
        <v>796</v>
      </c>
      <c r="AR624" s="302"/>
      <c r="AS624" s="303"/>
      <c r="AT624" s="302"/>
      <c r="AU624" s="302"/>
      <c r="AV624" s="304"/>
      <c r="AW624" s="302"/>
      <c r="AX624" s="302"/>
      <c r="AY624" s="304"/>
      <c r="AZ624" s="302"/>
      <c r="BA624" s="302"/>
      <c r="BB624" s="302"/>
      <c r="BC624" s="302"/>
      <c r="BD624" s="302"/>
      <c r="BE624" s="303"/>
      <c r="BF624" s="302"/>
      <c r="BG624" s="304"/>
      <c r="BH624" s="302"/>
      <c r="BI624" s="302"/>
      <c r="BJ624" s="302"/>
      <c r="BK624" s="302"/>
      <c r="BL624" s="302"/>
      <c r="BM624" s="302"/>
      <c r="BN624" s="302"/>
      <c r="BO624" s="302"/>
      <c r="BP624" s="302"/>
      <c r="BQ624" s="302"/>
      <c r="BR624" s="302"/>
    </row>
    <row r="625" spans="1:70" hidden="1" x14ac:dyDescent="0.35">
      <c r="A625" s="301" t="s">
        <v>477</v>
      </c>
      <c r="B625" s="302" t="s">
        <v>478</v>
      </c>
      <c r="C625" s="302" t="s">
        <v>479</v>
      </c>
      <c r="D625" s="303" t="s">
        <v>480</v>
      </c>
      <c r="E625" s="303" t="s">
        <v>481</v>
      </c>
      <c r="F625" s="302" t="s">
        <v>482</v>
      </c>
      <c r="G625" s="302" t="s">
        <v>483</v>
      </c>
      <c r="H625" s="302" t="s">
        <v>484</v>
      </c>
      <c r="I625" s="302" t="s">
        <v>485</v>
      </c>
      <c r="J625" s="302" t="s">
        <v>486</v>
      </c>
      <c r="K625" s="302" t="s">
        <v>487</v>
      </c>
      <c r="L625" s="301" t="s">
        <v>488</v>
      </c>
      <c r="M625" s="302" t="s">
        <v>587</v>
      </c>
      <c r="N625" s="302" t="s">
        <v>588</v>
      </c>
      <c r="O625" s="302" t="s">
        <v>487</v>
      </c>
      <c r="P625" s="302" t="s">
        <v>484</v>
      </c>
      <c r="Q625" s="301" t="s">
        <v>491</v>
      </c>
      <c r="R625" s="302" t="s">
        <v>492</v>
      </c>
      <c r="S625" s="302" t="s">
        <v>493</v>
      </c>
      <c r="T625" s="302">
        <v>65261469</v>
      </c>
      <c r="U625" s="302"/>
      <c r="V625" s="302"/>
      <c r="W625" s="303" t="s">
        <v>1203</v>
      </c>
      <c r="X625" s="302" t="s">
        <v>883</v>
      </c>
      <c r="Y625" s="302" t="s">
        <v>496</v>
      </c>
      <c r="Z625" s="302" t="s">
        <v>880</v>
      </c>
      <c r="AA625" s="302"/>
      <c r="AB625" s="302" t="s">
        <v>880</v>
      </c>
      <c r="AC625" s="302" t="s">
        <v>880</v>
      </c>
      <c r="AD625" s="304">
        <v>7.76</v>
      </c>
      <c r="AE625" s="304">
        <v>7.76</v>
      </c>
      <c r="AF625" s="302" t="s">
        <v>741</v>
      </c>
      <c r="AG625" s="302">
        <v>1</v>
      </c>
      <c r="AH625" s="304">
        <v>7.76</v>
      </c>
      <c r="AI625" s="304">
        <v>7.76</v>
      </c>
      <c r="AJ625" s="302" t="s">
        <v>501</v>
      </c>
      <c r="AK625" s="302" t="s">
        <v>502</v>
      </c>
      <c r="AL625" s="301" t="s">
        <v>503</v>
      </c>
      <c r="AM625" s="302">
        <v>34810</v>
      </c>
      <c r="AN625" s="302">
        <v>76125</v>
      </c>
      <c r="AO625" s="301" t="s">
        <v>477</v>
      </c>
      <c r="AP625" s="301" t="s">
        <v>504</v>
      </c>
      <c r="AQ625" s="302" t="s">
        <v>884</v>
      </c>
      <c r="AR625" s="302"/>
      <c r="AS625" s="303"/>
      <c r="AT625" s="302"/>
      <c r="AU625" s="302"/>
      <c r="AV625" s="304"/>
      <c r="AW625" s="302"/>
      <c r="AX625" s="302"/>
      <c r="AY625" s="304"/>
      <c r="AZ625" s="302"/>
      <c r="BA625" s="302"/>
      <c r="BB625" s="302"/>
      <c r="BC625" s="302"/>
      <c r="BD625" s="302"/>
      <c r="BE625" s="303"/>
      <c r="BF625" s="302"/>
      <c r="BG625" s="304"/>
      <c r="BH625" s="302"/>
      <c r="BI625" s="302"/>
      <c r="BJ625" s="302"/>
      <c r="BK625" s="302"/>
      <c r="BL625" s="302"/>
      <c r="BM625" s="302"/>
      <c r="BN625" s="302"/>
      <c r="BO625" s="302"/>
      <c r="BP625" s="302"/>
      <c r="BQ625" s="302"/>
      <c r="BR625" s="302"/>
    </row>
    <row r="626" spans="1:70" hidden="1" x14ac:dyDescent="0.35">
      <c r="A626" s="301" t="s">
        <v>477</v>
      </c>
      <c r="B626" s="302" t="s">
        <v>478</v>
      </c>
      <c r="C626" s="302" t="s">
        <v>479</v>
      </c>
      <c r="D626" s="303" t="s">
        <v>480</v>
      </c>
      <c r="E626" s="303" t="s">
        <v>481</v>
      </c>
      <c r="F626" s="302" t="s">
        <v>482</v>
      </c>
      <c r="G626" s="302" t="s">
        <v>483</v>
      </c>
      <c r="H626" s="302" t="s">
        <v>484</v>
      </c>
      <c r="I626" s="302" t="s">
        <v>485</v>
      </c>
      <c r="J626" s="302" t="s">
        <v>486</v>
      </c>
      <c r="K626" s="302" t="s">
        <v>487</v>
      </c>
      <c r="L626" s="301" t="s">
        <v>488</v>
      </c>
      <c r="M626" s="302" t="s">
        <v>587</v>
      </c>
      <c r="N626" s="302" t="s">
        <v>588</v>
      </c>
      <c r="O626" s="302" t="s">
        <v>487</v>
      </c>
      <c r="P626" s="302" t="s">
        <v>484</v>
      </c>
      <c r="Q626" s="301" t="s">
        <v>491</v>
      </c>
      <c r="R626" s="302" t="s">
        <v>492</v>
      </c>
      <c r="S626" s="302" t="s">
        <v>493</v>
      </c>
      <c r="T626" s="302">
        <v>65265117</v>
      </c>
      <c r="U626" s="302"/>
      <c r="V626" s="302"/>
      <c r="W626" s="303" t="s">
        <v>1203</v>
      </c>
      <c r="X626" s="302" t="s">
        <v>883</v>
      </c>
      <c r="Y626" s="302" t="s">
        <v>496</v>
      </c>
      <c r="Z626" s="302" t="s">
        <v>880</v>
      </c>
      <c r="AA626" s="302"/>
      <c r="AB626" s="302" t="s">
        <v>880</v>
      </c>
      <c r="AC626" s="302" t="s">
        <v>880</v>
      </c>
      <c r="AD626" s="304">
        <v>77.2</v>
      </c>
      <c r="AE626" s="304">
        <v>77.2</v>
      </c>
      <c r="AF626" s="302" t="s">
        <v>741</v>
      </c>
      <c r="AG626" s="302">
        <v>1</v>
      </c>
      <c r="AH626" s="304">
        <v>77.2</v>
      </c>
      <c r="AI626" s="304">
        <v>77.2</v>
      </c>
      <c r="AJ626" s="302" t="s">
        <v>501</v>
      </c>
      <c r="AK626" s="302" t="s">
        <v>502</v>
      </c>
      <c r="AL626" s="301" t="s">
        <v>503</v>
      </c>
      <c r="AM626" s="302">
        <v>34810</v>
      </c>
      <c r="AN626" s="302">
        <v>76125</v>
      </c>
      <c r="AO626" s="301" t="s">
        <v>477</v>
      </c>
      <c r="AP626" s="301" t="s">
        <v>504</v>
      </c>
      <c r="AQ626" s="302" t="s">
        <v>884</v>
      </c>
      <c r="AR626" s="302"/>
      <c r="AS626" s="303"/>
      <c r="AT626" s="302"/>
      <c r="AU626" s="302"/>
      <c r="AV626" s="304"/>
      <c r="AW626" s="302"/>
      <c r="AX626" s="302"/>
      <c r="AY626" s="304"/>
      <c r="AZ626" s="302"/>
      <c r="BA626" s="302"/>
      <c r="BB626" s="302"/>
      <c r="BC626" s="302"/>
      <c r="BD626" s="302"/>
      <c r="BE626" s="303"/>
      <c r="BF626" s="302"/>
      <c r="BG626" s="304"/>
      <c r="BH626" s="302"/>
      <c r="BI626" s="302"/>
      <c r="BJ626" s="302"/>
      <c r="BK626" s="302"/>
      <c r="BL626" s="302"/>
      <c r="BM626" s="302"/>
      <c r="BN626" s="302"/>
      <c r="BO626" s="302"/>
      <c r="BP626" s="302"/>
      <c r="BQ626" s="302"/>
      <c r="BR626" s="302"/>
    </row>
    <row r="627" spans="1:70" hidden="1" x14ac:dyDescent="0.35">
      <c r="A627" s="301" t="s">
        <v>477</v>
      </c>
      <c r="B627" s="302" t="s">
        <v>478</v>
      </c>
      <c r="C627" s="302" t="s">
        <v>479</v>
      </c>
      <c r="D627" s="303" t="s">
        <v>480</v>
      </c>
      <c r="E627" s="303" t="s">
        <v>481</v>
      </c>
      <c r="F627" s="302" t="s">
        <v>482</v>
      </c>
      <c r="G627" s="302" t="s">
        <v>483</v>
      </c>
      <c r="H627" s="302" t="s">
        <v>484</v>
      </c>
      <c r="I627" s="302" t="s">
        <v>485</v>
      </c>
      <c r="J627" s="302" t="s">
        <v>486</v>
      </c>
      <c r="K627" s="302" t="s">
        <v>487</v>
      </c>
      <c r="L627" s="301" t="s">
        <v>488</v>
      </c>
      <c r="M627" s="302" t="s">
        <v>587</v>
      </c>
      <c r="N627" s="302" t="s">
        <v>588</v>
      </c>
      <c r="O627" s="302" t="s">
        <v>487</v>
      </c>
      <c r="P627" s="302" t="s">
        <v>484</v>
      </c>
      <c r="Q627" s="301" t="s">
        <v>491</v>
      </c>
      <c r="R627" s="302" t="s">
        <v>492</v>
      </c>
      <c r="S627" s="302" t="s">
        <v>493</v>
      </c>
      <c r="T627" s="302">
        <v>65267033</v>
      </c>
      <c r="U627" s="302"/>
      <c r="V627" s="302"/>
      <c r="W627" s="303" t="s">
        <v>1203</v>
      </c>
      <c r="X627" s="302" t="s">
        <v>879</v>
      </c>
      <c r="Y627" s="302" t="s">
        <v>496</v>
      </c>
      <c r="Z627" s="302" t="s">
        <v>880</v>
      </c>
      <c r="AA627" s="302"/>
      <c r="AB627" s="302" t="s">
        <v>880</v>
      </c>
      <c r="AC627" s="302" t="s">
        <v>880</v>
      </c>
      <c r="AD627" s="304">
        <v>-5.51</v>
      </c>
      <c r="AE627" s="304">
        <v>-5.51</v>
      </c>
      <c r="AF627" s="302" t="s">
        <v>741</v>
      </c>
      <c r="AG627" s="302">
        <v>1</v>
      </c>
      <c r="AH627" s="304">
        <v>-5.51</v>
      </c>
      <c r="AI627" s="304">
        <v>-5.51</v>
      </c>
      <c r="AJ627" s="302" t="s">
        <v>501</v>
      </c>
      <c r="AK627" s="302" t="s">
        <v>502</v>
      </c>
      <c r="AL627" s="301" t="s">
        <v>503</v>
      </c>
      <c r="AM627" s="302">
        <v>34810</v>
      </c>
      <c r="AN627" s="302">
        <v>76135</v>
      </c>
      <c r="AO627" s="301" t="s">
        <v>477</v>
      </c>
      <c r="AP627" s="301" t="s">
        <v>504</v>
      </c>
      <c r="AQ627" s="302" t="s">
        <v>881</v>
      </c>
      <c r="AR627" s="302"/>
      <c r="AS627" s="303"/>
      <c r="AT627" s="302"/>
      <c r="AU627" s="302"/>
      <c r="AV627" s="304"/>
      <c r="AW627" s="302"/>
      <c r="AX627" s="302"/>
      <c r="AY627" s="304"/>
      <c r="AZ627" s="302"/>
      <c r="BA627" s="302"/>
      <c r="BB627" s="302"/>
      <c r="BC627" s="302"/>
      <c r="BD627" s="302"/>
      <c r="BE627" s="303"/>
      <c r="BF627" s="302"/>
      <c r="BG627" s="304"/>
      <c r="BH627" s="302"/>
      <c r="BI627" s="302"/>
      <c r="BJ627" s="302"/>
      <c r="BK627" s="302"/>
      <c r="BL627" s="302"/>
      <c r="BM627" s="302"/>
      <c r="BN627" s="302"/>
      <c r="BO627" s="302"/>
      <c r="BP627" s="302"/>
      <c r="BQ627" s="302"/>
      <c r="BR627" s="302"/>
    </row>
    <row r="628" spans="1:70" s="409" customFormat="1" hidden="1" x14ac:dyDescent="0.35">
      <c r="A628" s="405" t="s">
        <v>477</v>
      </c>
      <c r="B628" s="406" t="s">
        <v>478</v>
      </c>
      <c r="C628" s="406" t="s">
        <v>479</v>
      </c>
      <c r="D628" s="407" t="s">
        <v>480</v>
      </c>
      <c r="E628" s="407" t="s">
        <v>481</v>
      </c>
      <c r="F628" s="406" t="s">
        <v>482</v>
      </c>
      <c r="G628" s="406" t="s">
        <v>483</v>
      </c>
      <c r="H628" s="406" t="s">
        <v>484</v>
      </c>
      <c r="I628" s="406" t="s">
        <v>485</v>
      </c>
      <c r="J628" s="406" t="s">
        <v>486</v>
      </c>
      <c r="K628" s="406" t="s">
        <v>487</v>
      </c>
      <c r="L628" s="405" t="s">
        <v>488</v>
      </c>
      <c r="M628" s="406" t="s">
        <v>587</v>
      </c>
      <c r="N628" s="406" t="s">
        <v>588</v>
      </c>
      <c r="O628" s="406" t="s">
        <v>487</v>
      </c>
      <c r="P628" s="406" t="s">
        <v>484</v>
      </c>
      <c r="Q628" s="405" t="s">
        <v>491</v>
      </c>
      <c r="R628" s="406" t="s">
        <v>492</v>
      </c>
      <c r="S628" s="406" t="s">
        <v>493</v>
      </c>
      <c r="T628" s="406">
        <v>65355747</v>
      </c>
      <c r="U628" s="406"/>
      <c r="V628" s="406"/>
      <c r="W628" s="407" t="s">
        <v>1749</v>
      </c>
      <c r="X628" s="406" t="s">
        <v>1242</v>
      </c>
      <c r="Y628" s="406" t="s">
        <v>590</v>
      </c>
      <c r="Z628" s="406" t="s">
        <v>497</v>
      </c>
      <c r="AA628" s="406" t="s">
        <v>498</v>
      </c>
      <c r="AB628" s="406" t="s">
        <v>499</v>
      </c>
      <c r="AC628" s="406" t="s">
        <v>500</v>
      </c>
      <c r="AD628" s="408">
        <v>2700000</v>
      </c>
      <c r="AE628" s="408">
        <v>2700000</v>
      </c>
      <c r="AF628" s="406" t="s">
        <v>273</v>
      </c>
      <c r="AG628" s="406">
        <v>2.1269E-4</v>
      </c>
      <c r="AH628" s="408">
        <v>575.15</v>
      </c>
      <c r="AI628" s="408">
        <v>575.15</v>
      </c>
      <c r="AJ628" s="406" t="s">
        <v>501</v>
      </c>
      <c r="AK628" s="406" t="s">
        <v>502</v>
      </c>
      <c r="AL628" s="405" t="s">
        <v>503</v>
      </c>
      <c r="AM628" s="406">
        <v>34801</v>
      </c>
      <c r="AN628" s="406">
        <v>72715</v>
      </c>
      <c r="AO628" s="405" t="s">
        <v>477</v>
      </c>
      <c r="AP628" s="405" t="s">
        <v>504</v>
      </c>
      <c r="AQ628" s="406" t="s">
        <v>1243</v>
      </c>
      <c r="AR628" s="406" t="s">
        <v>1167</v>
      </c>
      <c r="AS628" s="407" t="s">
        <v>1749</v>
      </c>
      <c r="AT628" s="406" t="s">
        <v>482</v>
      </c>
      <c r="AU628" s="406" t="s">
        <v>1750</v>
      </c>
      <c r="AV628" s="408" t="s">
        <v>1751</v>
      </c>
      <c r="AW628" s="406" t="s">
        <v>1752</v>
      </c>
      <c r="AX628" s="406" t="s">
        <v>509</v>
      </c>
      <c r="AY628" s="408" t="s">
        <v>1751</v>
      </c>
      <c r="AZ628" s="406">
        <v>2097709</v>
      </c>
      <c r="BA628" s="406" t="s">
        <v>1753</v>
      </c>
      <c r="BB628" s="406" t="s">
        <v>1754</v>
      </c>
      <c r="BC628" s="406" t="s">
        <v>1755</v>
      </c>
      <c r="BD628" s="406" t="s">
        <v>1756</v>
      </c>
      <c r="BE628" s="407" t="s">
        <v>1198</v>
      </c>
      <c r="BF628" s="406" t="s">
        <v>273</v>
      </c>
      <c r="BG628" s="408" t="s">
        <v>1751</v>
      </c>
      <c r="BH628" s="406">
        <v>10356436</v>
      </c>
      <c r="BI628" s="406">
        <v>1</v>
      </c>
      <c r="BJ628" s="406" t="s">
        <v>1752</v>
      </c>
      <c r="BK628" s="406" t="s">
        <v>600</v>
      </c>
      <c r="BL628" s="406" t="s">
        <v>601</v>
      </c>
      <c r="BM628" s="406"/>
      <c r="BN628" s="406"/>
      <c r="BO628" s="406"/>
      <c r="BP628" s="406"/>
      <c r="BQ628" s="406"/>
      <c r="BR628" s="406"/>
    </row>
    <row r="629" spans="1:70" s="409" customFormat="1" hidden="1" x14ac:dyDescent="0.35">
      <c r="A629" s="405" t="s">
        <v>477</v>
      </c>
      <c r="B629" s="406" t="s">
        <v>478</v>
      </c>
      <c r="C629" s="406" t="s">
        <v>479</v>
      </c>
      <c r="D629" s="407" t="s">
        <v>480</v>
      </c>
      <c r="E629" s="407" t="s">
        <v>481</v>
      </c>
      <c r="F629" s="406" t="s">
        <v>482</v>
      </c>
      <c r="G629" s="406" t="s">
        <v>483</v>
      </c>
      <c r="H629" s="406" t="s">
        <v>484</v>
      </c>
      <c r="I629" s="406" t="s">
        <v>485</v>
      </c>
      <c r="J629" s="406" t="s">
        <v>486</v>
      </c>
      <c r="K629" s="406" t="s">
        <v>487</v>
      </c>
      <c r="L629" s="405" t="s">
        <v>488</v>
      </c>
      <c r="M629" s="406" t="s">
        <v>587</v>
      </c>
      <c r="N629" s="406" t="s">
        <v>588</v>
      </c>
      <c r="O629" s="406" t="s">
        <v>487</v>
      </c>
      <c r="P629" s="406" t="s">
        <v>484</v>
      </c>
      <c r="Q629" s="405" t="s">
        <v>491</v>
      </c>
      <c r="R629" s="406" t="s">
        <v>492</v>
      </c>
      <c r="S629" s="406" t="s">
        <v>493</v>
      </c>
      <c r="T629" s="406">
        <v>65355750</v>
      </c>
      <c r="U629" s="406"/>
      <c r="V629" s="406"/>
      <c r="W629" s="407" t="s">
        <v>1749</v>
      </c>
      <c r="X629" s="406" t="s">
        <v>1242</v>
      </c>
      <c r="Y629" s="406" t="s">
        <v>590</v>
      </c>
      <c r="Z629" s="406" t="s">
        <v>497</v>
      </c>
      <c r="AA629" s="406" t="s">
        <v>498</v>
      </c>
      <c r="AB629" s="406" t="s">
        <v>499</v>
      </c>
      <c r="AC629" s="406" t="s">
        <v>605</v>
      </c>
      <c r="AD629" s="408">
        <v>0</v>
      </c>
      <c r="AE629" s="408">
        <v>0</v>
      </c>
      <c r="AF629" s="406" t="s">
        <v>273</v>
      </c>
      <c r="AG629" s="406">
        <v>2.1269E-4</v>
      </c>
      <c r="AH629" s="408">
        <v>-0.89</v>
      </c>
      <c r="AI629" s="408">
        <v>-0.89</v>
      </c>
      <c r="AJ629" s="406" t="s">
        <v>501</v>
      </c>
      <c r="AK629" s="406" t="s">
        <v>502</v>
      </c>
      <c r="AL629" s="405" t="s">
        <v>503</v>
      </c>
      <c r="AM629" s="406">
        <v>34801</v>
      </c>
      <c r="AN629" s="406">
        <v>72715</v>
      </c>
      <c r="AO629" s="405" t="s">
        <v>477</v>
      </c>
      <c r="AP629" s="405" t="s">
        <v>504</v>
      </c>
      <c r="AQ629" s="406" t="s">
        <v>1243</v>
      </c>
      <c r="AR629" s="406" t="s">
        <v>1167</v>
      </c>
      <c r="AS629" s="407" t="s">
        <v>1749</v>
      </c>
      <c r="AT629" s="406" t="s">
        <v>482</v>
      </c>
      <c r="AU629" s="406" t="s">
        <v>1750</v>
      </c>
      <c r="AV629" s="408" t="s">
        <v>1751</v>
      </c>
      <c r="AW629" s="406" t="s">
        <v>1752</v>
      </c>
      <c r="AX629" s="406" t="s">
        <v>509</v>
      </c>
      <c r="AY629" s="408" t="s">
        <v>606</v>
      </c>
      <c r="AZ629" s="406">
        <v>2097709</v>
      </c>
      <c r="BA629" s="406" t="s">
        <v>1753</v>
      </c>
      <c r="BB629" s="406" t="s">
        <v>1754</v>
      </c>
      <c r="BC629" s="406" t="s">
        <v>1755</v>
      </c>
      <c r="BD629" s="406" t="s">
        <v>1756</v>
      </c>
      <c r="BE629" s="407" t="s">
        <v>1198</v>
      </c>
      <c r="BF629" s="406" t="s">
        <v>273</v>
      </c>
      <c r="BG629" s="408" t="s">
        <v>1751</v>
      </c>
      <c r="BH629" s="406">
        <v>10356436</v>
      </c>
      <c r="BI629" s="406">
        <v>1</v>
      </c>
      <c r="BJ629" s="406" t="s">
        <v>1752</v>
      </c>
      <c r="BK629" s="406" t="s">
        <v>600</v>
      </c>
      <c r="BL629" s="406" t="s">
        <v>601</v>
      </c>
      <c r="BM629" s="406"/>
      <c r="BN629" s="406"/>
      <c r="BO629" s="406"/>
      <c r="BP629" s="406"/>
      <c r="BQ629" s="406"/>
      <c r="BR629" s="406"/>
    </row>
    <row r="630" spans="1:70" s="409" customFormat="1" hidden="1" x14ac:dyDescent="0.35">
      <c r="A630" s="405" t="s">
        <v>477</v>
      </c>
      <c r="B630" s="406" t="s">
        <v>478</v>
      </c>
      <c r="C630" s="406" t="s">
        <v>479</v>
      </c>
      <c r="D630" s="407" t="s">
        <v>480</v>
      </c>
      <c r="E630" s="407" t="s">
        <v>481</v>
      </c>
      <c r="F630" s="406" t="s">
        <v>482</v>
      </c>
      <c r="G630" s="406" t="s">
        <v>483</v>
      </c>
      <c r="H630" s="406" t="s">
        <v>484</v>
      </c>
      <c r="I630" s="406" t="s">
        <v>485</v>
      </c>
      <c r="J630" s="406" t="s">
        <v>486</v>
      </c>
      <c r="K630" s="406" t="s">
        <v>487</v>
      </c>
      <c r="L630" s="405" t="s">
        <v>488</v>
      </c>
      <c r="M630" s="406" t="s">
        <v>587</v>
      </c>
      <c r="N630" s="406" t="s">
        <v>588</v>
      </c>
      <c r="O630" s="406" t="s">
        <v>487</v>
      </c>
      <c r="P630" s="406" t="s">
        <v>484</v>
      </c>
      <c r="Q630" s="405" t="s">
        <v>491</v>
      </c>
      <c r="R630" s="406" t="s">
        <v>492</v>
      </c>
      <c r="S630" s="406" t="s">
        <v>493</v>
      </c>
      <c r="T630" s="406">
        <v>65355756</v>
      </c>
      <c r="U630" s="406"/>
      <c r="V630" s="406"/>
      <c r="W630" s="407" t="s">
        <v>1757</v>
      </c>
      <c r="X630" s="406" t="s">
        <v>1242</v>
      </c>
      <c r="Y630" s="406" t="s">
        <v>590</v>
      </c>
      <c r="Z630" s="406" t="s">
        <v>497</v>
      </c>
      <c r="AA630" s="406" t="s">
        <v>498</v>
      </c>
      <c r="AB630" s="406" t="s">
        <v>499</v>
      </c>
      <c r="AC630" s="406" t="s">
        <v>500</v>
      </c>
      <c r="AD630" s="408">
        <v>11719500</v>
      </c>
      <c r="AE630" s="408">
        <v>11719500</v>
      </c>
      <c r="AF630" s="406" t="s">
        <v>273</v>
      </c>
      <c r="AG630" s="406">
        <v>2.1269E-4</v>
      </c>
      <c r="AH630" s="408">
        <v>2496.4899999999998</v>
      </c>
      <c r="AI630" s="408">
        <v>2496.4899999999998</v>
      </c>
      <c r="AJ630" s="406" t="s">
        <v>501</v>
      </c>
      <c r="AK630" s="406" t="s">
        <v>502</v>
      </c>
      <c r="AL630" s="405" t="s">
        <v>503</v>
      </c>
      <c r="AM630" s="406">
        <v>34801</v>
      </c>
      <c r="AN630" s="406">
        <v>72715</v>
      </c>
      <c r="AO630" s="405" t="s">
        <v>477</v>
      </c>
      <c r="AP630" s="405" t="s">
        <v>504</v>
      </c>
      <c r="AQ630" s="406" t="s">
        <v>1243</v>
      </c>
      <c r="AR630" s="406" t="s">
        <v>1167</v>
      </c>
      <c r="AS630" s="407" t="s">
        <v>1757</v>
      </c>
      <c r="AT630" s="406" t="s">
        <v>482</v>
      </c>
      <c r="AU630" s="406" t="s">
        <v>1758</v>
      </c>
      <c r="AV630" s="408" t="s">
        <v>1759</v>
      </c>
      <c r="AW630" s="406" t="s">
        <v>1760</v>
      </c>
      <c r="AX630" s="406" t="s">
        <v>509</v>
      </c>
      <c r="AY630" s="408" t="s">
        <v>1759</v>
      </c>
      <c r="AZ630" s="406">
        <v>1040690</v>
      </c>
      <c r="BA630" s="406" t="s">
        <v>1761</v>
      </c>
      <c r="BB630" s="406" t="s">
        <v>1762</v>
      </c>
      <c r="BC630" s="406" t="s">
        <v>1755</v>
      </c>
      <c r="BD630" s="406" t="s">
        <v>1763</v>
      </c>
      <c r="BE630" s="407" t="s">
        <v>1198</v>
      </c>
      <c r="BF630" s="406" t="s">
        <v>273</v>
      </c>
      <c r="BG630" s="408" t="s">
        <v>1759</v>
      </c>
      <c r="BH630" s="406">
        <v>10356389</v>
      </c>
      <c r="BI630" s="406">
        <v>1</v>
      </c>
      <c r="BJ630" s="406" t="s">
        <v>1760</v>
      </c>
      <c r="BK630" s="406" t="s">
        <v>600</v>
      </c>
      <c r="BL630" s="406" t="s">
        <v>601</v>
      </c>
      <c r="BM630" s="406"/>
      <c r="BN630" s="406"/>
      <c r="BO630" s="406"/>
      <c r="BP630" s="406"/>
      <c r="BQ630" s="406"/>
      <c r="BR630" s="406"/>
    </row>
    <row r="631" spans="1:70" s="409" customFormat="1" hidden="1" x14ac:dyDescent="0.35">
      <c r="A631" s="405" t="s">
        <v>477</v>
      </c>
      <c r="B631" s="406" t="s">
        <v>478</v>
      </c>
      <c r="C631" s="406" t="s">
        <v>479</v>
      </c>
      <c r="D631" s="407" t="s">
        <v>480</v>
      </c>
      <c r="E631" s="407" t="s">
        <v>481</v>
      </c>
      <c r="F631" s="406" t="s">
        <v>482</v>
      </c>
      <c r="G631" s="406" t="s">
        <v>483</v>
      </c>
      <c r="H631" s="406" t="s">
        <v>484</v>
      </c>
      <c r="I631" s="406" t="s">
        <v>485</v>
      </c>
      <c r="J631" s="406" t="s">
        <v>486</v>
      </c>
      <c r="K631" s="406" t="s">
        <v>487</v>
      </c>
      <c r="L631" s="405" t="s">
        <v>488</v>
      </c>
      <c r="M631" s="406" t="s">
        <v>587</v>
      </c>
      <c r="N631" s="406" t="s">
        <v>588</v>
      </c>
      <c r="O631" s="406" t="s">
        <v>487</v>
      </c>
      <c r="P631" s="406" t="s">
        <v>484</v>
      </c>
      <c r="Q631" s="405" t="s">
        <v>491</v>
      </c>
      <c r="R631" s="406" t="s">
        <v>492</v>
      </c>
      <c r="S631" s="406" t="s">
        <v>493</v>
      </c>
      <c r="T631" s="406">
        <v>65355759</v>
      </c>
      <c r="U631" s="406"/>
      <c r="V631" s="406"/>
      <c r="W631" s="407" t="s">
        <v>1757</v>
      </c>
      <c r="X631" s="406" t="s">
        <v>1242</v>
      </c>
      <c r="Y631" s="406" t="s">
        <v>590</v>
      </c>
      <c r="Z631" s="406" t="s">
        <v>497</v>
      </c>
      <c r="AA631" s="406" t="s">
        <v>498</v>
      </c>
      <c r="AB631" s="406" t="s">
        <v>499</v>
      </c>
      <c r="AC631" s="406" t="s">
        <v>605</v>
      </c>
      <c r="AD631" s="408">
        <v>0</v>
      </c>
      <c r="AE631" s="408">
        <v>0</v>
      </c>
      <c r="AF631" s="406" t="s">
        <v>273</v>
      </c>
      <c r="AG631" s="406">
        <v>2.1269E-4</v>
      </c>
      <c r="AH631" s="408">
        <v>-3.87</v>
      </c>
      <c r="AI631" s="408">
        <v>-3.87</v>
      </c>
      <c r="AJ631" s="406" t="s">
        <v>501</v>
      </c>
      <c r="AK631" s="406" t="s">
        <v>502</v>
      </c>
      <c r="AL631" s="405" t="s">
        <v>503</v>
      </c>
      <c r="AM631" s="406">
        <v>34801</v>
      </c>
      <c r="AN631" s="406">
        <v>72715</v>
      </c>
      <c r="AO631" s="405" t="s">
        <v>477</v>
      </c>
      <c r="AP631" s="405" t="s">
        <v>504</v>
      </c>
      <c r="AQ631" s="406" t="s">
        <v>1243</v>
      </c>
      <c r="AR631" s="406" t="s">
        <v>1167</v>
      </c>
      <c r="AS631" s="407" t="s">
        <v>1757</v>
      </c>
      <c r="AT631" s="406" t="s">
        <v>482</v>
      </c>
      <c r="AU631" s="406" t="s">
        <v>1758</v>
      </c>
      <c r="AV631" s="408" t="s">
        <v>1759</v>
      </c>
      <c r="AW631" s="406" t="s">
        <v>1760</v>
      </c>
      <c r="AX631" s="406" t="s">
        <v>509</v>
      </c>
      <c r="AY631" s="408" t="s">
        <v>606</v>
      </c>
      <c r="AZ631" s="406">
        <v>1040690</v>
      </c>
      <c r="BA631" s="406" t="s">
        <v>1761</v>
      </c>
      <c r="BB631" s="406" t="s">
        <v>1762</v>
      </c>
      <c r="BC631" s="406" t="s">
        <v>1755</v>
      </c>
      <c r="BD631" s="406" t="s">
        <v>1763</v>
      </c>
      <c r="BE631" s="407" t="s">
        <v>1198</v>
      </c>
      <c r="BF631" s="406" t="s">
        <v>273</v>
      </c>
      <c r="BG631" s="408" t="s">
        <v>1759</v>
      </c>
      <c r="BH631" s="406">
        <v>10356389</v>
      </c>
      <c r="BI631" s="406">
        <v>1</v>
      </c>
      <c r="BJ631" s="406" t="s">
        <v>1760</v>
      </c>
      <c r="BK631" s="406" t="s">
        <v>600</v>
      </c>
      <c r="BL631" s="406" t="s">
        <v>601</v>
      </c>
      <c r="BM631" s="406"/>
      <c r="BN631" s="406"/>
      <c r="BO631" s="406"/>
      <c r="BP631" s="406"/>
      <c r="BQ631" s="406"/>
      <c r="BR631" s="406"/>
    </row>
    <row r="632" spans="1:70" hidden="1" x14ac:dyDescent="0.35">
      <c r="A632" s="301" t="s">
        <v>477</v>
      </c>
      <c r="B632" s="302" t="s">
        <v>478</v>
      </c>
      <c r="C632" s="302" t="s">
        <v>479</v>
      </c>
      <c r="D632" s="303" t="s">
        <v>480</v>
      </c>
      <c r="E632" s="303" t="s">
        <v>481</v>
      </c>
      <c r="F632" s="302" t="s">
        <v>482</v>
      </c>
      <c r="G632" s="302" t="s">
        <v>483</v>
      </c>
      <c r="H632" s="302" t="s">
        <v>484</v>
      </c>
      <c r="I632" s="302" t="s">
        <v>485</v>
      </c>
      <c r="J632" s="302" t="s">
        <v>486</v>
      </c>
      <c r="K632" s="302" t="s">
        <v>487</v>
      </c>
      <c r="L632" s="301" t="s">
        <v>488</v>
      </c>
      <c r="M632" s="302" t="s">
        <v>587</v>
      </c>
      <c r="N632" s="302" t="s">
        <v>588</v>
      </c>
      <c r="O632" s="302" t="s">
        <v>487</v>
      </c>
      <c r="P632" s="302" t="s">
        <v>484</v>
      </c>
      <c r="Q632" s="301" t="s">
        <v>491</v>
      </c>
      <c r="R632" s="302" t="s">
        <v>492</v>
      </c>
      <c r="S632" s="302" t="s">
        <v>493</v>
      </c>
      <c r="T632" s="302">
        <v>65395028</v>
      </c>
      <c r="U632" s="302"/>
      <c r="V632" s="302"/>
      <c r="W632" s="303" t="s">
        <v>1757</v>
      </c>
      <c r="X632" s="302" t="s">
        <v>792</v>
      </c>
      <c r="Y632" s="302" t="s">
        <v>590</v>
      </c>
      <c r="Z632" s="302" t="s">
        <v>793</v>
      </c>
      <c r="AA632" s="302"/>
      <c r="AB632" s="302" t="s">
        <v>794</v>
      </c>
      <c r="AC632" s="302" t="s">
        <v>795</v>
      </c>
      <c r="AD632" s="304">
        <v>0</v>
      </c>
      <c r="AE632" s="304">
        <v>1009365</v>
      </c>
      <c r="AF632" s="302" t="s">
        <v>273</v>
      </c>
      <c r="AG632" s="302">
        <v>2.1269E-4</v>
      </c>
      <c r="AH632" s="304">
        <v>0</v>
      </c>
      <c r="AI632" s="304">
        <v>214.68</v>
      </c>
      <c r="AJ632" s="302"/>
      <c r="AK632" s="302"/>
      <c r="AL632" s="301"/>
      <c r="AM632" s="302"/>
      <c r="AN632" s="302"/>
      <c r="AO632" s="301"/>
      <c r="AP632" s="301"/>
      <c r="AQ632" s="302" t="s">
        <v>796</v>
      </c>
      <c r="AR632" s="302"/>
      <c r="AS632" s="303"/>
      <c r="AT632" s="302"/>
      <c r="AU632" s="302"/>
      <c r="AV632" s="304"/>
      <c r="AW632" s="302"/>
      <c r="AX632" s="302"/>
      <c r="AY632" s="304"/>
      <c r="AZ632" s="302"/>
      <c r="BA632" s="302"/>
      <c r="BB632" s="302"/>
      <c r="BC632" s="302"/>
      <c r="BD632" s="302"/>
      <c r="BE632" s="303"/>
      <c r="BF632" s="302"/>
      <c r="BG632" s="304"/>
      <c r="BH632" s="302"/>
      <c r="BI632" s="302"/>
      <c r="BJ632" s="302"/>
      <c r="BK632" s="302"/>
      <c r="BL632" s="302"/>
      <c r="BM632" s="302"/>
      <c r="BN632" s="302"/>
      <c r="BO632" s="302"/>
      <c r="BP632" s="302"/>
      <c r="BQ632" s="302"/>
      <c r="BR632" s="302"/>
    </row>
    <row r="633" spans="1:70" s="394" customFormat="1" hidden="1" x14ac:dyDescent="0.35">
      <c r="A633" s="390" t="s">
        <v>477</v>
      </c>
      <c r="B633" s="391" t="s">
        <v>478</v>
      </c>
      <c r="C633" s="391" t="s">
        <v>479</v>
      </c>
      <c r="D633" s="392" t="s">
        <v>480</v>
      </c>
      <c r="E633" s="392" t="s">
        <v>481</v>
      </c>
      <c r="F633" s="391" t="s">
        <v>482</v>
      </c>
      <c r="G633" s="391" t="s">
        <v>483</v>
      </c>
      <c r="H633" s="391" t="s">
        <v>484</v>
      </c>
      <c r="I633" s="391" t="s">
        <v>485</v>
      </c>
      <c r="J633" s="391" t="s">
        <v>486</v>
      </c>
      <c r="K633" s="391" t="s">
        <v>487</v>
      </c>
      <c r="L633" s="390" t="s">
        <v>488</v>
      </c>
      <c r="M633" s="391" t="s">
        <v>587</v>
      </c>
      <c r="N633" s="391" t="s">
        <v>588</v>
      </c>
      <c r="O633" s="391" t="s">
        <v>487</v>
      </c>
      <c r="P633" s="391" t="s">
        <v>484</v>
      </c>
      <c r="Q633" s="390" t="s">
        <v>491</v>
      </c>
      <c r="R633" s="391" t="s">
        <v>492</v>
      </c>
      <c r="S633" s="391" t="s">
        <v>493</v>
      </c>
      <c r="T633" s="391">
        <v>65918753</v>
      </c>
      <c r="U633" s="391"/>
      <c r="V633" s="391"/>
      <c r="W633" s="392" t="s">
        <v>1764</v>
      </c>
      <c r="X633" s="391" t="s">
        <v>1058</v>
      </c>
      <c r="Y633" s="391" t="s">
        <v>496</v>
      </c>
      <c r="Z633" s="391" t="s">
        <v>497</v>
      </c>
      <c r="AA633" s="391" t="s">
        <v>498</v>
      </c>
      <c r="AB633" s="391" t="s">
        <v>499</v>
      </c>
      <c r="AC633" s="391" t="s">
        <v>500</v>
      </c>
      <c r="AD633" s="393">
        <v>126</v>
      </c>
      <c r="AE633" s="393">
        <v>126</v>
      </c>
      <c r="AF633" s="391" t="s">
        <v>741</v>
      </c>
      <c r="AG633" s="391">
        <v>1</v>
      </c>
      <c r="AH633" s="393">
        <v>126</v>
      </c>
      <c r="AI633" s="393">
        <v>126</v>
      </c>
      <c r="AJ633" s="391" t="s">
        <v>501</v>
      </c>
      <c r="AK633" s="391" t="s">
        <v>502</v>
      </c>
      <c r="AL633" s="390" t="s">
        <v>503</v>
      </c>
      <c r="AM633" s="391">
        <v>34810</v>
      </c>
      <c r="AN633" s="391">
        <v>71635</v>
      </c>
      <c r="AO633" s="390" t="s">
        <v>477</v>
      </c>
      <c r="AP633" s="390" t="s">
        <v>504</v>
      </c>
      <c r="AQ633" s="391" t="s">
        <v>1059</v>
      </c>
      <c r="AR633" s="391" t="s">
        <v>1194</v>
      </c>
      <c r="AS633" s="392" t="s">
        <v>1765</v>
      </c>
      <c r="AT633" s="391" t="s">
        <v>482</v>
      </c>
      <c r="AU633" s="391" t="s">
        <v>1766</v>
      </c>
      <c r="AV633" s="393" t="s">
        <v>1767</v>
      </c>
      <c r="AW633" s="391" t="s">
        <v>1060</v>
      </c>
      <c r="AX633" s="391" t="s">
        <v>509</v>
      </c>
      <c r="AY633" s="393" t="s">
        <v>1624</v>
      </c>
      <c r="AZ633" s="391">
        <v>2050448</v>
      </c>
      <c r="BA633" s="391" t="s">
        <v>1768</v>
      </c>
      <c r="BB633" s="391" t="s">
        <v>1769</v>
      </c>
      <c r="BC633" s="391" t="s">
        <v>1770</v>
      </c>
      <c r="BD633" s="391" t="s">
        <v>1771</v>
      </c>
      <c r="BE633" s="392" t="s">
        <v>1772</v>
      </c>
      <c r="BF633" s="391" t="s">
        <v>741</v>
      </c>
      <c r="BG633" s="393" t="s">
        <v>1767</v>
      </c>
      <c r="BH633" s="391"/>
      <c r="BI633" s="391"/>
      <c r="BJ633" s="391"/>
      <c r="BK633" s="391"/>
      <c r="BL633" s="391"/>
      <c r="BM633" s="391"/>
      <c r="BN633" s="391"/>
      <c r="BO633" s="391"/>
      <c r="BP633" s="391"/>
      <c r="BQ633" s="391"/>
      <c r="BR633" s="391"/>
    </row>
    <row r="634" spans="1:70" s="394" customFormat="1" hidden="1" x14ac:dyDescent="0.35">
      <c r="A634" s="390" t="s">
        <v>477</v>
      </c>
      <c r="B634" s="391" t="s">
        <v>478</v>
      </c>
      <c r="C634" s="391" t="s">
        <v>479</v>
      </c>
      <c r="D634" s="392" t="s">
        <v>480</v>
      </c>
      <c r="E634" s="392" t="s">
        <v>481</v>
      </c>
      <c r="F634" s="391" t="s">
        <v>482</v>
      </c>
      <c r="G634" s="391" t="s">
        <v>483</v>
      </c>
      <c r="H634" s="391" t="s">
        <v>484</v>
      </c>
      <c r="I634" s="391" t="s">
        <v>485</v>
      </c>
      <c r="J634" s="391" t="s">
        <v>486</v>
      </c>
      <c r="K634" s="391" t="s">
        <v>487</v>
      </c>
      <c r="L634" s="390" t="s">
        <v>488</v>
      </c>
      <c r="M634" s="391" t="s">
        <v>587</v>
      </c>
      <c r="N634" s="391" t="s">
        <v>588</v>
      </c>
      <c r="O634" s="391" t="s">
        <v>487</v>
      </c>
      <c r="P634" s="391" t="s">
        <v>484</v>
      </c>
      <c r="Q634" s="390" t="s">
        <v>491</v>
      </c>
      <c r="R634" s="391" t="s">
        <v>492</v>
      </c>
      <c r="S634" s="391" t="s">
        <v>493</v>
      </c>
      <c r="T634" s="391">
        <v>65918756</v>
      </c>
      <c r="U634" s="391"/>
      <c r="V634" s="391"/>
      <c r="W634" s="392" t="s">
        <v>1764</v>
      </c>
      <c r="X634" s="391" t="s">
        <v>771</v>
      </c>
      <c r="Y634" s="391" t="s">
        <v>496</v>
      </c>
      <c r="Z634" s="391" t="s">
        <v>497</v>
      </c>
      <c r="AA634" s="391" t="s">
        <v>498</v>
      </c>
      <c r="AB634" s="391" t="s">
        <v>499</v>
      </c>
      <c r="AC634" s="391" t="s">
        <v>500</v>
      </c>
      <c r="AD634" s="393">
        <v>329.6</v>
      </c>
      <c r="AE634" s="393">
        <v>329.6</v>
      </c>
      <c r="AF634" s="391" t="s">
        <v>741</v>
      </c>
      <c r="AG634" s="391">
        <v>1</v>
      </c>
      <c r="AH634" s="393">
        <v>329.6</v>
      </c>
      <c r="AI634" s="393">
        <v>329.6</v>
      </c>
      <c r="AJ634" s="391" t="s">
        <v>501</v>
      </c>
      <c r="AK634" s="391" t="s">
        <v>502</v>
      </c>
      <c r="AL634" s="390" t="s">
        <v>503</v>
      </c>
      <c r="AM634" s="391">
        <v>34810</v>
      </c>
      <c r="AN634" s="391">
        <v>71615</v>
      </c>
      <c r="AO634" s="390" t="s">
        <v>477</v>
      </c>
      <c r="AP634" s="390" t="s">
        <v>504</v>
      </c>
      <c r="AQ634" s="391" t="s">
        <v>772</v>
      </c>
      <c r="AR634" s="391" t="s">
        <v>1194</v>
      </c>
      <c r="AS634" s="392" t="s">
        <v>1765</v>
      </c>
      <c r="AT634" s="391" t="s">
        <v>482</v>
      </c>
      <c r="AU634" s="391" t="s">
        <v>1766</v>
      </c>
      <c r="AV634" s="393" t="s">
        <v>1767</v>
      </c>
      <c r="AW634" s="391" t="s">
        <v>1174</v>
      </c>
      <c r="AX634" s="391" t="s">
        <v>603</v>
      </c>
      <c r="AY634" s="393" t="s">
        <v>1773</v>
      </c>
      <c r="AZ634" s="391">
        <v>2050448</v>
      </c>
      <c r="BA634" s="391" t="s">
        <v>1768</v>
      </c>
      <c r="BB634" s="391" t="s">
        <v>1769</v>
      </c>
      <c r="BC634" s="391" t="s">
        <v>1770</v>
      </c>
      <c r="BD634" s="391" t="s">
        <v>1771</v>
      </c>
      <c r="BE634" s="392" t="s">
        <v>1772</v>
      </c>
      <c r="BF634" s="391" t="s">
        <v>741</v>
      </c>
      <c r="BG634" s="393" t="s">
        <v>1767</v>
      </c>
      <c r="BH634" s="391"/>
      <c r="BI634" s="391"/>
      <c r="BJ634" s="391"/>
      <c r="BK634" s="391"/>
      <c r="BL634" s="391"/>
      <c r="BM634" s="391"/>
      <c r="BN634" s="391"/>
      <c r="BO634" s="391"/>
      <c r="BP634" s="391"/>
      <c r="BQ634" s="391"/>
      <c r="BR634" s="391"/>
    </row>
    <row r="635" spans="1:70" hidden="1" x14ac:dyDescent="0.35">
      <c r="A635" s="301" t="s">
        <v>477</v>
      </c>
      <c r="B635" s="302" t="s">
        <v>478</v>
      </c>
      <c r="C635" s="302" t="s">
        <v>479</v>
      </c>
      <c r="D635" s="303" t="s">
        <v>480</v>
      </c>
      <c r="E635" s="303" t="s">
        <v>481</v>
      </c>
      <c r="F635" s="302" t="s">
        <v>482</v>
      </c>
      <c r="G635" s="302" t="s">
        <v>483</v>
      </c>
      <c r="H635" s="302" t="s">
        <v>484</v>
      </c>
      <c r="I635" s="302" t="s">
        <v>485</v>
      </c>
      <c r="J635" s="302" t="s">
        <v>486</v>
      </c>
      <c r="K635" s="302" t="s">
        <v>487</v>
      </c>
      <c r="L635" s="301" t="s">
        <v>488</v>
      </c>
      <c r="M635" s="302" t="s">
        <v>587</v>
      </c>
      <c r="N635" s="302" t="s">
        <v>588</v>
      </c>
      <c r="O635" s="302" t="s">
        <v>487</v>
      </c>
      <c r="P635" s="302" t="s">
        <v>484</v>
      </c>
      <c r="Q635" s="301" t="s">
        <v>491</v>
      </c>
      <c r="R635" s="302" t="s">
        <v>492</v>
      </c>
      <c r="S635" s="302" t="s">
        <v>493</v>
      </c>
      <c r="T635" s="302">
        <v>65930758</v>
      </c>
      <c r="U635" s="302"/>
      <c r="V635" s="302"/>
      <c r="W635" s="303" t="s">
        <v>1764</v>
      </c>
      <c r="X635" s="302" t="s">
        <v>792</v>
      </c>
      <c r="Y635" s="302" t="s">
        <v>496</v>
      </c>
      <c r="Z635" s="302" t="s">
        <v>793</v>
      </c>
      <c r="AA635" s="302"/>
      <c r="AB635" s="302" t="s">
        <v>794</v>
      </c>
      <c r="AC635" s="302" t="s">
        <v>795</v>
      </c>
      <c r="AD635" s="304">
        <v>0</v>
      </c>
      <c r="AE635" s="304">
        <v>31.89</v>
      </c>
      <c r="AF635" s="302" t="s">
        <v>741</v>
      </c>
      <c r="AG635" s="302">
        <v>1</v>
      </c>
      <c r="AH635" s="304">
        <v>0</v>
      </c>
      <c r="AI635" s="304">
        <v>31.89</v>
      </c>
      <c r="AJ635" s="302"/>
      <c r="AK635" s="302"/>
      <c r="AL635" s="301"/>
      <c r="AM635" s="302"/>
      <c r="AN635" s="302"/>
      <c r="AO635" s="301"/>
      <c r="AP635" s="301"/>
      <c r="AQ635" s="302" t="s">
        <v>796</v>
      </c>
      <c r="AR635" s="302"/>
      <c r="AS635" s="303"/>
      <c r="AT635" s="302"/>
      <c r="AU635" s="302"/>
      <c r="AV635" s="304"/>
      <c r="AW635" s="302"/>
      <c r="AX635" s="302"/>
      <c r="AY635" s="304"/>
      <c r="AZ635" s="302"/>
      <c r="BA635" s="302"/>
      <c r="BB635" s="302"/>
      <c r="BC635" s="302"/>
      <c r="BD635" s="302"/>
      <c r="BE635" s="303"/>
      <c r="BF635" s="302"/>
      <c r="BG635" s="304"/>
      <c r="BH635" s="302"/>
      <c r="BI635" s="302"/>
      <c r="BJ635" s="302"/>
      <c r="BK635" s="302"/>
      <c r="BL635" s="302"/>
      <c r="BM635" s="302"/>
      <c r="BN635" s="302"/>
      <c r="BO635" s="302"/>
      <c r="BP635" s="302"/>
      <c r="BQ635" s="302"/>
      <c r="BR635" s="302"/>
    </row>
    <row r="636" spans="1:70" s="409" customFormat="1" hidden="1" x14ac:dyDescent="0.35">
      <c r="A636" s="405" t="s">
        <v>477</v>
      </c>
      <c r="B636" s="406" t="s">
        <v>478</v>
      </c>
      <c r="C636" s="406" t="s">
        <v>479</v>
      </c>
      <c r="D636" s="407" t="s">
        <v>480</v>
      </c>
      <c r="E636" s="407" t="s">
        <v>481</v>
      </c>
      <c r="F636" s="406" t="s">
        <v>482</v>
      </c>
      <c r="G636" s="406" t="s">
        <v>483</v>
      </c>
      <c r="H636" s="406" t="s">
        <v>484</v>
      </c>
      <c r="I636" s="406" t="s">
        <v>485</v>
      </c>
      <c r="J636" s="406" t="s">
        <v>486</v>
      </c>
      <c r="K636" s="406" t="s">
        <v>487</v>
      </c>
      <c r="L636" s="405" t="s">
        <v>488</v>
      </c>
      <c r="M636" s="406" t="s">
        <v>587</v>
      </c>
      <c r="N636" s="406" t="s">
        <v>588</v>
      </c>
      <c r="O636" s="406" t="s">
        <v>487</v>
      </c>
      <c r="P636" s="406" t="s">
        <v>484</v>
      </c>
      <c r="Q636" s="405" t="s">
        <v>491</v>
      </c>
      <c r="R636" s="406" t="s">
        <v>492</v>
      </c>
      <c r="S636" s="406" t="s">
        <v>493</v>
      </c>
      <c r="T636" s="406">
        <v>65986546</v>
      </c>
      <c r="U636" s="406"/>
      <c r="V636" s="406"/>
      <c r="W636" s="407" t="s">
        <v>1757</v>
      </c>
      <c r="X636" s="406" t="s">
        <v>1224</v>
      </c>
      <c r="Y636" s="406" t="s">
        <v>590</v>
      </c>
      <c r="Z636" s="406" t="s">
        <v>497</v>
      </c>
      <c r="AA636" s="406" t="s">
        <v>498</v>
      </c>
      <c r="AB636" s="406" t="s">
        <v>499</v>
      </c>
      <c r="AC636" s="406" t="s">
        <v>500</v>
      </c>
      <c r="AD636" s="408">
        <v>11719500</v>
      </c>
      <c r="AE636" s="408">
        <v>11719500</v>
      </c>
      <c r="AF636" s="406" t="s">
        <v>273</v>
      </c>
      <c r="AG636" s="406">
        <v>2.1269E-4</v>
      </c>
      <c r="AH636" s="408">
        <v>2492.62</v>
      </c>
      <c r="AI636" s="408">
        <v>2492.62</v>
      </c>
      <c r="AJ636" s="406" t="s">
        <v>501</v>
      </c>
      <c r="AK636" s="406" t="s">
        <v>502</v>
      </c>
      <c r="AL636" s="405" t="s">
        <v>503</v>
      </c>
      <c r="AM636" s="406">
        <v>34801</v>
      </c>
      <c r="AN636" s="406">
        <v>75709</v>
      </c>
      <c r="AO636" s="405" t="s">
        <v>477</v>
      </c>
      <c r="AP636" s="405" t="s">
        <v>504</v>
      </c>
      <c r="AQ636" s="406" t="s">
        <v>1386</v>
      </c>
      <c r="AR636" s="406" t="s">
        <v>1194</v>
      </c>
      <c r="AS636" s="407" t="s">
        <v>1211</v>
      </c>
      <c r="AT636" s="406" t="s">
        <v>482</v>
      </c>
      <c r="AU636" s="406" t="s">
        <v>1758</v>
      </c>
      <c r="AV636" s="408" t="s">
        <v>1759</v>
      </c>
      <c r="AW636" s="406"/>
      <c r="AX636" s="406" t="s">
        <v>963</v>
      </c>
      <c r="AY636" s="408" t="s">
        <v>1759</v>
      </c>
      <c r="AZ636" s="406">
        <v>1040690</v>
      </c>
      <c r="BA636" s="406" t="s">
        <v>1761</v>
      </c>
      <c r="BB636" s="406" t="s">
        <v>1762</v>
      </c>
      <c r="BC636" s="406" t="s">
        <v>1755</v>
      </c>
      <c r="BD636" s="406" t="s">
        <v>1763</v>
      </c>
      <c r="BE636" s="407" t="s">
        <v>1198</v>
      </c>
      <c r="BF636" s="406" t="s">
        <v>273</v>
      </c>
      <c r="BG636" s="408" t="s">
        <v>1759</v>
      </c>
      <c r="BH636" s="406"/>
      <c r="BI636" s="406"/>
      <c r="BJ636" s="406"/>
      <c r="BK636" s="406"/>
      <c r="BL636" s="406"/>
      <c r="BM636" s="406"/>
      <c r="BN636" s="406"/>
      <c r="BO636" s="406"/>
      <c r="BP636" s="406"/>
      <c r="BQ636" s="406"/>
      <c r="BR636" s="406"/>
    </row>
    <row r="637" spans="1:70" s="409" customFormat="1" hidden="1" x14ac:dyDescent="0.35">
      <c r="A637" s="405" t="s">
        <v>477</v>
      </c>
      <c r="B637" s="406" t="s">
        <v>478</v>
      </c>
      <c r="C637" s="406" t="s">
        <v>479</v>
      </c>
      <c r="D637" s="407" t="s">
        <v>480</v>
      </c>
      <c r="E637" s="407" t="s">
        <v>481</v>
      </c>
      <c r="F637" s="406" t="s">
        <v>482</v>
      </c>
      <c r="G637" s="406" t="s">
        <v>483</v>
      </c>
      <c r="H637" s="406" t="s">
        <v>484</v>
      </c>
      <c r="I637" s="406" t="s">
        <v>485</v>
      </c>
      <c r="J637" s="406" t="s">
        <v>486</v>
      </c>
      <c r="K637" s="406" t="s">
        <v>487</v>
      </c>
      <c r="L637" s="405" t="s">
        <v>488</v>
      </c>
      <c r="M637" s="406" t="s">
        <v>587</v>
      </c>
      <c r="N637" s="406" t="s">
        <v>588</v>
      </c>
      <c r="O637" s="406" t="s">
        <v>487</v>
      </c>
      <c r="P637" s="406" t="s">
        <v>484</v>
      </c>
      <c r="Q637" s="405" t="s">
        <v>491</v>
      </c>
      <c r="R637" s="406" t="s">
        <v>492</v>
      </c>
      <c r="S637" s="406" t="s">
        <v>493</v>
      </c>
      <c r="T637" s="406">
        <v>65986550</v>
      </c>
      <c r="U637" s="406"/>
      <c r="V637" s="406"/>
      <c r="W637" s="407" t="s">
        <v>1757</v>
      </c>
      <c r="X637" s="406" t="s">
        <v>1242</v>
      </c>
      <c r="Y637" s="406" t="s">
        <v>590</v>
      </c>
      <c r="Z637" s="406" t="s">
        <v>497</v>
      </c>
      <c r="AA637" s="406" t="s">
        <v>498</v>
      </c>
      <c r="AB637" s="406" t="s">
        <v>499</v>
      </c>
      <c r="AC637" s="406" t="s">
        <v>500</v>
      </c>
      <c r="AD637" s="408">
        <v>-11719500</v>
      </c>
      <c r="AE637" s="408">
        <v>-11719500</v>
      </c>
      <c r="AF637" s="406" t="s">
        <v>273</v>
      </c>
      <c r="AG637" s="406">
        <v>2.1269E-4</v>
      </c>
      <c r="AH637" s="408">
        <v>-2492.62</v>
      </c>
      <c r="AI637" s="408">
        <v>-2492.62</v>
      </c>
      <c r="AJ637" s="406" t="s">
        <v>501</v>
      </c>
      <c r="AK637" s="406" t="s">
        <v>502</v>
      </c>
      <c r="AL637" s="405" t="s">
        <v>503</v>
      </c>
      <c r="AM637" s="406">
        <v>34801</v>
      </c>
      <c r="AN637" s="406">
        <v>72715</v>
      </c>
      <c r="AO637" s="405" t="s">
        <v>477</v>
      </c>
      <c r="AP637" s="405" t="s">
        <v>504</v>
      </c>
      <c r="AQ637" s="406" t="s">
        <v>1243</v>
      </c>
      <c r="AR637" s="406" t="s">
        <v>1194</v>
      </c>
      <c r="AS637" s="407" t="s">
        <v>1211</v>
      </c>
      <c r="AT637" s="406" t="s">
        <v>482</v>
      </c>
      <c r="AU637" s="406" t="s">
        <v>1758</v>
      </c>
      <c r="AV637" s="408" t="s">
        <v>1759</v>
      </c>
      <c r="AW637" s="406"/>
      <c r="AX637" s="406" t="s">
        <v>603</v>
      </c>
      <c r="AY637" s="408" t="s">
        <v>1774</v>
      </c>
      <c r="AZ637" s="406">
        <v>1040690</v>
      </c>
      <c r="BA637" s="406" t="s">
        <v>1761</v>
      </c>
      <c r="BB637" s="406" t="s">
        <v>1762</v>
      </c>
      <c r="BC637" s="406" t="s">
        <v>1755</v>
      </c>
      <c r="BD637" s="406" t="s">
        <v>1763</v>
      </c>
      <c r="BE637" s="407" t="s">
        <v>1198</v>
      </c>
      <c r="BF637" s="406" t="s">
        <v>273</v>
      </c>
      <c r="BG637" s="408" t="s">
        <v>1759</v>
      </c>
      <c r="BH637" s="406"/>
      <c r="BI637" s="406"/>
      <c r="BJ637" s="406"/>
      <c r="BK637" s="406"/>
      <c r="BL637" s="406"/>
      <c r="BM637" s="406"/>
      <c r="BN637" s="406"/>
      <c r="BO637" s="406"/>
      <c r="BP637" s="406"/>
      <c r="BQ637" s="406"/>
      <c r="BR637" s="406"/>
    </row>
    <row r="638" spans="1:70" s="409" customFormat="1" hidden="1" x14ac:dyDescent="0.35">
      <c r="A638" s="405" t="s">
        <v>477</v>
      </c>
      <c r="B638" s="406" t="s">
        <v>478</v>
      </c>
      <c r="C638" s="406" t="s">
        <v>479</v>
      </c>
      <c r="D638" s="407" t="s">
        <v>480</v>
      </c>
      <c r="E638" s="407" t="s">
        <v>481</v>
      </c>
      <c r="F638" s="406" t="s">
        <v>482</v>
      </c>
      <c r="G638" s="406" t="s">
        <v>483</v>
      </c>
      <c r="H638" s="406" t="s">
        <v>484</v>
      </c>
      <c r="I638" s="406" t="s">
        <v>485</v>
      </c>
      <c r="J638" s="406" t="s">
        <v>486</v>
      </c>
      <c r="K638" s="406" t="s">
        <v>487</v>
      </c>
      <c r="L638" s="405" t="s">
        <v>488</v>
      </c>
      <c r="M638" s="406" t="s">
        <v>587</v>
      </c>
      <c r="N638" s="406" t="s">
        <v>588</v>
      </c>
      <c r="O638" s="406" t="s">
        <v>487</v>
      </c>
      <c r="P638" s="406" t="s">
        <v>484</v>
      </c>
      <c r="Q638" s="405" t="s">
        <v>491</v>
      </c>
      <c r="R638" s="406" t="s">
        <v>492</v>
      </c>
      <c r="S638" s="406" t="s">
        <v>493</v>
      </c>
      <c r="T638" s="406">
        <v>66006110</v>
      </c>
      <c r="U638" s="406"/>
      <c r="V638" s="406"/>
      <c r="W638" s="407" t="s">
        <v>1749</v>
      </c>
      <c r="X638" s="406" t="s">
        <v>1242</v>
      </c>
      <c r="Y638" s="406" t="s">
        <v>590</v>
      </c>
      <c r="Z638" s="406" t="s">
        <v>497</v>
      </c>
      <c r="AA638" s="406" t="s">
        <v>498</v>
      </c>
      <c r="AB638" s="406" t="s">
        <v>499</v>
      </c>
      <c r="AC638" s="406" t="s">
        <v>500</v>
      </c>
      <c r="AD638" s="408">
        <v>-2700000</v>
      </c>
      <c r="AE638" s="408">
        <v>-2700000</v>
      </c>
      <c r="AF638" s="406" t="s">
        <v>273</v>
      </c>
      <c r="AG638" s="406">
        <v>2.1269E-4</v>
      </c>
      <c r="AH638" s="408">
        <v>-574.26</v>
      </c>
      <c r="AI638" s="408">
        <v>-574.26</v>
      </c>
      <c r="AJ638" s="406" t="s">
        <v>501</v>
      </c>
      <c r="AK638" s="406" t="s">
        <v>502</v>
      </c>
      <c r="AL638" s="405" t="s">
        <v>503</v>
      </c>
      <c r="AM638" s="406">
        <v>34801</v>
      </c>
      <c r="AN638" s="406">
        <v>72715</v>
      </c>
      <c r="AO638" s="405" t="s">
        <v>477</v>
      </c>
      <c r="AP638" s="405" t="s">
        <v>504</v>
      </c>
      <c r="AQ638" s="406" t="s">
        <v>1243</v>
      </c>
      <c r="AR638" s="406" t="s">
        <v>1194</v>
      </c>
      <c r="AS638" s="407" t="s">
        <v>1211</v>
      </c>
      <c r="AT638" s="406" t="s">
        <v>482</v>
      </c>
      <c r="AU638" s="406" t="s">
        <v>1750</v>
      </c>
      <c r="AV638" s="408" t="s">
        <v>1751</v>
      </c>
      <c r="AW638" s="406"/>
      <c r="AX638" s="406" t="s">
        <v>603</v>
      </c>
      <c r="AY638" s="408" t="s">
        <v>1775</v>
      </c>
      <c r="AZ638" s="406">
        <v>2097709</v>
      </c>
      <c r="BA638" s="406" t="s">
        <v>1753</v>
      </c>
      <c r="BB638" s="406" t="s">
        <v>1754</v>
      </c>
      <c r="BC638" s="406" t="s">
        <v>1755</v>
      </c>
      <c r="BD638" s="406" t="s">
        <v>1756</v>
      </c>
      <c r="BE638" s="407" t="s">
        <v>1198</v>
      </c>
      <c r="BF638" s="406" t="s">
        <v>273</v>
      </c>
      <c r="BG638" s="408" t="s">
        <v>1751</v>
      </c>
      <c r="BH638" s="406"/>
      <c r="BI638" s="406"/>
      <c r="BJ638" s="406"/>
      <c r="BK638" s="406"/>
      <c r="BL638" s="406"/>
      <c r="BM638" s="406"/>
      <c r="BN638" s="406"/>
      <c r="BO638" s="406"/>
      <c r="BP638" s="406"/>
      <c r="BQ638" s="406"/>
      <c r="BR638" s="406"/>
    </row>
    <row r="639" spans="1:70" s="409" customFormat="1" hidden="1" x14ac:dyDescent="0.35">
      <c r="A639" s="405" t="s">
        <v>477</v>
      </c>
      <c r="B639" s="406" t="s">
        <v>478</v>
      </c>
      <c r="C639" s="406" t="s">
        <v>479</v>
      </c>
      <c r="D639" s="407" t="s">
        <v>480</v>
      </c>
      <c r="E639" s="407" t="s">
        <v>481</v>
      </c>
      <c r="F639" s="406" t="s">
        <v>482</v>
      </c>
      <c r="G639" s="406" t="s">
        <v>483</v>
      </c>
      <c r="H639" s="406" t="s">
        <v>484</v>
      </c>
      <c r="I639" s="406" t="s">
        <v>485</v>
      </c>
      <c r="J639" s="406" t="s">
        <v>486</v>
      </c>
      <c r="K639" s="406" t="s">
        <v>487</v>
      </c>
      <c r="L639" s="405" t="s">
        <v>488</v>
      </c>
      <c r="M639" s="406" t="s">
        <v>587</v>
      </c>
      <c r="N639" s="406" t="s">
        <v>588</v>
      </c>
      <c r="O639" s="406" t="s">
        <v>487</v>
      </c>
      <c r="P639" s="406" t="s">
        <v>484</v>
      </c>
      <c r="Q639" s="405" t="s">
        <v>491</v>
      </c>
      <c r="R639" s="406" t="s">
        <v>492</v>
      </c>
      <c r="S639" s="406" t="s">
        <v>493</v>
      </c>
      <c r="T639" s="406">
        <v>66006115</v>
      </c>
      <c r="U639" s="406"/>
      <c r="V639" s="406"/>
      <c r="W639" s="407" t="s">
        <v>1749</v>
      </c>
      <c r="X639" s="406" t="s">
        <v>1224</v>
      </c>
      <c r="Y639" s="406" t="s">
        <v>590</v>
      </c>
      <c r="Z639" s="406" t="s">
        <v>497</v>
      </c>
      <c r="AA639" s="406" t="s">
        <v>498</v>
      </c>
      <c r="AB639" s="406" t="s">
        <v>499</v>
      </c>
      <c r="AC639" s="406" t="s">
        <v>500</v>
      </c>
      <c r="AD639" s="408">
        <v>2700000</v>
      </c>
      <c r="AE639" s="408">
        <v>2700000</v>
      </c>
      <c r="AF639" s="406" t="s">
        <v>273</v>
      </c>
      <c r="AG639" s="406">
        <v>2.1269E-4</v>
      </c>
      <c r="AH639" s="408">
        <v>574.26</v>
      </c>
      <c r="AI639" s="408">
        <v>574.26</v>
      </c>
      <c r="AJ639" s="406" t="s">
        <v>501</v>
      </c>
      <c r="AK639" s="406" t="s">
        <v>502</v>
      </c>
      <c r="AL639" s="405" t="s">
        <v>503</v>
      </c>
      <c r="AM639" s="406">
        <v>34801</v>
      </c>
      <c r="AN639" s="406">
        <v>75709</v>
      </c>
      <c r="AO639" s="405" t="s">
        <v>477</v>
      </c>
      <c r="AP639" s="405" t="s">
        <v>504</v>
      </c>
      <c r="AQ639" s="406" t="s">
        <v>1386</v>
      </c>
      <c r="AR639" s="406" t="s">
        <v>1194</v>
      </c>
      <c r="AS639" s="407" t="s">
        <v>1211</v>
      </c>
      <c r="AT639" s="406" t="s">
        <v>482</v>
      </c>
      <c r="AU639" s="406" t="s">
        <v>1750</v>
      </c>
      <c r="AV639" s="408" t="s">
        <v>1751</v>
      </c>
      <c r="AW639" s="406"/>
      <c r="AX639" s="406" t="s">
        <v>963</v>
      </c>
      <c r="AY639" s="408" t="s">
        <v>1751</v>
      </c>
      <c r="AZ639" s="406">
        <v>2097709</v>
      </c>
      <c r="BA639" s="406" t="s">
        <v>1753</v>
      </c>
      <c r="BB639" s="406" t="s">
        <v>1754</v>
      </c>
      <c r="BC639" s="406" t="s">
        <v>1755</v>
      </c>
      <c r="BD639" s="406" t="s">
        <v>1756</v>
      </c>
      <c r="BE639" s="407" t="s">
        <v>1198</v>
      </c>
      <c r="BF639" s="406" t="s">
        <v>273</v>
      </c>
      <c r="BG639" s="408" t="s">
        <v>1751</v>
      </c>
      <c r="BH639" s="406"/>
      <c r="BI639" s="406"/>
      <c r="BJ639" s="406"/>
      <c r="BK639" s="406"/>
      <c r="BL639" s="406"/>
      <c r="BM639" s="406"/>
      <c r="BN639" s="406"/>
      <c r="BO639" s="406"/>
      <c r="BP639" s="406"/>
      <c r="BQ639" s="406"/>
      <c r="BR639" s="406"/>
    </row>
    <row r="640" spans="1:70" s="409" customFormat="1" hidden="1" x14ac:dyDescent="0.35">
      <c r="A640" s="405" t="s">
        <v>477</v>
      </c>
      <c r="B640" s="406" t="s">
        <v>478</v>
      </c>
      <c r="C640" s="406" t="s">
        <v>479</v>
      </c>
      <c r="D640" s="407" t="s">
        <v>480</v>
      </c>
      <c r="E640" s="407" t="s">
        <v>481</v>
      </c>
      <c r="F640" s="406" t="s">
        <v>482</v>
      </c>
      <c r="G640" s="406" t="s">
        <v>483</v>
      </c>
      <c r="H640" s="406" t="s">
        <v>484</v>
      </c>
      <c r="I640" s="406" t="s">
        <v>485</v>
      </c>
      <c r="J640" s="406" t="s">
        <v>486</v>
      </c>
      <c r="K640" s="406" t="s">
        <v>487</v>
      </c>
      <c r="L640" s="405" t="s">
        <v>488</v>
      </c>
      <c r="M640" s="406" t="s">
        <v>587</v>
      </c>
      <c r="N640" s="406" t="s">
        <v>588</v>
      </c>
      <c r="O640" s="406" t="s">
        <v>487</v>
      </c>
      <c r="P640" s="406" t="s">
        <v>484</v>
      </c>
      <c r="Q640" s="405" t="s">
        <v>491</v>
      </c>
      <c r="R640" s="406" t="s">
        <v>492</v>
      </c>
      <c r="S640" s="406" t="s">
        <v>493</v>
      </c>
      <c r="T640" s="406">
        <v>66079105</v>
      </c>
      <c r="U640" s="406"/>
      <c r="V640" s="406"/>
      <c r="W640" s="407" t="s">
        <v>1211</v>
      </c>
      <c r="X640" s="406" t="s">
        <v>1537</v>
      </c>
      <c r="Y640" s="406" t="s">
        <v>590</v>
      </c>
      <c r="Z640" s="406" t="s">
        <v>497</v>
      </c>
      <c r="AA640" s="406" t="s">
        <v>498</v>
      </c>
      <c r="AB640" s="406" t="s">
        <v>499</v>
      </c>
      <c r="AC640" s="406" t="s">
        <v>500</v>
      </c>
      <c r="AD640" s="408">
        <v>1112000</v>
      </c>
      <c r="AE640" s="408">
        <v>1112000</v>
      </c>
      <c r="AF640" s="406" t="s">
        <v>273</v>
      </c>
      <c r="AG640" s="406">
        <v>2.1221E-4</v>
      </c>
      <c r="AH640" s="408">
        <v>237.78</v>
      </c>
      <c r="AI640" s="408">
        <v>237.78</v>
      </c>
      <c r="AJ640" s="406" t="s">
        <v>501</v>
      </c>
      <c r="AK640" s="406" t="s">
        <v>502</v>
      </c>
      <c r="AL640" s="405" t="s">
        <v>503</v>
      </c>
      <c r="AM640" s="406">
        <v>34801</v>
      </c>
      <c r="AN640" s="406">
        <v>74210</v>
      </c>
      <c r="AO640" s="405" t="s">
        <v>477</v>
      </c>
      <c r="AP640" s="405" t="s">
        <v>504</v>
      </c>
      <c r="AQ640" s="406" t="s">
        <v>1538</v>
      </c>
      <c r="AR640" s="406" t="s">
        <v>767</v>
      </c>
      <c r="AS640" s="407" t="s">
        <v>1776</v>
      </c>
      <c r="AT640" s="406" t="s">
        <v>482</v>
      </c>
      <c r="AU640" s="406" t="s">
        <v>1777</v>
      </c>
      <c r="AV640" s="408" t="s">
        <v>1778</v>
      </c>
      <c r="AW640" s="406" t="s">
        <v>1779</v>
      </c>
      <c r="AX640" s="406" t="s">
        <v>509</v>
      </c>
      <c r="AY640" s="408" t="s">
        <v>1778</v>
      </c>
      <c r="AZ640" s="406">
        <v>1040697</v>
      </c>
      <c r="BA640" s="406" t="s">
        <v>1780</v>
      </c>
      <c r="BB640" s="406" t="s">
        <v>1781</v>
      </c>
      <c r="BC640" s="406" t="s">
        <v>512</v>
      </c>
      <c r="BD640" s="406" t="s">
        <v>1782</v>
      </c>
      <c r="BE640" s="407" t="s">
        <v>763</v>
      </c>
      <c r="BF640" s="406" t="s">
        <v>273</v>
      </c>
      <c r="BG640" s="408" t="s">
        <v>1778</v>
      </c>
      <c r="BH640" s="406">
        <v>10369191</v>
      </c>
      <c r="BI640" s="406">
        <v>1</v>
      </c>
      <c r="BJ640" s="406" t="s">
        <v>1779</v>
      </c>
      <c r="BK640" s="406" t="s">
        <v>600</v>
      </c>
      <c r="BL640" s="406" t="s">
        <v>601</v>
      </c>
      <c r="BM640" s="406"/>
      <c r="BN640" s="406"/>
      <c r="BO640" s="406"/>
      <c r="BP640" s="406"/>
      <c r="BQ640" s="406"/>
      <c r="BR640" s="406"/>
    </row>
    <row r="641" spans="1:70" s="409" customFormat="1" hidden="1" x14ac:dyDescent="0.35">
      <c r="A641" s="405" t="s">
        <v>477</v>
      </c>
      <c r="B641" s="406" t="s">
        <v>478</v>
      </c>
      <c r="C641" s="406" t="s">
        <v>479</v>
      </c>
      <c r="D641" s="407" t="s">
        <v>480</v>
      </c>
      <c r="E641" s="407" t="s">
        <v>481</v>
      </c>
      <c r="F641" s="406" t="s">
        <v>482</v>
      </c>
      <c r="G641" s="406" t="s">
        <v>483</v>
      </c>
      <c r="H641" s="406" t="s">
        <v>484</v>
      </c>
      <c r="I641" s="406" t="s">
        <v>485</v>
      </c>
      <c r="J641" s="406" t="s">
        <v>486</v>
      </c>
      <c r="K641" s="406" t="s">
        <v>487</v>
      </c>
      <c r="L641" s="405" t="s">
        <v>488</v>
      </c>
      <c r="M641" s="406" t="s">
        <v>587</v>
      </c>
      <c r="N641" s="406" t="s">
        <v>588</v>
      </c>
      <c r="O641" s="406" t="s">
        <v>487</v>
      </c>
      <c r="P641" s="406" t="s">
        <v>484</v>
      </c>
      <c r="Q641" s="405" t="s">
        <v>491</v>
      </c>
      <c r="R641" s="406" t="s">
        <v>492</v>
      </c>
      <c r="S641" s="406" t="s">
        <v>493</v>
      </c>
      <c r="T641" s="406">
        <v>66079106</v>
      </c>
      <c r="U641" s="406"/>
      <c r="V641" s="406"/>
      <c r="W641" s="407" t="s">
        <v>1211</v>
      </c>
      <c r="X641" s="406" t="s">
        <v>1537</v>
      </c>
      <c r="Y641" s="406" t="s">
        <v>590</v>
      </c>
      <c r="Z641" s="406" t="s">
        <v>497</v>
      </c>
      <c r="AA641" s="406" t="s">
        <v>498</v>
      </c>
      <c r="AB641" s="406" t="s">
        <v>499</v>
      </c>
      <c r="AC641" s="406" t="s">
        <v>605</v>
      </c>
      <c r="AD641" s="408">
        <v>0</v>
      </c>
      <c r="AE641" s="408">
        <v>0</v>
      </c>
      <c r="AF641" s="406" t="s">
        <v>273</v>
      </c>
      <c r="AG641" s="406">
        <v>2.1221E-4</v>
      </c>
      <c r="AH641" s="408">
        <v>-1.8</v>
      </c>
      <c r="AI641" s="408">
        <v>-1.8</v>
      </c>
      <c r="AJ641" s="406" t="s">
        <v>501</v>
      </c>
      <c r="AK641" s="406" t="s">
        <v>502</v>
      </c>
      <c r="AL641" s="405" t="s">
        <v>503</v>
      </c>
      <c r="AM641" s="406">
        <v>34801</v>
      </c>
      <c r="AN641" s="406">
        <v>74210</v>
      </c>
      <c r="AO641" s="405" t="s">
        <v>477</v>
      </c>
      <c r="AP641" s="405" t="s">
        <v>504</v>
      </c>
      <c r="AQ641" s="406" t="s">
        <v>1538</v>
      </c>
      <c r="AR641" s="406" t="s">
        <v>767</v>
      </c>
      <c r="AS641" s="407" t="s">
        <v>1776</v>
      </c>
      <c r="AT641" s="406" t="s">
        <v>482</v>
      </c>
      <c r="AU641" s="406" t="s">
        <v>1777</v>
      </c>
      <c r="AV641" s="408" t="s">
        <v>1778</v>
      </c>
      <c r="AW641" s="406" t="s">
        <v>1779</v>
      </c>
      <c r="AX641" s="406" t="s">
        <v>509</v>
      </c>
      <c r="AY641" s="408" t="s">
        <v>606</v>
      </c>
      <c r="AZ641" s="406">
        <v>1040697</v>
      </c>
      <c r="BA641" s="406" t="s">
        <v>1780</v>
      </c>
      <c r="BB641" s="406" t="s">
        <v>1781</v>
      </c>
      <c r="BC641" s="406" t="s">
        <v>512</v>
      </c>
      <c r="BD641" s="406" t="s">
        <v>1782</v>
      </c>
      <c r="BE641" s="407" t="s">
        <v>763</v>
      </c>
      <c r="BF641" s="406" t="s">
        <v>273</v>
      </c>
      <c r="BG641" s="408" t="s">
        <v>1778</v>
      </c>
      <c r="BH641" s="406">
        <v>10369191</v>
      </c>
      <c r="BI641" s="406">
        <v>1</v>
      </c>
      <c r="BJ641" s="406" t="s">
        <v>1779</v>
      </c>
      <c r="BK641" s="406" t="s">
        <v>600</v>
      </c>
      <c r="BL641" s="406" t="s">
        <v>601</v>
      </c>
      <c r="BM641" s="406"/>
      <c r="BN641" s="406"/>
      <c r="BO641" s="406"/>
      <c r="BP641" s="406"/>
      <c r="BQ641" s="406"/>
      <c r="BR641" s="406"/>
    </row>
    <row r="642" spans="1:70" hidden="1" x14ac:dyDescent="0.35">
      <c r="A642" s="301" t="s">
        <v>477</v>
      </c>
      <c r="B642" s="302" t="s">
        <v>478</v>
      </c>
      <c r="C642" s="302" t="s">
        <v>479</v>
      </c>
      <c r="D642" s="303" t="s">
        <v>480</v>
      </c>
      <c r="E642" s="303" t="s">
        <v>481</v>
      </c>
      <c r="F642" s="302" t="s">
        <v>482</v>
      </c>
      <c r="G642" s="302" t="s">
        <v>483</v>
      </c>
      <c r="H642" s="302" t="s">
        <v>484</v>
      </c>
      <c r="I642" s="302" t="s">
        <v>485</v>
      </c>
      <c r="J642" s="302" t="s">
        <v>486</v>
      </c>
      <c r="K642" s="302" t="s">
        <v>487</v>
      </c>
      <c r="L642" s="301" t="s">
        <v>488</v>
      </c>
      <c r="M642" s="302" t="s">
        <v>587</v>
      </c>
      <c r="N642" s="302" t="s">
        <v>588</v>
      </c>
      <c r="O642" s="302" t="s">
        <v>487</v>
      </c>
      <c r="P642" s="302" t="s">
        <v>484</v>
      </c>
      <c r="Q642" s="301" t="s">
        <v>491</v>
      </c>
      <c r="R642" s="302" t="s">
        <v>492</v>
      </c>
      <c r="S642" s="302" t="s">
        <v>493</v>
      </c>
      <c r="T642" s="302">
        <v>66089701</v>
      </c>
      <c r="U642" s="302"/>
      <c r="V642" s="302"/>
      <c r="W642" s="303" t="s">
        <v>1211</v>
      </c>
      <c r="X642" s="302" t="s">
        <v>792</v>
      </c>
      <c r="Y642" s="302" t="s">
        <v>590</v>
      </c>
      <c r="Z642" s="302" t="s">
        <v>793</v>
      </c>
      <c r="AA642" s="302"/>
      <c r="AB642" s="302" t="s">
        <v>794</v>
      </c>
      <c r="AC642" s="302" t="s">
        <v>795</v>
      </c>
      <c r="AD642" s="304">
        <v>0</v>
      </c>
      <c r="AE642" s="304">
        <v>77840</v>
      </c>
      <c r="AF642" s="302" t="s">
        <v>273</v>
      </c>
      <c r="AG642" s="302">
        <v>2.2196999999999999E-4</v>
      </c>
      <c r="AH642" s="304">
        <v>0</v>
      </c>
      <c r="AI642" s="304">
        <v>17.28</v>
      </c>
      <c r="AJ642" s="302"/>
      <c r="AK642" s="302"/>
      <c r="AL642" s="301"/>
      <c r="AM642" s="302"/>
      <c r="AN642" s="302"/>
      <c r="AO642" s="301"/>
      <c r="AP642" s="301"/>
      <c r="AQ642" s="302" t="s">
        <v>796</v>
      </c>
      <c r="AR642" s="302"/>
      <c r="AS642" s="303"/>
      <c r="AT642" s="302"/>
      <c r="AU642" s="302"/>
      <c r="AV642" s="304"/>
      <c r="AW642" s="302"/>
      <c r="AX642" s="302"/>
      <c r="AY642" s="304"/>
      <c r="AZ642" s="302"/>
      <c r="BA642" s="302"/>
      <c r="BB642" s="302"/>
      <c r="BC642" s="302"/>
      <c r="BD642" s="302"/>
      <c r="BE642" s="303"/>
      <c r="BF642" s="302"/>
      <c r="BG642" s="304"/>
      <c r="BH642" s="302"/>
      <c r="BI642" s="302"/>
      <c r="BJ642" s="302"/>
      <c r="BK642" s="302"/>
      <c r="BL642" s="302"/>
      <c r="BM642" s="302"/>
      <c r="BN642" s="302"/>
      <c r="BO642" s="302"/>
      <c r="BP642" s="302"/>
      <c r="BQ642" s="302"/>
      <c r="BR642" s="302"/>
    </row>
    <row r="643" spans="1:70" s="409" customFormat="1" hidden="1" x14ac:dyDescent="0.35">
      <c r="A643" s="405" t="s">
        <v>477</v>
      </c>
      <c r="B643" s="406" t="s">
        <v>478</v>
      </c>
      <c r="C643" s="406" t="s">
        <v>479</v>
      </c>
      <c r="D643" s="407" t="s">
        <v>480</v>
      </c>
      <c r="E643" s="407" t="s">
        <v>481</v>
      </c>
      <c r="F643" s="406" t="s">
        <v>482</v>
      </c>
      <c r="G643" s="406" t="s">
        <v>483</v>
      </c>
      <c r="H643" s="406" t="s">
        <v>484</v>
      </c>
      <c r="I643" s="406" t="s">
        <v>485</v>
      </c>
      <c r="J643" s="406" t="s">
        <v>486</v>
      </c>
      <c r="K643" s="406" t="s">
        <v>487</v>
      </c>
      <c r="L643" s="405" t="s">
        <v>488</v>
      </c>
      <c r="M643" s="406" t="s">
        <v>587</v>
      </c>
      <c r="N643" s="406" t="s">
        <v>588</v>
      </c>
      <c r="O643" s="406" t="s">
        <v>487</v>
      </c>
      <c r="P643" s="406" t="s">
        <v>484</v>
      </c>
      <c r="Q643" s="405" t="s">
        <v>491</v>
      </c>
      <c r="R643" s="406" t="s">
        <v>492</v>
      </c>
      <c r="S643" s="406" t="s">
        <v>493</v>
      </c>
      <c r="T643" s="406">
        <v>66101878</v>
      </c>
      <c r="U643" s="406"/>
      <c r="V643" s="406"/>
      <c r="W643" s="407" t="s">
        <v>1726</v>
      </c>
      <c r="X643" s="406" t="s">
        <v>1123</v>
      </c>
      <c r="Y643" s="406" t="s">
        <v>496</v>
      </c>
      <c r="Z643" s="406" t="s">
        <v>497</v>
      </c>
      <c r="AA643" s="406" t="s">
        <v>498</v>
      </c>
      <c r="AB643" s="406" t="s">
        <v>499</v>
      </c>
      <c r="AC643" s="406" t="s">
        <v>500</v>
      </c>
      <c r="AD643" s="408">
        <v>2000000</v>
      </c>
      <c r="AE643" s="408">
        <v>2000000</v>
      </c>
      <c r="AF643" s="406" t="s">
        <v>273</v>
      </c>
      <c r="AG643" s="406">
        <v>2.1221E-4</v>
      </c>
      <c r="AH643" s="408">
        <v>424.42</v>
      </c>
      <c r="AI643" s="408">
        <v>424.42</v>
      </c>
      <c r="AJ643" s="406" t="s">
        <v>501</v>
      </c>
      <c r="AK643" s="406" t="s">
        <v>502</v>
      </c>
      <c r="AL643" s="405" t="s">
        <v>503</v>
      </c>
      <c r="AM643" s="406">
        <v>34810</v>
      </c>
      <c r="AN643" s="406">
        <v>75709</v>
      </c>
      <c r="AO643" s="405" t="s">
        <v>477</v>
      </c>
      <c r="AP643" s="405" t="s">
        <v>504</v>
      </c>
      <c r="AQ643" s="406" t="s">
        <v>1125</v>
      </c>
      <c r="AR643" s="406" t="s">
        <v>1194</v>
      </c>
      <c r="AS643" s="407" t="s">
        <v>1726</v>
      </c>
      <c r="AT643" s="406" t="s">
        <v>482</v>
      </c>
      <c r="AU643" s="406" t="s">
        <v>1783</v>
      </c>
      <c r="AV643" s="408" t="s">
        <v>1784</v>
      </c>
      <c r="AW643" s="406"/>
      <c r="AX643" s="406" t="s">
        <v>509</v>
      </c>
      <c r="AY643" s="408" t="s">
        <v>1784</v>
      </c>
      <c r="AZ643" s="406">
        <v>1040651</v>
      </c>
      <c r="BA643" s="406" t="s">
        <v>1244</v>
      </c>
      <c r="BB643" s="406" t="s">
        <v>1245</v>
      </c>
      <c r="BC643" s="406" t="s">
        <v>512</v>
      </c>
      <c r="BD643" s="406" t="s">
        <v>1785</v>
      </c>
      <c r="BE643" s="407" t="s">
        <v>1772</v>
      </c>
      <c r="BF643" s="406" t="s">
        <v>273</v>
      </c>
      <c r="BG643" s="408" t="s">
        <v>1784</v>
      </c>
      <c r="BH643" s="406"/>
      <c r="BI643" s="406"/>
      <c r="BJ643" s="406"/>
      <c r="BK643" s="406"/>
      <c r="BL643" s="406"/>
      <c r="BM643" s="406"/>
      <c r="BN643" s="406"/>
      <c r="BO643" s="406"/>
      <c r="BP643" s="406"/>
      <c r="BQ643" s="406"/>
      <c r="BR643" s="406"/>
    </row>
    <row r="644" spans="1:70" hidden="1" x14ac:dyDescent="0.35">
      <c r="A644" s="301" t="s">
        <v>477</v>
      </c>
      <c r="B644" s="302" t="s">
        <v>478</v>
      </c>
      <c r="C644" s="302" t="s">
        <v>479</v>
      </c>
      <c r="D644" s="303" t="s">
        <v>480</v>
      </c>
      <c r="E644" s="303" t="s">
        <v>481</v>
      </c>
      <c r="F644" s="302" t="s">
        <v>482</v>
      </c>
      <c r="G644" s="302" t="s">
        <v>483</v>
      </c>
      <c r="H644" s="302" t="s">
        <v>484</v>
      </c>
      <c r="I644" s="302" t="s">
        <v>485</v>
      </c>
      <c r="J644" s="302" t="s">
        <v>486</v>
      </c>
      <c r="K644" s="302" t="s">
        <v>487</v>
      </c>
      <c r="L644" s="301" t="s">
        <v>488</v>
      </c>
      <c r="M644" s="302" t="s">
        <v>587</v>
      </c>
      <c r="N644" s="302" t="s">
        <v>588</v>
      </c>
      <c r="O644" s="302" t="s">
        <v>487</v>
      </c>
      <c r="P644" s="302" t="s">
        <v>484</v>
      </c>
      <c r="Q644" s="301" t="s">
        <v>491</v>
      </c>
      <c r="R644" s="302" t="s">
        <v>492</v>
      </c>
      <c r="S644" s="302" t="s">
        <v>493</v>
      </c>
      <c r="T644" s="302">
        <v>66120583</v>
      </c>
      <c r="U644" s="302"/>
      <c r="V644" s="302"/>
      <c r="W644" s="303" t="s">
        <v>1726</v>
      </c>
      <c r="X644" s="302" t="s">
        <v>792</v>
      </c>
      <c r="Y644" s="302" t="s">
        <v>496</v>
      </c>
      <c r="Z644" s="302" t="s">
        <v>793</v>
      </c>
      <c r="AA644" s="302"/>
      <c r="AB644" s="302" t="s">
        <v>794</v>
      </c>
      <c r="AC644" s="302" t="s">
        <v>795</v>
      </c>
      <c r="AD644" s="304">
        <v>0</v>
      </c>
      <c r="AE644" s="304">
        <v>140000</v>
      </c>
      <c r="AF644" s="302" t="s">
        <v>273</v>
      </c>
      <c r="AG644" s="302">
        <v>2.1221E-4</v>
      </c>
      <c r="AH644" s="304">
        <v>0</v>
      </c>
      <c r="AI644" s="304">
        <v>29.71</v>
      </c>
      <c r="AJ644" s="302"/>
      <c r="AK644" s="302"/>
      <c r="AL644" s="301"/>
      <c r="AM644" s="302"/>
      <c r="AN644" s="302"/>
      <c r="AO644" s="301"/>
      <c r="AP644" s="301"/>
      <c r="AQ644" s="302" t="s">
        <v>796</v>
      </c>
      <c r="AR644" s="302"/>
      <c r="AS644" s="303"/>
      <c r="AT644" s="302"/>
      <c r="AU644" s="302"/>
      <c r="AV644" s="304"/>
      <c r="AW644" s="302"/>
      <c r="AX644" s="302"/>
      <c r="AY644" s="304"/>
      <c r="AZ644" s="302"/>
      <c r="BA644" s="302"/>
      <c r="BB644" s="302"/>
      <c r="BC644" s="302"/>
      <c r="BD644" s="302"/>
      <c r="BE644" s="303"/>
      <c r="BF644" s="302"/>
      <c r="BG644" s="304"/>
      <c r="BH644" s="302"/>
      <c r="BI644" s="302"/>
      <c r="BJ644" s="302"/>
      <c r="BK644" s="302"/>
      <c r="BL644" s="302"/>
      <c r="BM644" s="302"/>
      <c r="BN644" s="302"/>
      <c r="BO644" s="302"/>
      <c r="BP644" s="302"/>
      <c r="BQ644" s="302"/>
      <c r="BR644" s="302"/>
    </row>
    <row r="645" spans="1:70" s="394" customFormat="1" hidden="1" x14ac:dyDescent="0.35">
      <c r="A645" s="390" t="s">
        <v>477</v>
      </c>
      <c r="B645" s="391" t="s">
        <v>478</v>
      </c>
      <c r="C645" s="391" t="s">
        <v>479</v>
      </c>
      <c r="D645" s="392" t="s">
        <v>480</v>
      </c>
      <c r="E645" s="392" t="s">
        <v>481</v>
      </c>
      <c r="F645" s="391" t="s">
        <v>482</v>
      </c>
      <c r="G645" s="391" t="s">
        <v>483</v>
      </c>
      <c r="H645" s="391" t="s">
        <v>484</v>
      </c>
      <c r="I645" s="391" t="s">
        <v>485</v>
      </c>
      <c r="J645" s="391" t="s">
        <v>486</v>
      </c>
      <c r="K645" s="391" t="s">
        <v>487</v>
      </c>
      <c r="L645" s="390" t="s">
        <v>488</v>
      </c>
      <c r="M645" s="391" t="s">
        <v>587</v>
      </c>
      <c r="N645" s="391" t="s">
        <v>588</v>
      </c>
      <c r="O645" s="391" t="s">
        <v>487</v>
      </c>
      <c r="P645" s="391" t="s">
        <v>484</v>
      </c>
      <c r="Q645" s="390" t="s">
        <v>491</v>
      </c>
      <c r="R645" s="391" t="s">
        <v>492</v>
      </c>
      <c r="S645" s="391" t="s">
        <v>493</v>
      </c>
      <c r="T645" s="391">
        <v>66875126</v>
      </c>
      <c r="U645" s="391"/>
      <c r="V645" s="391"/>
      <c r="W645" s="392" t="s">
        <v>1557</v>
      </c>
      <c r="X645" s="391" t="s">
        <v>1262</v>
      </c>
      <c r="Y645" s="391" t="s">
        <v>496</v>
      </c>
      <c r="Z645" s="391" t="s">
        <v>497</v>
      </c>
      <c r="AA645" s="391" t="s">
        <v>498</v>
      </c>
      <c r="AB645" s="391" t="s">
        <v>499</v>
      </c>
      <c r="AC645" s="391" t="s">
        <v>500</v>
      </c>
      <c r="AD645" s="393">
        <v>-2241600</v>
      </c>
      <c r="AE645" s="393">
        <v>-2241600</v>
      </c>
      <c r="AF645" s="391" t="s">
        <v>273</v>
      </c>
      <c r="AG645" s="391">
        <v>2.2060999999999999E-4</v>
      </c>
      <c r="AH645" s="393">
        <v>-494.52</v>
      </c>
      <c r="AI645" s="393">
        <v>-494.52</v>
      </c>
      <c r="AJ645" s="391" t="s">
        <v>501</v>
      </c>
      <c r="AK645" s="391" t="s">
        <v>502</v>
      </c>
      <c r="AL645" s="390" t="s">
        <v>503</v>
      </c>
      <c r="AM645" s="391">
        <v>34810</v>
      </c>
      <c r="AN645" s="391">
        <v>71620</v>
      </c>
      <c r="AO645" s="390" t="s">
        <v>477</v>
      </c>
      <c r="AP645" s="390" t="s">
        <v>504</v>
      </c>
      <c r="AQ645" s="391" t="s">
        <v>1263</v>
      </c>
      <c r="AR645" s="391" t="s">
        <v>767</v>
      </c>
      <c r="AS645" s="392" t="s">
        <v>1258</v>
      </c>
      <c r="AT645" s="391" t="s">
        <v>482</v>
      </c>
      <c r="AU645" s="391" t="s">
        <v>1559</v>
      </c>
      <c r="AV645" s="393" t="s">
        <v>606</v>
      </c>
      <c r="AW645" s="391" t="s">
        <v>777</v>
      </c>
      <c r="AX645" s="391" t="s">
        <v>509</v>
      </c>
      <c r="AY645" s="393" t="s">
        <v>1786</v>
      </c>
      <c r="AZ645" s="391" t="s">
        <v>1513</v>
      </c>
      <c r="BA645" s="391" t="s">
        <v>1514</v>
      </c>
      <c r="BB645" s="391" t="s">
        <v>521</v>
      </c>
      <c r="BC645" s="391" t="s">
        <v>521</v>
      </c>
      <c r="BD645" s="391"/>
      <c r="BE645" s="392"/>
      <c r="BF645" s="391"/>
      <c r="BG645" s="393"/>
      <c r="BH645" s="391"/>
      <c r="BI645" s="391"/>
      <c r="BJ645" s="391"/>
      <c r="BK645" s="391"/>
      <c r="BL645" s="391"/>
      <c r="BM645" s="391"/>
      <c r="BN645" s="391"/>
      <c r="BO645" s="391"/>
      <c r="BP645" s="391"/>
      <c r="BQ645" s="391"/>
      <c r="BR645" s="391"/>
    </row>
    <row r="646" spans="1:70" hidden="1" x14ac:dyDescent="0.35">
      <c r="A646" s="301" t="s">
        <v>477</v>
      </c>
      <c r="B646" s="302" t="s">
        <v>478</v>
      </c>
      <c r="C646" s="302" t="s">
        <v>479</v>
      </c>
      <c r="D646" s="303" t="s">
        <v>480</v>
      </c>
      <c r="E646" s="303" t="s">
        <v>481</v>
      </c>
      <c r="F646" s="302" t="s">
        <v>482</v>
      </c>
      <c r="G646" s="302" t="s">
        <v>483</v>
      </c>
      <c r="H646" s="302" t="s">
        <v>484</v>
      </c>
      <c r="I646" s="302" t="s">
        <v>485</v>
      </c>
      <c r="J646" s="302" t="s">
        <v>486</v>
      </c>
      <c r="K646" s="302" t="s">
        <v>487</v>
      </c>
      <c r="L646" s="301" t="s">
        <v>488</v>
      </c>
      <c r="M646" s="302" t="s">
        <v>587</v>
      </c>
      <c r="N646" s="302" t="s">
        <v>588</v>
      </c>
      <c r="O646" s="302" t="s">
        <v>487</v>
      </c>
      <c r="P646" s="302" t="s">
        <v>484</v>
      </c>
      <c r="Q646" s="301" t="s">
        <v>491</v>
      </c>
      <c r="R646" s="302" t="s">
        <v>492</v>
      </c>
      <c r="S646" s="302" t="s">
        <v>493</v>
      </c>
      <c r="T646" s="302">
        <v>66899932</v>
      </c>
      <c r="U646" s="302"/>
      <c r="V646" s="302"/>
      <c r="W646" s="303" t="s">
        <v>1557</v>
      </c>
      <c r="X646" s="302" t="s">
        <v>792</v>
      </c>
      <c r="Y646" s="302" t="s">
        <v>496</v>
      </c>
      <c r="Z646" s="302" t="s">
        <v>793</v>
      </c>
      <c r="AA646" s="302"/>
      <c r="AB646" s="302" t="s">
        <v>794</v>
      </c>
      <c r="AC646" s="302" t="s">
        <v>795</v>
      </c>
      <c r="AD646" s="304">
        <v>0</v>
      </c>
      <c r="AE646" s="304">
        <v>-156912</v>
      </c>
      <c r="AF646" s="302" t="s">
        <v>273</v>
      </c>
      <c r="AG646" s="302">
        <v>2.2196999999999999E-4</v>
      </c>
      <c r="AH646" s="304">
        <v>0</v>
      </c>
      <c r="AI646" s="304">
        <v>-34.83</v>
      </c>
      <c r="AJ646" s="302"/>
      <c r="AK646" s="302"/>
      <c r="AL646" s="301"/>
      <c r="AM646" s="302"/>
      <c r="AN646" s="302"/>
      <c r="AO646" s="301"/>
      <c r="AP646" s="301"/>
      <c r="AQ646" s="302" t="s">
        <v>796</v>
      </c>
      <c r="AR646" s="302"/>
      <c r="AS646" s="303"/>
      <c r="AT646" s="302"/>
      <c r="AU646" s="302"/>
      <c r="AV646" s="304"/>
      <c r="AW646" s="302"/>
      <c r="AX646" s="302"/>
      <c r="AY646" s="304"/>
      <c r="AZ646" s="302"/>
      <c r="BA646" s="302"/>
      <c r="BB646" s="302"/>
      <c r="BC646" s="302"/>
      <c r="BD646" s="302"/>
      <c r="BE646" s="303"/>
      <c r="BF646" s="302"/>
      <c r="BG646" s="304"/>
      <c r="BH646" s="302"/>
      <c r="BI646" s="302"/>
      <c r="BJ646" s="302"/>
      <c r="BK646" s="302"/>
      <c r="BL646" s="302"/>
      <c r="BM646" s="302"/>
      <c r="BN646" s="302"/>
      <c r="BO646" s="302"/>
      <c r="BP646" s="302"/>
      <c r="BQ646" s="302"/>
      <c r="BR646" s="302"/>
    </row>
    <row r="647" spans="1:70" hidden="1" x14ac:dyDescent="0.35">
      <c r="A647" s="301" t="s">
        <v>477</v>
      </c>
      <c r="B647" s="302" t="s">
        <v>478</v>
      </c>
      <c r="C647" s="302" t="s">
        <v>479</v>
      </c>
      <c r="D647" s="303" t="s">
        <v>480</v>
      </c>
      <c r="E647" s="303" t="s">
        <v>481</v>
      </c>
      <c r="F647" s="302" t="s">
        <v>482</v>
      </c>
      <c r="G647" s="302" t="s">
        <v>483</v>
      </c>
      <c r="H647" s="302" t="s">
        <v>484</v>
      </c>
      <c r="I647" s="302" t="s">
        <v>485</v>
      </c>
      <c r="J647" s="302" t="s">
        <v>486</v>
      </c>
      <c r="K647" s="302" t="s">
        <v>487</v>
      </c>
      <c r="L647" s="301" t="s">
        <v>488</v>
      </c>
      <c r="M647" s="302" t="s">
        <v>1787</v>
      </c>
      <c r="N647" s="302" t="s">
        <v>1788</v>
      </c>
      <c r="O647" s="302" t="s">
        <v>1789</v>
      </c>
      <c r="P647" s="302" t="s">
        <v>484</v>
      </c>
      <c r="Q647" s="301" t="s">
        <v>491</v>
      </c>
      <c r="R647" s="302" t="s">
        <v>492</v>
      </c>
      <c r="S647" s="302" t="s">
        <v>493</v>
      </c>
      <c r="T647" s="302">
        <v>52757440</v>
      </c>
      <c r="U647" s="302"/>
      <c r="V647" s="302"/>
      <c r="W647" s="303" t="s">
        <v>1790</v>
      </c>
      <c r="X647" s="302" t="s">
        <v>1791</v>
      </c>
      <c r="Y647" s="302" t="s">
        <v>496</v>
      </c>
      <c r="Z647" s="302" t="s">
        <v>497</v>
      </c>
      <c r="AA647" s="302" t="s">
        <v>498</v>
      </c>
      <c r="AB647" s="302" t="s">
        <v>499</v>
      </c>
      <c r="AC647" s="302" t="s">
        <v>500</v>
      </c>
      <c r="AD647" s="304">
        <v>21000</v>
      </c>
      <c r="AE647" s="304">
        <v>21000</v>
      </c>
      <c r="AF647" s="302" t="s">
        <v>741</v>
      </c>
      <c r="AG647" s="302">
        <v>1</v>
      </c>
      <c r="AH647" s="304">
        <v>21000</v>
      </c>
      <c r="AI647" s="304">
        <v>21000</v>
      </c>
      <c r="AJ647" s="302" t="s">
        <v>501</v>
      </c>
      <c r="AK647" s="302" t="s">
        <v>502</v>
      </c>
      <c r="AL647" s="301" t="s">
        <v>503</v>
      </c>
      <c r="AM647" s="302">
        <v>34810</v>
      </c>
      <c r="AN647" s="302">
        <v>75709</v>
      </c>
      <c r="AO647" s="301" t="s">
        <v>477</v>
      </c>
      <c r="AP647" s="301" t="s">
        <v>504</v>
      </c>
      <c r="AQ647" s="302" t="s">
        <v>1125</v>
      </c>
      <c r="AR647" s="302" t="s">
        <v>1018</v>
      </c>
      <c r="AS647" s="303" t="s">
        <v>1017</v>
      </c>
      <c r="AT647" s="302" t="s">
        <v>482</v>
      </c>
      <c r="AU647" s="302" t="s">
        <v>1792</v>
      </c>
      <c r="AV647" s="304" t="s">
        <v>1793</v>
      </c>
      <c r="AW647" s="302"/>
      <c r="AX647" s="302" t="s">
        <v>509</v>
      </c>
      <c r="AY647" s="304" t="s">
        <v>1793</v>
      </c>
      <c r="AZ647" s="302">
        <v>1124581</v>
      </c>
      <c r="BA647" s="302" t="s">
        <v>919</v>
      </c>
      <c r="BB647" s="302" t="s">
        <v>920</v>
      </c>
      <c r="BC647" s="302" t="s">
        <v>921</v>
      </c>
      <c r="BD647" s="302" t="s">
        <v>1794</v>
      </c>
      <c r="BE647" s="303" t="s">
        <v>1795</v>
      </c>
      <c r="BF647" s="302" t="s">
        <v>741</v>
      </c>
      <c r="BG647" s="304" t="s">
        <v>1793</v>
      </c>
      <c r="BH647" s="302"/>
      <c r="BI647" s="302"/>
      <c r="BJ647" s="302"/>
      <c r="BK647" s="302"/>
      <c r="BL647" s="302"/>
      <c r="BM647" s="302"/>
      <c r="BN647" s="302"/>
      <c r="BO647" s="302"/>
      <c r="BP647" s="302"/>
      <c r="BQ647" s="302"/>
      <c r="BR647" s="302"/>
    </row>
    <row r="648" spans="1:70" hidden="1" x14ac:dyDescent="0.35">
      <c r="A648" s="301" t="s">
        <v>477</v>
      </c>
      <c r="B648" s="302" t="s">
        <v>478</v>
      </c>
      <c r="C648" s="302" t="s">
        <v>479</v>
      </c>
      <c r="D648" s="303" t="s">
        <v>480</v>
      </c>
      <c r="E648" s="303" t="s">
        <v>481</v>
      </c>
      <c r="F648" s="302" t="s">
        <v>482</v>
      </c>
      <c r="G648" s="302" t="s">
        <v>483</v>
      </c>
      <c r="H648" s="302" t="s">
        <v>484</v>
      </c>
      <c r="I648" s="302" t="s">
        <v>485</v>
      </c>
      <c r="J648" s="302" t="s">
        <v>486</v>
      </c>
      <c r="K648" s="302" t="s">
        <v>487</v>
      </c>
      <c r="L648" s="301" t="s">
        <v>488</v>
      </c>
      <c r="M648" s="302" t="s">
        <v>607</v>
      </c>
      <c r="N648" s="302" t="s">
        <v>608</v>
      </c>
      <c r="O648" s="302" t="s">
        <v>487</v>
      </c>
      <c r="P648" s="302" t="s">
        <v>484</v>
      </c>
      <c r="Q648" s="301" t="s">
        <v>491</v>
      </c>
      <c r="R648" s="302" t="s">
        <v>492</v>
      </c>
      <c r="S648" s="302" t="s">
        <v>721</v>
      </c>
      <c r="T648" s="302">
        <v>119360107</v>
      </c>
      <c r="U648" s="302">
        <v>10193492</v>
      </c>
      <c r="V648" s="302" t="s">
        <v>722</v>
      </c>
      <c r="W648" s="303" t="s">
        <v>1546</v>
      </c>
      <c r="X648" s="302" t="s">
        <v>764</v>
      </c>
      <c r="Y648" s="302" t="s">
        <v>496</v>
      </c>
      <c r="Z648" s="302" t="s">
        <v>725</v>
      </c>
      <c r="AA648" s="302"/>
      <c r="AB648" s="302" t="s">
        <v>726</v>
      </c>
      <c r="AC648" s="302" t="s">
        <v>500</v>
      </c>
      <c r="AD648" s="304">
        <v>15000</v>
      </c>
      <c r="AE648" s="304">
        <v>16050</v>
      </c>
      <c r="AF648" s="302" t="s">
        <v>273</v>
      </c>
      <c r="AG648" s="302">
        <v>2.2060999999999999E-4</v>
      </c>
      <c r="AH648" s="304">
        <v>3.31</v>
      </c>
      <c r="AI648" s="304">
        <v>3.54</v>
      </c>
      <c r="AJ648" s="302" t="s">
        <v>501</v>
      </c>
      <c r="AK648" s="302" t="s">
        <v>502</v>
      </c>
      <c r="AL648" s="301" t="s">
        <v>503</v>
      </c>
      <c r="AM648" s="302">
        <v>34810</v>
      </c>
      <c r="AN648" s="302">
        <v>71610</v>
      </c>
      <c r="AO648" s="301" t="s">
        <v>477</v>
      </c>
      <c r="AP648" s="301" t="s">
        <v>504</v>
      </c>
      <c r="AQ648" s="302" t="s">
        <v>766</v>
      </c>
      <c r="AR648" s="302"/>
      <c r="AS648" s="303"/>
      <c r="AT648" s="302"/>
      <c r="AU648" s="302"/>
      <c r="AV648" s="304"/>
      <c r="AW648" s="302"/>
      <c r="AX648" s="302"/>
      <c r="AY648" s="304"/>
      <c r="AZ648" s="302">
        <v>1040764</v>
      </c>
      <c r="BA648" s="302" t="s">
        <v>749</v>
      </c>
      <c r="BB648" s="302" t="s">
        <v>750</v>
      </c>
      <c r="BC648" s="302" t="s">
        <v>512</v>
      </c>
      <c r="BD648" s="302"/>
      <c r="BE648" s="303"/>
      <c r="BF648" s="302"/>
      <c r="BG648" s="304"/>
      <c r="BH648" s="302">
        <v>10193492</v>
      </c>
      <c r="BI648" s="302">
        <v>1</v>
      </c>
      <c r="BJ648" s="302" t="s">
        <v>751</v>
      </c>
      <c r="BK648" s="302" t="s">
        <v>752</v>
      </c>
      <c r="BL648" s="302" t="s">
        <v>745</v>
      </c>
      <c r="BM648" s="302"/>
      <c r="BN648" s="302"/>
      <c r="BO648" s="302"/>
      <c r="BP648" s="302"/>
      <c r="BQ648" s="302"/>
      <c r="BR648" s="302"/>
    </row>
    <row r="649" spans="1:70" hidden="1" x14ac:dyDescent="0.35">
      <c r="A649" s="301" t="s">
        <v>477</v>
      </c>
      <c r="B649" s="302" t="s">
        <v>478</v>
      </c>
      <c r="C649" s="302" t="s">
        <v>479</v>
      </c>
      <c r="D649" s="303" t="s">
        <v>480</v>
      </c>
      <c r="E649" s="303" t="s">
        <v>481</v>
      </c>
      <c r="F649" s="302" t="s">
        <v>482</v>
      </c>
      <c r="G649" s="302" t="s">
        <v>483</v>
      </c>
      <c r="H649" s="302" t="s">
        <v>484</v>
      </c>
      <c r="I649" s="302" t="s">
        <v>485</v>
      </c>
      <c r="J649" s="302" t="s">
        <v>486</v>
      </c>
      <c r="K649" s="302" t="s">
        <v>487</v>
      </c>
      <c r="L649" s="301" t="s">
        <v>488</v>
      </c>
      <c r="M649" s="302" t="s">
        <v>607</v>
      </c>
      <c r="N649" s="302" t="s">
        <v>608</v>
      </c>
      <c r="O649" s="302" t="s">
        <v>487</v>
      </c>
      <c r="P649" s="302" t="s">
        <v>484</v>
      </c>
      <c r="Q649" s="301" t="s">
        <v>491</v>
      </c>
      <c r="R649" s="302" t="s">
        <v>492</v>
      </c>
      <c r="S649" s="302" t="s">
        <v>721</v>
      </c>
      <c r="T649" s="302">
        <v>119360108</v>
      </c>
      <c r="U649" s="302">
        <v>10193216</v>
      </c>
      <c r="V649" s="302" t="s">
        <v>722</v>
      </c>
      <c r="W649" s="303" t="s">
        <v>911</v>
      </c>
      <c r="X649" s="302" t="s">
        <v>764</v>
      </c>
      <c r="Y649" s="302" t="s">
        <v>496</v>
      </c>
      <c r="Z649" s="302" t="s">
        <v>725</v>
      </c>
      <c r="AA649" s="302"/>
      <c r="AB649" s="302" t="s">
        <v>726</v>
      </c>
      <c r="AC649" s="302" t="s">
        <v>500</v>
      </c>
      <c r="AD649" s="304">
        <v>15000</v>
      </c>
      <c r="AE649" s="304">
        <v>16050</v>
      </c>
      <c r="AF649" s="302" t="s">
        <v>273</v>
      </c>
      <c r="AG649" s="302">
        <v>2.2060999999999999E-4</v>
      </c>
      <c r="AH649" s="304">
        <v>3.31</v>
      </c>
      <c r="AI649" s="304">
        <v>3.54</v>
      </c>
      <c r="AJ649" s="302" t="s">
        <v>501</v>
      </c>
      <c r="AK649" s="302" t="s">
        <v>502</v>
      </c>
      <c r="AL649" s="301" t="s">
        <v>503</v>
      </c>
      <c r="AM649" s="302">
        <v>34810</v>
      </c>
      <c r="AN649" s="302">
        <v>71610</v>
      </c>
      <c r="AO649" s="301" t="s">
        <v>477</v>
      </c>
      <c r="AP649" s="301" t="s">
        <v>504</v>
      </c>
      <c r="AQ649" s="302" t="s">
        <v>766</v>
      </c>
      <c r="AR649" s="302"/>
      <c r="AS649" s="303"/>
      <c r="AT649" s="302"/>
      <c r="AU649" s="302"/>
      <c r="AV649" s="304"/>
      <c r="AW649" s="302"/>
      <c r="AX649" s="302"/>
      <c r="AY649" s="304"/>
      <c r="AZ649" s="302">
        <v>1040764</v>
      </c>
      <c r="BA649" s="302" t="s">
        <v>749</v>
      </c>
      <c r="BB649" s="302" t="s">
        <v>750</v>
      </c>
      <c r="BC649" s="302" t="s">
        <v>512</v>
      </c>
      <c r="BD649" s="302"/>
      <c r="BE649" s="303"/>
      <c r="BF649" s="302"/>
      <c r="BG649" s="304"/>
      <c r="BH649" s="302">
        <v>10193216</v>
      </c>
      <c r="BI649" s="302">
        <v>1</v>
      </c>
      <c r="BJ649" s="302" t="s">
        <v>751</v>
      </c>
      <c r="BK649" s="302" t="s">
        <v>752</v>
      </c>
      <c r="BL649" s="302" t="s">
        <v>745</v>
      </c>
      <c r="BM649" s="302"/>
      <c r="BN649" s="302"/>
      <c r="BO649" s="302"/>
      <c r="BP649" s="302"/>
      <c r="BQ649" s="302"/>
      <c r="BR649" s="302"/>
    </row>
    <row r="650" spans="1:70" hidden="1" x14ac:dyDescent="0.35">
      <c r="A650" s="301" t="s">
        <v>477</v>
      </c>
      <c r="B650" s="302" t="s">
        <v>478</v>
      </c>
      <c r="C650" s="302" t="s">
        <v>479</v>
      </c>
      <c r="D650" s="303" t="s">
        <v>480</v>
      </c>
      <c r="E650" s="303" t="s">
        <v>481</v>
      </c>
      <c r="F650" s="302" t="s">
        <v>482</v>
      </c>
      <c r="G650" s="302" t="s">
        <v>483</v>
      </c>
      <c r="H650" s="302" t="s">
        <v>484</v>
      </c>
      <c r="I650" s="302" t="s">
        <v>485</v>
      </c>
      <c r="J650" s="302" t="s">
        <v>486</v>
      </c>
      <c r="K650" s="302" t="s">
        <v>487</v>
      </c>
      <c r="L650" s="301" t="s">
        <v>488</v>
      </c>
      <c r="M650" s="302" t="s">
        <v>607</v>
      </c>
      <c r="N650" s="302" t="s">
        <v>608</v>
      </c>
      <c r="O650" s="302" t="s">
        <v>487</v>
      </c>
      <c r="P650" s="302" t="s">
        <v>484</v>
      </c>
      <c r="Q650" s="301" t="s">
        <v>491</v>
      </c>
      <c r="R650" s="302" t="s">
        <v>492</v>
      </c>
      <c r="S650" s="302" t="s">
        <v>721</v>
      </c>
      <c r="T650" s="302">
        <v>119360109</v>
      </c>
      <c r="U650" s="302">
        <v>10191913</v>
      </c>
      <c r="V650" s="302" t="s">
        <v>722</v>
      </c>
      <c r="W650" s="303" t="s">
        <v>523</v>
      </c>
      <c r="X650" s="302" t="s">
        <v>764</v>
      </c>
      <c r="Y650" s="302" t="s">
        <v>496</v>
      </c>
      <c r="Z650" s="302" t="s">
        <v>725</v>
      </c>
      <c r="AA650" s="302"/>
      <c r="AB650" s="302" t="s">
        <v>726</v>
      </c>
      <c r="AC650" s="302" t="s">
        <v>500</v>
      </c>
      <c r="AD650" s="304">
        <v>15000</v>
      </c>
      <c r="AE650" s="304">
        <v>16050</v>
      </c>
      <c r="AF650" s="302" t="s">
        <v>273</v>
      </c>
      <c r="AG650" s="302">
        <v>2.2060999999999999E-4</v>
      </c>
      <c r="AH650" s="304">
        <v>3.31</v>
      </c>
      <c r="AI650" s="304">
        <v>3.54</v>
      </c>
      <c r="AJ650" s="302" t="s">
        <v>501</v>
      </c>
      <c r="AK650" s="302" t="s">
        <v>502</v>
      </c>
      <c r="AL650" s="301" t="s">
        <v>503</v>
      </c>
      <c r="AM650" s="302">
        <v>34810</v>
      </c>
      <c r="AN650" s="302">
        <v>71610</v>
      </c>
      <c r="AO650" s="301" t="s">
        <v>477</v>
      </c>
      <c r="AP650" s="301" t="s">
        <v>504</v>
      </c>
      <c r="AQ650" s="302" t="s">
        <v>766</v>
      </c>
      <c r="AR650" s="302"/>
      <c r="AS650" s="303"/>
      <c r="AT650" s="302"/>
      <c r="AU650" s="302"/>
      <c r="AV650" s="304"/>
      <c r="AW650" s="302"/>
      <c r="AX650" s="302"/>
      <c r="AY650" s="304"/>
      <c r="AZ650" s="302">
        <v>1040764</v>
      </c>
      <c r="BA650" s="302" t="s">
        <v>749</v>
      </c>
      <c r="BB650" s="302" t="s">
        <v>750</v>
      </c>
      <c r="BC650" s="302" t="s">
        <v>512</v>
      </c>
      <c r="BD650" s="302"/>
      <c r="BE650" s="303"/>
      <c r="BF650" s="302"/>
      <c r="BG650" s="304"/>
      <c r="BH650" s="302">
        <v>10191913</v>
      </c>
      <c r="BI650" s="302">
        <v>1</v>
      </c>
      <c r="BJ650" s="302" t="s">
        <v>751</v>
      </c>
      <c r="BK650" s="302" t="s">
        <v>752</v>
      </c>
      <c r="BL650" s="302" t="s">
        <v>745</v>
      </c>
      <c r="BM650" s="302"/>
      <c r="BN650" s="302"/>
      <c r="BO650" s="302"/>
      <c r="BP650" s="302"/>
      <c r="BQ650" s="302"/>
      <c r="BR650" s="302"/>
    </row>
    <row r="651" spans="1:70" hidden="1" x14ac:dyDescent="0.35">
      <c r="A651" s="301" t="s">
        <v>477</v>
      </c>
      <c r="B651" s="302" t="s">
        <v>478</v>
      </c>
      <c r="C651" s="302" t="s">
        <v>479</v>
      </c>
      <c r="D651" s="303" t="s">
        <v>480</v>
      </c>
      <c r="E651" s="303" t="s">
        <v>481</v>
      </c>
      <c r="F651" s="302" t="s">
        <v>482</v>
      </c>
      <c r="G651" s="302" t="s">
        <v>483</v>
      </c>
      <c r="H651" s="302" t="s">
        <v>484</v>
      </c>
      <c r="I651" s="302" t="s">
        <v>485</v>
      </c>
      <c r="J651" s="302" t="s">
        <v>486</v>
      </c>
      <c r="K651" s="302" t="s">
        <v>487</v>
      </c>
      <c r="L651" s="301" t="s">
        <v>488</v>
      </c>
      <c r="M651" s="302" t="s">
        <v>607</v>
      </c>
      <c r="N651" s="302" t="s">
        <v>608</v>
      </c>
      <c r="O651" s="302" t="s">
        <v>487</v>
      </c>
      <c r="P651" s="302" t="s">
        <v>484</v>
      </c>
      <c r="Q651" s="301" t="s">
        <v>491</v>
      </c>
      <c r="R651" s="302" t="s">
        <v>492</v>
      </c>
      <c r="S651" s="302" t="s">
        <v>721</v>
      </c>
      <c r="T651" s="302">
        <v>119360110</v>
      </c>
      <c r="U651" s="302">
        <v>10241771</v>
      </c>
      <c r="V651" s="302" t="s">
        <v>722</v>
      </c>
      <c r="W651" s="303" t="s">
        <v>1796</v>
      </c>
      <c r="X651" s="302" t="s">
        <v>1058</v>
      </c>
      <c r="Y651" s="302" t="s">
        <v>590</v>
      </c>
      <c r="Z651" s="302" t="s">
        <v>725</v>
      </c>
      <c r="AA651" s="302"/>
      <c r="AB651" s="302" t="s">
        <v>726</v>
      </c>
      <c r="AC651" s="302" t="s">
        <v>500</v>
      </c>
      <c r="AD651" s="304">
        <v>2271.6660499999998</v>
      </c>
      <c r="AE651" s="304">
        <v>2430.6826735</v>
      </c>
      <c r="AF651" s="302" t="s">
        <v>741</v>
      </c>
      <c r="AG651" s="302">
        <v>1</v>
      </c>
      <c r="AH651" s="304">
        <v>2271.6660499999998</v>
      </c>
      <c r="AI651" s="304">
        <v>2430.6826735</v>
      </c>
      <c r="AJ651" s="302" t="s">
        <v>501</v>
      </c>
      <c r="AK651" s="302" t="s">
        <v>502</v>
      </c>
      <c r="AL651" s="301" t="s">
        <v>503</v>
      </c>
      <c r="AM651" s="302">
        <v>34801</v>
      </c>
      <c r="AN651" s="302">
        <v>71635</v>
      </c>
      <c r="AO651" s="301" t="s">
        <v>477</v>
      </c>
      <c r="AP651" s="301" t="s">
        <v>504</v>
      </c>
      <c r="AQ651" s="302" t="s">
        <v>1797</v>
      </c>
      <c r="AR651" s="302"/>
      <c r="AS651" s="303"/>
      <c r="AT651" s="302"/>
      <c r="AU651" s="302"/>
      <c r="AV651" s="304"/>
      <c r="AW651" s="302"/>
      <c r="AX651" s="302"/>
      <c r="AY651" s="304"/>
      <c r="AZ651" s="302">
        <v>1123049</v>
      </c>
      <c r="BA651" s="302" t="s">
        <v>1592</v>
      </c>
      <c r="BB651" s="302" t="s">
        <v>1593</v>
      </c>
      <c r="BC651" s="302" t="s">
        <v>512</v>
      </c>
      <c r="BD651" s="302"/>
      <c r="BE651" s="303"/>
      <c r="BF651" s="302"/>
      <c r="BG651" s="304"/>
      <c r="BH651" s="302">
        <v>10241771</v>
      </c>
      <c r="BI651" s="302">
        <v>1</v>
      </c>
      <c r="BJ651" s="302" t="s">
        <v>1798</v>
      </c>
      <c r="BK651" s="302" t="s">
        <v>731</v>
      </c>
      <c r="BL651" s="302" t="s">
        <v>745</v>
      </c>
      <c r="BM651" s="302"/>
      <c r="BN651" s="302"/>
      <c r="BO651" s="302"/>
      <c r="BP651" s="302"/>
      <c r="BQ651" s="302"/>
      <c r="BR651" s="302"/>
    </row>
    <row r="652" spans="1:70" hidden="1" x14ac:dyDescent="0.35">
      <c r="A652" s="301" t="s">
        <v>477</v>
      </c>
      <c r="B652" s="302" t="s">
        <v>478</v>
      </c>
      <c r="C652" s="302" t="s">
        <v>479</v>
      </c>
      <c r="D652" s="303" t="s">
        <v>480</v>
      </c>
      <c r="E652" s="303" t="s">
        <v>481</v>
      </c>
      <c r="F652" s="302" t="s">
        <v>482</v>
      </c>
      <c r="G652" s="302" t="s">
        <v>483</v>
      </c>
      <c r="H652" s="302" t="s">
        <v>484</v>
      </c>
      <c r="I652" s="302" t="s">
        <v>485</v>
      </c>
      <c r="J652" s="302" t="s">
        <v>486</v>
      </c>
      <c r="K652" s="302" t="s">
        <v>487</v>
      </c>
      <c r="L652" s="301" t="s">
        <v>488</v>
      </c>
      <c r="M652" s="302" t="s">
        <v>607</v>
      </c>
      <c r="N652" s="302" t="s">
        <v>608</v>
      </c>
      <c r="O652" s="302" t="s">
        <v>487</v>
      </c>
      <c r="P652" s="302" t="s">
        <v>484</v>
      </c>
      <c r="Q652" s="301" t="s">
        <v>491</v>
      </c>
      <c r="R652" s="302" t="s">
        <v>492</v>
      </c>
      <c r="S652" s="302" t="s">
        <v>721</v>
      </c>
      <c r="T652" s="302">
        <v>119360111</v>
      </c>
      <c r="U652" s="302">
        <v>10221842</v>
      </c>
      <c r="V652" s="302" t="s">
        <v>722</v>
      </c>
      <c r="W652" s="303" t="s">
        <v>946</v>
      </c>
      <c r="X652" s="302" t="s">
        <v>764</v>
      </c>
      <c r="Y652" s="302" t="s">
        <v>496</v>
      </c>
      <c r="Z652" s="302" t="s">
        <v>725</v>
      </c>
      <c r="AA652" s="302"/>
      <c r="AB652" s="302" t="s">
        <v>726</v>
      </c>
      <c r="AC652" s="302" t="s">
        <v>500</v>
      </c>
      <c r="AD652" s="304">
        <v>1165000</v>
      </c>
      <c r="AE652" s="304">
        <v>1246550</v>
      </c>
      <c r="AF652" s="302" t="s">
        <v>273</v>
      </c>
      <c r="AG652" s="302">
        <v>2.2636999999999999E-4</v>
      </c>
      <c r="AH652" s="304">
        <v>263.72000000000003</v>
      </c>
      <c r="AI652" s="304">
        <v>282.18</v>
      </c>
      <c r="AJ652" s="302" t="s">
        <v>501</v>
      </c>
      <c r="AK652" s="302" t="s">
        <v>502</v>
      </c>
      <c r="AL652" s="301" t="s">
        <v>503</v>
      </c>
      <c r="AM652" s="302">
        <v>34810</v>
      </c>
      <c r="AN652" s="302">
        <v>71610</v>
      </c>
      <c r="AO652" s="301" t="s">
        <v>477</v>
      </c>
      <c r="AP652" s="301" t="s">
        <v>504</v>
      </c>
      <c r="AQ652" s="302" t="s">
        <v>766</v>
      </c>
      <c r="AR652" s="302"/>
      <c r="AS652" s="303"/>
      <c r="AT652" s="302"/>
      <c r="AU652" s="302"/>
      <c r="AV652" s="304"/>
      <c r="AW652" s="302"/>
      <c r="AX652" s="302"/>
      <c r="AY652" s="304"/>
      <c r="AZ652" s="302">
        <v>1040764</v>
      </c>
      <c r="BA652" s="302" t="s">
        <v>749</v>
      </c>
      <c r="BB652" s="302" t="s">
        <v>750</v>
      </c>
      <c r="BC652" s="302" t="s">
        <v>512</v>
      </c>
      <c r="BD652" s="302"/>
      <c r="BE652" s="303"/>
      <c r="BF652" s="302"/>
      <c r="BG652" s="304"/>
      <c r="BH652" s="302">
        <v>10221842</v>
      </c>
      <c r="BI652" s="302">
        <v>1</v>
      </c>
      <c r="BJ652" s="302" t="s">
        <v>751</v>
      </c>
      <c r="BK652" s="302" t="s">
        <v>752</v>
      </c>
      <c r="BL652" s="302" t="s">
        <v>732</v>
      </c>
      <c r="BM652" s="302"/>
      <c r="BN652" s="302"/>
      <c r="BO652" s="302"/>
      <c r="BP652" s="302"/>
      <c r="BQ652" s="302"/>
      <c r="BR652" s="302"/>
    </row>
    <row r="653" spans="1:70" hidden="1" x14ac:dyDescent="0.35">
      <c r="A653" s="301" t="s">
        <v>477</v>
      </c>
      <c r="B653" s="302" t="s">
        <v>478</v>
      </c>
      <c r="C653" s="302" t="s">
        <v>479</v>
      </c>
      <c r="D653" s="303" t="s">
        <v>480</v>
      </c>
      <c r="E653" s="303" t="s">
        <v>481</v>
      </c>
      <c r="F653" s="302" t="s">
        <v>482</v>
      </c>
      <c r="G653" s="302" t="s">
        <v>483</v>
      </c>
      <c r="H653" s="302" t="s">
        <v>484</v>
      </c>
      <c r="I653" s="302" t="s">
        <v>485</v>
      </c>
      <c r="J653" s="302" t="s">
        <v>486</v>
      </c>
      <c r="K653" s="302" t="s">
        <v>487</v>
      </c>
      <c r="L653" s="301" t="s">
        <v>488</v>
      </c>
      <c r="M653" s="302" t="s">
        <v>607</v>
      </c>
      <c r="N653" s="302" t="s">
        <v>608</v>
      </c>
      <c r="O653" s="302" t="s">
        <v>487</v>
      </c>
      <c r="P653" s="302" t="s">
        <v>484</v>
      </c>
      <c r="Q653" s="301" t="s">
        <v>491</v>
      </c>
      <c r="R653" s="302" t="s">
        <v>492</v>
      </c>
      <c r="S653" s="302" t="s">
        <v>721</v>
      </c>
      <c r="T653" s="302">
        <v>119360112</v>
      </c>
      <c r="U653" s="302">
        <v>10218371</v>
      </c>
      <c r="V653" s="302" t="s">
        <v>722</v>
      </c>
      <c r="W653" s="303" t="s">
        <v>946</v>
      </c>
      <c r="X653" s="302" t="s">
        <v>1242</v>
      </c>
      <c r="Y653" s="302" t="s">
        <v>590</v>
      </c>
      <c r="Z653" s="302" t="s">
        <v>725</v>
      </c>
      <c r="AA653" s="302"/>
      <c r="AB653" s="302" t="s">
        <v>726</v>
      </c>
      <c r="AC653" s="302" t="s">
        <v>500</v>
      </c>
      <c r="AD653" s="304">
        <v>150000</v>
      </c>
      <c r="AE653" s="304">
        <v>160500</v>
      </c>
      <c r="AF653" s="302" t="s">
        <v>273</v>
      </c>
      <c r="AG653" s="302">
        <v>2.2636999999999999E-4</v>
      </c>
      <c r="AH653" s="304">
        <v>33.96</v>
      </c>
      <c r="AI653" s="304">
        <v>36.33</v>
      </c>
      <c r="AJ653" s="302" t="s">
        <v>501</v>
      </c>
      <c r="AK653" s="302" t="s">
        <v>502</v>
      </c>
      <c r="AL653" s="301" t="s">
        <v>503</v>
      </c>
      <c r="AM653" s="302">
        <v>34801</v>
      </c>
      <c r="AN653" s="302">
        <v>72715</v>
      </c>
      <c r="AO653" s="301" t="s">
        <v>477</v>
      </c>
      <c r="AP653" s="301" t="s">
        <v>504</v>
      </c>
      <c r="AQ653" s="302" t="s">
        <v>1243</v>
      </c>
      <c r="AR653" s="302"/>
      <c r="AS653" s="303"/>
      <c r="AT653" s="302"/>
      <c r="AU653" s="302"/>
      <c r="AV653" s="304"/>
      <c r="AW653" s="302"/>
      <c r="AX653" s="302"/>
      <c r="AY653" s="304"/>
      <c r="AZ653" s="302">
        <v>1040651</v>
      </c>
      <c r="BA653" s="302" t="s">
        <v>1244</v>
      </c>
      <c r="BB653" s="302" t="s">
        <v>1245</v>
      </c>
      <c r="BC653" s="302" t="s">
        <v>512</v>
      </c>
      <c r="BD653" s="302"/>
      <c r="BE653" s="303"/>
      <c r="BF653" s="302"/>
      <c r="BG653" s="304"/>
      <c r="BH653" s="302">
        <v>10218371</v>
      </c>
      <c r="BI653" s="302">
        <v>1</v>
      </c>
      <c r="BJ653" s="302" t="s">
        <v>1799</v>
      </c>
      <c r="BK653" s="302" t="s">
        <v>752</v>
      </c>
      <c r="BL653" s="302" t="s">
        <v>732</v>
      </c>
      <c r="BM653" s="302"/>
      <c r="BN653" s="302"/>
      <c r="BO653" s="302"/>
      <c r="BP653" s="302"/>
      <c r="BQ653" s="302"/>
      <c r="BR653" s="302"/>
    </row>
    <row r="654" spans="1:70" hidden="1" x14ac:dyDescent="0.35">
      <c r="A654" s="301" t="s">
        <v>477</v>
      </c>
      <c r="B654" s="302" t="s">
        <v>478</v>
      </c>
      <c r="C654" s="302" t="s">
        <v>479</v>
      </c>
      <c r="D654" s="303" t="s">
        <v>480</v>
      </c>
      <c r="E654" s="303" t="s">
        <v>481</v>
      </c>
      <c r="F654" s="302" t="s">
        <v>482</v>
      </c>
      <c r="G654" s="302" t="s">
        <v>483</v>
      </c>
      <c r="H654" s="302" t="s">
        <v>484</v>
      </c>
      <c r="I654" s="302" t="s">
        <v>485</v>
      </c>
      <c r="J654" s="302" t="s">
        <v>486</v>
      </c>
      <c r="K654" s="302" t="s">
        <v>487</v>
      </c>
      <c r="L654" s="301" t="s">
        <v>488</v>
      </c>
      <c r="M654" s="302" t="s">
        <v>607</v>
      </c>
      <c r="N654" s="302" t="s">
        <v>608</v>
      </c>
      <c r="O654" s="302" t="s">
        <v>487</v>
      </c>
      <c r="P654" s="302" t="s">
        <v>484</v>
      </c>
      <c r="Q654" s="301" t="s">
        <v>491</v>
      </c>
      <c r="R654" s="302" t="s">
        <v>492</v>
      </c>
      <c r="S654" s="302" t="s">
        <v>721</v>
      </c>
      <c r="T654" s="302">
        <v>119360113</v>
      </c>
      <c r="U654" s="302">
        <v>10219635</v>
      </c>
      <c r="V654" s="302" t="s">
        <v>722</v>
      </c>
      <c r="W654" s="303" t="s">
        <v>1800</v>
      </c>
      <c r="X654" s="302" t="s">
        <v>764</v>
      </c>
      <c r="Y654" s="302" t="s">
        <v>496</v>
      </c>
      <c r="Z654" s="302" t="s">
        <v>725</v>
      </c>
      <c r="AA654" s="302"/>
      <c r="AB654" s="302" t="s">
        <v>726</v>
      </c>
      <c r="AC654" s="302" t="s">
        <v>500</v>
      </c>
      <c r="AD654" s="304">
        <v>2184500</v>
      </c>
      <c r="AE654" s="304">
        <v>2337415</v>
      </c>
      <c r="AF654" s="302" t="s">
        <v>273</v>
      </c>
      <c r="AG654" s="302">
        <v>2.2636999999999999E-4</v>
      </c>
      <c r="AH654" s="304">
        <v>494.51</v>
      </c>
      <c r="AI654" s="304">
        <v>529.12</v>
      </c>
      <c r="AJ654" s="302" t="s">
        <v>501</v>
      </c>
      <c r="AK654" s="302" t="s">
        <v>502</v>
      </c>
      <c r="AL654" s="301" t="s">
        <v>503</v>
      </c>
      <c r="AM654" s="302">
        <v>34810</v>
      </c>
      <c r="AN654" s="302">
        <v>71610</v>
      </c>
      <c r="AO654" s="301" t="s">
        <v>477</v>
      </c>
      <c r="AP654" s="301" t="s">
        <v>504</v>
      </c>
      <c r="AQ654" s="302" t="s">
        <v>766</v>
      </c>
      <c r="AR654" s="302"/>
      <c r="AS654" s="303"/>
      <c r="AT654" s="302"/>
      <c r="AU654" s="302"/>
      <c r="AV654" s="304"/>
      <c r="AW654" s="302"/>
      <c r="AX654" s="302"/>
      <c r="AY654" s="304"/>
      <c r="AZ654" s="302">
        <v>1040764</v>
      </c>
      <c r="BA654" s="302" t="s">
        <v>749</v>
      </c>
      <c r="BB654" s="302" t="s">
        <v>750</v>
      </c>
      <c r="BC654" s="302" t="s">
        <v>512</v>
      </c>
      <c r="BD654" s="302"/>
      <c r="BE654" s="303"/>
      <c r="BF654" s="302"/>
      <c r="BG654" s="304"/>
      <c r="BH654" s="302">
        <v>10219635</v>
      </c>
      <c r="BI654" s="302">
        <v>1</v>
      </c>
      <c r="BJ654" s="302" t="s">
        <v>751</v>
      </c>
      <c r="BK654" s="302" t="s">
        <v>752</v>
      </c>
      <c r="BL654" s="302" t="s">
        <v>732</v>
      </c>
      <c r="BM654" s="302"/>
      <c r="BN654" s="302"/>
      <c r="BO654" s="302"/>
      <c r="BP654" s="302"/>
      <c r="BQ654" s="302"/>
      <c r="BR654" s="302"/>
    </row>
    <row r="655" spans="1:70" hidden="1" x14ac:dyDescent="0.35">
      <c r="A655" s="301" t="s">
        <v>477</v>
      </c>
      <c r="B655" s="302" t="s">
        <v>478</v>
      </c>
      <c r="C655" s="302" t="s">
        <v>479</v>
      </c>
      <c r="D655" s="303" t="s">
        <v>480</v>
      </c>
      <c r="E655" s="303" t="s">
        <v>481</v>
      </c>
      <c r="F655" s="302" t="s">
        <v>482</v>
      </c>
      <c r="G655" s="302" t="s">
        <v>483</v>
      </c>
      <c r="H655" s="302" t="s">
        <v>484</v>
      </c>
      <c r="I655" s="302" t="s">
        <v>485</v>
      </c>
      <c r="J655" s="302" t="s">
        <v>486</v>
      </c>
      <c r="K655" s="302" t="s">
        <v>487</v>
      </c>
      <c r="L655" s="301" t="s">
        <v>488</v>
      </c>
      <c r="M655" s="302" t="s">
        <v>607</v>
      </c>
      <c r="N655" s="302" t="s">
        <v>608</v>
      </c>
      <c r="O655" s="302" t="s">
        <v>487</v>
      </c>
      <c r="P655" s="302" t="s">
        <v>484</v>
      </c>
      <c r="Q655" s="301" t="s">
        <v>491</v>
      </c>
      <c r="R655" s="302" t="s">
        <v>492</v>
      </c>
      <c r="S655" s="302" t="s">
        <v>721</v>
      </c>
      <c r="T655" s="302">
        <v>119360114</v>
      </c>
      <c r="U655" s="302">
        <v>10366762</v>
      </c>
      <c r="V655" s="302" t="s">
        <v>722</v>
      </c>
      <c r="W655" s="303" t="s">
        <v>1801</v>
      </c>
      <c r="X655" s="302" t="s">
        <v>747</v>
      </c>
      <c r="Y655" s="302" t="s">
        <v>496</v>
      </c>
      <c r="Z655" s="302" t="s">
        <v>725</v>
      </c>
      <c r="AA655" s="302"/>
      <c r="AB655" s="302" t="s">
        <v>726</v>
      </c>
      <c r="AC655" s="302" t="s">
        <v>500</v>
      </c>
      <c r="AD655" s="304">
        <v>576700</v>
      </c>
      <c r="AE655" s="304">
        <v>617069</v>
      </c>
      <c r="AF655" s="302" t="s">
        <v>273</v>
      </c>
      <c r="AG655" s="302">
        <v>2.1383E-4</v>
      </c>
      <c r="AH655" s="304">
        <v>123.32</v>
      </c>
      <c r="AI655" s="304">
        <v>131.94999999999999</v>
      </c>
      <c r="AJ655" s="302" t="s">
        <v>501</v>
      </c>
      <c r="AK655" s="302" t="s">
        <v>502</v>
      </c>
      <c r="AL655" s="301" t="s">
        <v>503</v>
      </c>
      <c r="AM655" s="302">
        <v>34810</v>
      </c>
      <c r="AN655" s="302">
        <v>71605</v>
      </c>
      <c r="AO655" s="301" t="s">
        <v>477</v>
      </c>
      <c r="AP655" s="301" t="s">
        <v>504</v>
      </c>
      <c r="AQ655" s="302" t="s">
        <v>748</v>
      </c>
      <c r="AR655" s="302"/>
      <c r="AS655" s="303"/>
      <c r="AT655" s="302"/>
      <c r="AU655" s="302"/>
      <c r="AV655" s="304"/>
      <c r="AW655" s="302"/>
      <c r="AX655" s="302"/>
      <c r="AY655" s="304"/>
      <c r="AZ655" s="302">
        <v>1040764</v>
      </c>
      <c r="BA655" s="302" t="s">
        <v>749</v>
      </c>
      <c r="BB655" s="302" t="s">
        <v>750</v>
      </c>
      <c r="BC655" s="302" t="s">
        <v>512</v>
      </c>
      <c r="BD655" s="302"/>
      <c r="BE655" s="303"/>
      <c r="BF655" s="302"/>
      <c r="BG655" s="304"/>
      <c r="BH655" s="302">
        <v>10366762</v>
      </c>
      <c r="BI655" s="302">
        <v>1</v>
      </c>
      <c r="BJ655" s="302" t="s">
        <v>751</v>
      </c>
      <c r="BK655" s="302" t="s">
        <v>752</v>
      </c>
      <c r="BL655" s="302" t="s">
        <v>732</v>
      </c>
      <c r="BM655" s="302"/>
      <c r="BN655" s="302"/>
      <c r="BO655" s="302"/>
      <c r="BP655" s="302"/>
      <c r="BQ655" s="302"/>
      <c r="BR655" s="302"/>
    </row>
    <row r="656" spans="1:70" hidden="1" x14ac:dyDescent="0.35">
      <c r="A656" s="301" t="s">
        <v>477</v>
      </c>
      <c r="B656" s="302" t="s">
        <v>478</v>
      </c>
      <c r="C656" s="302" t="s">
        <v>479</v>
      </c>
      <c r="D656" s="303" t="s">
        <v>480</v>
      </c>
      <c r="E656" s="303" t="s">
        <v>481</v>
      </c>
      <c r="F656" s="302" t="s">
        <v>482</v>
      </c>
      <c r="G656" s="302" t="s">
        <v>483</v>
      </c>
      <c r="H656" s="302" t="s">
        <v>484</v>
      </c>
      <c r="I656" s="302" t="s">
        <v>485</v>
      </c>
      <c r="J656" s="302" t="s">
        <v>486</v>
      </c>
      <c r="K656" s="302" t="s">
        <v>487</v>
      </c>
      <c r="L656" s="301" t="s">
        <v>488</v>
      </c>
      <c r="M656" s="302" t="s">
        <v>607</v>
      </c>
      <c r="N656" s="302" t="s">
        <v>608</v>
      </c>
      <c r="O656" s="302" t="s">
        <v>487</v>
      </c>
      <c r="P656" s="302" t="s">
        <v>484</v>
      </c>
      <c r="Q656" s="301" t="s">
        <v>491</v>
      </c>
      <c r="R656" s="302" t="s">
        <v>492</v>
      </c>
      <c r="S656" s="302" t="s">
        <v>721</v>
      </c>
      <c r="T656" s="302">
        <v>119360115</v>
      </c>
      <c r="U656" s="302">
        <v>10364016</v>
      </c>
      <c r="V656" s="302" t="s">
        <v>722</v>
      </c>
      <c r="W656" s="303" t="s">
        <v>1168</v>
      </c>
      <c r="X656" s="302" t="s">
        <v>747</v>
      </c>
      <c r="Y656" s="302" t="s">
        <v>496</v>
      </c>
      <c r="Z656" s="302" t="s">
        <v>725</v>
      </c>
      <c r="AA656" s="302"/>
      <c r="AB656" s="302" t="s">
        <v>726</v>
      </c>
      <c r="AC656" s="302" t="s">
        <v>500</v>
      </c>
      <c r="AD656" s="304">
        <v>7739500</v>
      </c>
      <c r="AE656" s="304">
        <v>8281265</v>
      </c>
      <c r="AF656" s="302" t="s">
        <v>273</v>
      </c>
      <c r="AG656" s="302">
        <v>2.1269E-4</v>
      </c>
      <c r="AH656" s="304">
        <v>1646.11</v>
      </c>
      <c r="AI656" s="304">
        <v>1761.34</v>
      </c>
      <c r="AJ656" s="302" t="s">
        <v>501</v>
      </c>
      <c r="AK656" s="302" t="s">
        <v>502</v>
      </c>
      <c r="AL656" s="301" t="s">
        <v>503</v>
      </c>
      <c r="AM656" s="302">
        <v>34810</v>
      </c>
      <c r="AN656" s="302">
        <v>71605</v>
      </c>
      <c r="AO656" s="301" t="s">
        <v>477</v>
      </c>
      <c r="AP656" s="301" t="s">
        <v>504</v>
      </c>
      <c r="AQ656" s="302" t="s">
        <v>748</v>
      </c>
      <c r="AR656" s="302"/>
      <c r="AS656" s="303"/>
      <c r="AT656" s="302"/>
      <c r="AU656" s="302"/>
      <c r="AV656" s="304"/>
      <c r="AW656" s="302"/>
      <c r="AX656" s="302"/>
      <c r="AY656" s="304"/>
      <c r="AZ656" s="302">
        <v>1040764</v>
      </c>
      <c r="BA656" s="302" t="s">
        <v>749</v>
      </c>
      <c r="BB656" s="302" t="s">
        <v>750</v>
      </c>
      <c r="BC656" s="302" t="s">
        <v>512</v>
      </c>
      <c r="BD656" s="302"/>
      <c r="BE656" s="303"/>
      <c r="BF656" s="302"/>
      <c r="BG656" s="304"/>
      <c r="BH656" s="302">
        <v>10364016</v>
      </c>
      <c r="BI656" s="302">
        <v>1</v>
      </c>
      <c r="BJ656" s="302" t="s">
        <v>751</v>
      </c>
      <c r="BK656" s="302" t="s">
        <v>752</v>
      </c>
      <c r="BL656" s="302" t="s">
        <v>732</v>
      </c>
      <c r="BM656" s="302"/>
      <c r="BN656" s="302"/>
      <c r="BO656" s="302"/>
      <c r="BP656" s="302"/>
      <c r="BQ656" s="302"/>
      <c r="BR656" s="302"/>
    </row>
    <row r="657" spans="1:70" hidden="1" x14ac:dyDescent="0.35">
      <c r="A657" s="301" t="s">
        <v>477</v>
      </c>
      <c r="B657" s="302" t="s">
        <v>478</v>
      </c>
      <c r="C657" s="302" t="s">
        <v>479</v>
      </c>
      <c r="D657" s="303" t="s">
        <v>480</v>
      </c>
      <c r="E657" s="303" t="s">
        <v>481</v>
      </c>
      <c r="F657" s="302" t="s">
        <v>482</v>
      </c>
      <c r="G657" s="302" t="s">
        <v>483</v>
      </c>
      <c r="H657" s="302" t="s">
        <v>484</v>
      </c>
      <c r="I657" s="302" t="s">
        <v>485</v>
      </c>
      <c r="J657" s="302" t="s">
        <v>486</v>
      </c>
      <c r="K657" s="302" t="s">
        <v>487</v>
      </c>
      <c r="L657" s="301" t="s">
        <v>488</v>
      </c>
      <c r="M657" s="302" t="s">
        <v>607</v>
      </c>
      <c r="N657" s="302" t="s">
        <v>608</v>
      </c>
      <c r="O657" s="302" t="s">
        <v>487</v>
      </c>
      <c r="P657" s="302" t="s">
        <v>484</v>
      </c>
      <c r="Q657" s="301" t="s">
        <v>491</v>
      </c>
      <c r="R657" s="302" t="s">
        <v>492</v>
      </c>
      <c r="S657" s="302" t="s">
        <v>721</v>
      </c>
      <c r="T657" s="302">
        <v>119360116</v>
      </c>
      <c r="U657" s="302">
        <v>10361354</v>
      </c>
      <c r="V657" s="302" t="s">
        <v>722</v>
      </c>
      <c r="W657" s="303" t="s">
        <v>1802</v>
      </c>
      <c r="X657" s="302" t="s">
        <v>1235</v>
      </c>
      <c r="Y657" s="302" t="s">
        <v>590</v>
      </c>
      <c r="Z657" s="302" t="s">
        <v>725</v>
      </c>
      <c r="AA657" s="302"/>
      <c r="AB657" s="302" t="s">
        <v>726</v>
      </c>
      <c r="AC657" s="302" t="s">
        <v>500</v>
      </c>
      <c r="AD657" s="304">
        <v>18693000</v>
      </c>
      <c r="AE657" s="304">
        <v>20001510</v>
      </c>
      <c r="AF657" s="302" t="s">
        <v>273</v>
      </c>
      <c r="AG657" s="302">
        <v>2.1269E-4</v>
      </c>
      <c r="AH657" s="304">
        <v>3975.81</v>
      </c>
      <c r="AI657" s="304">
        <v>4254.12</v>
      </c>
      <c r="AJ657" s="302" t="s">
        <v>501</v>
      </c>
      <c r="AK657" s="302" t="s">
        <v>502</v>
      </c>
      <c r="AL657" s="301" t="s">
        <v>503</v>
      </c>
      <c r="AM657" s="302">
        <v>34801</v>
      </c>
      <c r="AN657" s="302">
        <v>71211</v>
      </c>
      <c r="AO657" s="301" t="s">
        <v>477</v>
      </c>
      <c r="AP657" s="301" t="s">
        <v>504</v>
      </c>
      <c r="AQ657" s="302" t="s">
        <v>1236</v>
      </c>
      <c r="AR657" s="302"/>
      <c r="AS657" s="303"/>
      <c r="AT657" s="302"/>
      <c r="AU657" s="302"/>
      <c r="AV657" s="304"/>
      <c r="AW657" s="302"/>
      <c r="AX657" s="302"/>
      <c r="AY657" s="304"/>
      <c r="AZ657" s="302">
        <v>1040793</v>
      </c>
      <c r="BA657" s="302" t="s">
        <v>1803</v>
      </c>
      <c r="BB657" s="302" t="s">
        <v>1804</v>
      </c>
      <c r="BC657" s="302" t="s">
        <v>512</v>
      </c>
      <c r="BD657" s="302"/>
      <c r="BE657" s="303"/>
      <c r="BF657" s="302"/>
      <c r="BG657" s="304"/>
      <c r="BH657" s="302">
        <v>10361354</v>
      </c>
      <c r="BI657" s="302">
        <v>2</v>
      </c>
      <c r="BJ657" s="302" t="s">
        <v>1805</v>
      </c>
      <c r="BK657" s="302" t="s">
        <v>731</v>
      </c>
      <c r="BL657" s="302" t="s">
        <v>745</v>
      </c>
      <c r="BM657" s="302"/>
      <c r="BN657" s="302"/>
      <c r="BO657" s="302"/>
      <c r="BP657" s="302"/>
      <c r="BQ657" s="302"/>
      <c r="BR657" s="302"/>
    </row>
    <row r="658" spans="1:70" hidden="1" x14ac:dyDescent="0.35">
      <c r="A658" s="301" t="s">
        <v>477</v>
      </c>
      <c r="B658" s="302" t="s">
        <v>478</v>
      </c>
      <c r="C658" s="302" t="s">
        <v>479</v>
      </c>
      <c r="D658" s="303" t="s">
        <v>480</v>
      </c>
      <c r="E658" s="303" t="s">
        <v>481</v>
      </c>
      <c r="F658" s="302" t="s">
        <v>482</v>
      </c>
      <c r="G658" s="302" t="s">
        <v>483</v>
      </c>
      <c r="H658" s="302" t="s">
        <v>484</v>
      </c>
      <c r="I658" s="302" t="s">
        <v>485</v>
      </c>
      <c r="J658" s="302" t="s">
        <v>486</v>
      </c>
      <c r="K658" s="302" t="s">
        <v>487</v>
      </c>
      <c r="L658" s="301" t="s">
        <v>488</v>
      </c>
      <c r="M658" s="302" t="s">
        <v>607</v>
      </c>
      <c r="N658" s="302" t="s">
        <v>608</v>
      </c>
      <c r="O658" s="302" t="s">
        <v>487</v>
      </c>
      <c r="P658" s="302" t="s">
        <v>484</v>
      </c>
      <c r="Q658" s="301" t="s">
        <v>491</v>
      </c>
      <c r="R658" s="302" t="s">
        <v>492</v>
      </c>
      <c r="S658" s="302" t="s">
        <v>721</v>
      </c>
      <c r="T658" s="302">
        <v>119360117</v>
      </c>
      <c r="U658" s="302">
        <v>10361354</v>
      </c>
      <c r="V658" s="302" t="s">
        <v>722</v>
      </c>
      <c r="W658" s="303" t="s">
        <v>1802</v>
      </c>
      <c r="X658" s="302" t="s">
        <v>1235</v>
      </c>
      <c r="Y658" s="302" t="s">
        <v>590</v>
      </c>
      <c r="Z658" s="302" t="s">
        <v>725</v>
      </c>
      <c r="AA658" s="302"/>
      <c r="AB658" s="302" t="s">
        <v>726</v>
      </c>
      <c r="AC658" s="302" t="s">
        <v>500</v>
      </c>
      <c r="AD658" s="304">
        <v>31155000</v>
      </c>
      <c r="AE658" s="304">
        <v>33335850</v>
      </c>
      <c r="AF658" s="302" t="s">
        <v>273</v>
      </c>
      <c r="AG658" s="302">
        <v>2.1269E-4</v>
      </c>
      <c r="AH658" s="304">
        <v>6626.36</v>
      </c>
      <c r="AI658" s="304">
        <v>7090.2</v>
      </c>
      <c r="AJ658" s="302" t="s">
        <v>501</v>
      </c>
      <c r="AK658" s="302" t="s">
        <v>502</v>
      </c>
      <c r="AL658" s="301" t="s">
        <v>503</v>
      </c>
      <c r="AM658" s="302">
        <v>34801</v>
      </c>
      <c r="AN658" s="302">
        <v>71211</v>
      </c>
      <c r="AO658" s="301" t="s">
        <v>477</v>
      </c>
      <c r="AP658" s="301" t="s">
        <v>504</v>
      </c>
      <c r="AQ658" s="302" t="s">
        <v>1236</v>
      </c>
      <c r="AR658" s="302"/>
      <c r="AS658" s="303"/>
      <c r="AT658" s="302"/>
      <c r="AU658" s="302"/>
      <c r="AV658" s="304"/>
      <c r="AW658" s="302"/>
      <c r="AX658" s="302"/>
      <c r="AY658" s="304"/>
      <c r="AZ658" s="302">
        <v>1040793</v>
      </c>
      <c r="BA658" s="302" t="s">
        <v>1803</v>
      </c>
      <c r="BB658" s="302" t="s">
        <v>1804</v>
      </c>
      <c r="BC658" s="302" t="s">
        <v>512</v>
      </c>
      <c r="BD658" s="302"/>
      <c r="BE658" s="303"/>
      <c r="BF658" s="302"/>
      <c r="BG658" s="304"/>
      <c r="BH658" s="302">
        <v>10361354</v>
      </c>
      <c r="BI658" s="302">
        <v>3</v>
      </c>
      <c r="BJ658" s="302" t="s">
        <v>1806</v>
      </c>
      <c r="BK658" s="302" t="s">
        <v>731</v>
      </c>
      <c r="BL658" s="302" t="s">
        <v>745</v>
      </c>
      <c r="BM658" s="302"/>
      <c r="BN658" s="302"/>
      <c r="BO658" s="302"/>
      <c r="BP658" s="302"/>
      <c r="BQ658" s="302"/>
      <c r="BR658" s="302"/>
    </row>
    <row r="659" spans="1:70" s="399" customFormat="1" hidden="1" x14ac:dyDescent="0.35">
      <c r="A659" s="395" t="s">
        <v>477</v>
      </c>
      <c r="B659" s="396" t="s">
        <v>478</v>
      </c>
      <c r="C659" s="396" t="s">
        <v>479</v>
      </c>
      <c r="D659" s="397" t="s">
        <v>480</v>
      </c>
      <c r="E659" s="397" t="s">
        <v>481</v>
      </c>
      <c r="F659" s="396" t="s">
        <v>482</v>
      </c>
      <c r="G659" s="396" t="s">
        <v>483</v>
      </c>
      <c r="H659" s="396" t="s">
        <v>484</v>
      </c>
      <c r="I659" s="396" t="s">
        <v>485</v>
      </c>
      <c r="J659" s="396" t="s">
        <v>486</v>
      </c>
      <c r="K659" s="396" t="s">
        <v>487</v>
      </c>
      <c r="L659" s="395" t="s">
        <v>488</v>
      </c>
      <c r="M659" s="396" t="s">
        <v>607</v>
      </c>
      <c r="N659" s="396" t="s">
        <v>608</v>
      </c>
      <c r="O659" s="396" t="s">
        <v>487</v>
      </c>
      <c r="P659" s="396" t="s">
        <v>484</v>
      </c>
      <c r="Q659" s="395" t="s">
        <v>491</v>
      </c>
      <c r="R659" s="396" t="s">
        <v>492</v>
      </c>
      <c r="S659" s="396" t="s">
        <v>493</v>
      </c>
      <c r="T659" s="396">
        <v>9537693</v>
      </c>
      <c r="U659" s="396"/>
      <c r="V659" s="396"/>
      <c r="W659" s="397" t="s">
        <v>1807</v>
      </c>
      <c r="X659" s="396" t="s">
        <v>1058</v>
      </c>
      <c r="Y659" s="396" t="s">
        <v>496</v>
      </c>
      <c r="Z659" s="396" t="s">
        <v>497</v>
      </c>
      <c r="AA659" s="396" t="s">
        <v>498</v>
      </c>
      <c r="AB659" s="396" t="s">
        <v>499</v>
      </c>
      <c r="AC659" s="396" t="s">
        <v>500</v>
      </c>
      <c r="AD659" s="398">
        <v>252</v>
      </c>
      <c r="AE659" s="398">
        <v>252</v>
      </c>
      <c r="AF659" s="396" t="s">
        <v>741</v>
      </c>
      <c r="AG659" s="396">
        <v>1</v>
      </c>
      <c r="AH659" s="398">
        <v>252</v>
      </c>
      <c r="AI659" s="398">
        <v>252</v>
      </c>
      <c r="AJ659" s="396" t="s">
        <v>501</v>
      </c>
      <c r="AK659" s="396" t="s">
        <v>502</v>
      </c>
      <c r="AL659" s="395" t="s">
        <v>503</v>
      </c>
      <c r="AM659" s="396">
        <v>34810</v>
      </c>
      <c r="AN659" s="396">
        <v>71635</v>
      </c>
      <c r="AO659" s="395" t="s">
        <v>477</v>
      </c>
      <c r="AP659" s="395" t="s">
        <v>504</v>
      </c>
      <c r="AQ659" s="396" t="s">
        <v>1059</v>
      </c>
      <c r="AR659" s="396" t="s">
        <v>798</v>
      </c>
      <c r="AS659" s="397" t="s">
        <v>1808</v>
      </c>
      <c r="AT659" s="396" t="s">
        <v>482</v>
      </c>
      <c r="AU659" s="396" t="s">
        <v>1809</v>
      </c>
      <c r="AV659" s="398" t="s">
        <v>1810</v>
      </c>
      <c r="AW659" s="396" t="s">
        <v>1060</v>
      </c>
      <c r="AX659" s="396" t="s">
        <v>509</v>
      </c>
      <c r="AY659" s="398" t="s">
        <v>1061</v>
      </c>
      <c r="AZ659" s="396" t="s">
        <v>1484</v>
      </c>
      <c r="BA659" s="396" t="s">
        <v>1485</v>
      </c>
      <c r="BB659" s="396" t="s">
        <v>1486</v>
      </c>
      <c r="BC659" s="396" t="s">
        <v>512</v>
      </c>
      <c r="BD659" s="396" t="s">
        <v>1811</v>
      </c>
      <c r="BE659" s="397" t="s">
        <v>1812</v>
      </c>
      <c r="BF659" s="396" t="s">
        <v>741</v>
      </c>
      <c r="BG659" s="398" t="s">
        <v>1810</v>
      </c>
      <c r="BH659" s="396"/>
      <c r="BI659" s="396"/>
      <c r="BJ659" s="396"/>
      <c r="BK659" s="396"/>
      <c r="BL659" s="396"/>
      <c r="BM659" s="396"/>
      <c r="BN659" s="396"/>
      <c r="BO659" s="396"/>
      <c r="BP659" s="396"/>
      <c r="BQ659" s="396"/>
      <c r="BR659" s="396"/>
    </row>
    <row r="660" spans="1:70" s="399" customFormat="1" hidden="1" x14ac:dyDescent="0.35">
      <c r="A660" s="395" t="s">
        <v>477</v>
      </c>
      <c r="B660" s="396" t="s">
        <v>478</v>
      </c>
      <c r="C660" s="396" t="s">
        <v>479</v>
      </c>
      <c r="D660" s="397" t="s">
        <v>480</v>
      </c>
      <c r="E660" s="397" t="s">
        <v>481</v>
      </c>
      <c r="F660" s="396" t="s">
        <v>482</v>
      </c>
      <c r="G660" s="396" t="s">
        <v>483</v>
      </c>
      <c r="H660" s="396" t="s">
        <v>484</v>
      </c>
      <c r="I660" s="396" t="s">
        <v>485</v>
      </c>
      <c r="J660" s="396" t="s">
        <v>486</v>
      </c>
      <c r="K660" s="396" t="s">
        <v>487</v>
      </c>
      <c r="L660" s="395" t="s">
        <v>488</v>
      </c>
      <c r="M660" s="396" t="s">
        <v>607</v>
      </c>
      <c r="N660" s="396" t="s">
        <v>608</v>
      </c>
      <c r="O660" s="396" t="s">
        <v>487</v>
      </c>
      <c r="P660" s="396" t="s">
        <v>484</v>
      </c>
      <c r="Q660" s="395" t="s">
        <v>491</v>
      </c>
      <c r="R660" s="396" t="s">
        <v>492</v>
      </c>
      <c r="S660" s="396" t="s">
        <v>493</v>
      </c>
      <c r="T660" s="396">
        <v>9537694</v>
      </c>
      <c r="U660" s="396"/>
      <c r="V660" s="396"/>
      <c r="W660" s="397" t="s">
        <v>1807</v>
      </c>
      <c r="X660" s="396" t="s">
        <v>1262</v>
      </c>
      <c r="Y660" s="396" t="s">
        <v>496</v>
      </c>
      <c r="Z660" s="396" t="s">
        <v>497</v>
      </c>
      <c r="AA660" s="396" t="s">
        <v>498</v>
      </c>
      <c r="AB660" s="396" t="s">
        <v>499</v>
      </c>
      <c r="AC660" s="396" t="s">
        <v>500</v>
      </c>
      <c r="AD660" s="398">
        <v>605</v>
      </c>
      <c r="AE660" s="398">
        <v>605</v>
      </c>
      <c r="AF660" s="396" t="s">
        <v>741</v>
      </c>
      <c r="AG660" s="396">
        <v>1</v>
      </c>
      <c r="AH660" s="398">
        <v>605</v>
      </c>
      <c r="AI660" s="398">
        <v>605</v>
      </c>
      <c r="AJ660" s="396" t="s">
        <v>501</v>
      </c>
      <c r="AK660" s="396" t="s">
        <v>502</v>
      </c>
      <c r="AL660" s="395" t="s">
        <v>503</v>
      </c>
      <c r="AM660" s="396">
        <v>34810</v>
      </c>
      <c r="AN660" s="396">
        <v>71620</v>
      </c>
      <c r="AO660" s="395" t="s">
        <v>477</v>
      </c>
      <c r="AP660" s="395" t="s">
        <v>504</v>
      </c>
      <c r="AQ660" s="396" t="s">
        <v>1263</v>
      </c>
      <c r="AR660" s="396" t="s">
        <v>798</v>
      </c>
      <c r="AS660" s="397" t="s">
        <v>1808</v>
      </c>
      <c r="AT660" s="396" t="s">
        <v>482</v>
      </c>
      <c r="AU660" s="396" t="s">
        <v>1809</v>
      </c>
      <c r="AV660" s="398" t="s">
        <v>1810</v>
      </c>
      <c r="AW660" s="396" t="s">
        <v>777</v>
      </c>
      <c r="AX660" s="396" t="s">
        <v>603</v>
      </c>
      <c r="AY660" s="398" t="s">
        <v>1813</v>
      </c>
      <c r="AZ660" s="396" t="s">
        <v>1484</v>
      </c>
      <c r="BA660" s="396" t="s">
        <v>1485</v>
      </c>
      <c r="BB660" s="396" t="s">
        <v>1486</v>
      </c>
      <c r="BC660" s="396" t="s">
        <v>512</v>
      </c>
      <c r="BD660" s="396" t="s">
        <v>1811</v>
      </c>
      <c r="BE660" s="397" t="s">
        <v>1812</v>
      </c>
      <c r="BF660" s="396" t="s">
        <v>741</v>
      </c>
      <c r="BG660" s="398" t="s">
        <v>1810</v>
      </c>
      <c r="BH660" s="396"/>
      <c r="BI660" s="396"/>
      <c r="BJ660" s="396"/>
      <c r="BK660" s="396"/>
      <c r="BL660" s="396"/>
      <c r="BM660" s="396"/>
      <c r="BN660" s="396"/>
      <c r="BO660" s="396"/>
      <c r="BP660" s="396"/>
      <c r="BQ660" s="396"/>
      <c r="BR660" s="396"/>
    </row>
    <row r="661" spans="1:70" s="399" customFormat="1" hidden="1" x14ac:dyDescent="0.35">
      <c r="A661" s="395" t="s">
        <v>477</v>
      </c>
      <c r="B661" s="396" t="s">
        <v>478</v>
      </c>
      <c r="C661" s="396" t="s">
        <v>479</v>
      </c>
      <c r="D661" s="397" t="s">
        <v>480</v>
      </c>
      <c r="E661" s="397" t="s">
        <v>481</v>
      </c>
      <c r="F661" s="396" t="s">
        <v>482</v>
      </c>
      <c r="G661" s="396" t="s">
        <v>483</v>
      </c>
      <c r="H661" s="396" t="s">
        <v>484</v>
      </c>
      <c r="I661" s="396" t="s">
        <v>485</v>
      </c>
      <c r="J661" s="396" t="s">
        <v>486</v>
      </c>
      <c r="K661" s="396" t="s">
        <v>487</v>
      </c>
      <c r="L661" s="395" t="s">
        <v>488</v>
      </c>
      <c r="M661" s="396" t="s">
        <v>607</v>
      </c>
      <c r="N661" s="396" t="s">
        <v>608</v>
      </c>
      <c r="O661" s="396" t="s">
        <v>487</v>
      </c>
      <c r="P661" s="396" t="s">
        <v>484</v>
      </c>
      <c r="Q661" s="395" t="s">
        <v>491</v>
      </c>
      <c r="R661" s="396" t="s">
        <v>492</v>
      </c>
      <c r="S661" s="396" t="s">
        <v>493</v>
      </c>
      <c r="T661" s="396">
        <v>9537695</v>
      </c>
      <c r="U661" s="396"/>
      <c r="V661" s="396"/>
      <c r="W661" s="397" t="s">
        <v>1807</v>
      </c>
      <c r="X661" s="396" t="s">
        <v>1262</v>
      </c>
      <c r="Y661" s="396" t="s">
        <v>496</v>
      </c>
      <c r="Z661" s="396" t="s">
        <v>497</v>
      </c>
      <c r="AA661" s="396" t="s">
        <v>498</v>
      </c>
      <c r="AB661" s="396" t="s">
        <v>499</v>
      </c>
      <c r="AC661" s="396" t="s">
        <v>500</v>
      </c>
      <c r="AD661" s="398">
        <v>2160000</v>
      </c>
      <c r="AE661" s="398">
        <v>2160000</v>
      </c>
      <c r="AF661" s="396" t="s">
        <v>273</v>
      </c>
      <c r="AG661" s="396">
        <v>2.2387000000000001E-4</v>
      </c>
      <c r="AH661" s="398">
        <v>483.56</v>
      </c>
      <c r="AI661" s="398">
        <v>483.56</v>
      </c>
      <c r="AJ661" s="396" t="s">
        <v>501</v>
      </c>
      <c r="AK661" s="396" t="s">
        <v>502</v>
      </c>
      <c r="AL661" s="395" t="s">
        <v>503</v>
      </c>
      <c r="AM661" s="396">
        <v>34810</v>
      </c>
      <c r="AN661" s="396">
        <v>71620</v>
      </c>
      <c r="AO661" s="395" t="s">
        <v>477</v>
      </c>
      <c r="AP661" s="395" t="s">
        <v>504</v>
      </c>
      <c r="AQ661" s="396" t="s">
        <v>1263</v>
      </c>
      <c r="AR661" s="396" t="s">
        <v>798</v>
      </c>
      <c r="AS661" s="397" t="s">
        <v>1808</v>
      </c>
      <c r="AT661" s="396" t="s">
        <v>482</v>
      </c>
      <c r="AU661" s="396" t="s">
        <v>1814</v>
      </c>
      <c r="AV661" s="398" t="s">
        <v>1815</v>
      </c>
      <c r="AW661" s="396" t="s">
        <v>777</v>
      </c>
      <c r="AX661" s="396" t="s">
        <v>509</v>
      </c>
      <c r="AY661" s="398" t="s">
        <v>1815</v>
      </c>
      <c r="AZ661" s="396" t="s">
        <v>1513</v>
      </c>
      <c r="BA661" s="396" t="s">
        <v>1514</v>
      </c>
      <c r="BB661" s="396" t="s">
        <v>521</v>
      </c>
      <c r="BC661" s="396" t="s">
        <v>521</v>
      </c>
      <c r="BD661" s="396" t="s">
        <v>1816</v>
      </c>
      <c r="BE661" s="397" t="s">
        <v>1812</v>
      </c>
      <c r="BF661" s="396" t="s">
        <v>273</v>
      </c>
      <c r="BG661" s="398" t="s">
        <v>1815</v>
      </c>
      <c r="BH661" s="396"/>
      <c r="BI661" s="396"/>
      <c r="BJ661" s="396"/>
      <c r="BK661" s="396"/>
      <c r="BL661" s="396"/>
      <c r="BM661" s="396"/>
      <c r="BN661" s="396"/>
      <c r="BO661" s="396"/>
      <c r="BP661" s="396"/>
      <c r="BQ661" s="396"/>
      <c r="BR661" s="396"/>
    </row>
    <row r="662" spans="1:70" s="399" customFormat="1" hidden="1" x14ac:dyDescent="0.35">
      <c r="A662" s="395" t="s">
        <v>477</v>
      </c>
      <c r="B662" s="396" t="s">
        <v>478</v>
      </c>
      <c r="C662" s="396" t="s">
        <v>479</v>
      </c>
      <c r="D662" s="397" t="s">
        <v>480</v>
      </c>
      <c r="E662" s="397" t="s">
        <v>481</v>
      </c>
      <c r="F662" s="396" t="s">
        <v>482</v>
      </c>
      <c r="G662" s="396" t="s">
        <v>483</v>
      </c>
      <c r="H662" s="396" t="s">
        <v>484</v>
      </c>
      <c r="I662" s="396" t="s">
        <v>485</v>
      </c>
      <c r="J662" s="396" t="s">
        <v>486</v>
      </c>
      <c r="K662" s="396" t="s">
        <v>487</v>
      </c>
      <c r="L662" s="395" t="s">
        <v>488</v>
      </c>
      <c r="M662" s="396" t="s">
        <v>607</v>
      </c>
      <c r="N662" s="396" t="s">
        <v>608</v>
      </c>
      <c r="O662" s="396" t="s">
        <v>487</v>
      </c>
      <c r="P662" s="396" t="s">
        <v>484</v>
      </c>
      <c r="Q662" s="395" t="s">
        <v>491</v>
      </c>
      <c r="R662" s="396" t="s">
        <v>492</v>
      </c>
      <c r="S662" s="396" t="s">
        <v>493</v>
      </c>
      <c r="T662" s="396">
        <v>9537696</v>
      </c>
      <c r="U662" s="396"/>
      <c r="V662" s="396"/>
      <c r="W662" s="397" t="s">
        <v>1807</v>
      </c>
      <c r="X662" s="396" t="s">
        <v>1262</v>
      </c>
      <c r="Y662" s="396" t="s">
        <v>496</v>
      </c>
      <c r="Z662" s="396" t="s">
        <v>497</v>
      </c>
      <c r="AA662" s="396" t="s">
        <v>498</v>
      </c>
      <c r="AB662" s="396" t="s">
        <v>499</v>
      </c>
      <c r="AC662" s="396" t="s">
        <v>500</v>
      </c>
      <c r="AD662" s="398">
        <v>420</v>
      </c>
      <c r="AE662" s="398">
        <v>420</v>
      </c>
      <c r="AF662" s="396" t="s">
        <v>741</v>
      </c>
      <c r="AG662" s="396">
        <v>1</v>
      </c>
      <c r="AH662" s="398">
        <v>420</v>
      </c>
      <c r="AI662" s="398">
        <v>420</v>
      </c>
      <c r="AJ662" s="396" t="s">
        <v>501</v>
      </c>
      <c r="AK662" s="396" t="s">
        <v>502</v>
      </c>
      <c r="AL662" s="395" t="s">
        <v>503</v>
      </c>
      <c r="AM662" s="396">
        <v>34810</v>
      </c>
      <c r="AN662" s="396">
        <v>71620</v>
      </c>
      <c r="AO662" s="395" t="s">
        <v>477</v>
      </c>
      <c r="AP662" s="395" t="s">
        <v>504</v>
      </c>
      <c r="AQ662" s="396" t="s">
        <v>1263</v>
      </c>
      <c r="AR662" s="396" t="s">
        <v>798</v>
      </c>
      <c r="AS662" s="397" t="s">
        <v>1808</v>
      </c>
      <c r="AT662" s="396" t="s">
        <v>482</v>
      </c>
      <c r="AU662" s="396" t="s">
        <v>1817</v>
      </c>
      <c r="AV662" s="398" t="s">
        <v>1818</v>
      </c>
      <c r="AW662" s="396" t="s">
        <v>777</v>
      </c>
      <c r="AX662" s="396" t="s">
        <v>603</v>
      </c>
      <c r="AY662" s="398" t="s">
        <v>1819</v>
      </c>
      <c r="AZ662" s="396" t="s">
        <v>1484</v>
      </c>
      <c r="BA662" s="396" t="s">
        <v>1485</v>
      </c>
      <c r="BB662" s="396" t="s">
        <v>1486</v>
      </c>
      <c r="BC662" s="396" t="s">
        <v>512</v>
      </c>
      <c r="BD662" s="396" t="s">
        <v>1811</v>
      </c>
      <c r="BE662" s="397" t="s">
        <v>1812</v>
      </c>
      <c r="BF662" s="396" t="s">
        <v>741</v>
      </c>
      <c r="BG662" s="398" t="s">
        <v>1818</v>
      </c>
      <c r="BH662" s="396"/>
      <c r="BI662" s="396"/>
      <c r="BJ662" s="396"/>
      <c r="BK662" s="396"/>
      <c r="BL662" s="396"/>
      <c r="BM662" s="396"/>
      <c r="BN662" s="396"/>
      <c r="BO662" s="396"/>
      <c r="BP662" s="396"/>
      <c r="BQ662" s="396"/>
      <c r="BR662" s="396"/>
    </row>
    <row r="663" spans="1:70" s="399" customFormat="1" hidden="1" x14ac:dyDescent="0.35">
      <c r="A663" s="395" t="s">
        <v>477</v>
      </c>
      <c r="B663" s="396" t="s">
        <v>478</v>
      </c>
      <c r="C663" s="396" t="s">
        <v>479</v>
      </c>
      <c r="D663" s="397" t="s">
        <v>480</v>
      </c>
      <c r="E663" s="397" t="s">
        <v>481</v>
      </c>
      <c r="F663" s="396" t="s">
        <v>482</v>
      </c>
      <c r="G663" s="396" t="s">
        <v>483</v>
      </c>
      <c r="H663" s="396" t="s">
        <v>484</v>
      </c>
      <c r="I663" s="396" t="s">
        <v>485</v>
      </c>
      <c r="J663" s="396" t="s">
        <v>486</v>
      </c>
      <c r="K663" s="396" t="s">
        <v>487</v>
      </c>
      <c r="L663" s="395" t="s">
        <v>488</v>
      </c>
      <c r="M663" s="396" t="s">
        <v>607</v>
      </c>
      <c r="N663" s="396" t="s">
        <v>608</v>
      </c>
      <c r="O663" s="396" t="s">
        <v>487</v>
      </c>
      <c r="P663" s="396" t="s">
        <v>484</v>
      </c>
      <c r="Q663" s="395" t="s">
        <v>491</v>
      </c>
      <c r="R663" s="396" t="s">
        <v>492</v>
      </c>
      <c r="S663" s="396" t="s">
        <v>493</v>
      </c>
      <c r="T663" s="396">
        <v>9537697</v>
      </c>
      <c r="U663" s="396"/>
      <c r="V663" s="396"/>
      <c r="W663" s="397" t="s">
        <v>1807</v>
      </c>
      <c r="X663" s="396" t="s">
        <v>1262</v>
      </c>
      <c r="Y663" s="396" t="s">
        <v>496</v>
      </c>
      <c r="Z663" s="396" t="s">
        <v>497</v>
      </c>
      <c r="AA663" s="396" t="s">
        <v>498</v>
      </c>
      <c r="AB663" s="396" t="s">
        <v>499</v>
      </c>
      <c r="AC663" s="396" t="s">
        <v>500</v>
      </c>
      <c r="AD663" s="398">
        <v>75</v>
      </c>
      <c r="AE663" s="398">
        <v>75</v>
      </c>
      <c r="AF663" s="396" t="s">
        <v>741</v>
      </c>
      <c r="AG663" s="396">
        <v>1</v>
      </c>
      <c r="AH663" s="398">
        <v>75</v>
      </c>
      <c r="AI663" s="398">
        <v>75</v>
      </c>
      <c r="AJ663" s="396" t="s">
        <v>501</v>
      </c>
      <c r="AK663" s="396" t="s">
        <v>502</v>
      </c>
      <c r="AL663" s="395" t="s">
        <v>503</v>
      </c>
      <c r="AM663" s="396">
        <v>34810</v>
      </c>
      <c r="AN663" s="396">
        <v>71620</v>
      </c>
      <c r="AO663" s="395" t="s">
        <v>477</v>
      </c>
      <c r="AP663" s="395" t="s">
        <v>504</v>
      </c>
      <c r="AQ663" s="396" t="s">
        <v>1263</v>
      </c>
      <c r="AR663" s="396" t="s">
        <v>798</v>
      </c>
      <c r="AS663" s="397" t="s">
        <v>1808</v>
      </c>
      <c r="AT663" s="396" t="s">
        <v>482</v>
      </c>
      <c r="AU663" s="396" t="s">
        <v>1817</v>
      </c>
      <c r="AV663" s="398" t="s">
        <v>1818</v>
      </c>
      <c r="AW663" s="396" t="s">
        <v>777</v>
      </c>
      <c r="AX663" s="396" t="s">
        <v>509</v>
      </c>
      <c r="AY663" s="398" t="s">
        <v>1820</v>
      </c>
      <c r="AZ663" s="396" t="s">
        <v>1484</v>
      </c>
      <c r="BA663" s="396" t="s">
        <v>1485</v>
      </c>
      <c r="BB663" s="396" t="s">
        <v>1486</v>
      </c>
      <c r="BC663" s="396" t="s">
        <v>512</v>
      </c>
      <c r="BD663" s="396" t="s">
        <v>1811</v>
      </c>
      <c r="BE663" s="397" t="s">
        <v>1812</v>
      </c>
      <c r="BF663" s="396" t="s">
        <v>741</v>
      </c>
      <c r="BG663" s="398" t="s">
        <v>1818</v>
      </c>
      <c r="BH663" s="396"/>
      <c r="BI663" s="396"/>
      <c r="BJ663" s="396"/>
      <c r="BK663" s="396"/>
      <c r="BL663" s="396"/>
      <c r="BM663" s="396"/>
      <c r="BN663" s="396"/>
      <c r="BO663" s="396"/>
      <c r="BP663" s="396"/>
      <c r="BQ663" s="396"/>
      <c r="BR663" s="396"/>
    </row>
    <row r="664" spans="1:70" hidden="1" x14ac:dyDescent="0.35">
      <c r="A664" s="301" t="s">
        <v>477</v>
      </c>
      <c r="B664" s="302" t="s">
        <v>478</v>
      </c>
      <c r="C664" s="302" t="s">
        <v>479</v>
      </c>
      <c r="D664" s="303" t="s">
        <v>480</v>
      </c>
      <c r="E664" s="303" t="s">
        <v>481</v>
      </c>
      <c r="F664" s="302" t="s">
        <v>482</v>
      </c>
      <c r="G664" s="302" t="s">
        <v>483</v>
      </c>
      <c r="H664" s="302" t="s">
        <v>484</v>
      </c>
      <c r="I664" s="302" t="s">
        <v>485</v>
      </c>
      <c r="J664" s="302" t="s">
        <v>486</v>
      </c>
      <c r="K664" s="302" t="s">
        <v>487</v>
      </c>
      <c r="L664" s="301" t="s">
        <v>488</v>
      </c>
      <c r="M664" s="302" t="s">
        <v>607</v>
      </c>
      <c r="N664" s="302" t="s">
        <v>608</v>
      </c>
      <c r="O664" s="302" t="s">
        <v>487</v>
      </c>
      <c r="P664" s="302" t="s">
        <v>484</v>
      </c>
      <c r="Q664" s="301" t="s">
        <v>491</v>
      </c>
      <c r="R664" s="302" t="s">
        <v>492</v>
      </c>
      <c r="S664" s="302" t="s">
        <v>493</v>
      </c>
      <c r="T664" s="302">
        <v>9677225</v>
      </c>
      <c r="U664" s="302"/>
      <c r="V664" s="302"/>
      <c r="W664" s="303" t="s">
        <v>1807</v>
      </c>
      <c r="X664" s="302" t="s">
        <v>792</v>
      </c>
      <c r="Y664" s="302" t="s">
        <v>496</v>
      </c>
      <c r="Z664" s="302" t="s">
        <v>793</v>
      </c>
      <c r="AA664" s="302"/>
      <c r="AB664" s="302" t="s">
        <v>794</v>
      </c>
      <c r="AC664" s="302" t="s">
        <v>795</v>
      </c>
      <c r="AD664" s="304">
        <v>0</v>
      </c>
      <c r="AE664" s="304">
        <v>151200</v>
      </c>
      <c r="AF664" s="302" t="s">
        <v>273</v>
      </c>
      <c r="AG664" s="302">
        <v>2.2387000000000001E-4</v>
      </c>
      <c r="AH664" s="304">
        <v>0</v>
      </c>
      <c r="AI664" s="304">
        <v>33.85</v>
      </c>
      <c r="AJ664" s="302"/>
      <c r="AK664" s="302"/>
      <c r="AL664" s="301"/>
      <c r="AM664" s="302"/>
      <c r="AN664" s="302"/>
      <c r="AO664" s="301"/>
      <c r="AP664" s="301"/>
      <c r="AQ664" s="302" t="s">
        <v>796</v>
      </c>
      <c r="AR664" s="302"/>
      <c r="AS664" s="303"/>
      <c r="AT664" s="302"/>
      <c r="AU664" s="302"/>
      <c r="AV664" s="304"/>
      <c r="AW664" s="302"/>
      <c r="AX664" s="302"/>
      <c r="AY664" s="304"/>
      <c r="AZ664" s="302"/>
      <c r="BA664" s="302"/>
      <c r="BB664" s="302"/>
      <c r="BC664" s="302"/>
      <c r="BD664" s="302"/>
      <c r="BE664" s="303"/>
      <c r="BF664" s="302"/>
      <c r="BG664" s="304"/>
      <c r="BH664" s="302"/>
      <c r="BI664" s="302"/>
      <c r="BJ664" s="302"/>
      <c r="BK664" s="302"/>
      <c r="BL664" s="302"/>
      <c r="BM664" s="302"/>
      <c r="BN664" s="302"/>
      <c r="BO664" s="302"/>
      <c r="BP664" s="302"/>
      <c r="BQ664" s="302"/>
      <c r="BR664" s="302"/>
    </row>
    <row r="665" spans="1:70" hidden="1" x14ac:dyDescent="0.35">
      <c r="A665" s="301" t="s">
        <v>477</v>
      </c>
      <c r="B665" s="302" t="s">
        <v>478</v>
      </c>
      <c r="C665" s="302" t="s">
        <v>479</v>
      </c>
      <c r="D665" s="303" t="s">
        <v>480</v>
      </c>
      <c r="E665" s="303" t="s">
        <v>481</v>
      </c>
      <c r="F665" s="302" t="s">
        <v>482</v>
      </c>
      <c r="G665" s="302" t="s">
        <v>483</v>
      </c>
      <c r="H665" s="302" t="s">
        <v>484</v>
      </c>
      <c r="I665" s="302" t="s">
        <v>485</v>
      </c>
      <c r="J665" s="302" t="s">
        <v>486</v>
      </c>
      <c r="K665" s="302" t="s">
        <v>487</v>
      </c>
      <c r="L665" s="301" t="s">
        <v>488</v>
      </c>
      <c r="M665" s="302" t="s">
        <v>607</v>
      </c>
      <c r="N665" s="302" t="s">
        <v>608</v>
      </c>
      <c r="O665" s="302" t="s">
        <v>487</v>
      </c>
      <c r="P665" s="302" t="s">
        <v>484</v>
      </c>
      <c r="Q665" s="301" t="s">
        <v>491</v>
      </c>
      <c r="R665" s="302" t="s">
        <v>492</v>
      </c>
      <c r="S665" s="302" t="s">
        <v>493</v>
      </c>
      <c r="T665" s="302">
        <v>9677235</v>
      </c>
      <c r="U665" s="302"/>
      <c r="V665" s="302"/>
      <c r="W665" s="303" t="s">
        <v>1807</v>
      </c>
      <c r="X665" s="302" t="s">
        <v>792</v>
      </c>
      <c r="Y665" s="302" t="s">
        <v>496</v>
      </c>
      <c r="Z665" s="302" t="s">
        <v>793</v>
      </c>
      <c r="AA665" s="302"/>
      <c r="AB665" s="302" t="s">
        <v>794</v>
      </c>
      <c r="AC665" s="302" t="s">
        <v>795</v>
      </c>
      <c r="AD665" s="304">
        <v>0</v>
      </c>
      <c r="AE665" s="304">
        <v>94.64</v>
      </c>
      <c r="AF665" s="302" t="s">
        <v>741</v>
      </c>
      <c r="AG665" s="302">
        <v>1</v>
      </c>
      <c r="AH665" s="304">
        <v>0</v>
      </c>
      <c r="AI665" s="304">
        <v>94.64</v>
      </c>
      <c r="AJ665" s="302"/>
      <c r="AK665" s="302"/>
      <c r="AL665" s="301"/>
      <c r="AM665" s="302"/>
      <c r="AN665" s="302"/>
      <c r="AO665" s="301"/>
      <c r="AP665" s="301"/>
      <c r="AQ665" s="302" t="s">
        <v>796</v>
      </c>
      <c r="AR665" s="302"/>
      <c r="AS665" s="303"/>
      <c r="AT665" s="302"/>
      <c r="AU665" s="302"/>
      <c r="AV665" s="304"/>
      <c r="AW665" s="302"/>
      <c r="AX665" s="302"/>
      <c r="AY665" s="304"/>
      <c r="AZ665" s="302"/>
      <c r="BA665" s="302"/>
      <c r="BB665" s="302"/>
      <c r="BC665" s="302"/>
      <c r="BD665" s="302"/>
      <c r="BE665" s="303"/>
      <c r="BF665" s="302"/>
      <c r="BG665" s="304"/>
      <c r="BH665" s="302"/>
      <c r="BI665" s="302"/>
      <c r="BJ665" s="302"/>
      <c r="BK665" s="302"/>
      <c r="BL665" s="302"/>
      <c r="BM665" s="302"/>
      <c r="BN665" s="302"/>
      <c r="BO665" s="302"/>
      <c r="BP665" s="302"/>
      <c r="BQ665" s="302"/>
      <c r="BR665" s="302"/>
    </row>
    <row r="666" spans="1:70" s="399" customFormat="1" hidden="1" x14ac:dyDescent="0.35">
      <c r="A666" s="395" t="s">
        <v>477</v>
      </c>
      <c r="B666" s="396" t="s">
        <v>478</v>
      </c>
      <c r="C666" s="396" t="s">
        <v>479</v>
      </c>
      <c r="D666" s="397" t="s">
        <v>480</v>
      </c>
      <c r="E666" s="397" t="s">
        <v>481</v>
      </c>
      <c r="F666" s="396" t="s">
        <v>482</v>
      </c>
      <c r="G666" s="396" t="s">
        <v>483</v>
      </c>
      <c r="H666" s="396" t="s">
        <v>484</v>
      </c>
      <c r="I666" s="396" t="s">
        <v>485</v>
      </c>
      <c r="J666" s="396" t="s">
        <v>486</v>
      </c>
      <c r="K666" s="396" t="s">
        <v>487</v>
      </c>
      <c r="L666" s="395" t="s">
        <v>488</v>
      </c>
      <c r="M666" s="396" t="s">
        <v>607</v>
      </c>
      <c r="N666" s="396" t="s">
        <v>608</v>
      </c>
      <c r="O666" s="396" t="s">
        <v>487</v>
      </c>
      <c r="P666" s="396" t="s">
        <v>484</v>
      </c>
      <c r="Q666" s="395" t="s">
        <v>491</v>
      </c>
      <c r="R666" s="396" t="s">
        <v>492</v>
      </c>
      <c r="S666" s="396" t="s">
        <v>493</v>
      </c>
      <c r="T666" s="396">
        <v>18491129</v>
      </c>
      <c r="U666" s="396"/>
      <c r="V666" s="396"/>
      <c r="W666" s="397" t="s">
        <v>1821</v>
      </c>
      <c r="X666" s="396" t="s">
        <v>1262</v>
      </c>
      <c r="Y666" s="396" t="s">
        <v>496</v>
      </c>
      <c r="Z666" s="396" t="s">
        <v>497</v>
      </c>
      <c r="AA666" s="396" t="s">
        <v>498</v>
      </c>
      <c r="AB666" s="396" t="s">
        <v>499</v>
      </c>
      <c r="AC666" s="396" t="s">
        <v>500</v>
      </c>
      <c r="AD666" s="398">
        <v>2814000</v>
      </c>
      <c r="AE666" s="398">
        <v>2814000</v>
      </c>
      <c r="AF666" s="396" t="s">
        <v>273</v>
      </c>
      <c r="AG666" s="396">
        <v>2.2125000000000001E-4</v>
      </c>
      <c r="AH666" s="398">
        <v>622.6</v>
      </c>
      <c r="AI666" s="398">
        <v>622.6</v>
      </c>
      <c r="AJ666" s="396" t="s">
        <v>501</v>
      </c>
      <c r="AK666" s="396" t="s">
        <v>502</v>
      </c>
      <c r="AL666" s="395" t="s">
        <v>503</v>
      </c>
      <c r="AM666" s="396">
        <v>34810</v>
      </c>
      <c r="AN666" s="396">
        <v>71620</v>
      </c>
      <c r="AO666" s="395" t="s">
        <v>477</v>
      </c>
      <c r="AP666" s="395" t="s">
        <v>504</v>
      </c>
      <c r="AQ666" s="396" t="s">
        <v>1263</v>
      </c>
      <c r="AR666" s="396" t="s">
        <v>773</v>
      </c>
      <c r="AS666" s="397" t="s">
        <v>774</v>
      </c>
      <c r="AT666" s="396" t="s">
        <v>482</v>
      </c>
      <c r="AU666" s="396" t="s">
        <v>1822</v>
      </c>
      <c r="AV666" s="398" t="s">
        <v>1823</v>
      </c>
      <c r="AW666" s="396" t="s">
        <v>777</v>
      </c>
      <c r="AX666" s="396" t="s">
        <v>509</v>
      </c>
      <c r="AY666" s="398" t="s">
        <v>1823</v>
      </c>
      <c r="AZ666" s="396" t="s">
        <v>1418</v>
      </c>
      <c r="BA666" s="396" t="s">
        <v>1419</v>
      </c>
      <c r="BB666" s="396" t="s">
        <v>1420</v>
      </c>
      <c r="BC666" s="396" t="s">
        <v>1421</v>
      </c>
      <c r="BD666" s="396" t="s">
        <v>1824</v>
      </c>
      <c r="BE666" s="397" t="s">
        <v>1825</v>
      </c>
      <c r="BF666" s="396" t="s">
        <v>273</v>
      </c>
      <c r="BG666" s="398" t="s">
        <v>1823</v>
      </c>
      <c r="BH666" s="396"/>
      <c r="BI666" s="396"/>
      <c r="BJ666" s="396"/>
      <c r="BK666" s="396"/>
      <c r="BL666" s="396"/>
      <c r="BM666" s="396"/>
      <c r="BN666" s="396"/>
      <c r="BO666" s="396"/>
      <c r="BP666" s="396"/>
      <c r="BQ666" s="396"/>
      <c r="BR666" s="396"/>
    </row>
    <row r="667" spans="1:70" hidden="1" x14ac:dyDescent="0.35">
      <c r="A667" s="301" t="s">
        <v>477</v>
      </c>
      <c r="B667" s="302" t="s">
        <v>478</v>
      </c>
      <c r="C667" s="302" t="s">
        <v>479</v>
      </c>
      <c r="D667" s="303" t="s">
        <v>480</v>
      </c>
      <c r="E667" s="303" t="s">
        <v>481</v>
      </c>
      <c r="F667" s="302" t="s">
        <v>482</v>
      </c>
      <c r="G667" s="302" t="s">
        <v>483</v>
      </c>
      <c r="H667" s="302" t="s">
        <v>484</v>
      </c>
      <c r="I667" s="302" t="s">
        <v>485</v>
      </c>
      <c r="J667" s="302" t="s">
        <v>486</v>
      </c>
      <c r="K667" s="302" t="s">
        <v>487</v>
      </c>
      <c r="L667" s="301" t="s">
        <v>488</v>
      </c>
      <c r="M667" s="302" t="s">
        <v>607</v>
      </c>
      <c r="N667" s="302" t="s">
        <v>608</v>
      </c>
      <c r="O667" s="302" t="s">
        <v>487</v>
      </c>
      <c r="P667" s="302" t="s">
        <v>484</v>
      </c>
      <c r="Q667" s="301" t="s">
        <v>491</v>
      </c>
      <c r="R667" s="302" t="s">
        <v>492</v>
      </c>
      <c r="S667" s="302" t="s">
        <v>493</v>
      </c>
      <c r="T667" s="302">
        <v>18769744</v>
      </c>
      <c r="U667" s="302"/>
      <c r="V667" s="302"/>
      <c r="W667" s="303" t="s">
        <v>1821</v>
      </c>
      <c r="X667" s="302" t="s">
        <v>792</v>
      </c>
      <c r="Y667" s="302" t="s">
        <v>496</v>
      </c>
      <c r="Z667" s="302" t="s">
        <v>793</v>
      </c>
      <c r="AA667" s="302"/>
      <c r="AB667" s="302" t="s">
        <v>794</v>
      </c>
      <c r="AC667" s="302" t="s">
        <v>795</v>
      </c>
      <c r="AD667" s="304">
        <v>0</v>
      </c>
      <c r="AE667" s="304">
        <v>196980</v>
      </c>
      <c r="AF667" s="302" t="s">
        <v>273</v>
      </c>
      <c r="AG667" s="302">
        <v>2.2125000000000001E-4</v>
      </c>
      <c r="AH667" s="304">
        <v>0</v>
      </c>
      <c r="AI667" s="304">
        <v>43.58</v>
      </c>
      <c r="AJ667" s="302"/>
      <c r="AK667" s="302"/>
      <c r="AL667" s="301"/>
      <c r="AM667" s="302"/>
      <c r="AN667" s="302"/>
      <c r="AO667" s="301"/>
      <c r="AP667" s="301"/>
      <c r="AQ667" s="302" t="s">
        <v>796</v>
      </c>
      <c r="AR667" s="302"/>
      <c r="AS667" s="303"/>
      <c r="AT667" s="302"/>
      <c r="AU667" s="302"/>
      <c r="AV667" s="304"/>
      <c r="AW667" s="302"/>
      <c r="AX667" s="302"/>
      <c r="AY667" s="304"/>
      <c r="AZ667" s="302"/>
      <c r="BA667" s="302"/>
      <c r="BB667" s="302"/>
      <c r="BC667" s="302"/>
      <c r="BD667" s="302"/>
      <c r="BE667" s="303"/>
      <c r="BF667" s="302"/>
      <c r="BG667" s="304"/>
      <c r="BH667" s="302"/>
      <c r="BI667" s="302"/>
      <c r="BJ667" s="302"/>
      <c r="BK667" s="302"/>
      <c r="BL667" s="302"/>
      <c r="BM667" s="302"/>
      <c r="BN667" s="302"/>
      <c r="BO667" s="302"/>
      <c r="BP667" s="302"/>
      <c r="BQ667" s="302"/>
      <c r="BR667" s="302"/>
    </row>
    <row r="668" spans="1:70" s="399" customFormat="1" hidden="1" x14ac:dyDescent="0.35">
      <c r="A668" s="395" t="s">
        <v>477</v>
      </c>
      <c r="B668" s="396" t="s">
        <v>478</v>
      </c>
      <c r="C668" s="396" t="s">
        <v>479</v>
      </c>
      <c r="D668" s="397" t="s">
        <v>480</v>
      </c>
      <c r="E668" s="397" t="s">
        <v>481</v>
      </c>
      <c r="F668" s="396" t="s">
        <v>482</v>
      </c>
      <c r="G668" s="396" t="s">
        <v>483</v>
      </c>
      <c r="H668" s="396" t="s">
        <v>484</v>
      </c>
      <c r="I668" s="396" t="s">
        <v>485</v>
      </c>
      <c r="J668" s="396" t="s">
        <v>486</v>
      </c>
      <c r="K668" s="396" t="s">
        <v>487</v>
      </c>
      <c r="L668" s="395" t="s">
        <v>488</v>
      </c>
      <c r="M668" s="396" t="s">
        <v>607</v>
      </c>
      <c r="N668" s="396" t="s">
        <v>608</v>
      </c>
      <c r="O668" s="396" t="s">
        <v>487</v>
      </c>
      <c r="P668" s="396" t="s">
        <v>484</v>
      </c>
      <c r="Q668" s="395" t="s">
        <v>491</v>
      </c>
      <c r="R668" s="396" t="s">
        <v>492</v>
      </c>
      <c r="S668" s="396" t="s">
        <v>493</v>
      </c>
      <c r="T668" s="396">
        <v>25873193</v>
      </c>
      <c r="U668" s="396"/>
      <c r="V668" s="396"/>
      <c r="W668" s="397" t="s">
        <v>1826</v>
      </c>
      <c r="X668" s="396" t="s">
        <v>764</v>
      </c>
      <c r="Y668" s="396" t="s">
        <v>496</v>
      </c>
      <c r="Z668" s="396" t="s">
        <v>497</v>
      </c>
      <c r="AA668" s="396" t="s">
        <v>498</v>
      </c>
      <c r="AB668" s="396" t="s">
        <v>499</v>
      </c>
      <c r="AC668" s="396" t="s">
        <v>500</v>
      </c>
      <c r="AD668" s="398">
        <v>4503000</v>
      </c>
      <c r="AE668" s="398">
        <v>4503000</v>
      </c>
      <c r="AF668" s="396" t="s">
        <v>273</v>
      </c>
      <c r="AG668" s="396">
        <v>2.2270999999999999E-4</v>
      </c>
      <c r="AH668" s="398">
        <v>1002.86</v>
      </c>
      <c r="AI668" s="398">
        <v>1002.86</v>
      </c>
      <c r="AJ668" s="396" t="s">
        <v>501</v>
      </c>
      <c r="AK668" s="396" t="s">
        <v>502</v>
      </c>
      <c r="AL668" s="395" t="s">
        <v>503</v>
      </c>
      <c r="AM668" s="396">
        <v>34810</v>
      </c>
      <c r="AN668" s="396">
        <v>71610</v>
      </c>
      <c r="AO668" s="395" t="s">
        <v>477</v>
      </c>
      <c r="AP668" s="395" t="s">
        <v>504</v>
      </c>
      <c r="AQ668" s="396" t="s">
        <v>766</v>
      </c>
      <c r="AR668" s="396" t="s">
        <v>1827</v>
      </c>
      <c r="AS668" s="397" t="s">
        <v>1828</v>
      </c>
      <c r="AT668" s="396" t="s">
        <v>482</v>
      </c>
      <c r="AU668" s="396" t="s">
        <v>1829</v>
      </c>
      <c r="AV668" s="398" t="s">
        <v>1830</v>
      </c>
      <c r="AW668" s="396" t="s">
        <v>1831</v>
      </c>
      <c r="AX668" s="396" t="s">
        <v>509</v>
      </c>
      <c r="AY668" s="398" t="s">
        <v>1830</v>
      </c>
      <c r="AZ668" s="396">
        <v>1040764</v>
      </c>
      <c r="BA668" s="396" t="s">
        <v>749</v>
      </c>
      <c r="BB668" s="396" t="s">
        <v>750</v>
      </c>
      <c r="BC668" s="396" t="s">
        <v>512</v>
      </c>
      <c r="BD668" s="396" t="s">
        <v>1832</v>
      </c>
      <c r="BE668" s="397" t="s">
        <v>1833</v>
      </c>
      <c r="BF668" s="396" t="s">
        <v>273</v>
      </c>
      <c r="BG668" s="398" t="s">
        <v>1830</v>
      </c>
      <c r="BH668" s="396"/>
      <c r="BI668" s="396"/>
      <c r="BJ668" s="396"/>
      <c r="BK668" s="396"/>
      <c r="BL668" s="396"/>
      <c r="BM668" s="396"/>
      <c r="BN668" s="396"/>
      <c r="BO668" s="396"/>
      <c r="BP668" s="396"/>
      <c r="BQ668" s="396"/>
      <c r="BR668" s="396"/>
    </row>
    <row r="669" spans="1:70" hidden="1" x14ac:dyDescent="0.35">
      <c r="A669" s="301" t="s">
        <v>477</v>
      </c>
      <c r="B669" s="302" t="s">
        <v>478</v>
      </c>
      <c r="C669" s="302" t="s">
        <v>479</v>
      </c>
      <c r="D669" s="303" t="s">
        <v>480</v>
      </c>
      <c r="E669" s="303" t="s">
        <v>481</v>
      </c>
      <c r="F669" s="302" t="s">
        <v>482</v>
      </c>
      <c r="G669" s="302" t="s">
        <v>483</v>
      </c>
      <c r="H669" s="302" t="s">
        <v>484</v>
      </c>
      <c r="I669" s="302" t="s">
        <v>485</v>
      </c>
      <c r="J669" s="302" t="s">
        <v>486</v>
      </c>
      <c r="K669" s="302" t="s">
        <v>487</v>
      </c>
      <c r="L669" s="301" t="s">
        <v>488</v>
      </c>
      <c r="M669" s="302" t="s">
        <v>607</v>
      </c>
      <c r="N669" s="302" t="s">
        <v>608</v>
      </c>
      <c r="O669" s="302" t="s">
        <v>487</v>
      </c>
      <c r="P669" s="302" t="s">
        <v>484</v>
      </c>
      <c r="Q669" s="301" t="s">
        <v>491</v>
      </c>
      <c r="R669" s="302" t="s">
        <v>492</v>
      </c>
      <c r="S669" s="302" t="s">
        <v>493</v>
      </c>
      <c r="T669" s="302">
        <v>26042611</v>
      </c>
      <c r="U669" s="302"/>
      <c r="V669" s="302"/>
      <c r="W669" s="303" t="s">
        <v>1826</v>
      </c>
      <c r="X669" s="302" t="s">
        <v>792</v>
      </c>
      <c r="Y669" s="302" t="s">
        <v>496</v>
      </c>
      <c r="Z669" s="302" t="s">
        <v>793</v>
      </c>
      <c r="AA669" s="302"/>
      <c r="AB669" s="302" t="s">
        <v>794</v>
      </c>
      <c r="AC669" s="302" t="s">
        <v>795</v>
      </c>
      <c r="AD669" s="304">
        <v>0</v>
      </c>
      <c r="AE669" s="304">
        <v>315210</v>
      </c>
      <c r="AF669" s="302" t="s">
        <v>273</v>
      </c>
      <c r="AG669" s="302">
        <v>2.2270999999999999E-4</v>
      </c>
      <c r="AH669" s="304">
        <v>0</v>
      </c>
      <c r="AI669" s="304">
        <v>70.2</v>
      </c>
      <c r="AJ669" s="302"/>
      <c r="AK669" s="302"/>
      <c r="AL669" s="301"/>
      <c r="AM669" s="302"/>
      <c r="AN669" s="302"/>
      <c r="AO669" s="301"/>
      <c r="AP669" s="301"/>
      <c r="AQ669" s="302" t="s">
        <v>796</v>
      </c>
      <c r="AR669" s="302"/>
      <c r="AS669" s="303"/>
      <c r="AT669" s="302"/>
      <c r="AU669" s="302"/>
      <c r="AV669" s="304"/>
      <c r="AW669" s="302"/>
      <c r="AX669" s="302"/>
      <c r="AY669" s="304"/>
      <c r="AZ669" s="302"/>
      <c r="BA669" s="302"/>
      <c r="BB669" s="302"/>
      <c r="BC669" s="302"/>
      <c r="BD669" s="302"/>
      <c r="BE669" s="303"/>
      <c r="BF669" s="302"/>
      <c r="BG669" s="304"/>
      <c r="BH669" s="302"/>
      <c r="BI669" s="302"/>
      <c r="BJ669" s="302"/>
      <c r="BK669" s="302"/>
      <c r="BL669" s="302"/>
      <c r="BM669" s="302"/>
      <c r="BN669" s="302"/>
      <c r="BO669" s="302"/>
      <c r="BP669" s="302"/>
      <c r="BQ669" s="302"/>
      <c r="BR669" s="302"/>
    </row>
    <row r="670" spans="1:70" s="399" customFormat="1" hidden="1" x14ac:dyDescent="0.35">
      <c r="A670" s="395" t="s">
        <v>477</v>
      </c>
      <c r="B670" s="396" t="s">
        <v>478</v>
      </c>
      <c r="C670" s="396" t="s">
        <v>479</v>
      </c>
      <c r="D670" s="397" t="s">
        <v>480</v>
      </c>
      <c r="E670" s="397" t="s">
        <v>481</v>
      </c>
      <c r="F670" s="396" t="s">
        <v>482</v>
      </c>
      <c r="G670" s="396" t="s">
        <v>483</v>
      </c>
      <c r="H670" s="396" t="s">
        <v>484</v>
      </c>
      <c r="I670" s="396" t="s">
        <v>485</v>
      </c>
      <c r="J670" s="396" t="s">
        <v>486</v>
      </c>
      <c r="K670" s="396" t="s">
        <v>487</v>
      </c>
      <c r="L670" s="395" t="s">
        <v>488</v>
      </c>
      <c r="M670" s="396" t="s">
        <v>607</v>
      </c>
      <c r="N670" s="396" t="s">
        <v>608</v>
      </c>
      <c r="O670" s="396" t="s">
        <v>487</v>
      </c>
      <c r="P670" s="396" t="s">
        <v>484</v>
      </c>
      <c r="Q670" s="395" t="s">
        <v>491</v>
      </c>
      <c r="R670" s="396" t="s">
        <v>492</v>
      </c>
      <c r="S670" s="396" t="s">
        <v>493</v>
      </c>
      <c r="T670" s="396">
        <v>26202296</v>
      </c>
      <c r="U670" s="396"/>
      <c r="V670" s="396"/>
      <c r="W670" s="397" t="s">
        <v>1807</v>
      </c>
      <c r="X670" s="396" t="s">
        <v>764</v>
      </c>
      <c r="Y670" s="396" t="s">
        <v>496</v>
      </c>
      <c r="Z670" s="396" t="s">
        <v>497</v>
      </c>
      <c r="AA670" s="396" t="s">
        <v>498</v>
      </c>
      <c r="AB670" s="396" t="s">
        <v>499</v>
      </c>
      <c r="AC670" s="396" t="s">
        <v>500</v>
      </c>
      <c r="AD670" s="398">
        <v>2092300</v>
      </c>
      <c r="AE670" s="398">
        <v>2092300</v>
      </c>
      <c r="AF670" s="396" t="s">
        <v>273</v>
      </c>
      <c r="AG670" s="396">
        <v>2.2222E-4</v>
      </c>
      <c r="AH670" s="398">
        <v>468.4</v>
      </c>
      <c r="AI670" s="398">
        <v>468.4</v>
      </c>
      <c r="AJ670" s="396" t="s">
        <v>501</v>
      </c>
      <c r="AK670" s="396" t="s">
        <v>502</v>
      </c>
      <c r="AL670" s="395" t="s">
        <v>503</v>
      </c>
      <c r="AM670" s="396">
        <v>34810</v>
      </c>
      <c r="AN670" s="396">
        <v>71610</v>
      </c>
      <c r="AO670" s="395" t="s">
        <v>477</v>
      </c>
      <c r="AP670" s="395" t="s">
        <v>504</v>
      </c>
      <c r="AQ670" s="396" t="s">
        <v>766</v>
      </c>
      <c r="AR670" s="396" t="s">
        <v>773</v>
      </c>
      <c r="AS670" s="397" t="s">
        <v>1834</v>
      </c>
      <c r="AT670" s="396" t="s">
        <v>482</v>
      </c>
      <c r="AU670" s="396" t="s">
        <v>1835</v>
      </c>
      <c r="AV670" s="398" t="s">
        <v>1836</v>
      </c>
      <c r="AW670" s="396" t="s">
        <v>1837</v>
      </c>
      <c r="AX670" s="396" t="s">
        <v>509</v>
      </c>
      <c r="AY670" s="398" t="s">
        <v>1836</v>
      </c>
      <c r="AZ670" s="396">
        <v>1040764</v>
      </c>
      <c r="BA670" s="396" t="s">
        <v>749</v>
      </c>
      <c r="BB670" s="396" t="s">
        <v>750</v>
      </c>
      <c r="BC670" s="396" t="s">
        <v>512</v>
      </c>
      <c r="BD670" s="396" t="s">
        <v>1838</v>
      </c>
      <c r="BE670" s="397" t="s">
        <v>1839</v>
      </c>
      <c r="BF670" s="396" t="s">
        <v>273</v>
      </c>
      <c r="BG670" s="398" t="s">
        <v>1836</v>
      </c>
      <c r="BH670" s="396">
        <v>10114953</v>
      </c>
      <c r="BI670" s="396">
        <v>1</v>
      </c>
      <c r="BJ670" s="396" t="s">
        <v>751</v>
      </c>
      <c r="BK670" s="396" t="s">
        <v>618</v>
      </c>
      <c r="BL670" s="396" t="s">
        <v>601</v>
      </c>
      <c r="BM670" s="396"/>
      <c r="BN670" s="396"/>
      <c r="BO670" s="396"/>
      <c r="BP670" s="396"/>
      <c r="BQ670" s="396"/>
      <c r="BR670" s="396"/>
    </row>
    <row r="671" spans="1:70" s="399" customFormat="1" hidden="1" x14ac:dyDescent="0.35">
      <c r="A671" s="395" t="s">
        <v>477</v>
      </c>
      <c r="B671" s="396" t="s">
        <v>478</v>
      </c>
      <c r="C671" s="396" t="s">
        <v>479</v>
      </c>
      <c r="D671" s="397" t="s">
        <v>480</v>
      </c>
      <c r="E671" s="397" t="s">
        <v>481</v>
      </c>
      <c r="F671" s="396" t="s">
        <v>482</v>
      </c>
      <c r="G671" s="396" t="s">
        <v>483</v>
      </c>
      <c r="H671" s="396" t="s">
        <v>484</v>
      </c>
      <c r="I671" s="396" t="s">
        <v>485</v>
      </c>
      <c r="J671" s="396" t="s">
        <v>486</v>
      </c>
      <c r="K671" s="396" t="s">
        <v>487</v>
      </c>
      <c r="L671" s="395" t="s">
        <v>488</v>
      </c>
      <c r="M671" s="396" t="s">
        <v>607</v>
      </c>
      <c r="N671" s="396" t="s">
        <v>608</v>
      </c>
      <c r="O671" s="396" t="s">
        <v>487</v>
      </c>
      <c r="P671" s="396" t="s">
        <v>484</v>
      </c>
      <c r="Q671" s="395" t="s">
        <v>491</v>
      </c>
      <c r="R671" s="396" t="s">
        <v>492</v>
      </c>
      <c r="S671" s="396" t="s">
        <v>493</v>
      </c>
      <c r="T671" s="396">
        <v>26202297</v>
      </c>
      <c r="U671" s="396"/>
      <c r="V671" s="396"/>
      <c r="W671" s="397" t="s">
        <v>1807</v>
      </c>
      <c r="X671" s="396" t="s">
        <v>764</v>
      </c>
      <c r="Y671" s="396" t="s">
        <v>496</v>
      </c>
      <c r="Z671" s="396" t="s">
        <v>497</v>
      </c>
      <c r="AA671" s="396" t="s">
        <v>498</v>
      </c>
      <c r="AB671" s="396" t="s">
        <v>499</v>
      </c>
      <c r="AC671" s="396" t="s">
        <v>605</v>
      </c>
      <c r="AD671" s="398">
        <v>0</v>
      </c>
      <c r="AE671" s="398">
        <v>0</v>
      </c>
      <c r="AF671" s="396" t="s">
        <v>273</v>
      </c>
      <c r="AG671" s="396">
        <v>2.2222E-4</v>
      </c>
      <c r="AH671" s="398">
        <v>-3.45</v>
      </c>
      <c r="AI671" s="398">
        <v>-3.45</v>
      </c>
      <c r="AJ671" s="396" t="s">
        <v>501</v>
      </c>
      <c r="AK671" s="396" t="s">
        <v>502</v>
      </c>
      <c r="AL671" s="395" t="s">
        <v>503</v>
      </c>
      <c r="AM671" s="396">
        <v>34810</v>
      </c>
      <c r="AN671" s="396">
        <v>71610</v>
      </c>
      <c r="AO671" s="395" t="s">
        <v>477</v>
      </c>
      <c r="AP671" s="395" t="s">
        <v>504</v>
      </c>
      <c r="AQ671" s="396" t="s">
        <v>766</v>
      </c>
      <c r="AR671" s="396" t="s">
        <v>773</v>
      </c>
      <c r="AS671" s="397" t="s">
        <v>1834</v>
      </c>
      <c r="AT671" s="396" t="s">
        <v>482</v>
      </c>
      <c r="AU671" s="396" t="s">
        <v>1835</v>
      </c>
      <c r="AV671" s="398" t="s">
        <v>1836</v>
      </c>
      <c r="AW671" s="396" t="s">
        <v>1837</v>
      </c>
      <c r="AX671" s="396" t="s">
        <v>509</v>
      </c>
      <c r="AY671" s="398" t="s">
        <v>606</v>
      </c>
      <c r="AZ671" s="396">
        <v>1040764</v>
      </c>
      <c r="BA671" s="396" t="s">
        <v>749</v>
      </c>
      <c r="BB671" s="396" t="s">
        <v>750</v>
      </c>
      <c r="BC671" s="396" t="s">
        <v>512</v>
      </c>
      <c r="BD671" s="396" t="s">
        <v>1838</v>
      </c>
      <c r="BE671" s="397" t="s">
        <v>1839</v>
      </c>
      <c r="BF671" s="396" t="s">
        <v>273</v>
      </c>
      <c r="BG671" s="398" t="s">
        <v>1836</v>
      </c>
      <c r="BH671" s="396">
        <v>10114953</v>
      </c>
      <c r="BI671" s="396">
        <v>1</v>
      </c>
      <c r="BJ671" s="396" t="s">
        <v>751</v>
      </c>
      <c r="BK671" s="396" t="s">
        <v>618</v>
      </c>
      <c r="BL671" s="396" t="s">
        <v>601</v>
      </c>
      <c r="BM671" s="396"/>
      <c r="BN671" s="396"/>
      <c r="BO671" s="396"/>
      <c r="BP671" s="396"/>
      <c r="BQ671" s="396"/>
      <c r="BR671" s="396"/>
    </row>
    <row r="672" spans="1:70" s="399" customFormat="1" hidden="1" x14ac:dyDescent="0.35">
      <c r="A672" s="395" t="s">
        <v>477</v>
      </c>
      <c r="B672" s="396" t="s">
        <v>478</v>
      </c>
      <c r="C672" s="396" t="s">
        <v>479</v>
      </c>
      <c r="D672" s="397" t="s">
        <v>480</v>
      </c>
      <c r="E672" s="397" t="s">
        <v>481</v>
      </c>
      <c r="F672" s="396" t="s">
        <v>482</v>
      </c>
      <c r="G672" s="396" t="s">
        <v>483</v>
      </c>
      <c r="H672" s="396" t="s">
        <v>484</v>
      </c>
      <c r="I672" s="396" t="s">
        <v>485</v>
      </c>
      <c r="J672" s="396" t="s">
        <v>486</v>
      </c>
      <c r="K672" s="396" t="s">
        <v>487</v>
      </c>
      <c r="L672" s="395" t="s">
        <v>488</v>
      </c>
      <c r="M672" s="396" t="s">
        <v>607</v>
      </c>
      <c r="N672" s="396" t="s">
        <v>608</v>
      </c>
      <c r="O672" s="396" t="s">
        <v>487</v>
      </c>
      <c r="P672" s="396" t="s">
        <v>484</v>
      </c>
      <c r="Q672" s="395" t="s">
        <v>491</v>
      </c>
      <c r="R672" s="396" t="s">
        <v>492</v>
      </c>
      <c r="S672" s="396" t="s">
        <v>493</v>
      </c>
      <c r="T672" s="396">
        <v>26202298</v>
      </c>
      <c r="U672" s="396"/>
      <c r="V672" s="396"/>
      <c r="W672" s="397" t="s">
        <v>1807</v>
      </c>
      <c r="X672" s="396" t="s">
        <v>764</v>
      </c>
      <c r="Y672" s="396" t="s">
        <v>496</v>
      </c>
      <c r="Z672" s="396" t="s">
        <v>497</v>
      </c>
      <c r="AA672" s="396" t="s">
        <v>498</v>
      </c>
      <c r="AB672" s="396" t="s">
        <v>499</v>
      </c>
      <c r="AC672" s="396" t="s">
        <v>500</v>
      </c>
      <c r="AD672" s="398">
        <v>2092300</v>
      </c>
      <c r="AE672" s="398">
        <v>2092300</v>
      </c>
      <c r="AF672" s="396" t="s">
        <v>273</v>
      </c>
      <c r="AG672" s="396">
        <v>2.2222E-4</v>
      </c>
      <c r="AH672" s="398">
        <v>468.4</v>
      </c>
      <c r="AI672" s="398">
        <v>468.4</v>
      </c>
      <c r="AJ672" s="396" t="s">
        <v>501</v>
      </c>
      <c r="AK672" s="396" t="s">
        <v>502</v>
      </c>
      <c r="AL672" s="395" t="s">
        <v>503</v>
      </c>
      <c r="AM672" s="396">
        <v>34810</v>
      </c>
      <c r="AN672" s="396">
        <v>71610</v>
      </c>
      <c r="AO672" s="395" t="s">
        <v>477</v>
      </c>
      <c r="AP672" s="395" t="s">
        <v>504</v>
      </c>
      <c r="AQ672" s="396" t="s">
        <v>766</v>
      </c>
      <c r="AR672" s="396" t="s">
        <v>773</v>
      </c>
      <c r="AS672" s="397" t="s">
        <v>1834</v>
      </c>
      <c r="AT672" s="396" t="s">
        <v>482</v>
      </c>
      <c r="AU672" s="396" t="s">
        <v>1840</v>
      </c>
      <c r="AV672" s="398" t="s">
        <v>1836</v>
      </c>
      <c r="AW672" s="396" t="s">
        <v>1841</v>
      </c>
      <c r="AX672" s="396" t="s">
        <v>509</v>
      </c>
      <c r="AY672" s="398" t="s">
        <v>1836</v>
      </c>
      <c r="AZ672" s="396">
        <v>1040764</v>
      </c>
      <c r="BA672" s="396" t="s">
        <v>749</v>
      </c>
      <c r="BB672" s="396" t="s">
        <v>750</v>
      </c>
      <c r="BC672" s="396" t="s">
        <v>512</v>
      </c>
      <c r="BD672" s="396" t="s">
        <v>1838</v>
      </c>
      <c r="BE672" s="397" t="s">
        <v>1839</v>
      </c>
      <c r="BF672" s="396" t="s">
        <v>273</v>
      </c>
      <c r="BG672" s="398" t="s">
        <v>1836</v>
      </c>
      <c r="BH672" s="396">
        <v>10114952</v>
      </c>
      <c r="BI672" s="396">
        <v>1</v>
      </c>
      <c r="BJ672" s="396" t="s">
        <v>751</v>
      </c>
      <c r="BK672" s="396" t="s">
        <v>618</v>
      </c>
      <c r="BL672" s="396" t="s">
        <v>601</v>
      </c>
      <c r="BM672" s="396"/>
      <c r="BN672" s="396"/>
      <c r="BO672" s="396"/>
      <c r="BP672" s="396"/>
      <c r="BQ672" s="396"/>
      <c r="BR672" s="396"/>
    </row>
    <row r="673" spans="1:70" s="399" customFormat="1" hidden="1" x14ac:dyDescent="0.35">
      <c r="A673" s="395" t="s">
        <v>477</v>
      </c>
      <c r="B673" s="396" t="s">
        <v>478</v>
      </c>
      <c r="C673" s="396" t="s">
        <v>479</v>
      </c>
      <c r="D673" s="397" t="s">
        <v>480</v>
      </c>
      <c r="E673" s="397" t="s">
        <v>481</v>
      </c>
      <c r="F673" s="396" t="s">
        <v>482</v>
      </c>
      <c r="G673" s="396" t="s">
        <v>483</v>
      </c>
      <c r="H673" s="396" t="s">
        <v>484</v>
      </c>
      <c r="I673" s="396" t="s">
        <v>485</v>
      </c>
      <c r="J673" s="396" t="s">
        <v>486</v>
      </c>
      <c r="K673" s="396" t="s">
        <v>487</v>
      </c>
      <c r="L673" s="395" t="s">
        <v>488</v>
      </c>
      <c r="M673" s="396" t="s">
        <v>607</v>
      </c>
      <c r="N673" s="396" t="s">
        <v>608</v>
      </c>
      <c r="O673" s="396" t="s">
        <v>487</v>
      </c>
      <c r="P673" s="396" t="s">
        <v>484</v>
      </c>
      <c r="Q673" s="395" t="s">
        <v>491</v>
      </c>
      <c r="R673" s="396" t="s">
        <v>492</v>
      </c>
      <c r="S673" s="396" t="s">
        <v>493</v>
      </c>
      <c r="T673" s="396">
        <v>26202299</v>
      </c>
      <c r="U673" s="396"/>
      <c r="V673" s="396"/>
      <c r="W673" s="397" t="s">
        <v>1807</v>
      </c>
      <c r="X673" s="396" t="s">
        <v>764</v>
      </c>
      <c r="Y673" s="396" t="s">
        <v>496</v>
      </c>
      <c r="Z673" s="396" t="s">
        <v>497</v>
      </c>
      <c r="AA673" s="396" t="s">
        <v>498</v>
      </c>
      <c r="AB673" s="396" t="s">
        <v>499</v>
      </c>
      <c r="AC673" s="396" t="s">
        <v>605</v>
      </c>
      <c r="AD673" s="398">
        <v>0</v>
      </c>
      <c r="AE673" s="398">
        <v>0</v>
      </c>
      <c r="AF673" s="396" t="s">
        <v>273</v>
      </c>
      <c r="AG673" s="396">
        <v>2.2222E-4</v>
      </c>
      <c r="AH673" s="398">
        <v>-3.45</v>
      </c>
      <c r="AI673" s="398">
        <v>-3.45</v>
      </c>
      <c r="AJ673" s="396" t="s">
        <v>501</v>
      </c>
      <c r="AK673" s="396" t="s">
        <v>502</v>
      </c>
      <c r="AL673" s="395" t="s">
        <v>503</v>
      </c>
      <c r="AM673" s="396">
        <v>34810</v>
      </c>
      <c r="AN673" s="396">
        <v>71610</v>
      </c>
      <c r="AO673" s="395" t="s">
        <v>477</v>
      </c>
      <c r="AP673" s="395" t="s">
        <v>504</v>
      </c>
      <c r="AQ673" s="396" t="s">
        <v>766</v>
      </c>
      <c r="AR673" s="396" t="s">
        <v>773</v>
      </c>
      <c r="AS673" s="397" t="s">
        <v>1834</v>
      </c>
      <c r="AT673" s="396" t="s">
        <v>482</v>
      </c>
      <c r="AU673" s="396" t="s">
        <v>1840</v>
      </c>
      <c r="AV673" s="398" t="s">
        <v>1836</v>
      </c>
      <c r="AW673" s="396" t="s">
        <v>1841</v>
      </c>
      <c r="AX673" s="396" t="s">
        <v>509</v>
      </c>
      <c r="AY673" s="398" t="s">
        <v>606</v>
      </c>
      <c r="AZ673" s="396">
        <v>1040764</v>
      </c>
      <c r="BA673" s="396" t="s">
        <v>749</v>
      </c>
      <c r="BB673" s="396" t="s">
        <v>750</v>
      </c>
      <c r="BC673" s="396" t="s">
        <v>512</v>
      </c>
      <c r="BD673" s="396" t="s">
        <v>1838</v>
      </c>
      <c r="BE673" s="397" t="s">
        <v>1839</v>
      </c>
      <c r="BF673" s="396" t="s">
        <v>273</v>
      </c>
      <c r="BG673" s="398" t="s">
        <v>1836</v>
      </c>
      <c r="BH673" s="396">
        <v>10114952</v>
      </c>
      <c r="BI673" s="396">
        <v>1</v>
      </c>
      <c r="BJ673" s="396" t="s">
        <v>751</v>
      </c>
      <c r="BK673" s="396" t="s">
        <v>618</v>
      </c>
      <c r="BL673" s="396" t="s">
        <v>601</v>
      </c>
      <c r="BM673" s="396"/>
      <c r="BN673" s="396"/>
      <c r="BO673" s="396"/>
      <c r="BP673" s="396"/>
      <c r="BQ673" s="396"/>
      <c r="BR673" s="396"/>
    </row>
    <row r="674" spans="1:70" hidden="1" x14ac:dyDescent="0.35">
      <c r="A674" s="301" t="s">
        <v>477</v>
      </c>
      <c r="B674" s="302" t="s">
        <v>478</v>
      </c>
      <c r="C674" s="302" t="s">
        <v>479</v>
      </c>
      <c r="D674" s="303" t="s">
        <v>480</v>
      </c>
      <c r="E674" s="303" t="s">
        <v>481</v>
      </c>
      <c r="F674" s="302" t="s">
        <v>482</v>
      </c>
      <c r="G674" s="302" t="s">
        <v>483</v>
      </c>
      <c r="H674" s="302" t="s">
        <v>484</v>
      </c>
      <c r="I674" s="302" t="s">
        <v>485</v>
      </c>
      <c r="J674" s="302" t="s">
        <v>486</v>
      </c>
      <c r="K674" s="302" t="s">
        <v>487</v>
      </c>
      <c r="L674" s="301" t="s">
        <v>488</v>
      </c>
      <c r="M674" s="302" t="s">
        <v>607</v>
      </c>
      <c r="N674" s="302" t="s">
        <v>608</v>
      </c>
      <c r="O674" s="302" t="s">
        <v>487</v>
      </c>
      <c r="P674" s="302" t="s">
        <v>484</v>
      </c>
      <c r="Q674" s="301" t="s">
        <v>491</v>
      </c>
      <c r="R674" s="302" t="s">
        <v>492</v>
      </c>
      <c r="S674" s="302" t="s">
        <v>493</v>
      </c>
      <c r="T674" s="302">
        <v>26457222</v>
      </c>
      <c r="U674" s="302"/>
      <c r="V674" s="302"/>
      <c r="W674" s="303" t="s">
        <v>1807</v>
      </c>
      <c r="X674" s="302" t="s">
        <v>792</v>
      </c>
      <c r="Y674" s="302" t="s">
        <v>496</v>
      </c>
      <c r="Z674" s="302" t="s">
        <v>793</v>
      </c>
      <c r="AA674" s="302"/>
      <c r="AB674" s="302" t="s">
        <v>794</v>
      </c>
      <c r="AC674" s="302" t="s">
        <v>795</v>
      </c>
      <c r="AD674" s="304">
        <v>0</v>
      </c>
      <c r="AE674" s="304">
        <v>292922</v>
      </c>
      <c r="AF674" s="302" t="s">
        <v>273</v>
      </c>
      <c r="AG674" s="302">
        <v>2.2222E-4</v>
      </c>
      <c r="AH674" s="304">
        <v>0</v>
      </c>
      <c r="AI674" s="304">
        <v>65.09</v>
      </c>
      <c r="AJ674" s="302"/>
      <c r="AK674" s="302"/>
      <c r="AL674" s="301"/>
      <c r="AM674" s="302"/>
      <c r="AN674" s="302"/>
      <c r="AO674" s="301"/>
      <c r="AP674" s="301"/>
      <c r="AQ674" s="302" t="s">
        <v>796</v>
      </c>
      <c r="AR674" s="302"/>
      <c r="AS674" s="303"/>
      <c r="AT674" s="302"/>
      <c r="AU674" s="302"/>
      <c r="AV674" s="304"/>
      <c r="AW674" s="302"/>
      <c r="AX674" s="302"/>
      <c r="AY674" s="304"/>
      <c r="AZ674" s="302"/>
      <c r="BA674" s="302"/>
      <c r="BB674" s="302"/>
      <c r="BC674" s="302"/>
      <c r="BD674" s="302"/>
      <c r="BE674" s="303"/>
      <c r="BF674" s="302"/>
      <c r="BG674" s="304"/>
      <c r="BH674" s="302"/>
      <c r="BI674" s="302"/>
      <c r="BJ674" s="302"/>
      <c r="BK674" s="302"/>
      <c r="BL674" s="302"/>
      <c r="BM674" s="302"/>
      <c r="BN674" s="302"/>
      <c r="BO674" s="302"/>
      <c r="BP674" s="302"/>
      <c r="BQ674" s="302"/>
      <c r="BR674" s="302"/>
    </row>
    <row r="675" spans="1:70" s="399" customFormat="1" hidden="1" x14ac:dyDescent="0.35">
      <c r="A675" s="395" t="s">
        <v>477</v>
      </c>
      <c r="B675" s="396" t="s">
        <v>478</v>
      </c>
      <c r="C675" s="396" t="s">
        <v>479</v>
      </c>
      <c r="D675" s="397" t="s">
        <v>480</v>
      </c>
      <c r="E675" s="397" t="s">
        <v>481</v>
      </c>
      <c r="F675" s="396" t="s">
        <v>482</v>
      </c>
      <c r="G675" s="396" t="s">
        <v>483</v>
      </c>
      <c r="H675" s="396" t="s">
        <v>484</v>
      </c>
      <c r="I675" s="396" t="s">
        <v>485</v>
      </c>
      <c r="J675" s="396" t="s">
        <v>486</v>
      </c>
      <c r="K675" s="396" t="s">
        <v>487</v>
      </c>
      <c r="L675" s="395" t="s">
        <v>488</v>
      </c>
      <c r="M675" s="396" t="s">
        <v>607</v>
      </c>
      <c r="N675" s="396" t="s">
        <v>608</v>
      </c>
      <c r="O675" s="396" t="s">
        <v>487</v>
      </c>
      <c r="P675" s="396" t="s">
        <v>484</v>
      </c>
      <c r="Q675" s="395" t="s">
        <v>491</v>
      </c>
      <c r="R675" s="396" t="s">
        <v>492</v>
      </c>
      <c r="S675" s="396" t="s">
        <v>493</v>
      </c>
      <c r="T675" s="396">
        <v>27613840</v>
      </c>
      <c r="U675" s="396"/>
      <c r="V675" s="396"/>
      <c r="W675" s="397" t="s">
        <v>1842</v>
      </c>
      <c r="X675" s="396" t="s">
        <v>1262</v>
      </c>
      <c r="Y675" s="396" t="s">
        <v>496</v>
      </c>
      <c r="Z675" s="396" t="s">
        <v>497</v>
      </c>
      <c r="AA675" s="396" t="s">
        <v>498</v>
      </c>
      <c r="AB675" s="396" t="s">
        <v>499</v>
      </c>
      <c r="AC675" s="396" t="s">
        <v>500</v>
      </c>
      <c r="AD675" s="398">
        <v>630</v>
      </c>
      <c r="AE675" s="398">
        <v>630</v>
      </c>
      <c r="AF675" s="396" t="s">
        <v>741</v>
      </c>
      <c r="AG675" s="396">
        <v>1</v>
      </c>
      <c r="AH675" s="398">
        <v>630</v>
      </c>
      <c r="AI675" s="398">
        <v>630</v>
      </c>
      <c r="AJ675" s="396" t="s">
        <v>501</v>
      </c>
      <c r="AK675" s="396" t="s">
        <v>502</v>
      </c>
      <c r="AL675" s="395" t="s">
        <v>503</v>
      </c>
      <c r="AM675" s="396">
        <v>34810</v>
      </c>
      <c r="AN675" s="396">
        <v>71620</v>
      </c>
      <c r="AO675" s="395" t="s">
        <v>477</v>
      </c>
      <c r="AP675" s="395" t="s">
        <v>504</v>
      </c>
      <c r="AQ675" s="396" t="s">
        <v>1263</v>
      </c>
      <c r="AR675" s="396" t="s">
        <v>824</v>
      </c>
      <c r="AS675" s="397" t="s">
        <v>1842</v>
      </c>
      <c r="AT675" s="396" t="s">
        <v>482</v>
      </c>
      <c r="AU675" s="396" t="s">
        <v>1843</v>
      </c>
      <c r="AV675" s="398" t="s">
        <v>1844</v>
      </c>
      <c r="AW675" s="396" t="s">
        <v>777</v>
      </c>
      <c r="AX675" s="396" t="s">
        <v>509</v>
      </c>
      <c r="AY675" s="398" t="s">
        <v>1844</v>
      </c>
      <c r="AZ675" s="396" t="s">
        <v>1053</v>
      </c>
      <c r="BA675" s="396" t="s">
        <v>1054</v>
      </c>
      <c r="BB675" s="396" t="s">
        <v>1055</v>
      </c>
      <c r="BC675" s="396" t="s">
        <v>512</v>
      </c>
      <c r="BD675" s="396" t="s">
        <v>1845</v>
      </c>
      <c r="BE675" s="397" t="s">
        <v>609</v>
      </c>
      <c r="BF675" s="396" t="s">
        <v>741</v>
      </c>
      <c r="BG675" s="398" t="s">
        <v>1844</v>
      </c>
      <c r="BH675" s="396"/>
      <c r="BI675" s="396"/>
      <c r="BJ675" s="396"/>
      <c r="BK675" s="396"/>
      <c r="BL675" s="396"/>
      <c r="BM675" s="396"/>
      <c r="BN675" s="396"/>
      <c r="BO675" s="396"/>
      <c r="BP675" s="396"/>
      <c r="BQ675" s="396"/>
      <c r="BR675" s="396"/>
    </row>
    <row r="676" spans="1:70" hidden="1" x14ac:dyDescent="0.35">
      <c r="A676" s="301" t="s">
        <v>477</v>
      </c>
      <c r="B676" s="302" t="s">
        <v>478</v>
      </c>
      <c r="C676" s="302" t="s">
        <v>479</v>
      </c>
      <c r="D676" s="303" t="s">
        <v>480</v>
      </c>
      <c r="E676" s="303" t="s">
        <v>481</v>
      </c>
      <c r="F676" s="302" t="s">
        <v>482</v>
      </c>
      <c r="G676" s="302" t="s">
        <v>483</v>
      </c>
      <c r="H676" s="302" t="s">
        <v>484</v>
      </c>
      <c r="I676" s="302" t="s">
        <v>485</v>
      </c>
      <c r="J676" s="302" t="s">
        <v>486</v>
      </c>
      <c r="K676" s="302" t="s">
        <v>487</v>
      </c>
      <c r="L676" s="301" t="s">
        <v>488</v>
      </c>
      <c r="M676" s="302" t="s">
        <v>607</v>
      </c>
      <c r="N676" s="302" t="s">
        <v>608</v>
      </c>
      <c r="O676" s="302" t="s">
        <v>487</v>
      </c>
      <c r="P676" s="302" t="s">
        <v>484</v>
      </c>
      <c r="Q676" s="301" t="s">
        <v>491</v>
      </c>
      <c r="R676" s="302" t="s">
        <v>492</v>
      </c>
      <c r="S676" s="302" t="s">
        <v>493</v>
      </c>
      <c r="T676" s="302">
        <v>27672727</v>
      </c>
      <c r="U676" s="302"/>
      <c r="V676" s="302"/>
      <c r="W676" s="303" t="s">
        <v>1842</v>
      </c>
      <c r="X676" s="302" t="s">
        <v>792</v>
      </c>
      <c r="Y676" s="302" t="s">
        <v>496</v>
      </c>
      <c r="Z676" s="302" t="s">
        <v>793</v>
      </c>
      <c r="AA676" s="302"/>
      <c r="AB676" s="302" t="s">
        <v>794</v>
      </c>
      <c r="AC676" s="302" t="s">
        <v>795</v>
      </c>
      <c r="AD676" s="304">
        <v>0</v>
      </c>
      <c r="AE676" s="304">
        <v>44.1</v>
      </c>
      <c r="AF676" s="302" t="s">
        <v>741</v>
      </c>
      <c r="AG676" s="302">
        <v>1</v>
      </c>
      <c r="AH676" s="304">
        <v>0</v>
      </c>
      <c r="AI676" s="304">
        <v>44.1</v>
      </c>
      <c r="AJ676" s="302"/>
      <c r="AK676" s="302"/>
      <c r="AL676" s="301"/>
      <c r="AM676" s="302"/>
      <c r="AN676" s="302"/>
      <c r="AO676" s="301"/>
      <c r="AP676" s="301"/>
      <c r="AQ676" s="302" t="s">
        <v>796</v>
      </c>
      <c r="AR676" s="302"/>
      <c r="AS676" s="303"/>
      <c r="AT676" s="302"/>
      <c r="AU676" s="302"/>
      <c r="AV676" s="304"/>
      <c r="AW676" s="302"/>
      <c r="AX676" s="302"/>
      <c r="AY676" s="304"/>
      <c r="AZ676" s="302"/>
      <c r="BA676" s="302"/>
      <c r="BB676" s="302"/>
      <c r="BC676" s="302"/>
      <c r="BD676" s="302"/>
      <c r="BE676" s="303"/>
      <c r="BF676" s="302"/>
      <c r="BG676" s="304"/>
      <c r="BH676" s="302"/>
      <c r="BI676" s="302"/>
      <c r="BJ676" s="302"/>
      <c r="BK676" s="302"/>
      <c r="BL676" s="302"/>
      <c r="BM676" s="302"/>
      <c r="BN676" s="302"/>
      <c r="BO676" s="302"/>
      <c r="BP676" s="302"/>
      <c r="BQ676" s="302"/>
      <c r="BR676" s="302"/>
    </row>
    <row r="677" spans="1:70" s="399" customFormat="1" hidden="1" x14ac:dyDescent="0.35">
      <c r="A677" s="395" t="s">
        <v>477</v>
      </c>
      <c r="B677" s="396" t="s">
        <v>478</v>
      </c>
      <c r="C677" s="396" t="s">
        <v>479</v>
      </c>
      <c r="D677" s="397" t="s">
        <v>480</v>
      </c>
      <c r="E677" s="397" t="s">
        <v>481</v>
      </c>
      <c r="F677" s="396" t="s">
        <v>482</v>
      </c>
      <c r="G677" s="396" t="s">
        <v>483</v>
      </c>
      <c r="H677" s="396" t="s">
        <v>484</v>
      </c>
      <c r="I677" s="396" t="s">
        <v>485</v>
      </c>
      <c r="J677" s="396" t="s">
        <v>486</v>
      </c>
      <c r="K677" s="396" t="s">
        <v>487</v>
      </c>
      <c r="L677" s="395" t="s">
        <v>488</v>
      </c>
      <c r="M677" s="396" t="s">
        <v>607</v>
      </c>
      <c r="N677" s="396" t="s">
        <v>608</v>
      </c>
      <c r="O677" s="396" t="s">
        <v>487</v>
      </c>
      <c r="P677" s="396" t="s">
        <v>484</v>
      </c>
      <c r="Q677" s="395" t="s">
        <v>491</v>
      </c>
      <c r="R677" s="396" t="s">
        <v>492</v>
      </c>
      <c r="S677" s="396" t="s">
        <v>493</v>
      </c>
      <c r="T677" s="396">
        <v>27685985</v>
      </c>
      <c r="U677" s="396"/>
      <c r="V677" s="396"/>
      <c r="W677" s="397" t="s">
        <v>1846</v>
      </c>
      <c r="X677" s="396" t="s">
        <v>1262</v>
      </c>
      <c r="Y677" s="396" t="s">
        <v>496</v>
      </c>
      <c r="Z677" s="396" t="s">
        <v>497</v>
      </c>
      <c r="AA677" s="396" t="s">
        <v>498</v>
      </c>
      <c r="AB677" s="396" t="s">
        <v>499</v>
      </c>
      <c r="AC677" s="396" t="s">
        <v>500</v>
      </c>
      <c r="AD677" s="398">
        <v>2826000</v>
      </c>
      <c r="AE677" s="398">
        <v>2826000</v>
      </c>
      <c r="AF677" s="396" t="s">
        <v>273</v>
      </c>
      <c r="AG677" s="396">
        <v>2.2279E-4</v>
      </c>
      <c r="AH677" s="398">
        <v>629.6</v>
      </c>
      <c r="AI677" s="398">
        <v>629.6</v>
      </c>
      <c r="AJ677" s="396" t="s">
        <v>501</v>
      </c>
      <c r="AK677" s="396" t="s">
        <v>502</v>
      </c>
      <c r="AL677" s="395" t="s">
        <v>503</v>
      </c>
      <c r="AM677" s="396">
        <v>34810</v>
      </c>
      <c r="AN677" s="396">
        <v>71620</v>
      </c>
      <c r="AO677" s="395" t="s">
        <v>477</v>
      </c>
      <c r="AP677" s="395" t="s">
        <v>504</v>
      </c>
      <c r="AQ677" s="396" t="s">
        <v>1263</v>
      </c>
      <c r="AR677" s="396" t="s">
        <v>824</v>
      </c>
      <c r="AS677" s="397" t="s">
        <v>1846</v>
      </c>
      <c r="AT677" s="396" t="s">
        <v>482</v>
      </c>
      <c r="AU677" s="396" t="s">
        <v>1847</v>
      </c>
      <c r="AV677" s="398" t="s">
        <v>1848</v>
      </c>
      <c r="AW677" s="396" t="s">
        <v>777</v>
      </c>
      <c r="AX677" s="396" t="s">
        <v>509</v>
      </c>
      <c r="AY677" s="398" t="s">
        <v>1848</v>
      </c>
      <c r="AZ677" s="396" t="s">
        <v>1418</v>
      </c>
      <c r="BA677" s="396" t="s">
        <v>1419</v>
      </c>
      <c r="BB677" s="396" t="s">
        <v>1420</v>
      </c>
      <c r="BC677" s="396" t="s">
        <v>1421</v>
      </c>
      <c r="BD677" s="396" t="s">
        <v>1849</v>
      </c>
      <c r="BE677" s="397" t="s">
        <v>1850</v>
      </c>
      <c r="BF677" s="396" t="s">
        <v>273</v>
      </c>
      <c r="BG677" s="398" t="s">
        <v>1848</v>
      </c>
      <c r="BH677" s="396"/>
      <c r="BI677" s="396"/>
      <c r="BJ677" s="396"/>
      <c r="BK677" s="396"/>
      <c r="BL677" s="396"/>
      <c r="BM677" s="396"/>
      <c r="BN677" s="396"/>
      <c r="BO677" s="396"/>
      <c r="BP677" s="396"/>
      <c r="BQ677" s="396"/>
      <c r="BR677" s="396"/>
    </row>
    <row r="678" spans="1:70" hidden="1" x14ac:dyDescent="0.35">
      <c r="A678" s="301" t="s">
        <v>477</v>
      </c>
      <c r="B678" s="302" t="s">
        <v>478</v>
      </c>
      <c r="C678" s="302" t="s">
        <v>479</v>
      </c>
      <c r="D678" s="303" t="s">
        <v>480</v>
      </c>
      <c r="E678" s="303" t="s">
        <v>481</v>
      </c>
      <c r="F678" s="302" t="s">
        <v>482</v>
      </c>
      <c r="G678" s="302" t="s">
        <v>483</v>
      </c>
      <c r="H678" s="302" t="s">
        <v>484</v>
      </c>
      <c r="I678" s="302" t="s">
        <v>485</v>
      </c>
      <c r="J678" s="302" t="s">
        <v>486</v>
      </c>
      <c r="K678" s="302" t="s">
        <v>487</v>
      </c>
      <c r="L678" s="301" t="s">
        <v>488</v>
      </c>
      <c r="M678" s="302" t="s">
        <v>607</v>
      </c>
      <c r="N678" s="302" t="s">
        <v>608</v>
      </c>
      <c r="O678" s="302" t="s">
        <v>487</v>
      </c>
      <c r="P678" s="302" t="s">
        <v>484</v>
      </c>
      <c r="Q678" s="301" t="s">
        <v>491</v>
      </c>
      <c r="R678" s="302" t="s">
        <v>492</v>
      </c>
      <c r="S678" s="302" t="s">
        <v>493</v>
      </c>
      <c r="T678" s="302">
        <v>27803470</v>
      </c>
      <c r="U678" s="302"/>
      <c r="V678" s="302"/>
      <c r="W678" s="303" t="s">
        <v>1846</v>
      </c>
      <c r="X678" s="302" t="s">
        <v>792</v>
      </c>
      <c r="Y678" s="302" t="s">
        <v>496</v>
      </c>
      <c r="Z678" s="302" t="s">
        <v>793</v>
      </c>
      <c r="AA678" s="302"/>
      <c r="AB678" s="302" t="s">
        <v>794</v>
      </c>
      <c r="AC678" s="302" t="s">
        <v>795</v>
      </c>
      <c r="AD678" s="304">
        <v>0</v>
      </c>
      <c r="AE678" s="304">
        <v>197820</v>
      </c>
      <c r="AF678" s="302" t="s">
        <v>273</v>
      </c>
      <c r="AG678" s="302">
        <v>2.2279E-4</v>
      </c>
      <c r="AH678" s="304">
        <v>0</v>
      </c>
      <c r="AI678" s="304">
        <v>44.07</v>
      </c>
      <c r="AJ678" s="302"/>
      <c r="AK678" s="302"/>
      <c r="AL678" s="301"/>
      <c r="AM678" s="302"/>
      <c r="AN678" s="302"/>
      <c r="AO678" s="301"/>
      <c r="AP678" s="301"/>
      <c r="AQ678" s="302" t="s">
        <v>796</v>
      </c>
      <c r="AR678" s="302"/>
      <c r="AS678" s="303"/>
      <c r="AT678" s="302"/>
      <c r="AU678" s="302"/>
      <c r="AV678" s="304"/>
      <c r="AW678" s="302"/>
      <c r="AX678" s="302"/>
      <c r="AY678" s="304"/>
      <c r="AZ678" s="302"/>
      <c r="BA678" s="302"/>
      <c r="BB678" s="302"/>
      <c r="BC678" s="302"/>
      <c r="BD678" s="302"/>
      <c r="BE678" s="303"/>
      <c r="BF678" s="302"/>
      <c r="BG678" s="304"/>
      <c r="BH678" s="302"/>
      <c r="BI678" s="302"/>
      <c r="BJ678" s="302"/>
      <c r="BK678" s="302"/>
      <c r="BL678" s="302"/>
      <c r="BM678" s="302"/>
      <c r="BN678" s="302"/>
      <c r="BO678" s="302"/>
      <c r="BP678" s="302"/>
      <c r="BQ678" s="302"/>
      <c r="BR678" s="302"/>
    </row>
    <row r="679" spans="1:70" s="399" customFormat="1" hidden="1" x14ac:dyDescent="0.35">
      <c r="A679" s="395" t="s">
        <v>477</v>
      </c>
      <c r="B679" s="396" t="s">
        <v>478</v>
      </c>
      <c r="C679" s="396" t="s">
        <v>479</v>
      </c>
      <c r="D679" s="397" t="s">
        <v>480</v>
      </c>
      <c r="E679" s="397" t="s">
        <v>481</v>
      </c>
      <c r="F679" s="396" t="s">
        <v>482</v>
      </c>
      <c r="G679" s="396" t="s">
        <v>483</v>
      </c>
      <c r="H679" s="396" t="s">
        <v>484</v>
      </c>
      <c r="I679" s="396" t="s">
        <v>485</v>
      </c>
      <c r="J679" s="396" t="s">
        <v>486</v>
      </c>
      <c r="K679" s="396" t="s">
        <v>487</v>
      </c>
      <c r="L679" s="395" t="s">
        <v>488</v>
      </c>
      <c r="M679" s="396" t="s">
        <v>607</v>
      </c>
      <c r="N679" s="396" t="s">
        <v>608</v>
      </c>
      <c r="O679" s="396" t="s">
        <v>487</v>
      </c>
      <c r="P679" s="396" t="s">
        <v>484</v>
      </c>
      <c r="Q679" s="395" t="s">
        <v>491</v>
      </c>
      <c r="R679" s="396" t="s">
        <v>492</v>
      </c>
      <c r="S679" s="396" t="s">
        <v>493</v>
      </c>
      <c r="T679" s="396">
        <v>28671760</v>
      </c>
      <c r="U679" s="396"/>
      <c r="V679" s="396"/>
      <c r="W679" s="397" t="s">
        <v>1851</v>
      </c>
      <c r="X679" s="396" t="s">
        <v>1262</v>
      </c>
      <c r="Y679" s="396" t="s">
        <v>496</v>
      </c>
      <c r="Z679" s="396" t="s">
        <v>497</v>
      </c>
      <c r="AA679" s="396" t="s">
        <v>498</v>
      </c>
      <c r="AB679" s="396" t="s">
        <v>499</v>
      </c>
      <c r="AC679" s="396" t="s">
        <v>500</v>
      </c>
      <c r="AD679" s="398">
        <v>20000</v>
      </c>
      <c r="AE679" s="398">
        <v>20000</v>
      </c>
      <c r="AF679" s="396" t="s">
        <v>273</v>
      </c>
      <c r="AG679" s="396">
        <v>2.2319000000000001E-4</v>
      </c>
      <c r="AH679" s="398">
        <v>4.46</v>
      </c>
      <c r="AI679" s="398">
        <v>4.46</v>
      </c>
      <c r="AJ679" s="396" t="s">
        <v>501</v>
      </c>
      <c r="AK679" s="396" t="s">
        <v>502</v>
      </c>
      <c r="AL679" s="395" t="s">
        <v>503</v>
      </c>
      <c r="AM679" s="396">
        <v>34810</v>
      </c>
      <c r="AN679" s="396">
        <v>71620</v>
      </c>
      <c r="AO679" s="395" t="s">
        <v>477</v>
      </c>
      <c r="AP679" s="395" t="s">
        <v>504</v>
      </c>
      <c r="AQ679" s="396" t="s">
        <v>1263</v>
      </c>
      <c r="AR679" s="396" t="s">
        <v>506</v>
      </c>
      <c r="AS679" s="397" t="s">
        <v>634</v>
      </c>
      <c r="AT679" s="396" t="s">
        <v>482</v>
      </c>
      <c r="AU679" s="396" t="s">
        <v>1852</v>
      </c>
      <c r="AV679" s="398" t="s">
        <v>1657</v>
      </c>
      <c r="AW679" s="396" t="s">
        <v>839</v>
      </c>
      <c r="AX679" s="396" t="s">
        <v>509</v>
      </c>
      <c r="AY679" s="398" t="s">
        <v>1657</v>
      </c>
      <c r="AZ679" s="396" t="s">
        <v>1513</v>
      </c>
      <c r="BA679" s="396" t="s">
        <v>1514</v>
      </c>
      <c r="BB679" s="396" t="s">
        <v>521</v>
      </c>
      <c r="BC679" s="396" t="s">
        <v>521</v>
      </c>
      <c r="BD679" s="396" t="s">
        <v>1853</v>
      </c>
      <c r="BE679" s="397" t="s">
        <v>733</v>
      </c>
      <c r="BF679" s="396" t="s">
        <v>273</v>
      </c>
      <c r="BG679" s="398" t="s">
        <v>1657</v>
      </c>
      <c r="BH679" s="396"/>
      <c r="BI679" s="396"/>
      <c r="BJ679" s="396"/>
      <c r="BK679" s="396"/>
      <c r="BL679" s="396"/>
      <c r="BM679" s="396"/>
      <c r="BN679" s="396"/>
      <c r="BO679" s="396"/>
      <c r="BP679" s="396"/>
      <c r="BQ679" s="396"/>
      <c r="BR679" s="396"/>
    </row>
    <row r="680" spans="1:70" hidden="1" x14ac:dyDescent="0.35">
      <c r="A680" s="301" t="s">
        <v>477</v>
      </c>
      <c r="B680" s="302" t="s">
        <v>478</v>
      </c>
      <c r="C680" s="302" t="s">
        <v>479</v>
      </c>
      <c r="D680" s="303" t="s">
        <v>480</v>
      </c>
      <c r="E680" s="303" t="s">
        <v>481</v>
      </c>
      <c r="F680" s="302" t="s">
        <v>482</v>
      </c>
      <c r="G680" s="302" t="s">
        <v>483</v>
      </c>
      <c r="H680" s="302" t="s">
        <v>484</v>
      </c>
      <c r="I680" s="302" t="s">
        <v>485</v>
      </c>
      <c r="J680" s="302" t="s">
        <v>486</v>
      </c>
      <c r="K680" s="302" t="s">
        <v>487</v>
      </c>
      <c r="L680" s="301" t="s">
        <v>488</v>
      </c>
      <c r="M680" s="302" t="s">
        <v>607</v>
      </c>
      <c r="N680" s="302" t="s">
        <v>608</v>
      </c>
      <c r="O680" s="302" t="s">
        <v>487</v>
      </c>
      <c r="P680" s="302" t="s">
        <v>484</v>
      </c>
      <c r="Q680" s="301" t="s">
        <v>491</v>
      </c>
      <c r="R680" s="302" t="s">
        <v>492</v>
      </c>
      <c r="S680" s="302" t="s">
        <v>493</v>
      </c>
      <c r="T680" s="302">
        <v>28747234</v>
      </c>
      <c r="U680" s="302"/>
      <c r="V680" s="302"/>
      <c r="W680" s="303" t="s">
        <v>1851</v>
      </c>
      <c r="X680" s="302" t="s">
        <v>792</v>
      </c>
      <c r="Y680" s="302" t="s">
        <v>496</v>
      </c>
      <c r="Z680" s="302" t="s">
        <v>793</v>
      </c>
      <c r="AA680" s="302"/>
      <c r="AB680" s="302" t="s">
        <v>794</v>
      </c>
      <c r="AC680" s="302" t="s">
        <v>795</v>
      </c>
      <c r="AD680" s="304">
        <v>0</v>
      </c>
      <c r="AE680" s="304">
        <v>1400</v>
      </c>
      <c r="AF680" s="302" t="s">
        <v>273</v>
      </c>
      <c r="AG680" s="302">
        <v>2.2319000000000001E-4</v>
      </c>
      <c r="AH680" s="304">
        <v>0</v>
      </c>
      <c r="AI680" s="304">
        <v>0.31</v>
      </c>
      <c r="AJ680" s="302"/>
      <c r="AK680" s="302"/>
      <c r="AL680" s="301"/>
      <c r="AM680" s="302"/>
      <c r="AN680" s="302"/>
      <c r="AO680" s="301"/>
      <c r="AP680" s="301"/>
      <c r="AQ680" s="302" t="s">
        <v>796</v>
      </c>
      <c r="AR680" s="302"/>
      <c r="AS680" s="303"/>
      <c r="AT680" s="302"/>
      <c r="AU680" s="302"/>
      <c r="AV680" s="304"/>
      <c r="AW680" s="302"/>
      <c r="AX680" s="302"/>
      <c r="AY680" s="304"/>
      <c r="AZ680" s="302"/>
      <c r="BA680" s="302"/>
      <c r="BB680" s="302"/>
      <c r="BC680" s="302"/>
      <c r="BD680" s="302"/>
      <c r="BE680" s="303"/>
      <c r="BF680" s="302"/>
      <c r="BG680" s="304"/>
      <c r="BH680" s="302"/>
      <c r="BI680" s="302"/>
      <c r="BJ680" s="302"/>
      <c r="BK680" s="302"/>
      <c r="BL680" s="302"/>
      <c r="BM680" s="302"/>
      <c r="BN680" s="302"/>
      <c r="BO680" s="302"/>
      <c r="BP680" s="302"/>
      <c r="BQ680" s="302"/>
      <c r="BR680" s="302"/>
    </row>
    <row r="681" spans="1:70" s="394" customFormat="1" hidden="1" x14ac:dyDescent="0.35">
      <c r="A681" s="390" t="s">
        <v>477</v>
      </c>
      <c r="B681" s="391" t="s">
        <v>478</v>
      </c>
      <c r="C681" s="391" t="s">
        <v>479</v>
      </c>
      <c r="D681" s="392" t="s">
        <v>480</v>
      </c>
      <c r="E681" s="392" t="s">
        <v>481</v>
      </c>
      <c r="F681" s="391" t="s">
        <v>482</v>
      </c>
      <c r="G681" s="391" t="s">
        <v>483</v>
      </c>
      <c r="H681" s="391" t="s">
        <v>484</v>
      </c>
      <c r="I681" s="391" t="s">
        <v>485</v>
      </c>
      <c r="J681" s="391" t="s">
        <v>486</v>
      </c>
      <c r="K681" s="391" t="s">
        <v>487</v>
      </c>
      <c r="L681" s="390" t="s">
        <v>488</v>
      </c>
      <c r="M681" s="391" t="s">
        <v>607</v>
      </c>
      <c r="N681" s="391" t="s">
        <v>608</v>
      </c>
      <c r="O681" s="391" t="s">
        <v>487</v>
      </c>
      <c r="P681" s="391" t="s">
        <v>484</v>
      </c>
      <c r="Q681" s="390" t="s">
        <v>491</v>
      </c>
      <c r="R681" s="391" t="s">
        <v>492</v>
      </c>
      <c r="S681" s="391" t="s">
        <v>493</v>
      </c>
      <c r="T681" s="391">
        <v>32035434</v>
      </c>
      <c r="U681" s="391"/>
      <c r="V681" s="391"/>
      <c r="W681" s="392" t="s">
        <v>733</v>
      </c>
      <c r="X681" s="391" t="s">
        <v>1391</v>
      </c>
      <c r="Y681" s="391" t="s">
        <v>590</v>
      </c>
      <c r="Z681" s="391" t="s">
        <v>497</v>
      </c>
      <c r="AA681" s="391" t="s">
        <v>498</v>
      </c>
      <c r="AB681" s="391" t="s">
        <v>499</v>
      </c>
      <c r="AC681" s="391" t="s">
        <v>500</v>
      </c>
      <c r="AD681" s="393">
        <v>21866900</v>
      </c>
      <c r="AE681" s="393">
        <v>21866900</v>
      </c>
      <c r="AF681" s="391" t="s">
        <v>273</v>
      </c>
      <c r="AG681" s="391">
        <v>2.2319000000000001E-4</v>
      </c>
      <c r="AH681" s="393">
        <v>4871.72</v>
      </c>
      <c r="AI681" s="393">
        <v>4871.72</v>
      </c>
      <c r="AJ681" s="391" t="s">
        <v>501</v>
      </c>
      <c r="AK681" s="391" t="s">
        <v>502</v>
      </c>
      <c r="AL681" s="390" t="s">
        <v>503</v>
      </c>
      <c r="AM681" s="391">
        <v>34801</v>
      </c>
      <c r="AN681" s="391">
        <v>71305</v>
      </c>
      <c r="AO681" s="390" t="s">
        <v>477</v>
      </c>
      <c r="AP681" s="390" t="s">
        <v>504</v>
      </c>
      <c r="AQ681" s="391" t="s">
        <v>1392</v>
      </c>
      <c r="AR681" s="391" t="s">
        <v>506</v>
      </c>
      <c r="AS681" s="392" t="s">
        <v>733</v>
      </c>
      <c r="AT681" s="391" t="s">
        <v>482</v>
      </c>
      <c r="AU681" s="391" t="s">
        <v>1854</v>
      </c>
      <c r="AV681" s="393" t="s">
        <v>1855</v>
      </c>
      <c r="AW681" s="391" t="s">
        <v>1856</v>
      </c>
      <c r="AX681" s="391" t="s">
        <v>509</v>
      </c>
      <c r="AY681" s="393" t="s">
        <v>1855</v>
      </c>
      <c r="AZ681" s="391">
        <v>1040795</v>
      </c>
      <c r="BA681" s="391" t="s">
        <v>1857</v>
      </c>
      <c r="BB681" s="391" t="s">
        <v>1858</v>
      </c>
      <c r="BC681" s="391" t="s">
        <v>1859</v>
      </c>
      <c r="BD681" s="391" t="s">
        <v>1860</v>
      </c>
      <c r="BE681" s="392" t="s">
        <v>1861</v>
      </c>
      <c r="BF681" s="391" t="s">
        <v>273</v>
      </c>
      <c r="BG681" s="393" t="s">
        <v>1855</v>
      </c>
      <c r="BH681" s="391">
        <v>10142614</v>
      </c>
      <c r="BI681" s="391">
        <v>1</v>
      </c>
      <c r="BJ681" s="391" t="s">
        <v>1856</v>
      </c>
      <c r="BK681" s="391" t="s">
        <v>600</v>
      </c>
      <c r="BL681" s="391" t="s">
        <v>601</v>
      </c>
      <c r="BM681" s="391"/>
      <c r="BN681" s="391"/>
      <c r="BO681" s="391"/>
      <c r="BP681" s="391"/>
      <c r="BQ681" s="391"/>
      <c r="BR681" s="391"/>
    </row>
    <row r="682" spans="1:70" s="394" customFormat="1" hidden="1" x14ac:dyDescent="0.35">
      <c r="A682" s="390" t="s">
        <v>477</v>
      </c>
      <c r="B682" s="391" t="s">
        <v>478</v>
      </c>
      <c r="C682" s="391" t="s">
        <v>479</v>
      </c>
      <c r="D682" s="392" t="s">
        <v>480</v>
      </c>
      <c r="E682" s="392" t="s">
        <v>481</v>
      </c>
      <c r="F682" s="391" t="s">
        <v>482</v>
      </c>
      <c r="G682" s="391" t="s">
        <v>483</v>
      </c>
      <c r="H682" s="391" t="s">
        <v>484</v>
      </c>
      <c r="I682" s="391" t="s">
        <v>485</v>
      </c>
      <c r="J682" s="391" t="s">
        <v>486</v>
      </c>
      <c r="K682" s="391" t="s">
        <v>487</v>
      </c>
      <c r="L682" s="390" t="s">
        <v>488</v>
      </c>
      <c r="M682" s="391" t="s">
        <v>607</v>
      </c>
      <c r="N682" s="391" t="s">
        <v>608</v>
      </c>
      <c r="O682" s="391" t="s">
        <v>487</v>
      </c>
      <c r="P682" s="391" t="s">
        <v>484</v>
      </c>
      <c r="Q682" s="390" t="s">
        <v>491</v>
      </c>
      <c r="R682" s="391" t="s">
        <v>492</v>
      </c>
      <c r="S682" s="391" t="s">
        <v>493</v>
      </c>
      <c r="T682" s="391">
        <v>32035435</v>
      </c>
      <c r="U682" s="391"/>
      <c r="V682" s="391"/>
      <c r="W682" s="392" t="s">
        <v>733</v>
      </c>
      <c r="X682" s="391" t="s">
        <v>1391</v>
      </c>
      <c r="Y682" s="391" t="s">
        <v>590</v>
      </c>
      <c r="Z682" s="391" t="s">
        <v>497</v>
      </c>
      <c r="AA682" s="391" t="s">
        <v>498</v>
      </c>
      <c r="AB682" s="391" t="s">
        <v>499</v>
      </c>
      <c r="AC682" s="391" t="s">
        <v>605</v>
      </c>
      <c r="AD682" s="393">
        <v>0</v>
      </c>
      <c r="AE682" s="393">
        <v>0</v>
      </c>
      <c r="AF682" s="391" t="s">
        <v>273</v>
      </c>
      <c r="AG682" s="391">
        <v>2.2319000000000001E-4</v>
      </c>
      <c r="AH682" s="393">
        <v>8.75</v>
      </c>
      <c r="AI682" s="393">
        <v>8.75</v>
      </c>
      <c r="AJ682" s="391" t="s">
        <v>501</v>
      </c>
      <c r="AK682" s="391" t="s">
        <v>502</v>
      </c>
      <c r="AL682" s="390" t="s">
        <v>503</v>
      </c>
      <c r="AM682" s="391">
        <v>34801</v>
      </c>
      <c r="AN682" s="391">
        <v>71305</v>
      </c>
      <c r="AO682" s="390" t="s">
        <v>477</v>
      </c>
      <c r="AP682" s="390" t="s">
        <v>504</v>
      </c>
      <c r="AQ682" s="391" t="s">
        <v>1392</v>
      </c>
      <c r="AR682" s="391" t="s">
        <v>506</v>
      </c>
      <c r="AS682" s="392" t="s">
        <v>733</v>
      </c>
      <c r="AT682" s="391" t="s">
        <v>482</v>
      </c>
      <c r="AU682" s="391" t="s">
        <v>1854</v>
      </c>
      <c r="AV682" s="393" t="s">
        <v>1855</v>
      </c>
      <c r="AW682" s="391" t="s">
        <v>1856</v>
      </c>
      <c r="AX682" s="391" t="s">
        <v>509</v>
      </c>
      <c r="AY682" s="393" t="s">
        <v>606</v>
      </c>
      <c r="AZ682" s="391">
        <v>1040795</v>
      </c>
      <c r="BA682" s="391" t="s">
        <v>1857</v>
      </c>
      <c r="BB682" s="391" t="s">
        <v>1858</v>
      </c>
      <c r="BC682" s="391" t="s">
        <v>1859</v>
      </c>
      <c r="BD682" s="391" t="s">
        <v>1860</v>
      </c>
      <c r="BE682" s="392" t="s">
        <v>1861</v>
      </c>
      <c r="BF682" s="391" t="s">
        <v>273</v>
      </c>
      <c r="BG682" s="393" t="s">
        <v>1855</v>
      </c>
      <c r="BH682" s="391">
        <v>10142614</v>
      </c>
      <c r="BI682" s="391">
        <v>1</v>
      </c>
      <c r="BJ682" s="391" t="s">
        <v>1856</v>
      </c>
      <c r="BK682" s="391" t="s">
        <v>600</v>
      </c>
      <c r="BL682" s="391" t="s">
        <v>601</v>
      </c>
      <c r="BM682" s="391"/>
      <c r="BN682" s="391"/>
      <c r="BO682" s="391"/>
      <c r="BP682" s="391"/>
      <c r="BQ682" s="391"/>
      <c r="BR682" s="391"/>
    </row>
    <row r="683" spans="1:70" hidden="1" x14ac:dyDescent="0.35">
      <c r="A683" s="301" t="s">
        <v>477</v>
      </c>
      <c r="B683" s="302" t="s">
        <v>478</v>
      </c>
      <c r="C683" s="302" t="s">
        <v>479</v>
      </c>
      <c r="D683" s="303" t="s">
        <v>480</v>
      </c>
      <c r="E683" s="303" t="s">
        <v>481</v>
      </c>
      <c r="F683" s="302" t="s">
        <v>482</v>
      </c>
      <c r="G683" s="302" t="s">
        <v>483</v>
      </c>
      <c r="H683" s="302" t="s">
        <v>484</v>
      </c>
      <c r="I683" s="302" t="s">
        <v>485</v>
      </c>
      <c r="J683" s="302" t="s">
        <v>486</v>
      </c>
      <c r="K683" s="302" t="s">
        <v>487</v>
      </c>
      <c r="L683" s="301" t="s">
        <v>488</v>
      </c>
      <c r="M683" s="302" t="s">
        <v>607</v>
      </c>
      <c r="N683" s="302" t="s">
        <v>608</v>
      </c>
      <c r="O683" s="302" t="s">
        <v>487</v>
      </c>
      <c r="P683" s="302" t="s">
        <v>484</v>
      </c>
      <c r="Q683" s="301" t="s">
        <v>491</v>
      </c>
      <c r="R683" s="302" t="s">
        <v>492</v>
      </c>
      <c r="S683" s="302" t="s">
        <v>493</v>
      </c>
      <c r="T683" s="302">
        <v>32305088</v>
      </c>
      <c r="U683" s="302"/>
      <c r="V683" s="302"/>
      <c r="W683" s="303" t="s">
        <v>733</v>
      </c>
      <c r="X683" s="302" t="s">
        <v>792</v>
      </c>
      <c r="Y683" s="302" t="s">
        <v>590</v>
      </c>
      <c r="Z683" s="302" t="s">
        <v>793</v>
      </c>
      <c r="AA683" s="302"/>
      <c r="AB683" s="302" t="s">
        <v>794</v>
      </c>
      <c r="AC683" s="302" t="s">
        <v>795</v>
      </c>
      <c r="AD683" s="304">
        <v>0</v>
      </c>
      <c r="AE683" s="304">
        <v>1530683</v>
      </c>
      <c r="AF683" s="302" t="s">
        <v>273</v>
      </c>
      <c r="AG683" s="302">
        <v>2.2319000000000001E-4</v>
      </c>
      <c r="AH683" s="304">
        <v>0</v>
      </c>
      <c r="AI683" s="304">
        <v>341.63</v>
      </c>
      <c r="AJ683" s="302"/>
      <c r="AK683" s="302"/>
      <c r="AL683" s="301"/>
      <c r="AM683" s="302"/>
      <c r="AN683" s="302"/>
      <c r="AO683" s="301"/>
      <c r="AP683" s="301"/>
      <c r="AQ683" s="302" t="s">
        <v>796</v>
      </c>
      <c r="AR683" s="302"/>
      <c r="AS683" s="303"/>
      <c r="AT683" s="302"/>
      <c r="AU683" s="302"/>
      <c r="AV683" s="304"/>
      <c r="AW683" s="302"/>
      <c r="AX683" s="302"/>
      <c r="AY683" s="304"/>
      <c r="AZ683" s="302"/>
      <c r="BA683" s="302"/>
      <c r="BB683" s="302"/>
      <c r="BC683" s="302"/>
      <c r="BD683" s="302"/>
      <c r="BE683" s="303"/>
      <c r="BF683" s="302"/>
      <c r="BG683" s="304"/>
      <c r="BH683" s="302"/>
      <c r="BI683" s="302"/>
      <c r="BJ683" s="302"/>
      <c r="BK683" s="302"/>
      <c r="BL683" s="302"/>
      <c r="BM683" s="302"/>
      <c r="BN683" s="302"/>
      <c r="BO683" s="302"/>
      <c r="BP683" s="302"/>
      <c r="BQ683" s="302"/>
      <c r="BR683" s="302"/>
    </row>
    <row r="684" spans="1:70" hidden="1" x14ac:dyDescent="0.35">
      <c r="A684" s="301" t="s">
        <v>477</v>
      </c>
      <c r="B684" s="302" t="s">
        <v>478</v>
      </c>
      <c r="C684" s="302" t="s">
        <v>479</v>
      </c>
      <c r="D684" s="303" t="s">
        <v>480</v>
      </c>
      <c r="E684" s="303" t="s">
        <v>481</v>
      </c>
      <c r="F684" s="302" t="s">
        <v>482</v>
      </c>
      <c r="G684" s="302" t="s">
        <v>483</v>
      </c>
      <c r="H684" s="302" t="s">
        <v>484</v>
      </c>
      <c r="I684" s="302" t="s">
        <v>485</v>
      </c>
      <c r="J684" s="302" t="s">
        <v>486</v>
      </c>
      <c r="K684" s="302" t="s">
        <v>487</v>
      </c>
      <c r="L684" s="301" t="s">
        <v>488</v>
      </c>
      <c r="M684" s="302" t="s">
        <v>607</v>
      </c>
      <c r="N684" s="302" t="s">
        <v>608</v>
      </c>
      <c r="O684" s="302" t="s">
        <v>487</v>
      </c>
      <c r="P684" s="302" t="s">
        <v>484</v>
      </c>
      <c r="Q684" s="301" t="s">
        <v>491</v>
      </c>
      <c r="R684" s="302" t="s">
        <v>492</v>
      </c>
      <c r="S684" s="302" t="s">
        <v>493</v>
      </c>
      <c r="T684" s="302">
        <v>39108698</v>
      </c>
      <c r="U684" s="302"/>
      <c r="V684" s="302"/>
      <c r="W684" s="303" t="s">
        <v>1476</v>
      </c>
      <c r="X684" s="302" t="s">
        <v>879</v>
      </c>
      <c r="Y684" s="302" t="s">
        <v>496</v>
      </c>
      <c r="Z684" s="302" t="s">
        <v>880</v>
      </c>
      <c r="AA684" s="302"/>
      <c r="AB684" s="302" t="s">
        <v>880</v>
      </c>
      <c r="AC684" s="302" t="s">
        <v>880</v>
      </c>
      <c r="AD684" s="304">
        <v>-3.56</v>
      </c>
      <c r="AE684" s="304">
        <v>-3.56</v>
      </c>
      <c r="AF684" s="302" t="s">
        <v>741</v>
      </c>
      <c r="AG684" s="302">
        <v>1</v>
      </c>
      <c r="AH684" s="304">
        <v>-3.56</v>
      </c>
      <c r="AI684" s="304">
        <v>-3.56</v>
      </c>
      <c r="AJ684" s="302" t="s">
        <v>501</v>
      </c>
      <c r="AK684" s="302" t="s">
        <v>502</v>
      </c>
      <c r="AL684" s="301" t="s">
        <v>503</v>
      </c>
      <c r="AM684" s="302">
        <v>34810</v>
      </c>
      <c r="AN684" s="302">
        <v>76135</v>
      </c>
      <c r="AO684" s="301" t="s">
        <v>477</v>
      </c>
      <c r="AP684" s="301" t="s">
        <v>504</v>
      </c>
      <c r="AQ684" s="302" t="s">
        <v>881</v>
      </c>
      <c r="AR684" s="302"/>
      <c r="AS684" s="303"/>
      <c r="AT684" s="302"/>
      <c r="AU684" s="302"/>
      <c r="AV684" s="304"/>
      <c r="AW684" s="302"/>
      <c r="AX684" s="302"/>
      <c r="AY684" s="304"/>
      <c r="AZ684" s="302"/>
      <c r="BA684" s="302"/>
      <c r="BB684" s="302"/>
      <c r="BC684" s="302"/>
      <c r="BD684" s="302"/>
      <c r="BE684" s="303"/>
      <c r="BF684" s="302"/>
      <c r="BG684" s="304"/>
      <c r="BH684" s="302"/>
      <c r="BI684" s="302"/>
      <c r="BJ684" s="302"/>
      <c r="BK684" s="302"/>
      <c r="BL684" s="302"/>
      <c r="BM684" s="302"/>
      <c r="BN684" s="302"/>
      <c r="BO684" s="302"/>
      <c r="BP684" s="302"/>
      <c r="BQ684" s="302"/>
      <c r="BR684" s="302"/>
    </row>
    <row r="685" spans="1:70" hidden="1" x14ac:dyDescent="0.35">
      <c r="A685" s="301" t="s">
        <v>477</v>
      </c>
      <c r="B685" s="302" t="s">
        <v>478</v>
      </c>
      <c r="C685" s="302" t="s">
        <v>479</v>
      </c>
      <c r="D685" s="303" t="s">
        <v>480</v>
      </c>
      <c r="E685" s="303" t="s">
        <v>481</v>
      </c>
      <c r="F685" s="302" t="s">
        <v>482</v>
      </c>
      <c r="G685" s="302" t="s">
        <v>483</v>
      </c>
      <c r="H685" s="302" t="s">
        <v>484</v>
      </c>
      <c r="I685" s="302" t="s">
        <v>485</v>
      </c>
      <c r="J685" s="302" t="s">
        <v>486</v>
      </c>
      <c r="K685" s="302" t="s">
        <v>487</v>
      </c>
      <c r="L685" s="301" t="s">
        <v>488</v>
      </c>
      <c r="M685" s="302" t="s">
        <v>607</v>
      </c>
      <c r="N685" s="302" t="s">
        <v>608</v>
      </c>
      <c r="O685" s="302" t="s">
        <v>487</v>
      </c>
      <c r="P685" s="302" t="s">
        <v>484</v>
      </c>
      <c r="Q685" s="301" t="s">
        <v>491</v>
      </c>
      <c r="R685" s="302" t="s">
        <v>492</v>
      </c>
      <c r="S685" s="302" t="s">
        <v>493</v>
      </c>
      <c r="T685" s="302">
        <v>39112882</v>
      </c>
      <c r="U685" s="302"/>
      <c r="V685" s="302"/>
      <c r="W685" s="303" t="s">
        <v>882</v>
      </c>
      <c r="X685" s="302" t="s">
        <v>883</v>
      </c>
      <c r="Y685" s="302" t="s">
        <v>496</v>
      </c>
      <c r="Z685" s="302" t="s">
        <v>880</v>
      </c>
      <c r="AA685" s="302"/>
      <c r="AB685" s="302" t="s">
        <v>880</v>
      </c>
      <c r="AC685" s="302" t="s">
        <v>880</v>
      </c>
      <c r="AD685" s="304">
        <v>0.36</v>
      </c>
      <c r="AE685" s="304">
        <v>0.36</v>
      </c>
      <c r="AF685" s="302" t="s">
        <v>741</v>
      </c>
      <c r="AG685" s="302">
        <v>1</v>
      </c>
      <c r="AH685" s="304">
        <v>0.36</v>
      </c>
      <c r="AI685" s="304">
        <v>0.36</v>
      </c>
      <c r="AJ685" s="302" t="s">
        <v>501</v>
      </c>
      <c r="AK685" s="302" t="s">
        <v>502</v>
      </c>
      <c r="AL685" s="301" t="s">
        <v>503</v>
      </c>
      <c r="AM685" s="302">
        <v>34810</v>
      </c>
      <c r="AN685" s="302">
        <v>76125</v>
      </c>
      <c r="AO685" s="301" t="s">
        <v>477</v>
      </c>
      <c r="AP685" s="301" t="s">
        <v>504</v>
      </c>
      <c r="AQ685" s="302" t="s">
        <v>884</v>
      </c>
      <c r="AR685" s="302"/>
      <c r="AS685" s="303"/>
      <c r="AT685" s="302"/>
      <c r="AU685" s="302"/>
      <c r="AV685" s="304"/>
      <c r="AW685" s="302"/>
      <c r="AX685" s="302"/>
      <c r="AY685" s="304"/>
      <c r="AZ685" s="302"/>
      <c r="BA685" s="302"/>
      <c r="BB685" s="302"/>
      <c r="BC685" s="302"/>
      <c r="BD685" s="302"/>
      <c r="BE685" s="303"/>
      <c r="BF685" s="302"/>
      <c r="BG685" s="304"/>
      <c r="BH685" s="302"/>
      <c r="BI685" s="302"/>
      <c r="BJ685" s="302"/>
      <c r="BK685" s="302"/>
      <c r="BL685" s="302"/>
      <c r="BM685" s="302"/>
      <c r="BN685" s="302"/>
      <c r="BO685" s="302"/>
      <c r="BP685" s="302"/>
      <c r="BQ685" s="302"/>
      <c r="BR685" s="302"/>
    </row>
    <row r="686" spans="1:70" hidden="1" x14ac:dyDescent="0.35">
      <c r="A686" s="301" t="s">
        <v>477</v>
      </c>
      <c r="B686" s="302" t="s">
        <v>478</v>
      </c>
      <c r="C686" s="302" t="s">
        <v>479</v>
      </c>
      <c r="D686" s="303" t="s">
        <v>480</v>
      </c>
      <c r="E686" s="303" t="s">
        <v>481</v>
      </c>
      <c r="F686" s="302" t="s">
        <v>482</v>
      </c>
      <c r="G686" s="302" t="s">
        <v>483</v>
      </c>
      <c r="H686" s="302" t="s">
        <v>484</v>
      </c>
      <c r="I686" s="302" t="s">
        <v>485</v>
      </c>
      <c r="J686" s="302" t="s">
        <v>486</v>
      </c>
      <c r="K686" s="302" t="s">
        <v>487</v>
      </c>
      <c r="L686" s="301" t="s">
        <v>488</v>
      </c>
      <c r="M686" s="302" t="s">
        <v>607</v>
      </c>
      <c r="N686" s="302" t="s">
        <v>608</v>
      </c>
      <c r="O686" s="302" t="s">
        <v>487</v>
      </c>
      <c r="P686" s="302" t="s">
        <v>484</v>
      </c>
      <c r="Q686" s="301" t="s">
        <v>491</v>
      </c>
      <c r="R686" s="302" t="s">
        <v>492</v>
      </c>
      <c r="S686" s="302" t="s">
        <v>493</v>
      </c>
      <c r="T686" s="302">
        <v>39112902</v>
      </c>
      <c r="U686" s="302"/>
      <c r="V686" s="302"/>
      <c r="W686" s="303" t="s">
        <v>882</v>
      </c>
      <c r="X686" s="302" t="s">
        <v>883</v>
      </c>
      <c r="Y686" s="302" t="s">
        <v>496</v>
      </c>
      <c r="Z686" s="302" t="s">
        <v>880</v>
      </c>
      <c r="AA686" s="302"/>
      <c r="AB686" s="302" t="s">
        <v>880</v>
      </c>
      <c r="AC686" s="302" t="s">
        <v>880</v>
      </c>
      <c r="AD686" s="304">
        <v>1.19</v>
      </c>
      <c r="AE686" s="304">
        <v>1.19</v>
      </c>
      <c r="AF686" s="302" t="s">
        <v>741</v>
      </c>
      <c r="AG686" s="302">
        <v>1</v>
      </c>
      <c r="AH686" s="304">
        <v>1.19</v>
      </c>
      <c r="AI686" s="304">
        <v>1.19</v>
      </c>
      <c r="AJ686" s="302" t="s">
        <v>501</v>
      </c>
      <c r="AK686" s="302" t="s">
        <v>502</v>
      </c>
      <c r="AL686" s="301" t="s">
        <v>503</v>
      </c>
      <c r="AM686" s="302">
        <v>34810</v>
      </c>
      <c r="AN686" s="302">
        <v>76125</v>
      </c>
      <c r="AO686" s="301" t="s">
        <v>477</v>
      </c>
      <c r="AP686" s="301" t="s">
        <v>504</v>
      </c>
      <c r="AQ686" s="302" t="s">
        <v>884</v>
      </c>
      <c r="AR686" s="302"/>
      <c r="AS686" s="303"/>
      <c r="AT686" s="302"/>
      <c r="AU686" s="302"/>
      <c r="AV686" s="304"/>
      <c r="AW686" s="302"/>
      <c r="AX686" s="302"/>
      <c r="AY686" s="304"/>
      <c r="AZ686" s="302"/>
      <c r="BA686" s="302"/>
      <c r="BB686" s="302"/>
      <c r="BC686" s="302"/>
      <c r="BD686" s="302"/>
      <c r="BE686" s="303"/>
      <c r="BF686" s="302"/>
      <c r="BG686" s="304"/>
      <c r="BH686" s="302"/>
      <c r="BI686" s="302"/>
      <c r="BJ686" s="302"/>
      <c r="BK686" s="302"/>
      <c r="BL686" s="302"/>
      <c r="BM686" s="302"/>
      <c r="BN686" s="302"/>
      <c r="BO686" s="302"/>
      <c r="BP686" s="302"/>
      <c r="BQ686" s="302"/>
      <c r="BR686" s="302"/>
    </row>
    <row r="687" spans="1:70" hidden="1" x14ac:dyDescent="0.35">
      <c r="A687" s="301" t="s">
        <v>477</v>
      </c>
      <c r="B687" s="302" t="s">
        <v>478</v>
      </c>
      <c r="C687" s="302" t="s">
        <v>479</v>
      </c>
      <c r="D687" s="303" t="s">
        <v>480</v>
      </c>
      <c r="E687" s="303" t="s">
        <v>481</v>
      </c>
      <c r="F687" s="302" t="s">
        <v>482</v>
      </c>
      <c r="G687" s="302" t="s">
        <v>483</v>
      </c>
      <c r="H687" s="302" t="s">
        <v>484</v>
      </c>
      <c r="I687" s="302" t="s">
        <v>485</v>
      </c>
      <c r="J687" s="302" t="s">
        <v>486</v>
      </c>
      <c r="K687" s="302" t="s">
        <v>487</v>
      </c>
      <c r="L687" s="301" t="s">
        <v>488</v>
      </c>
      <c r="M687" s="302" t="s">
        <v>607</v>
      </c>
      <c r="N687" s="302" t="s">
        <v>608</v>
      </c>
      <c r="O687" s="302" t="s">
        <v>487</v>
      </c>
      <c r="P687" s="302" t="s">
        <v>484</v>
      </c>
      <c r="Q687" s="301" t="s">
        <v>491</v>
      </c>
      <c r="R687" s="302" t="s">
        <v>492</v>
      </c>
      <c r="S687" s="302" t="s">
        <v>493</v>
      </c>
      <c r="T687" s="302">
        <v>39124029</v>
      </c>
      <c r="U687" s="302"/>
      <c r="V687" s="302"/>
      <c r="W687" s="303" t="s">
        <v>882</v>
      </c>
      <c r="X687" s="302" t="s">
        <v>883</v>
      </c>
      <c r="Y687" s="302" t="s">
        <v>496</v>
      </c>
      <c r="Z687" s="302" t="s">
        <v>880</v>
      </c>
      <c r="AA687" s="302"/>
      <c r="AB687" s="302" t="s">
        <v>880</v>
      </c>
      <c r="AC687" s="302" t="s">
        <v>880</v>
      </c>
      <c r="AD687" s="304">
        <v>1.19</v>
      </c>
      <c r="AE687" s="304">
        <v>1.19</v>
      </c>
      <c r="AF687" s="302" t="s">
        <v>741</v>
      </c>
      <c r="AG687" s="302">
        <v>1</v>
      </c>
      <c r="AH687" s="304">
        <v>1.19</v>
      </c>
      <c r="AI687" s="304">
        <v>1.19</v>
      </c>
      <c r="AJ687" s="302" t="s">
        <v>501</v>
      </c>
      <c r="AK687" s="302" t="s">
        <v>502</v>
      </c>
      <c r="AL687" s="301" t="s">
        <v>503</v>
      </c>
      <c r="AM687" s="302">
        <v>34810</v>
      </c>
      <c r="AN687" s="302">
        <v>76125</v>
      </c>
      <c r="AO687" s="301" t="s">
        <v>477</v>
      </c>
      <c r="AP687" s="301" t="s">
        <v>504</v>
      </c>
      <c r="AQ687" s="302" t="s">
        <v>884</v>
      </c>
      <c r="AR687" s="302"/>
      <c r="AS687" s="303"/>
      <c r="AT687" s="302"/>
      <c r="AU687" s="302"/>
      <c r="AV687" s="304"/>
      <c r="AW687" s="302"/>
      <c r="AX687" s="302"/>
      <c r="AY687" s="304"/>
      <c r="AZ687" s="302"/>
      <c r="BA687" s="302"/>
      <c r="BB687" s="302"/>
      <c r="BC687" s="302"/>
      <c r="BD687" s="302"/>
      <c r="BE687" s="303"/>
      <c r="BF687" s="302"/>
      <c r="BG687" s="304"/>
      <c r="BH687" s="302"/>
      <c r="BI687" s="302"/>
      <c r="BJ687" s="302"/>
      <c r="BK687" s="302"/>
      <c r="BL687" s="302"/>
      <c r="BM687" s="302"/>
      <c r="BN687" s="302"/>
      <c r="BO687" s="302"/>
      <c r="BP687" s="302"/>
      <c r="BQ687" s="302"/>
      <c r="BR687" s="302"/>
    </row>
    <row r="688" spans="1:70" hidden="1" x14ac:dyDescent="0.35">
      <c r="A688" s="301" t="s">
        <v>477</v>
      </c>
      <c r="B688" s="302" t="s">
        <v>478</v>
      </c>
      <c r="C688" s="302" t="s">
        <v>479</v>
      </c>
      <c r="D688" s="303" t="s">
        <v>480</v>
      </c>
      <c r="E688" s="303" t="s">
        <v>481</v>
      </c>
      <c r="F688" s="302" t="s">
        <v>482</v>
      </c>
      <c r="G688" s="302" t="s">
        <v>483</v>
      </c>
      <c r="H688" s="302" t="s">
        <v>484</v>
      </c>
      <c r="I688" s="302" t="s">
        <v>485</v>
      </c>
      <c r="J688" s="302" t="s">
        <v>486</v>
      </c>
      <c r="K688" s="302" t="s">
        <v>487</v>
      </c>
      <c r="L688" s="301" t="s">
        <v>488</v>
      </c>
      <c r="M688" s="302" t="s">
        <v>607</v>
      </c>
      <c r="N688" s="302" t="s">
        <v>608</v>
      </c>
      <c r="O688" s="302" t="s">
        <v>487</v>
      </c>
      <c r="P688" s="302" t="s">
        <v>484</v>
      </c>
      <c r="Q688" s="301" t="s">
        <v>491</v>
      </c>
      <c r="R688" s="302" t="s">
        <v>492</v>
      </c>
      <c r="S688" s="302" t="s">
        <v>493</v>
      </c>
      <c r="T688" s="302">
        <v>39185423</v>
      </c>
      <c r="U688" s="302"/>
      <c r="V688" s="302"/>
      <c r="W688" s="303" t="s">
        <v>858</v>
      </c>
      <c r="X688" s="302" t="s">
        <v>879</v>
      </c>
      <c r="Y688" s="302" t="s">
        <v>590</v>
      </c>
      <c r="Z688" s="302" t="s">
        <v>880</v>
      </c>
      <c r="AA688" s="302"/>
      <c r="AB688" s="302" t="s">
        <v>880</v>
      </c>
      <c r="AC688" s="302" t="s">
        <v>880</v>
      </c>
      <c r="AD688" s="304">
        <v>-89.87</v>
      </c>
      <c r="AE688" s="304">
        <v>-89.87</v>
      </c>
      <c r="AF688" s="302" t="s">
        <v>741</v>
      </c>
      <c r="AG688" s="302">
        <v>1</v>
      </c>
      <c r="AH688" s="304">
        <v>-89.87</v>
      </c>
      <c r="AI688" s="304">
        <v>-89.87</v>
      </c>
      <c r="AJ688" s="302" t="s">
        <v>501</v>
      </c>
      <c r="AK688" s="302" t="s">
        <v>502</v>
      </c>
      <c r="AL688" s="301" t="s">
        <v>503</v>
      </c>
      <c r="AM688" s="302">
        <v>34801</v>
      </c>
      <c r="AN688" s="302">
        <v>76135</v>
      </c>
      <c r="AO688" s="301" t="s">
        <v>477</v>
      </c>
      <c r="AP688" s="301" t="s">
        <v>504</v>
      </c>
      <c r="AQ688" s="302" t="s">
        <v>885</v>
      </c>
      <c r="AR688" s="302"/>
      <c r="AS688" s="303"/>
      <c r="AT688" s="302"/>
      <c r="AU688" s="302"/>
      <c r="AV688" s="304"/>
      <c r="AW688" s="302"/>
      <c r="AX688" s="302"/>
      <c r="AY688" s="304"/>
      <c r="AZ688" s="302"/>
      <c r="BA688" s="302"/>
      <c r="BB688" s="302"/>
      <c r="BC688" s="302"/>
      <c r="BD688" s="302"/>
      <c r="BE688" s="303"/>
      <c r="BF688" s="302"/>
      <c r="BG688" s="304"/>
      <c r="BH688" s="302"/>
      <c r="BI688" s="302"/>
      <c r="BJ688" s="302"/>
      <c r="BK688" s="302"/>
      <c r="BL688" s="302"/>
      <c r="BM688" s="302"/>
      <c r="BN688" s="302"/>
      <c r="BO688" s="302"/>
      <c r="BP688" s="302"/>
      <c r="BQ688" s="302"/>
      <c r="BR688" s="302"/>
    </row>
    <row r="689" spans="1:70" s="394" customFormat="1" hidden="1" x14ac:dyDescent="0.35">
      <c r="A689" s="390" t="s">
        <v>477</v>
      </c>
      <c r="B689" s="391" t="s">
        <v>478</v>
      </c>
      <c r="C689" s="391" t="s">
        <v>479</v>
      </c>
      <c r="D689" s="392" t="s">
        <v>480</v>
      </c>
      <c r="E689" s="392" t="s">
        <v>481</v>
      </c>
      <c r="F689" s="391" t="s">
        <v>482</v>
      </c>
      <c r="G689" s="391" t="s">
        <v>483</v>
      </c>
      <c r="H689" s="391" t="s">
        <v>484</v>
      </c>
      <c r="I689" s="391" t="s">
        <v>485</v>
      </c>
      <c r="J689" s="391" t="s">
        <v>486</v>
      </c>
      <c r="K689" s="391" t="s">
        <v>487</v>
      </c>
      <c r="L689" s="390" t="s">
        <v>488</v>
      </c>
      <c r="M689" s="391" t="s">
        <v>607</v>
      </c>
      <c r="N689" s="391" t="s">
        <v>608</v>
      </c>
      <c r="O689" s="391" t="s">
        <v>487</v>
      </c>
      <c r="P689" s="391" t="s">
        <v>484</v>
      </c>
      <c r="Q689" s="390" t="s">
        <v>491</v>
      </c>
      <c r="R689" s="391" t="s">
        <v>492</v>
      </c>
      <c r="S689" s="391" t="s">
        <v>493</v>
      </c>
      <c r="T689" s="391">
        <v>39799516</v>
      </c>
      <c r="U689" s="391"/>
      <c r="V689" s="391"/>
      <c r="W689" s="392" t="s">
        <v>609</v>
      </c>
      <c r="X689" s="391" t="s">
        <v>495</v>
      </c>
      <c r="Y689" s="391" t="s">
        <v>590</v>
      </c>
      <c r="Z689" s="391" t="s">
        <v>497</v>
      </c>
      <c r="AA689" s="391" t="s">
        <v>498</v>
      </c>
      <c r="AB689" s="391" t="s">
        <v>499</v>
      </c>
      <c r="AC689" s="391" t="s">
        <v>500</v>
      </c>
      <c r="AD689" s="393">
        <v>1809213</v>
      </c>
      <c r="AE689" s="393">
        <v>1809213</v>
      </c>
      <c r="AF689" s="391" t="s">
        <v>273</v>
      </c>
      <c r="AG689" s="391">
        <v>2.1896E-4</v>
      </c>
      <c r="AH689" s="393">
        <v>400.29</v>
      </c>
      <c r="AI689" s="393">
        <v>400.29</v>
      </c>
      <c r="AJ689" s="391" t="s">
        <v>501</v>
      </c>
      <c r="AK689" s="391" t="s">
        <v>502</v>
      </c>
      <c r="AL689" s="390" t="s">
        <v>503</v>
      </c>
      <c r="AM689" s="391">
        <v>34801</v>
      </c>
      <c r="AN689" s="391">
        <v>72130</v>
      </c>
      <c r="AO689" s="390" t="s">
        <v>477</v>
      </c>
      <c r="AP689" s="390" t="s">
        <v>504</v>
      </c>
      <c r="AQ689" s="391" t="s">
        <v>591</v>
      </c>
      <c r="AR689" s="391" t="s">
        <v>610</v>
      </c>
      <c r="AS689" s="392" t="s">
        <v>609</v>
      </c>
      <c r="AT689" s="391" t="s">
        <v>482</v>
      </c>
      <c r="AU689" s="391" t="s">
        <v>611</v>
      </c>
      <c r="AV689" s="393" t="s">
        <v>612</v>
      </c>
      <c r="AW689" s="391" t="s">
        <v>613</v>
      </c>
      <c r="AX689" s="391" t="s">
        <v>603</v>
      </c>
      <c r="AY689" s="393" t="s">
        <v>614</v>
      </c>
      <c r="AZ689" s="391">
        <v>1975394</v>
      </c>
      <c r="BA689" s="391" t="s">
        <v>615</v>
      </c>
      <c r="BB689" s="391" t="s">
        <v>616</v>
      </c>
      <c r="BC689" s="391" t="s">
        <v>521</v>
      </c>
      <c r="BD689" s="391" t="s">
        <v>617</v>
      </c>
      <c r="BE689" s="392" t="s">
        <v>589</v>
      </c>
      <c r="BF689" s="391" t="s">
        <v>273</v>
      </c>
      <c r="BG689" s="393" t="s">
        <v>612</v>
      </c>
      <c r="BH689" s="391">
        <v>10123568</v>
      </c>
      <c r="BI689" s="391">
        <v>1</v>
      </c>
      <c r="BJ689" s="391" t="s">
        <v>613</v>
      </c>
      <c r="BK689" s="391" t="s">
        <v>618</v>
      </c>
      <c r="BL689" s="391" t="s">
        <v>601</v>
      </c>
      <c r="BM689" s="391"/>
      <c r="BN689" s="391"/>
      <c r="BO689" s="391"/>
      <c r="BP689" s="391"/>
      <c r="BQ689" s="391"/>
      <c r="BR689" s="391"/>
    </row>
    <row r="690" spans="1:70" s="394" customFormat="1" hidden="1" x14ac:dyDescent="0.35">
      <c r="A690" s="390" t="s">
        <v>477</v>
      </c>
      <c r="B690" s="391" t="s">
        <v>478</v>
      </c>
      <c r="C690" s="391" t="s">
        <v>479</v>
      </c>
      <c r="D690" s="392" t="s">
        <v>480</v>
      </c>
      <c r="E690" s="392" t="s">
        <v>481</v>
      </c>
      <c r="F690" s="391" t="s">
        <v>482</v>
      </c>
      <c r="G690" s="391" t="s">
        <v>483</v>
      </c>
      <c r="H690" s="391" t="s">
        <v>484</v>
      </c>
      <c r="I690" s="391" t="s">
        <v>485</v>
      </c>
      <c r="J690" s="391" t="s">
        <v>486</v>
      </c>
      <c r="K690" s="391" t="s">
        <v>487</v>
      </c>
      <c r="L690" s="390" t="s">
        <v>488</v>
      </c>
      <c r="M690" s="391" t="s">
        <v>607</v>
      </c>
      <c r="N690" s="391" t="s">
        <v>608</v>
      </c>
      <c r="O690" s="391" t="s">
        <v>487</v>
      </c>
      <c r="P690" s="391" t="s">
        <v>484</v>
      </c>
      <c r="Q690" s="390" t="s">
        <v>491</v>
      </c>
      <c r="R690" s="391" t="s">
        <v>492</v>
      </c>
      <c r="S690" s="391" t="s">
        <v>493</v>
      </c>
      <c r="T690" s="391">
        <v>39799518</v>
      </c>
      <c r="U690" s="391"/>
      <c r="V690" s="391"/>
      <c r="W690" s="392" t="s">
        <v>609</v>
      </c>
      <c r="X690" s="391" t="s">
        <v>495</v>
      </c>
      <c r="Y690" s="391" t="s">
        <v>590</v>
      </c>
      <c r="Z690" s="391" t="s">
        <v>497</v>
      </c>
      <c r="AA690" s="391" t="s">
        <v>498</v>
      </c>
      <c r="AB690" s="391" t="s">
        <v>499</v>
      </c>
      <c r="AC690" s="391" t="s">
        <v>619</v>
      </c>
      <c r="AD690" s="393">
        <v>-213</v>
      </c>
      <c r="AE690" s="393">
        <v>-213</v>
      </c>
      <c r="AF690" s="391" t="s">
        <v>273</v>
      </c>
      <c r="AG690" s="391">
        <v>2.1896E-4</v>
      </c>
      <c r="AH690" s="393">
        <v>-0.05</v>
      </c>
      <c r="AI690" s="393">
        <v>-0.05</v>
      </c>
      <c r="AJ690" s="391" t="s">
        <v>501</v>
      </c>
      <c r="AK690" s="391" t="s">
        <v>502</v>
      </c>
      <c r="AL690" s="390" t="s">
        <v>503</v>
      </c>
      <c r="AM690" s="391">
        <v>34801</v>
      </c>
      <c r="AN690" s="391">
        <v>72130</v>
      </c>
      <c r="AO690" s="390" t="s">
        <v>477</v>
      </c>
      <c r="AP690" s="390" t="s">
        <v>504</v>
      </c>
      <c r="AQ690" s="391" t="s">
        <v>591</v>
      </c>
      <c r="AR690" s="391" t="s">
        <v>610</v>
      </c>
      <c r="AS690" s="392" t="s">
        <v>609</v>
      </c>
      <c r="AT690" s="391" t="s">
        <v>482</v>
      </c>
      <c r="AU690" s="391" t="s">
        <v>611</v>
      </c>
      <c r="AV690" s="393" t="s">
        <v>612</v>
      </c>
      <c r="AW690" s="391" t="s">
        <v>613</v>
      </c>
      <c r="AX690" s="391" t="s">
        <v>603</v>
      </c>
      <c r="AY690" s="393" t="s">
        <v>620</v>
      </c>
      <c r="AZ690" s="391">
        <v>1975394</v>
      </c>
      <c r="BA690" s="391" t="s">
        <v>615</v>
      </c>
      <c r="BB690" s="391" t="s">
        <v>616</v>
      </c>
      <c r="BC690" s="391" t="s">
        <v>521</v>
      </c>
      <c r="BD690" s="391" t="s">
        <v>617</v>
      </c>
      <c r="BE690" s="392" t="s">
        <v>589</v>
      </c>
      <c r="BF690" s="391" t="s">
        <v>273</v>
      </c>
      <c r="BG690" s="393" t="s">
        <v>612</v>
      </c>
      <c r="BH690" s="391">
        <v>10123568</v>
      </c>
      <c r="BI690" s="391">
        <v>1</v>
      </c>
      <c r="BJ690" s="391" t="s">
        <v>613</v>
      </c>
      <c r="BK690" s="391" t="s">
        <v>618</v>
      </c>
      <c r="BL690" s="391" t="s">
        <v>601</v>
      </c>
      <c r="BM690" s="391"/>
      <c r="BN690" s="391"/>
      <c r="BO690" s="391"/>
      <c r="BP690" s="391"/>
      <c r="BQ690" s="391"/>
      <c r="BR690" s="391"/>
    </row>
    <row r="691" spans="1:70" s="394" customFormat="1" hidden="1" x14ac:dyDescent="0.35">
      <c r="A691" s="390" t="s">
        <v>477</v>
      </c>
      <c r="B691" s="391" t="s">
        <v>478</v>
      </c>
      <c r="C691" s="391" t="s">
        <v>479</v>
      </c>
      <c r="D691" s="392" t="s">
        <v>480</v>
      </c>
      <c r="E691" s="392" t="s">
        <v>481</v>
      </c>
      <c r="F691" s="391" t="s">
        <v>482</v>
      </c>
      <c r="G691" s="391" t="s">
        <v>483</v>
      </c>
      <c r="H691" s="391" t="s">
        <v>484</v>
      </c>
      <c r="I691" s="391" t="s">
        <v>485</v>
      </c>
      <c r="J691" s="391" t="s">
        <v>486</v>
      </c>
      <c r="K691" s="391" t="s">
        <v>487</v>
      </c>
      <c r="L691" s="390" t="s">
        <v>488</v>
      </c>
      <c r="M691" s="391" t="s">
        <v>607</v>
      </c>
      <c r="N691" s="391" t="s">
        <v>608</v>
      </c>
      <c r="O691" s="391" t="s">
        <v>487</v>
      </c>
      <c r="P691" s="391" t="s">
        <v>484</v>
      </c>
      <c r="Q691" s="390" t="s">
        <v>491</v>
      </c>
      <c r="R691" s="391" t="s">
        <v>492</v>
      </c>
      <c r="S691" s="391" t="s">
        <v>493</v>
      </c>
      <c r="T691" s="391">
        <v>39799520</v>
      </c>
      <c r="U691" s="391"/>
      <c r="V691" s="391"/>
      <c r="W691" s="392" t="s">
        <v>609</v>
      </c>
      <c r="X691" s="391" t="s">
        <v>495</v>
      </c>
      <c r="Y691" s="391" t="s">
        <v>590</v>
      </c>
      <c r="Z691" s="391" t="s">
        <v>497</v>
      </c>
      <c r="AA691" s="391" t="s">
        <v>498</v>
      </c>
      <c r="AB691" s="391" t="s">
        <v>499</v>
      </c>
      <c r="AC691" s="391" t="s">
        <v>605</v>
      </c>
      <c r="AD691" s="393">
        <v>0</v>
      </c>
      <c r="AE691" s="393">
        <v>0</v>
      </c>
      <c r="AF691" s="391" t="s">
        <v>273</v>
      </c>
      <c r="AG691" s="391">
        <v>2.1896E-4</v>
      </c>
      <c r="AH691" s="393">
        <v>-4.1399999999999997</v>
      </c>
      <c r="AI691" s="393">
        <v>-4.1399999999999997</v>
      </c>
      <c r="AJ691" s="391" t="s">
        <v>501</v>
      </c>
      <c r="AK691" s="391" t="s">
        <v>502</v>
      </c>
      <c r="AL691" s="390" t="s">
        <v>503</v>
      </c>
      <c r="AM691" s="391">
        <v>34801</v>
      </c>
      <c r="AN691" s="391">
        <v>72130</v>
      </c>
      <c r="AO691" s="390" t="s">
        <v>477</v>
      </c>
      <c r="AP691" s="390" t="s">
        <v>504</v>
      </c>
      <c r="AQ691" s="391" t="s">
        <v>591</v>
      </c>
      <c r="AR691" s="391" t="s">
        <v>610</v>
      </c>
      <c r="AS691" s="392" t="s">
        <v>609</v>
      </c>
      <c r="AT691" s="391" t="s">
        <v>482</v>
      </c>
      <c r="AU691" s="391" t="s">
        <v>611</v>
      </c>
      <c r="AV691" s="393" t="s">
        <v>612</v>
      </c>
      <c r="AW691" s="391" t="s">
        <v>613</v>
      </c>
      <c r="AX691" s="391" t="s">
        <v>603</v>
      </c>
      <c r="AY691" s="393" t="s">
        <v>606</v>
      </c>
      <c r="AZ691" s="391">
        <v>1975394</v>
      </c>
      <c r="BA691" s="391" t="s">
        <v>615</v>
      </c>
      <c r="BB691" s="391" t="s">
        <v>616</v>
      </c>
      <c r="BC691" s="391" t="s">
        <v>521</v>
      </c>
      <c r="BD691" s="391" t="s">
        <v>617</v>
      </c>
      <c r="BE691" s="392" t="s">
        <v>589</v>
      </c>
      <c r="BF691" s="391" t="s">
        <v>273</v>
      </c>
      <c r="BG691" s="393" t="s">
        <v>612</v>
      </c>
      <c r="BH691" s="391">
        <v>10123568</v>
      </c>
      <c r="BI691" s="391">
        <v>1</v>
      </c>
      <c r="BJ691" s="391" t="s">
        <v>613</v>
      </c>
      <c r="BK691" s="391" t="s">
        <v>618</v>
      </c>
      <c r="BL691" s="391" t="s">
        <v>601</v>
      </c>
      <c r="BM691" s="391"/>
      <c r="BN691" s="391"/>
      <c r="BO691" s="391"/>
      <c r="BP691" s="391"/>
      <c r="BQ691" s="391"/>
      <c r="BR691" s="391"/>
    </row>
    <row r="692" spans="1:70" hidden="1" x14ac:dyDescent="0.35">
      <c r="A692" s="301" t="s">
        <v>477</v>
      </c>
      <c r="B692" s="302" t="s">
        <v>478</v>
      </c>
      <c r="C692" s="302" t="s">
        <v>479</v>
      </c>
      <c r="D692" s="303" t="s">
        <v>480</v>
      </c>
      <c r="E692" s="303" t="s">
        <v>481</v>
      </c>
      <c r="F692" s="302" t="s">
        <v>482</v>
      </c>
      <c r="G692" s="302" t="s">
        <v>483</v>
      </c>
      <c r="H692" s="302" t="s">
        <v>484</v>
      </c>
      <c r="I692" s="302" t="s">
        <v>485</v>
      </c>
      <c r="J692" s="302" t="s">
        <v>486</v>
      </c>
      <c r="K692" s="302" t="s">
        <v>487</v>
      </c>
      <c r="L692" s="301" t="s">
        <v>488</v>
      </c>
      <c r="M692" s="302" t="s">
        <v>607</v>
      </c>
      <c r="N692" s="302" t="s">
        <v>608</v>
      </c>
      <c r="O692" s="302" t="s">
        <v>487</v>
      </c>
      <c r="P692" s="302" t="s">
        <v>484</v>
      </c>
      <c r="Q692" s="301" t="s">
        <v>491</v>
      </c>
      <c r="R692" s="302" t="s">
        <v>492</v>
      </c>
      <c r="S692" s="302" t="s">
        <v>493</v>
      </c>
      <c r="T692" s="302">
        <v>39834644</v>
      </c>
      <c r="U692" s="302"/>
      <c r="V692" s="302"/>
      <c r="W692" s="303" t="s">
        <v>609</v>
      </c>
      <c r="X692" s="302" t="s">
        <v>792</v>
      </c>
      <c r="Y692" s="302" t="s">
        <v>590</v>
      </c>
      <c r="Z692" s="302" t="s">
        <v>793</v>
      </c>
      <c r="AA692" s="302"/>
      <c r="AB692" s="302" t="s">
        <v>794</v>
      </c>
      <c r="AC692" s="302" t="s">
        <v>795</v>
      </c>
      <c r="AD692" s="304">
        <v>0</v>
      </c>
      <c r="AE692" s="304">
        <v>126630</v>
      </c>
      <c r="AF692" s="302" t="s">
        <v>273</v>
      </c>
      <c r="AG692" s="302">
        <v>2.1896E-4</v>
      </c>
      <c r="AH692" s="304">
        <v>0</v>
      </c>
      <c r="AI692" s="304">
        <v>27.73</v>
      </c>
      <c r="AJ692" s="302"/>
      <c r="AK692" s="302"/>
      <c r="AL692" s="301"/>
      <c r="AM692" s="302"/>
      <c r="AN692" s="302"/>
      <c r="AO692" s="301"/>
      <c r="AP692" s="301"/>
      <c r="AQ692" s="302" t="s">
        <v>796</v>
      </c>
      <c r="AR692" s="302"/>
      <c r="AS692" s="303"/>
      <c r="AT692" s="302"/>
      <c r="AU692" s="302"/>
      <c r="AV692" s="304"/>
      <c r="AW692" s="302"/>
      <c r="AX692" s="302"/>
      <c r="AY692" s="304"/>
      <c r="AZ692" s="302"/>
      <c r="BA692" s="302"/>
      <c r="BB692" s="302"/>
      <c r="BC692" s="302"/>
      <c r="BD692" s="302"/>
      <c r="BE692" s="303"/>
      <c r="BF692" s="302"/>
      <c r="BG692" s="304"/>
      <c r="BH692" s="302"/>
      <c r="BI692" s="302"/>
      <c r="BJ692" s="302"/>
      <c r="BK692" s="302"/>
      <c r="BL692" s="302"/>
      <c r="BM692" s="302"/>
      <c r="BN692" s="302"/>
      <c r="BO692" s="302"/>
      <c r="BP692" s="302"/>
      <c r="BQ692" s="302"/>
      <c r="BR692" s="302"/>
    </row>
    <row r="693" spans="1:70" hidden="1" x14ac:dyDescent="0.35">
      <c r="A693" s="301" t="s">
        <v>477</v>
      </c>
      <c r="B693" s="302" t="s">
        <v>478</v>
      </c>
      <c r="C693" s="302" t="s">
        <v>479</v>
      </c>
      <c r="D693" s="303" t="s">
        <v>480</v>
      </c>
      <c r="E693" s="303" t="s">
        <v>481</v>
      </c>
      <c r="F693" s="302" t="s">
        <v>482</v>
      </c>
      <c r="G693" s="302" t="s">
        <v>483</v>
      </c>
      <c r="H693" s="302" t="s">
        <v>484</v>
      </c>
      <c r="I693" s="302" t="s">
        <v>485</v>
      </c>
      <c r="J693" s="302" t="s">
        <v>486</v>
      </c>
      <c r="K693" s="302" t="s">
        <v>487</v>
      </c>
      <c r="L693" s="301" t="s">
        <v>488</v>
      </c>
      <c r="M693" s="302" t="s">
        <v>607</v>
      </c>
      <c r="N693" s="302" t="s">
        <v>608</v>
      </c>
      <c r="O693" s="302" t="s">
        <v>487</v>
      </c>
      <c r="P693" s="302" t="s">
        <v>484</v>
      </c>
      <c r="Q693" s="301" t="s">
        <v>491</v>
      </c>
      <c r="R693" s="302" t="s">
        <v>492</v>
      </c>
      <c r="S693" s="302" t="s">
        <v>493</v>
      </c>
      <c r="T693" s="302">
        <v>39858241</v>
      </c>
      <c r="U693" s="302"/>
      <c r="V693" s="302"/>
      <c r="W693" s="303" t="s">
        <v>1561</v>
      </c>
      <c r="X693" s="302" t="s">
        <v>883</v>
      </c>
      <c r="Y693" s="302" t="s">
        <v>590</v>
      </c>
      <c r="Z693" s="302" t="s">
        <v>880</v>
      </c>
      <c r="AA693" s="302"/>
      <c r="AB693" s="302" t="s">
        <v>880</v>
      </c>
      <c r="AC693" s="302" t="s">
        <v>880</v>
      </c>
      <c r="AD693" s="304">
        <v>2.69</v>
      </c>
      <c r="AE693" s="304">
        <v>2.69</v>
      </c>
      <c r="AF693" s="302" t="s">
        <v>741</v>
      </c>
      <c r="AG693" s="302">
        <v>1</v>
      </c>
      <c r="AH693" s="304">
        <v>2.69</v>
      </c>
      <c r="AI693" s="304">
        <v>2.69</v>
      </c>
      <c r="AJ693" s="302" t="s">
        <v>501</v>
      </c>
      <c r="AK693" s="302" t="s">
        <v>502</v>
      </c>
      <c r="AL693" s="301" t="s">
        <v>503</v>
      </c>
      <c r="AM693" s="302">
        <v>34801</v>
      </c>
      <c r="AN693" s="302">
        <v>76125</v>
      </c>
      <c r="AO693" s="301" t="s">
        <v>477</v>
      </c>
      <c r="AP693" s="301" t="s">
        <v>504</v>
      </c>
      <c r="AQ693" s="302" t="s">
        <v>924</v>
      </c>
      <c r="AR693" s="302"/>
      <c r="AS693" s="303"/>
      <c r="AT693" s="302"/>
      <c r="AU693" s="302"/>
      <c r="AV693" s="304"/>
      <c r="AW693" s="302"/>
      <c r="AX693" s="302"/>
      <c r="AY693" s="304"/>
      <c r="AZ693" s="302"/>
      <c r="BA693" s="302"/>
      <c r="BB693" s="302"/>
      <c r="BC693" s="302"/>
      <c r="BD693" s="302"/>
      <c r="BE693" s="303"/>
      <c r="BF693" s="302"/>
      <c r="BG693" s="304"/>
      <c r="BH693" s="302"/>
      <c r="BI693" s="302"/>
      <c r="BJ693" s="302"/>
      <c r="BK693" s="302"/>
      <c r="BL693" s="302"/>
      <c r="BM693" s="302"/>
      <c r="BN693" s="302"/>
      <c r="BO693" s="302"/>
      <c r="BP693" s="302"/>
      <c r="BQ693" s="302"/>
      <c r="BR693" s="302"/>
    </row>
    <row r="694" spans="1:70" s="394" customFormat="1" hidden="1" x14ac:dyDescent="0.35">
      <c r="A694" s="390" t="s">
        <v>477</v>
      </c>
      <c r="B694" s="391" t="s">
        <v>478</v>
      </c>
      <c r="C694" s="391" t="s">
        <v>479</v>
      </c>
      <c r="D694" s="392" t="s">
        <v>480</v>
      </c>
      <c r="E694" s="392" t="s">
        <v>481</v>
      </c>
      <c r="F694" s="391" t="s">
        <v>482</v>
      </c>
      <c r="G694" s="391" t="s">
        <v>483</v>
      </c>
      <c r="H694" s="391" t="s">
        <v>484</v>
      </c>
      <c r="I694" s="391" t="s">
        <v>485</v>
      </c>
      <c r="J694" s="391" t="s">
        <v>486</v>
      </c>
      <c r="K694" s="391" t="s">
        <v>487</v>
      </c>
      <c r="L694" s="390" t="s">
        <v>488</v>
      </c>
      <c r="M694" s="391" t="s">
        <v>607</v>
      </c>
      <c r="N694" s="391" t="s">
        <v>608</v>
      </c>
      <c r="O694" s="391" t="s">
        <v>487</v>
      </c>
      <c r="P694" s="391" t="s">
        <v>484</v>
      </c>
      <c r="Q694" s="390" t="s">
        <v>491</v>
      </c>
      <c r="R694" s="391" t="s">
        <v>492</v>
      </c>
      <c r="S694" s="391" t="s">
        <v>493</v>
      </c>
      <c r="T694" s="391">
        <v>40161292</v>
      </c>
      <c r="U694" s="391"/>
      <c r="V694" s="391"/>
      <c r="W694" s="392" t="s">
        <v>1862</v>
      </c>
      <c r="X694" s="391" t="s">
        <v>1391</v>
      </c>
      <c r="Y694" s="391" t="s">
        <v>590</v>
      </c>
      <c r="Z694" s="391" t="s">
        <v>497</v>
      </c>
      <c r="AA694" s="391" t="s">
        <v>498</v>
      </c>
      <c r="AB694" s="391" t="s">
        <v>499</v>
      </c>
      <c r="AC694" s="391" t="s">
        <v>605</v>
      </c>
      <c r="AD694" s="393">
        <v>0</v>
      </c>
      <c r="AE694" s="393">
        <v>0</v>
      </c>
      <c r="AF694" s="391" t="s">
        <v>273</v>
      </c>
      <c r="AG694" s="391">
        <v>2.2044999999999999E-4</v>
      </c>
      <c r="AH694" s="393">
        <v>23.84</v>
      </c>
      <c r="AI694" s="393">
        <v>23.84</v>
      </c>
      <c r="AJ694" s="391" t="s">
        <v>501</v>
      </c>
      <c r="AK694" s="391" t="s">
        <v>502</v>
      </c>
      <c r="AL694" s="390" t="s">
        <v>503</v>
      </c>
      <c r="AM694" s="391">
        <v>34801</v>
      </c>
      <c r="AN694" s="391">
        <v>71305</v>
      </c>
      <c r="AO694" s="390" t="s">
        <v>477</v>
      </c>
      <c r="AP694" s="390" t="s">
        <v>504</v>
      </c>
      <c r="AQ694" s="391" t="s">
        <v>1392</v>
      </c>
      <c r="AR694" s="391" t="s">
        <v>516</v>
      </c>
      <c r="AS694" s="392" t="s">
        <v>1862</v>
      </c>
      <c r="AT694" s="391" t="s">
        <v>482</v>
      </c>
      <c r="AU694" s="391" t="s">
        <v>1863</v>
      </c>
      <c r="AV694" s="393" t="s">
        <v>1864</v>
      </c>
      <c r="AW694" s="391" t="s">
        <v>1865</v>
      </c>
      <c r="AX694" s="391" t="s">
        <v>603</v>
      </c>
      <c r="AY694" s="393" t="s">
        <v>606</v>
      </c>
      <c r="AZ694" s="391">
        <v>2066069</v>
      </c>
      <c r="BA694" s="391" t="s">
        <v>1458</v>
      </c>
      <c r="BB694" s="391" t="s">
        <v>1459</v>
      </c>
      <c r="BC694" s="391" t="s">
        <v>1460</v>
      </c>
      <c r="BD694" s="391" t="s">
        <v>1866</v>
      </c>
      <c r="BE694" s="392" t="s">
        <v>1521</v>
      </c>
      <c r="BF694" s="391" t="s">
        <v>273</v>
      </c>
      <c r="BG694" s="393" t="s">
        <v>1864</v>
      </c>
      <c r="BH694" s="391">
        <v>10164865</v>
      </c>
      <c r="BI694" s="391">
        <v>2</v>
      </c>
      <c r="BJ694" s="391" t="s">
        <v>1865</v>
      </c>
      <c r="BK694" s="391" t="s">
        <v>618</v>
      </c>
      <c r="BL694" s="391" t="s">
        <v>601</v>
      </c>
      <c r="BM694" s="391"/>
      <c r="BN694" s="391"/>
      <c r="BO694" s="391"/>
      <c r="BP694" s="391"/>
      <c r="BQ694" s="391"/>
      <c r="BR694" s="391"/>
    </row>
    <row r="695" spans="1:70" s="394" customFormat="1" hidden="1" x14ac:dyDescent="0.35">
      <c r="A695" s="390" t="s">
        <v>477</v>
      </c>
      <c r="B695" s="391" t="s">
        <v>478</v>
      </c>
      <c r="C695" s="391" t="s">
        <v>479</v>
      </c>
      <c r="D695" s="392" t="s">
        <v>480</v>
      </c>
      <c r="E695" s="392" t="s">
        <v>481</v>
      </c>
      <c r="F695" s="391" t="s">
        <v>482</v>
      </c>
      <c r="G695" s="391" t="s">
        <v>483</v>
      </c>
      <c r="H695" s="391" t="s">
        <v>484</v>
      </c>
      <c r="I695" s="391" t="s">
        <v>485</v>
      </c>
      <c r="J695" s="391" t="s">
        <v>486</v>
      </c>
      <c r="K695" s="391" t="s">
        <v>487</v>
      </c>
      <c r="L695" s="390" t="s">
        <v>488</v>
      </c>
      <c r="M695" s="391" t="s">
        <v>607</v>
      </c>
      <c r="N695" s="391" t="s">
        <v>608</v>
      </c>
      <c r="O695" s="391" t="s">
        <v>487</v>
      </c>
      <c r="P695" s="391" t="s">
        <v>484</v>
      </c>
      <c r="Q695" s="390" t="s">
        <v>491</v>
      </c>
      <c r="R695" s="391" t="s">
        <v>492</v>
      </c>
      <c r="S695" s="391" t="s">
        <v>493</v>
      </c>
      <c r="T695" s="391">
        <v>40161304</v>
      </c>
      <c r="U695" s="391"/>
      <c r="V695" s="391"/>
      <c r="W695" s="392" t="s">
        <v>1862</v>
      </c>
      <c r="X695" s="391" t="s">
        <v>1391</v>
      </c>
      <c r="Y695" s="391" t="s">
        <v>590</v>
      </c>
      <c r="Z695" s="391" t="s">
        <v>497</v>
      </c>
      <c r="AA695" s="391" t="s">
        <v>498</v>
      </c>
      <c r="AB695" s="391" t="s">
        <v>499</v>
      </c>
      <c r="AC695" s="391" t="s">
        <v>500</v>
      </c>
      <c r="AD695" s="393">
        <v>17400000</v>
      </c>
      <c r="AE695" s="393">
        <v>17400000</v>
      </c>
      <c r="AF695" s="391" t="s">
        <v>273</v>
      </c>
      <c r="AG695" s="391">
        <v>2.2044999999999999E-4</v>
      </c>
      <c r="AH695" s="393">
        <v>3811.99</v>
      </c>
      <c r="AI695" s="393">
        <v>3811.99</v>
      </c>
      <c r="AJ695" s="391" t="s">
        <v>501</v>
      </c>
      <c r="AK695" s="391" t="s">
        <v>502</v>
      </c>
      <c r="AL695" s="390" t="s">
        <v>503</v>
      </c>
      <c r="AM695" s="391">
        <v>34801</v>
      </c>
      <c r="AN695" s="391">
        <v>71305</v>
      </c>
      <c r="AO695" s="390" t="s">
        <v>477</v>
      </c>
      <c r="AP695" s="390" t="s">
        <v>504</v>
      </c>
      <c r="AQ695" s="391" t="s">
        <v>1392</v>
      </c>
      <c r="AR695" s="391" t="s">
        <v>516</v>
      </c>
      <c r="AS695" s="392" t="s">
        <v>1862</v>
      </c>
      <c r="AT695" s="391" t="s">
        <v>482</v>
      </c>
      <c r="AU695" s="391" t="s">
        <v>1863</v>
      </c>
      <c r="AV695" s="393" t="s">
        <v>1864</v>
      </c>
      <c r="AW695" s="391" t="s">
        <v>1865</v>
      </c>
      <c r="AX695" s="391" t="s">
        <v>603</v>
      </c>
      <c r="AY695" s="393" t="s">
        <v>1864</v>
      </c>
      <c r="AZ695" s="391">
        <v>2066069</v>
      </c>
      <c r="BA695" s="391" t="s">
        <v>1458</v>
      </c>
      <c r="BB695" s="391" t="s">
        <v>1459</v>
      </c>
      <c r="BC695" s="391" t="s">
        <v>1460</v>
      </c>
      <c r="BD695" s="391" t="s">
        <v>1866</v>
      </c>
      <c r="BE695" s="392" t="s">
        <v>1521</v>
      </c>
      <c r="BF695" s="391" t="s">
        <v>273</v>
      </c>
      <c r="BG695" s="393" t="s">
        <v>1864</v>
      </c>
      <c r="BH695" s="391">
        <v>10164865</v>
      </c>
      <c r="BI695" s="391">
        <v>2</v>
      </c>
      <c r="BJ695" s="391" t="s">
        <v>1865</v>
      </c>
      <c r="BK695" s="391" t="s">
        <v>618</v>
      </c>
      <c r="BL695" s="391" t="s">
        <v>601</v>
      </c>
      <c r="BM695" s="391"/>
      <c r="BN695" s="391"/>
      <c r="BO695" s="391"/>
      <c r="BP695" s="391"/>
      <c r="BQ695" s="391"/>
      <c r="BR695" s="391"/>
    </row>
    <row r="696" spans="1:70" s="394" customFormat="1" hidden="1" x14ac:dyDescent="0.35">
      <c r="A696" s="390" t="s">
        <v>477</v>
      </c>
      <c r="B696" s="391" t="s">
        <v>478</v>
      </c>
      <c r="C696" s="391" t="s">
        <v>479</v>
      </c>
      <c r="D696" s="392" t="s">
        <v>480</v>
      </c>
      <c r="E696" s="392" t="s">
        <v>481</v>
      </c>
      <c r="F696" s="391" t="s">
        <v>482</v>
      </c>
      <c r="G696" s="391" t="s">
        <v>483</v>
      </c>
      <c r="H696" s="391" t="s">
        <v>484</v>
      </c>
      <c r="I696" s="391" t="s">
        <v>485</v>
      </c>
      <c r="J696" s="391" t="s">
        <v>486</v>
      </c>
      <c r="K696" s="391" t="s">
        <v>487</v>
      </c>
      <c r="L696" s="390" t="s">
        <v>488</v>
      </c>
      <c r="M696" s="391" t="s">
        <v>607</v>
      </c>
      <c r="N696" s="391" t="s">
        <v>608</v>
      </c>
      <c r="O696" s="391" t="s">
        <v>487</v>
      </c>
      <c r="P696" s="391" t="s">
        <v>484</v>
      </c>
      <c r="Q696" s="390" t="s">
        <v>491</v>
      </c>
      <c r="R696" s="391" t="s">
        <v>492</v>
      </c>
      <c r="S696" s="391" t="s">
        <v>493</v>
      </c>
      <c r="T696" s="391">
        <v>40170291</v>
      </c>
      <c r="U696" s="391"/>
      <c r="V696" s="391"/>
      <c r="W696" s="392" t="s">
        <v>1867</v>
      </c>
      <c r="X696" s="391" t="s">
        <v>1391</v>
      </c>
      <c r="Y696" s="391" t="s">
        <v>590</v>
      </c>
      <c r="Z696" s="391" t="s">
        <v>497</v>
      </c>
      <c r="AA696" s="391" t="s">
        <v>498</v>
      </c>
      <c r="AB696" s="391" t="s">
        <v>499</v>
      </c>
      <c r="AC696" s="391" t="s">
        <v>605</v>
      </c>
      <c r="AD696" s="393">
        <v>0</v>
      </c>
      <c r="AE696" s="393">
        <v>0</v>
      </c>
      <c r="AF696" s="391" t="s">
        <v>273</v>
      </c>
      <c r="AG696" s="391">
        <v>2.1896E-4</v>
      </c>
      <c r="AH696" s="393">
        <v>-167.5</v>
      </c>
      <c r="AI696" s="393">
        <v>-167.5</v>
      </c>
      <c r="AJ696" s="391" t="s">
        <v>501</v>
      </c>
      <c r="AK696" s="391" t="s">
        <v>502</v>
      </c>
      <c r="AL696" s="390" t="s">
        <v>503</v>
      </c>
      <c r="AM696" s="391">
        <v>34801</v>
      </c>
      <c r="AN696" s="391">
        <v>71305</v>
      </c>
      <c r="AO696" s="390" t="s">
        <v>477</v>
      </c>
      <c r="AP696" s="390" t="s">
        <v>504</v>
      </c>
      <c r="AQ696" s="391" t="s">
        <v>1392</v>
      </c>
      <c r="AR696" s="391" t="s">
        <v>610</v>
      </c>
      <c r="AS696" s="392" t="s">
        <v>1867</v>
      </c>
      <c r="AT696" s="391" t="s">
        <v>482</v>
      </c>
      <c r="AU696" s="391" t="s">
        <v>1868</v>
      </c>
      <c r="AV696" s="393" t="s">
        <v>1869</v>
      </c>
      <c r="AW696" s="391" t="s">
        <v>1856</v>
      </c>
      <c r="AX696" s="391" t="s">
        <v>509</v>
      </c>
      <c r="AY696" s="393" t="s">
        <v>606</v>
      </c>
      <c r="AZ696" s="391">
        <v>1040795</v>
      </c>
      <c r="BA696" s="391" t="s">
        <v>1857</v>
      </c>
      <c r="BB696" s="391" t="s">
        <v>1858</v>
      </c>
      <c r="BC696" s="391" t="s">
        <v>1859</v>
      </c>
      <c r="BD696" s="391" t="s">
        <v>1870</v>
      </c>
      <c r="BE696" s="392" t="s">
        <v>1521</v>
      </c>
      <c r="BF696" s="391" t="s">
        <v>273</v>
      </c>
      <c r="BG696" s="393" t="s">
        <v>1869</v>
      </c>
      <c r="BH696" s="391">
        <v>10142614</v>
      </c>
      <c r="BI696" s="391">
        <v>2</v>
      </c>
      <c r="BJ696" s="391" t="s">
        <v>1856</v>
      </c>
      <c r="BK696" s="391" t="s">
        <v>600</v>
      </c>
      <c r="BL696" s="391" t="s">
        <v>601</v>
      </c>
      <c r="BM696" s="391"/>
      <c r="BN696" s="391"/>
      <c r="BO696" s="391"/>
      <c r="BP696" s="391"/>
      <c r="BQ696" s="391"/>
      <c r="BR696" s="391"/>
    </row>
    <row r="697" spans="1:70" s="394" customFormat="1" hidden="1" x14ac:dyDescent="0.35">
      <c r="A697" s="390" t="s">
        <v>477</v>
      </c>
      <c r="B697" s="391" t="s">
        <v>478</v>
      </c>
      <c r="C697" s="391" t="s">
        <v>479</v>
      </c>
      <c r="D697" s="392" t="s">
        <v>480</v>
      </c>
      <c r="E697" s="392" t="s">
        <v>481</v>
      </c>
      <c r="F697" s="391" t="s">
        <v>482</v>
      </c>
      <c r="G697" s="391" t="s">
        <v>483</v>
      </c>
      <c r="H697" s="391" t="s">
        <v>484</v>
      </c>
      <c r="I697" s="391" t="s">
        <v>485</v>
      </c>
      <c r="J697" s="391" t="s">
        <v>486</v>
      </c>
      <c r="K697" s="391" t="s">
        <v>487</v>
      </c>
      <c r="L697" s="390" t="s">
        <v>488</v>
      </c>
      <c r="M697" s="391" t="s">
        <v>607</v>
      </c>
      <c r="N697" s="391" t="s">
        <v>608</v>
      </c>
      <c r="O697" s="391" t="s">
        <v>487</v>
      </c>
      <c r="P697" s="391" t="s">
        <v>484</v>
      </c>
      <c r="Q697" s="390" t="s">
        <v>491</v>
      </c>
      <c r="R697" s="391" t="s">
        <v>492</v>
      </c>
      <c r="S697" s="391" t="s">
        <v>493</v>
      </c>
      <c r="T697" s="391">
        <v>40170301</v>
      </c>
      <c r="U697" s="391"/>
      <c r="V697" s="391"/>
      <c r="W697" s="392" t="s">
        <v>1867</v>
      </c>
      <c r="X697" s="391" t="s">
        <v>1391</v>
      </c>
      <c r="Y697" s="391" t="s">
        <v>590</v>
      </c>
      <c r="Z697" s="391" t="s">
        <v>497</v>
      </c>
      <c r="AA697" s="391" t="s">
        <v>498</v>
      </c>
      <c r="AB697" s="391" t="s">
        <v>499</v>
      </c>
      <c r="AC697" s="391" t="s">
        <v>500</v>
      </c>
      <c r="AD697" s="393">
        <v>43733800</v>
      </c>
      <c r="AE697" s="393">
        <v>43733800</v>
      </c>
      <c r="AF697" s="391" t="s">
        <v>273</v>
      </c>
      <c r="AG697" s="391">
        <v>2.1896E-4</v>
      </c>
      <c r="AH697" s="393">
        <v>9743.4500000000007</v>
      </c>
      <c r="AI697" s="393">
        <v>9743.4500000000007</v>
      </c>
      <c r="AJ697" s="391" t="s">
        <v>501</v>
      </c>
      <c r="AK697" s="391" t="s">
        <v>502</v>
      </c>
      <c r="AL697" s="390" t="s">
        <v>503</v>
      </c>
      <c r="AM697" s="391">
        <v>34801</v>
      </c>
      <c r="AN697" s="391">
        <v>71305</v>
      </c>
      <c r="AO697" s="390" t="s">
        <v>477</v>
      </c>
      <c r="AP697" s="390" t="s">
        <v>504</v>
      </c>
      <c r="AQ697" s="391" t="s">
        <v>1392</v>
      </c>
      <c r="AR697" s="391" t="s">
        <v>610</v>
      </c>
      <c r="AS697" s="392" t="s">
        <v>1867</v>
      </c>
      <c r="AT697" s="391" t="s">
        <v>482</v>
      </c>
      <c r="AU697" s="391" t="s">
        <v>1868</v>
      </c>
      <c r="AV697" s="393" t="s">
        <v>1869</v>
      </c>
      <c r="AW697" s="391" t="s">
        <v>1856</v>
      </c>
      <c r="AX697" s="391" t="s">
        <v>509</v>
      </c>
      <c r="AY697" s="393" t="s">
        <v>1869</v>
      </c>
      <c r="AZ697" s="391">
        <v>1040795</v>
      </c>
      <c r="BA697" s="391" t="s">
        <v>1857</v>
      </c>
      <c r="BB697" s="391" t="s">
        <v>1858</v>
      </c>
      <c r="BC697" s="391" t="s">
        <v>1859</v>
      </c>
      <c r="BD697" s="391" t="s">
        <v>1870</v>
      </c>
      <c r="BE697" s="392" t="s">
        <v>1521</v>
      </c>
      <c r="BF697" s="391" t="s">
        <v>273</v>
      </c>
      <c r="BG697" s="393" t="s">
        <v>1869</v>
      </c>
      <c r="BH697" s="391">
        <v>10142614</v>
      </c>
      <c r="BI697" s="391">
        <v>2</v>
      </c>
      <c r="BJ697" s="391" t="s">
        <v>1856</v>
      </c>
      <c r="BK697" s="391" t="s">
        <v>600</v>
      </c>
      <c r="BL697" s="391" t="s">
        <v>601</v>
      </c>
      <c r="BM697" s="391"/>
      <c r="BN697" s="391"/>
      <c r="BO697" s="391"/>
      <c r="BP697" s="391"/>
      <c r="BQ697" s="391"/>
      <c r="BR697" s="391"/>
    </row>
    <row r="698" spans="1:70" hidden="1" x14ac:dyDescent="0.35">
      <c r="A698" s="301" t="s">
        <v>477</v>
      </c>
      <c r="B698" s="302" t="s">
        <v>478</v>
      </c>
      <c r="C698" s="302" t="s">
        <v>479</v>
      </c>
      <c r="D698" s="303" t="s">
        <v>480</v>
      </c>
      <c r="E698" s="303" t="s">
        <v>481</v>
      </c>
      <c r="F698" s="302" t="s">
        <v>482</v>
      </c>
      <c r="G698" s="302" t="s">
        <v>483</v>
      </c>
      <c r="H698" s="302" t="s">
        <v>484</v>
      </c>
      <c r="I698" s="302" t="s">
        <v>485</v>
      </c>
      <c r="J698" s="302" t="s">
        <v>486</v>
      </c>
      <c r="K698" s="302" t="s">
        <v>487</v>
      </c>
      <c r="L698" s="301" t="s">
        <v>488</v>
      </c>
      <c r="M698" s="302" t="s">
        <v>607</v>
      </c>
      <c r="N698" s="302" t="s">
        <v>608</v>
      </c>
      <c r="O698" s="302" t="s">
        <v>487</v>
      </c>
      <c r="P698" s="302" t="s">
        <v>484</v>
      </c>
      <c r="Q698" s="301" t="s">
        <v>491</v>
      </c>
      <c r="R698" s="302" t="s">
        <v>492</v>
      </c>
      <c r="S698" s="302" t="s">
        <v>493</v>
      </c>
      <c r="T698" s="302">
        <v>40180130</v>
      </c>
      <c r="U698" s="302"/>
      <c r="V698" s="302"/>
      <c r="W698" s="303" t="s">
        <v>1561</v>
      </c>
      <c r="X698" s="302" t="s">
        <v>883</v>
      </c>
      <c r="Y698" s="302" t="s">
        <v>590</v>
      </c>
      <c r="Z698" s="302" t="s">
        <v>880</v>
      </c>
      <c r="AA698" s="302"/>
      <c r="AB698" s="302" t="s">
        <v>880</v>
      </c>
      <c r="AC698" s="302" t="s">
        <v>880</v>
      </c>
      <c r="AD698" s="304">
        <v>65.17</v>
      </c>
      <c r="AE698" s="304">
        <v>65.17</v>
      </c>
      <c r="AF698" s="302" t="s">
        <v>741</v>
      </c>
      <c r="AG698" s="302">
        <v>1</v>
      </c>
      <c r="AH698" s="304">
        <v>65.17</v>
      </c>
      <c r="AI698" s="304">
        <v>65.17</v>
      </c>
      <c r="AJ698" s="302" t="s">
        <v>501</v>
      </c>
      <c r="AK698" s="302" t="s">
        <v>502</v>
      </c>
      <c r="AL698" s="301" t="s">
        <v>503</v>
      </c>
      <c r="AM698" s="302">
        <v>34801</v>
      </c>
      <c r="AN698" s="302">
        <v>76125</v>
      </c>
      <c r="AO698" s="301" t="s">
        <v>477</v>
      </c>
      <c r="AP698" s="301" t="s">
        <v>504</v>
      </c>
      <c r="AQ698" s="302" t="s">
        <v>924</v>
      </c>
      <c r="AR698" s="302"/>
      <c r="AS698" s="303"/>
      <c r="AT698" s="302"/>
      <c r="AU698" s="302"/>
      <c r="AV698" s="304"/>
      <c r="AW698" s="302"/>
      <c r="AX698" s="302"/>
      <c r="AY698" s="304"/>
      <c r="AZ698" s="302"/>
      <c r="BA698" s="302"/>
      <c r="BB698" s="302"/>
      <c r="BC698" s="302"/>
      <c r="BD698" s="302"/>
      <c r="BE698" s="303"/>
      <c r="BF698" s="302"/>
      <c r="BG698" s="304"/>
      <c r="BH698" s="302"/>
      <c r="BI698" s="302"/>
      <c r="BJ698" s="302"/>
      <c r="BK698" s="302"/>
      <c r="BL698" s="302"/>
      <c r="BM698" s="302"/>
      <c r="BN698" s="302"/>
      <c r="BO698" s="302"/>
      <c r="BP698" s="302"/>
      <c r="BQ698" s="302"/>
      <c r="BR698" s="302"/>
    </row>
    <row r="699" spans="1:70" hidden="1" x14ac:dyDescent="0.35">
      <c r="A699" s="301" t="s">
        <v>477</v>
      </c>
      <c r="B699" s="302" t="s">
        <v>478</v>
      </c>
      <c r="C699" s="302" t="s">
        <v>479</v>
      </c>
      <c r="D699" s="303" t="s">
        <v>480</v>
      </c>
      <c r="E699" s="303" t="s">
        <v>481</v>
      </c>
      <c r="F699" s="302" t="s">
        <v>482</v>
      </c>
      <c r="G699" s="302" t="s">
        <v>483</v>
      </c>
      <c r="H699" s="302" t="s">
        <v>484</v>
      </c>
      <c r="I699" s="302" t="s">
        <v>485</v>
      </c>
      <c r="J699" s="302" t="s">
        <v>486</v>
      </c>
      <c r="K699" s="302" t="s">
        <v>487</v>
      </c>
      <c r="L699" s="301" t="s">
        <v>488</v>
      </c>
      <c r="M699" s="302" t="s">
        <v>607</v>
      </c>
      <c r="N699" s="302" t="s">
        <v>608</v>
      </c>
      <c r="O699" s="302" t="s">
        <v>487</v>
      </c>
      <c r="P699" s="302" t="s">
        <v>484</v>
      </c>
      <c r="Q699" s="301" t="s">
        <v>491</v>
      </c>
      <c r="R699" s="302" t="s">
        <v>492</v>
      </c>
      <c r="S699" s="302" t="s">
        <v>493</v>
      </c>
      <c r="T699" s="302">
        <v>40180532</v>
      </c>
      <c r="U699" s="302"/>
      <c r="V699" s="302"/>
      <c r="W699" s="303" t="s">
        <v>1862</v>
      </c>
      <c r="X699" s="302" t="s">
        <v>792</v>
      </c>
      <c r="Y699" s="302" t="s">
        <v>590</v>
      </c>
      <c r="Z699" s="302" t="s">
        <v>793</v>
      </c>
      <c r="AA699" s="302"/>
      <c r="AB699" s="302" t="s">
        <v>794</v>
      </c>
      <c r="AC699" s="302" t="s">
        <v>795</v>
      </c>
      <c r="AD699" s="304">
        <v>0</v>
      </c>
      <c r="AE699" s="304">
        <v>1218000</v>
      </c>
      <c r="AF699" s="302" t="s">
        <v>273</v>
      </c>
      <c r="AG699" s="302">
        <v>2.2044999999999999E-4</v>
      </c>
      <c r="AH699" s="304">
        <v>0</v>
      </c>
      <c r="AI699" s="304">
        <v>268.51</v>
      </c>
      <c r="AJ699" s="302"/>
      <c r="AK699" s="302"/>
      <c r="AL699" s="301"/>
      <c r="AM699" s="302"/>
      <c r="AN699" s="302"/>
      <c r="AO699" s="301"/>
      <c r="AP699" s="301"/>
      <c r="AQ699" s="302" t="s">
        <v>796</v>
      </c>
      <c r="AR699" s="302"/>
      <c r="AS699" s="303"/>
      <c r="AT699" s="302"/>
      <c r="AU699" s="302"/>
      <c r="AV699" s="304"/>
      <c r="AW699" s="302"/>
      <c r="AX699" s="302"/>
      <c r="AY699" s="304"/>
      <c r="AZ699" s="302"/>
      <c r="BA699" s="302"/>
      <c r="BB699" s="302"/>
      <c r="BC699" s="302"/>
      <c r="BD699" s="302"/>
      <c r="BE699" s="303"/>
      <c r="BF699" s="302"/>
      <c r="BG699" s="304"/>
      <c r="BH699" s="302"/>
      <c r="BI699" s="302"/>
      <c r="BJ699" s="302"/>
      <c r="BK699" s="302"/>
      <c r="BL699" s="302"/>
      <c r="BM699" s="302"/>
      <c r="BN699" s="302"/>
      <c r="BO699" s="302"/>
      <c r="BP699" s="302"/>
      <c r="BQ699" s="302"/>
      <c r="BR699" s="302"/>
    </row>
    <row r="700" spans="1:70" hidden="1" x14ac:dyDescent="0.35">
      <c r="A700" s="301" t="s">
        <v>477</v>
      </c>
      <c r="B700" s="302" t="s">
        <v>478</v>
      </c>
      <c r="C700" s="302" t="s">
        <v>479</v>
      </c>
      <c r="D700" s="303" t="s">
        <v>480</v>
      </c>
      <c r="E700" s="303" t="s">
        <v>481</v>
      </c>
      <c r="F700" s="302" t="s">
        <v>482</v>
      </c>
      <c r="G700" s="302" t="s">
        <v>483</v>
      </c>
      <c r="H700" s="302" t="s">
        <v>484</v>
      </c>
      <c r="I700" s="302" t="s">
        <v>485</v>
      </c>
      <c r="J700" s="302" t="s">
        <v>486</v>
      </c>
      <c r="K700" s="302" t="s">
        <v>487</v>
      </c>
      <c r="L700" s="301" t="s">
        <v>488</v>
      </c>
      <c r="M700" s="302" t="s">
        <v>607</v>
      </c>
      <c r="N700" s="302" t="s">
        <v>608</v>
      </c>
      <c r="O700" s="302" t="s">
        <v>487</v>
      </c>
      <c r="P700" s="302" t="s">
        <v>484</v>
      </c>
      <c r="Q700" s="301" t="s">
        <v>491</v>
      </c>
      <c r="R700" s="302" t="s">
        <v>492</v>
      </c>
      <c r="S700" s="302" t="s">
        <v>493</v>
      </c>
      <c r="T700" s="302">
        <v>40180535</v>
      </c>
      <c r="U700" s="302"/>
      <c r="V700" s="302"/>
      <c r="W700" s="303" t="s">
        <v>1867</v>
      </c>
      <c r="X700" s="302" t="s">
        <v>792</v>
      </c>
      <c r="Y700" s="302" t="s">
        <v>590</v>
      </c>
      <c r="Z700" s="302" t="s">
        <v>793</v>
      </c>
      <c r="AA700" s="302"/>
      <c r="AB700" s="302" t="s">
        <v>794</v>
      </c>
      <c r="AC700" s="302" t="s">
        <v>795</v>
      </c>
      <c r="AD700" s="304">
        <v>0</v>
      </c>
      <c r="AE700" s="304">
        <v>3061366</v>
      </c>
      <c r="AF700" s="302" t="s">
        <v>273</v>
      </c>
      <c r="AG700" s="302">
        <v>2.1896E-4</v>
      </c>
      <c r="AH700" s="304">
        <v>0</v>
      </c>
      <c r="AI700" s="304">
        <v>670.32</v>
      </c>
      <c r="AJ700" s="302"/>
      <c r="AK700" s="302"/>
      <c r="AL700" s="301"/>
      <c r="AM700" s="302"/>
      <c r="AN700" s="302"/>
      <c r="AO700" s="301"/>
      <c r="AP700" s="301"/>
      <c r="AQ700" s="302" t="s">
        <v>796</v>
      </c>
      <c r="AR700" s="302"/>
      <c r="AS700" s="303"/>
      <c r="AT700" s="302"/>
      <c r="AU700" s="302"/>
      <c r="AV700" s="304"/>
      <c r="AW700" s="302"/>
      <c r="AX700" s="302"/>
      <c r="AY700" s="304"/>
      <c r="AZ700" s="302"/>
      <c r="BA700" s="302"/>
      <c r="BB700" s="302"/>
      <c r="BC700" s="302"/>
      <c r="BD700" s="302"/>
      <c r="BE700" s="303"/>
      <c r="BF700" s="302"/>
      <c r="BG700" s="304"/>
      <c r="BH700" s="302"/>
      <c r="BI700" s="302"/>
      <c r="BJ700" s="302"/>
      <c r="BK700" s="302"/>
      <c r="BL700" s="302"/>
      <c r="BM700" s="302"/>
      <c r="BN700" s="302"/>
      <c r="BO700" s="302"/>
      <c r="BP700" s="302"/>
      <c r="BQ700" s="302"/>
      <c r="BR700" s="302"/>
    </row>
    <row r="701" spans="1:70" s="399" customFormat="1" hidden="1" x14ac:dyDescent="0.35">
      <c r="A701" s="395" t="s">
        <v>477</v>
      </c>
      <c r="B701" s="396" t="s">
        <v>478</v>
      </c>
      <c r="C701" s="396" t="s">
        <v>479</v>
      </c>
      <c r="D701" s="397" t="s">
        <v>480</v>
      </c>
      <c r="E701" s="397" t="s">
        <v>481</v>
      </c>
      <c r="F701" s="396" t="s">
        <v>482</v>
      </c>
      <c r="G701" s="396" t="s">
        <v>483</v>
      </c>
      <c r="H701" s="396" t="s">
        <v>484</v>
      </c>
      <c r="I701" s="396" t="s">
        <v>485</v>
      </c>
      <c r="J701" s="396" t="s">
        <v>486</v>
      </c>
      <c r="K701" s="396" t="s">
        <v>487</v>
      </c>
      <c r="L701" s="395" t="s">
        <v>488</v>
      </c>
      <c r="M701" s="396" t="s">
        <v>607</v>
      </c>
      <c r="N701" s="396" t="s">
        <v>608</v>
      </c>
      <c r="O701" s="396" t="s">
        <v>487</v>
      </c>
      <c r="P701" s="396" t="s">
        <v>484</v>
      </c>
      <c r="Q701" s="395" t="s">
        <v>491</v>
      </c>
      <c r="R701" s="396" t="s">
        <v>492</v>
      </c>
      <c r="S701" s="396" t="s">
        <v>493</v>
      </c>
      <c r="T701" s="396">
        <v>40382707</v>
      </c>
      <c r="U701" s="396"/>
      <c r="V701" s="396"/>
      <c r="W701" s="397" t="s">
        <v>1516</v>
      </c>
      <c r="X701" s="396" t="s">
        <v>1262</v>
      </c>
      <c r="Y701" s="396" t="s">
        <v>496</v>
      </c>
      <c r="Z701" s="396" t="s">
        <v>497</v>
      </c>
      <c r="AA701" s="396" t="s">
        <v>498</v>
      </c>
      <c r="AB701" s="396" t="s">
        <v>499</v>
      </c>
      <c r="AC701" s="396" t="s">
        <v>500</v>
      </c>
      <c r="AD701" s="398">
        <v>109</v>
      </c>
      <c r="AE701" s="398">
        <v>109</v>
      </c>
      <c r="AF701" s="396" t="s">
        <v>741</v>
      </c>
      <c r="AG701" s="396">
        <v>1</v>
      </c>
      <c r="AH701" s="398">
        <v>109</v>
      </c>
      <c r="AI701" s="398">
        <v>109</v>
      </c>
      <c r="AJ701" s="396" t="s">
        <v>501</v>
      </c>
      <c r="AK701" s="396" t="s">
        <v>502</v>
      </c>
      <c r="AL701" s="395" t="s">
        <v>503</v>
      </c>
      <c r="AM701" s="396">
        <v>34810</v>
      </c>
      <c r="AN701" s="396">
        <v>71620</v>
      </c>
      <c r="AO701" s="395" t="s">
        <v>477</v>
      </c>
      <c r="AP701" s="395" t="s">
        <v>504</v>
      </c>
      <c r="AQ701" s="396" t="s">
        <v>1263</v>
      </c>
      <c r="AR701" s="396" t="s">
        <v>528</v>
      </c>
      <c r="AS701" s="397" t="s">
        <v>1516</v>
      </c>
      <c r="AT701" s="396" t="s">
        <v>482</v>
      </c>
      <c r="AU701" s="396" t="s">
        <v>1871</v>
      </c>
      <c r="AV701" s="398" t="s">
        <v>1872</v>
      </c>
      <c r="AW701" s="396" t="s">
        <v>777</v>
      </c>
      <c r="AX701" s="396" t="s">
        <v>603</v>
      </c>
      <c r="AY701" s="398" t="s">
        <v>1599</v>
      </c>
      <c r="AZ701" s="396" t="s">
        <v>1053</v>
      </c>
      <c r="BA701" s="396" t="s">
        <v>1054</v>
      </c>
      <c r="BB701" s="396" t="s">
        <v>1055</v>
      </c>
      <c r="BC701" s="396" t="s">
        <v>512</v>
      </c>
      <c r="BD701" s="396" t="s">
        <v>1873</v>
      </c>
      <c r="BE701" s="397" t="s">
        <v>599</v>
      </c>
      <c r="BF701" s="396" t="s">
        <v>273</v>
      </c>
      <c r="BG701" s="398" t="s">
        <v>1874</v>
      </c>
      <c r="BH701" s="396"/>
      <c r="BI701" s="396"/>
      <c r="BJ701" s="396"/>
      <c r="BK701" s="396"/>
      <c r="BL701" s="396"/>
      <c r="BM701" s="396"/>
      <c r="BN701" s="396"/>
      <c r="BO701" s="396"/>
      <c r="BP701" s="396"/>
      <c r="BQ701" s="396"/>
      <c r="BR701" s="396"/>
    </row>
    <row r="702" spans="1:70" s="399" customFormat="1" hidden="1" x14ac:dyDescent="0.35">
      <c r="A702" s="395" t="s">
        <v>477</v>
      </c>
      <c r="B702" s="396" t="s">
        <v>478</v>
      </c>
      <c r="C702" s="396" t="s">
        <v>479</v>
      </c>
      <c r="D702" s="397" t="s">
        <v>480</v>
      </c>
      <c r="E702" s="397" t="s">
        <v>481</v>
      </c>
      <c r="F702" s="396" t="s">
        <v>482</v>
      </c>
      <c r="G702" s="396" t="s">
        <v>483</v>
      </c>
      <c r="H702" s="396" t="s">
        <v>484</v>
      </c>
      <c r="I702" s="396" t="s">
        <v>485</v>
      </c>
      <c r="J702" s="396" t="s">
        <v>486</v>
      </c>
      <c r="K702" s="396" t="s">
        <v>487</v>
      </c>
      <c r="L702" s="395" t="s">
        <v>488</v>
      </c>
      <c r="M702" s="396" t="s">
        <v>607</v>
      </c>
      <c r="N702" s="396" t="s">
        <v>608</v>
      </c>
      <c r="O702" s="396" t="s">
        <v>487</v>
      </c>
      <c r="P702" s="396" t="s">
        <v>484</v>
      </c>
      <c r="Q702" s="395" t="s">
        <v>491</v>
      </c>
      <c r="R702" s="396" t="s">
        <v>492</v>
      </c>
      <c r="S702" s="396" t="s">
        <v>493</v>
      </c>
      <c r="T702" s="396">
        <v>40382712</v>
      </c>
      <c r="U702" s="396"/>
      <c r="V702" s="396"/>
      <c r="W702" s="397" t="s">
        <v>1516</v>
      </c>
      <c r="X702" s="396" t="s">
        <v>1262</v>
      </c>
      <c r="Y702" s="396" t="s">
        <v>496</v>
      </c>
      <c r="Z702" s="396" t="s">
        <v>497</v>
      </c>
      <c r="AA702" s="396" t="s">
        <v>498</v>
      </c>
      <c r="AB702" s="396" t="s">
        <v>499</v>
      </c>
      <c r="AC702" s="396" t="s">
        <v>500</v>
      </c>
      <c r="AD702" s="398">
        <v>306</v>
      </c>
      <c r="AE702" s="398">
        <v>306</v>
      </c>
      <c r="AF702" s="396" t="s">
        <v>741</v>
      </c>
      <c r="AG702" s="396">
        <v>1</v>
      </c>
      <c r="AH702" s="398">
        <v>306</v>
      </c>
      <c r="AI702" s="398">
        <v>306</v>
      </c>
      <c r="AJ702" s="396" t="s">
        <v>501</v>
      </c>
      <c r="AK702" s="396" t="s">
        <v>502</v>
      </c>
      <c r="AL702" s="395" t="s">
        <v>503</v>
      </c>
      <c r="AM702" s="396">
        <v>34810</v>
      </c>
      <c r="AN702" s="396">
        <v>71620</v>
      </c>
      <c r="AO702" s="395" t="s">
        <v>477</v>
      </c>
      <c r="AP702" s="395" t="s">
        <v>504</v>
      </c>
      <c r="AQ702" s="396" t="s">
        <v>1263</v>
      </c>
      <c r="AR702" s="396" t="s">
        <v>528</v>
      </c>
      <c r="AS702" s="397" t="s">
        <v>1516</v>
      </c>
      <c r="AT702" s="396" t="s">
        <v>482</v>
      </c>
      <c r="AU702" s="396" t="s">
        <v>1871</v>
      </c>
      <c r="AV702" s="398" t="s">
        <v>1872</v>
      </c>
      <c r="AW702" s="396" t="s">
        <v>777</v>
      </c>
      <c r="AX702" s="396" t="s">
        <v>509</v>
      </c>
      <c r="AY702" s="398" t="s">
        <v>1875</v>
      </c>
      <c r="AZ702" s="396" t="s">
        <v>1053</v>
      </c>
      <c r="BA702" s="396" t="s">
        <v>1054</v>
      </c>
      <c r="BB702" s="396" t="s">
        <v>1055</v>
      </c>
      <c r="BC702" s="396" t="s">
        <v>512</v>
      </c>
      <c r="BD702" s="396" t="s">
        <v>1873</v>
      </c>
      <c r="BE702" s="397" t="s">
        <v>599</v>
      </c>
      <c r="BF702" s="396" t="s">
        <v>273</v>
      </c>
      <c r="BG702" s="398" t="s">
        <v>1874</v>
      </c>
      <c r="BH702" s="396"/>
      <c r="BI702" s="396"/>
      <c r="BJ702" s="396"/>
      <c r="BK702" s="396"/>
      <c r="BL702" s="396"/>
      <c r="BM702" s="396"/>
      <c r="BN702" s="396"/>
      <c r="BO702" s="396"/>
      <c r="BP702" s="396"/>
      <c r="BQ702" s="396"/>
      <c r="BR702" s="396"/>
    </row>
    <row r="703" spans="1:70" s="399" customFormat="1" hidden="1" x14ac:dyDescent="0.35">
      <c r="A703" s="395" t="s">
        <v>477</v>
      </c>
      <c r="B703" s="396" t="s">
        <v>478</v>
      </c>
      <c r="C703" s="396" t="s">
        <v>479</v>
      </c>
      <c r="D703" s="397" t="s">
        <v>480</v>
      </c>
      <c r="E703" s="397" t="s">
        <v>481</v>
      </c>
      <c r="F703" s="396" t="s">
        <v>482</v>
      </c>
      <c r="G703" s="396" t="s">
        <v>483</v>
      </c>
      <c r="H703" s="396" t="s">
        <v>484</v>
      </c>
      <c r="I703" s="396" t="s">
        <v>485</v>
      </c>
      <c r="J703" s="396" t="s">
        <v>486</v>
      </c>
      <c r="K703" s="396" t="s">
        <v>487</v>
      </c>
      <c r="L703" s="395" t="s">
        <v>488</v>
      </c>
      <c r="M703" s="396" t="s">
        <v>607</v>
      </c>
      <c r="N703" s="396" t="s">
        <v>608</v>
      </c>
      <c r="O703" s="396" t="s">
        <v>487</v>
      </c>
      <c r="P703" s="396" t="s">
        <v>484</v>
      </c>
      <c r="Q703" s="395" t="s">
        <v>491</v>
      </c>
      <c r="R703" s="396" t="s">
        <v>492</v>
      </c>
      <c r="S703" s="396" t="s">
        <v>493</v>
      </c>
      <c r="T703" s="396">
        <v>40382714</v>
      </c>
      <c r="U703" s="396"/>
      <c r="V703" s="396"/>
      <c r="W703" s="397" t="s">
        <v>1516</v>
      </c>
      <c r="X703" s="396" t="s">
        <v>1262</v>
      </c>
      <c r="Y703" s="396" t="s">
        <v>496</v>
      </c>
      <c r="Z703" s="396" t="s">
        <v>497</v>
      </c>
      <c r="AA703" s="396" t="s">
        <v>498</v>
      </c>
      <c r="AB703" s="396" t="s">
        <v>499</v>
      </c>
      <c r="AC703" s="396" t="s">
        <v>500</v>
      </c>
      <c r="AD703" s="398">
        <v>206</v>
      </c>
      <c r="AE703" s="398">
        <v>206</v>
      </c>
      <c r="AF703" s="396" t="s">
        <v>741</v>
      </c>
      <c r="AG703" s="396">
        <v>1</v>
      </c>
      <c r="AH703" s="398">
        <v>206</v>
      </c>
      <c r="AI703" s="398">
        <v>206</v>
      </c>
      <c r="AJ703" s="396" t="s">
        <v>501</v>
      </c>
      <c r="AK703" s="396" t="s">
        <v>502</v>
      </c>
      <c r="AL703" s="395" t="s">
        <v>503</v>
      </c>
      <c r="AM703" s="396">
        <v>34810</v>
      </c>
      <c r="AN703" s="396">
        <v>71620</v>
      </c>
      <c r="AO703" s="395" t="s">
        <v>477</v>
      </c>
      <c r="AP703" s="395" t="s">
        <v>504</v>
      </c>
      <c r="AQ703" s="396" t="s">
        <v>1263</v>
      </c>
      <c r="AR703" s="396" t="s">
        <v>528</v>
      </c>
      <c r="AS703" s="397" t="s">
        <v>1516</v>
      </c>
      <c r="AT703" s="396" t="s">
        <v>482</v>
      </c>
      <c r="AU703" s="396" t="s">
        <v>1876</v>
      </c>
      <c r="AV703" s="398" t="s">
        <v>1502</v>
      </c>
      <c r="AW703" s="396" t="s">
        <v>777</v>
      </c>
      <c r="AX703" s="396" t="s">
        <v>509</v>
      </c>
      <c r="AY703" s="398" t="s">
        <v>1502</v>
      </c>
      <c r="AZ703" s="396" t="s">
        <v>1484</v>
      </c>
      <c r="BA703" s="396" t="s">
        <v>1485</v>
      </c>
      <c r="BB703" s="396" t="s">
        <v>1486</v>
      </c>
      <c r="BC703" s="396" t="s">
        <v>512</v>
      </c>
      <c r="BD703" s="396" t="s">
        <v>1877</v>
      </c>
      <c r="BE703" s="397" t="s">
        <v>599</v>
      </c>
      <c r="BF703" s="396" t="s">
        <v>741</v>
      </c>
      <c r="BG703" s="398" t="s">
        <v>1502</v>
      </c>
      <c r="BH703" s="396"/>
      <c r="BI703" s="396"/>
      <c r="BJ703" s="396"/>
      <c r="BK703" s="396"/>
      <c r="BL703" s="396"/>
      <c r="BM703" s="396"/>
      <c r="BN703" s="396"/>
      <c r="BO703" s="396"/>
      <c r="BP703" s="396"/>
      <c r="BQ703" s="396"/>
      <c r="BR703" s="396"/>
    </row>
    <row r="704" spans="1:70" s="399" customFormat="1" hidden="1" x14ac:dyDescent="0.35">
      <c r="A704" s="395" t="s">
        <v>477</v>
      </c>
      <c r="B704" s="396" t="s">
        <v>478</v>
      </c>
      <c r="C704" s="396" t="s">
        <v>479</v>
      </c>
      <c r="D704" s="397" t="s">
        <v>480</v>
      </c>
      <c r="E704" s="397" t="s">
        <v>481</v>
      </c>
      <c r="F704" s="396" t="s">
        <v>482</v>
      </c>
      <c r="G704" s="396" t="s">
        <v>483</v>
      </c>
      <c r="H704" s="396" t="s">
        <v>484</v>
      </c>
      <c r="I704" s="396" t="s">
        <v>485</v>
      </c>
      <c r="J704" s="396" t="s">
        <v>486</v>
      </c>
      <c r="K704" s="396" t="s">
        <v>487</v>
      </c>
      <c r="L704" s="395" t="s">
        <v>488</v>
      </c>
      <c r="M704" s="396" t="s">
        <v>607</v>
      </c>
      <c r="N704" s="396" t="s">
        <v>608</v>
      </c>
      <c r="O704" s="396" t="s">
        <v>487</v>
      </c>
      <c r="P704" s="396" t="s">
        <v>484</v>
      </c>
      <c r="Q704" s="395" t="s">
        <v>491</v>
      </c>
      <c r="R704" s="396" t="s">
        <v>492</v>
      </c>
      <c r="S704" s="396" t="s">
        <v>493</v>
      </c>
      <c r="T704" s="396">
        <v>40382716</v>
      </c>
      <c r="U704" s="396"/>
      <c r="V704" s="396"/>
      <c r="W704" s="397" t="s">
        <v>1516</v>
      </c>
      <c r="X704" s="396" t="s">
        <v>1262</v>
      </c>
      <c r="Y704" s="396" t="s">
        <v>496</v>
      </c>
      <c r="Z704" s="396" t="s">
        <v>497</v>
      </c>
      <c r="AA704" s="396" t="s">
        <v>498</v>
      </c>
      <c r="AB704" s="396" t="s">
        <v>499</v>
      </c>
      <c r="AC704" s="396" t="s">
        <v>500</v>
      </c>
      <c r="AD704" s="398">
        <v>1386000</v>
      </c>
      <c r="AE704" s="398">
        <v>1386000</v>
      </c>
      <c r="AF704" s="396" t="s">
        <v>273</v>
      </c>
      <c r="AG704" s="396">
        <v>2.2060999999999999E-4</v>
      </c>
      <c r="AH704" s="398">
        <v>305.77</v>
      </c>
      <c r="AI704" s="398">
        <v>305.77</v>
      </c>
      <c r="AJ704" s="396" t="s">
        <v>501</v>
      </c>
      <c r="AK704" s="396" t="s">
        <v>502</v>
      </c>
      <c r="AL704" s="395" t="s">
        <v>503</v>
      </c>
      <c r="AM704" s="396">
        <v>34810</v>
      </c>
      <c r="AN704" s="396">
        <v>71620</v>
      </c>
      <c r="AO704" s="395" t="s">
        <v>477</v>
      </c>
      <c r="AP704" s="395" t="s">
        <v>504</v>
      </c>
      <c r="AQ704" s="396" t="s">
        <v>1263</v>
      </c>
      <c r="AR704" s="396" t="s">
        <v>528</v>
      </c>
      <c r="AS704" s="397" t="s">
        <v>1516</v>
      </c>
      <c r="AT704" s="396" t="s">
        <v>482</v>
      </c>
      <c r="AU704" s="396" t="s">
        <v>1878</v>
      </c>
      <c r="AV704" s="398" t="s">
        <v>1879</v>
      </c>
      <c r="AW704" s="396" t="s">
        <v>777</v>
      </c>
      <c r="AX704" s="396" t="s">
        <v>509</v>
      </c>
      <c r="AY704" s="398" t="s">
        <v>1880</v>
      </c>
      <c r="AZ704" s="396" t="s">
        <v>1418</v>
      </c>
      <c r="BA704" s="396" t="s">
        <v>1419</v>
      </c>
      <c r="BB704" s="396" t="s">
        <v>1420</v>
      </c>
      <c r="BC704" s="396" t="s">
        <v>1421</v>
      </c>
      <c r="BD704" s="396" t="s">
        <v>1881</v>
      </c>
      <c r="BE704" s="397" t="s">
        <v>599</v>
      </c>
      <c r="BF704" s="396" t="s">
        <v>273</v>
      </c>
      <c r="BG704" s="398" t="s">
        <v>1879</v>
      </c>
      <c r="BH704" s="396"/>
      <c r="BI704" s="396"/>
      <c r="BJ704" s="396"/>
      <c r="BK704" s="396"/>
      <c r="BL704" s="396"/>
      <c r="BM704" s="396"/>
      <c r="BN704" s="396"/>
      <c r="BO704" s="396"/>
      <c r="BP704" s="396"/>
      <c r="BQ704" s="396"/>
      <c r="BR704" s="396"/>
    </row>
    <row r="705" spans="1:70" s="399" customFormat="1" hidden="1" x14ac:dyDescent="0.35">
      <c r="A705" s="395" t="s">
        <v>477</v>
      </c>
      <c r="B705" s="396" t="s">
        <v>478</v>
      </c>
      <c r="C705" s="396" t="s">
        <v>479</v>
      </c>
      <c r="D705" s="397" t="s">
        <v>480</v>
      </c>
      <c r="E705" s="397" t="s">
        <v>481</v>
      </c>
      <c r="F705" s="396" t="s">
        <v>482</v>
      </c>
      <c r="G705" s="396" t="s">
        <v>483</v>
      </c>
      <c r="H705" s="396" t="s">
        <v>484</v>
      </c>
      <c r="I705" s="396" t="s">
        <v>485</v>
      </c>
      <c r="J705" s="396" t="s">
        <v>486</v>
      </c>
      <c r="K705" s="396" t="s">
        <v>487</v>
      </c>
      <c r="L705" s="395" t="s">
        <v>488</v>
      </c>
      <c r="M705" s="396" t="s">
        <v>607</v>
      </c>
      <c r="N705" s="396" t="s">
        <v>608</v>
      </c>
      <c r="O705" s="396" t="s">
        <v>487</v>
      </c>
      <c r="P705" s="396" t="s">
        <v>484</v>
      </c>
      <c r="Q705" s="395" t="s">
        <v>491</v>
      </c>
      <c r="R705" s="396" t="s">
        <v>492</v>
      </c>
      <c r="S705" s="396" t="s">
        <v>493</v>
      </c>
      <c r="T705" s="396">
        <v>40382717</v>
      </c>
      <c r="U705" s="396"/>
      <c r="V705" s="396"/>
      <c r="W705" s="397" t="s">
        <v>1516</v>
      </c>
      <c r="X705" s="396" t="s">
        <v>1262</v>
      </c>
      <c r="Y705" s="396" t="s">
        <v>496</v>
      </c>
      <c r="Z705" s="396" t="s">
        <v>497</v>
      </c>
      <c r="AA705" s="396" t="s">
        <v>498</v>
      </c>
      <c r="AB705" s="396" t="s">
        <v>499</v>
      </c>
      <c r="AC705" s="396" t="s">
        <v>500</v>
      </c>
      <c r="AD705" s="398">
        <v>494000</v>
      </c>
      <c r="AE705" s="398">
        <v>494000</v>
      </c>
      <c r="AF705" s="396" t="s">
        <v>273</v>
      </c>
      <c r="AG705" s="396">
        <v>2.2060999999999999E-4</v>
      </c>
      <c r="AH705" s="398">
        <v>108.98</v>
      </c>
      <c r="AI705" s="398">
        <v>108.98</v>
      </c>
      <c r="AJ705" s="396" t="s">
        <v>501</v>
      </c>
      <c r="AK705" s="396" t="s">
        <v>502</v>
      </c>
      <c r="AL705" s="395" t="s">
        <v>503</v>
      </c>
      <c r="AM705" s="396">
        <v>34810</v>
      </c>
      <c r="AN705" s="396">
        <v>71620</v>
      </c>
      <c r="AO705" s="395" t="s">
        <v>477</v>
      </c>
      <c r="AP705" s="395" t="s">
        <v>504</v>
      </c>
      <c r="AQ705" s="396" t="s">
        <v>1263</v>
      </c>
      <c r="AR705" s="396" t="s">
        <v>528</v>
      </c>
      <c r="AS705" s="397" t="s">
        <v>1516</v>
      </c>
      <c r="AT705" s="396" t="s">
        <v>482</v>
      </c>
      <c r="AU705" s="396" t="s">
        <v>1878</v>
      </c>
      <c r="AV705" s="398" t="s">
        <v>1879</v>
      </c>
      <c r="AW705" s="396" t="s">
        <v>777</v>
      </c>
      <c r="AX705" s="396" t="s">
        <v>603</v>
      </c>
      <c r="AY705" s="398" t="s">
        <v>1882</v>
      </c>
      <c r="AZ705" s="396" t="s">
        <v>1418</v>
      </c>
      <c r="BA705" s="396" t="s">
        <v>1419</v>
      </c>
      <c r="BB705" s="396" t="s">
        <v>1420</v>
      </c>
      <c r="BC705" s="396" t="s">
        <v>1421</v>
      </c>
      <c r="BD705" s="396" t="s">
        <v>1881</v>
      </c>
      <c r="BE705" s="397" t="s">
        <v>599</v>
      </c>
      <c r="BF705" s="396" t="s">
        <v>273</v>
      </c>
      <c r="BG705" s="398" t="s">
        <v>1879</v>
      </c>
      <c r="BH705" s="396"/>
      <c r="BI705" s="396"/>
      <c r="BJ705" s="396"/>
      <c r="BK705" s="396"/>
      <c r="BL705" s="396"/>
      <c r="BM705" s="396"/>
      <c r="BN705" s="396"/>
      <c r="BO705" s="396"/>
      <c r="BP705" s="396"/>
      <c r="BQ705" s="396"/>
      <c r="BR705" s="396"/>
    </row>
    <row r="706" spans="1:70" s="399" customFormat="1" hidden="1" x14ac:dyDescent="0.35">
      <c r="A706" s="395" t="s">
        <v>477</v>
      </c>
      <c r="B706" s="396" t="s">
        <v>478</v>
      </c>
      <c r="C706" s="396" t="s">
        <v>479</v>
      </c>
      <c r="D706" s="397" t="s">
        <v>480</v>
      </c>
      <c r="E706" s="397" t="s">
        <v>481</v>
      </c>
      <c r="F706" s="396" t="s">
        <v>482</v>
      </c>
      <c r="G706" s="396" t="s">
        <v>483</v>
      </c>
      <c r="H706" s="396" t="s">
        <v>484</v>
      </c>
      <c r="I706" s="396" t="s">
        <v>485</v>
      </c>
      <c r="J706" s="396" t="s">
        <v>486</v>
      </c>
      <c r="K706" s="396" t="s">
        <v>487</v>
      </c>
      <c r="L706" s="395" t="s">
        <v>488</v>
      </c>
      <c r="M706" s="396" t="s">
        <v>607</v>
      </c>
      <c r="N706" s="396" t="s">
        <v>608</v>
      </c>
      <c r="O706" s="396" t="s">
        <v>487</v>
      </c>
      <c r="P706" s="396" t="s">
        <v>484</v>
      </c>
      <c r="Q706" s="395" t="s">
        <v>491</v>
      </c>
      <c r="R706" s="396" t="s">
        <v>492</v>
      </c>
      <c r="S706" s="396" t="s">
        <v>493</v>
      </c>
      <c r="T706" s="396">
        <v>40382729</v>
      </c>
      <c r="U706" s="396"/>
      <c r="V706" s="396"/>
      <c r="W706" s="397" t="s">
        <v>1516</v>
      </c>
      <c r="X706" s="396" t="s">
        <v>1262</v>
      </c>
      <c r="Y706" s="396" t="s">
        <v>496</v>
      </c>
      <c r="Z706" s="396" t="s">
        <v>497</v>
      </c>
      <c r="AA706" s="396" t="s">
        <v>498</v>
      </c>
      <c r="AB706" s="396" t="s">
        <v>499</v>
      </c>
      <c r="AC706" s="396" t="s">
        <v>500</v>
      </c>
      <c r="AD706" s="398">
        <v>102</v>
      </c>
      <c r="AE706" s="398">
        <v>102</v>
      </c>
      <c r="AF706" s="396" t="s">
        <v>741</v>
      </c>
      <c r="AG706" s="396">
        <v>1</v>
      </c>
      <c r="AH706" s="398">
        <v>102</v>
      </c>
      <c r="AI706" s="398">
        <v>102</v>
      </c>
      <c r="AJ706" s="396" t="s">
        <v>501</v>
      </c>
      <c r="AK706" s="396" t="s">
        <v>502</v>
      </c>
      <c r="AL706" s="395" t="s">
        <v>503</v>
      </c>
      <c r="AM706" s="396">
        <v>34810</v>
      </c>
      <c r="AN706" s="396">
        <v>71620</v>
      </c>
      <c r="AO706" s="395" t="s">
        <v>477</v>
      </c>
      <c r="AP706" s="395" t="s">
        <v>504</v>
      </c>
      <c r="AQ706" s="396" t="s">
        <v>1263</v>
      </c>
      <c r="AR706" s="396" t="s">
        <v>528</v>
      </c>
      <c r="AS706" s="397" t="s">
        <v>1516</v>
      </c>
      <c r="AT706" s="396" t="s">
        <v>482</v>
      </c>
      <c r="AU706" s="396" t="s">
        <v>1871</v>
      </c>
      <c r="AV706" s="398" t="s">
        <v>1872</v>
      </c>
      <c r="AW706" s="396" t="s">
        <v>777</v>
      </c>
      <c r="AX706" s="396" t="s">
        <v>963</v>
      </c>
      <c r="AY706" s="398" t="s">
        <v>1883</v>
      </c>
      <c r="AZ706" s="396" t="s">
        <v>1053</v>
      </c>
      <c r="BA706" s="396" t="s">
        <v>1054</v>
      </c>
      <c r="BB706" s="396" t="s">
        <v>1055</v>
      </c>
      <c r="BC706" s="396" t="s">
        <v>512</v>
      </c>
      <c r="BD706" s="396" t="s">
        <v>1873</v>
      </c>
      <c r="BE706" s="397" t="s">
        <v>599</v>
      </c>
      <c r="BF706" s="396" t="s">
        <v>273</v>
      </c>
      <c r="BG706" s="398" t="s">
        <v>1874</v>
      </c>
      <c r="BH706" s="396"/>
      <c r="BI706" s="396"/>
      <c r="BJ706" s="396"/>
      <c r="BK706" s="396"/>
      <c r="BL706" s="396"/>
      <c r="BM706" s="396"/>
      <c r="BN706" s="396"/>
      <c r="BO706" s="396"/>
      <c r="BP706" s="396"/>
      <c r="BQ706" s="396"/>
      <c r="BR706" s="396"/>
    </row>
    <row r="707" spans="1:70" hidden="1" x14ac:dyDescent="0.35">
      <c r="A707" s="301" t="s">
        <v>477</v>
      </c>
      <c r="B707" s="302" t="s">
        <v>478</v>
      </c>
      <c r="C707" s="302" t="s">
        <v>479</v>
      </c>
      <c r="D707" s="303" t="s">
        <v>480</v>
      </c>
      <c r="E707" s="303" t="s">
        <v>481</v>
      </c>
      <c r="F707" s="302" t="s">
        <v>482</v>
      </c>
      <c r="G707" s="302" t="s">
        <v>483</v>
      </c>
      <c r="H707" s="302" t="s">
        <v>484</v>
      </c>
      <c r="I707" s="302" t="s">
        <v>485</v>
      </c>
      <c r="J707" s="302" t="s">
        <v>486</v>
      </c>
      <c r="K707" s="302" t="s">
        <v>487</v>
      </c>
      <c r="L707" s="301" t="s">
        <v>488</v>
      </c>
      <c r="M707" s="302" t="s">
        <v>607</v>
      </c>
      <c r="N707" s="302" t="s">
        <v>608</v>
      </c>
      <c r="O707" s="302" t="s">
        <v>487</v>
      </c>
      <c r="P707" s="302" t="s">
        <v>484</v>
      </c>
      <c r="Q707" s="301" t="s">
        <v>491</v>
      </c>
      <c r="R707" s="302" t="s">
        <v>492</v>
      </c>
      <c r="S707" s="302" t="s">
        <v>493</v>
      </c>
      <c r="T707" s="302">
        <v>40409723</v>
      </c>
      <c r="U707" s="302"/>
      <c r="V707" s="302"/>
      <c r="W707" s="303" t="s">
        <v>1516</v>
      </c>
      <c r="X707" s="302" t="s">
        <v>792</v>
      </c>
      <c r="Y707" s="302" t="s">
        <v>496</v>
      </c>
      <c r="Z707" s="302" t="s">
        <v>793</v>
      </c>
      <c r="AA707" s="302"/>
      <c r="AB707" s="302" t="s">
        <v>794</v>
      </c>
      <c r="AC707" s="302" t="s">
        <v>795</v>
      </c>
      <c r="AD707" s="304">
        <v>0</v>
      </c>
      <c r="AE707" s="304">
        <v>131600</v>
      </c>
      <c r="AF707" s="302" t="s">
        <v>273</v>
      </c>
      <c r="AG707" s="302">
        <v>2.2060999999999999E-4</v>
      </c>
      <c r="AH707" s="304">
        <v>0</v>
      </c>
      <c r="AI707" s="304">
        <v>29.03</v>
      </c>
      <c r="AJ707" s="302"/>
      <c r="AK707" s="302"/>
      <c r="AL707" s="301"/>
      <c r="AM707" s="302"/>
      <c r="AN707" s="302"/>
      <c r="AO707" s="301"/>
      <c r="AP707" s="301"/>
      <c r="AQ707" s="302" t="s">
        <v>796</v>
      </c>
      <c r="AR707" s="302"/>
      <c r="AS707" s="303"/>
      <c r="AT707" s="302"/>
      <c r="AU707" s="302"/>
      <c r="AV707" s="304"/>
      <c r="AW707" s="302"/>
      <c r="AX707" s="302"/>
      <c r="AY707" s="304"/>
      <c r="AZ707" s="302"/>
      <c r="BA707" s="302"/>
      <c r="BB707" s="302"/>
      <c r="BC707" s="302"/>
      <c r="BD707" s="302"/>
      <c r="BE707" s="303"/>
      <c r="BF707" s="302"/>
      <c r="BG707" s="304"/>
      <c r="BH707" s="302"/>
      <c r="BI707" s="302"/>
      <c r="BJ707" s="302"/>
      <c r="BK707" s="302"/>
      <c r="BL707" s="302"/>
      <c r="BM707" s="302"/>
      <c r="BN707" s="302"/>
      <c r="BO707" s="302"/>
      <c r="BP707" s="302"/>
      <c r="BQ707" s="302"/>
      <c r="BR707" s="302"/>
    </row>
    <row r="708" spans="1:70" hidden="1" x14ac:dyDescent="0.35">
      <c r="A708" s="301" t="s">
        <v>477</v>
      </c>
      <c r="B708" s="302" t="s">
        <v>478</v>
      </c>
      <c r="C708" s="302" t="s">
        <v>479</v>
      </c>
      <c r="D708" s="303" t="s">
        <v>480</v>
      </c>
      <c r="E708" s="303" t="s">
        <v>481</v>
      </c>
      <c r="F708" s="302" t="s">
        <v>482</v>
      </c>
      <c r="G708" s="302" t="s">
        <v>483</v>
      </c>
      <c r="H708" s="302" t="s">
        <v>484</v>
      </c>
      <c r="I708" s="302" t="s">
        <v>485</v>
      </c>
      <c r="J708" s="302" t="s">
        <v>486</v>
      </c>
      <c r="K708" s="302" t="s">
        <v>487</v>
      </c>
      <c r="L708" s="301" t="s">
        <v>488</v>
      </c>
      <c r="M708" s="302" t="s">
        <v>607</v>
      </c>
      <c r="N708" s="302" t="s">
        <v>608</v>
      </c>
      <c r="O708" s="302" t="s">
        <v>487</v>
      </c>
      <c r="P708" s="302" t="s">
        <v>484</v>
      </c>
      <c r="Q708" s="301" t="s">
        <v>491</v>
      </c>
      <c r="R708" s="302" t="s">
        <v>492</v>
      </c>
      <c r="S708" s="302" t="s">
        <v>493</v>
      </c>
      <c r="T708" s="302">
        <v>40409724</v>
      </c>
      <c r="U708" s="302"/>
      <c r="V708" s="302"/>
      <c r="W708" s="303" t="s">
        <v>1516</v>
      </c>
      <c r="X708" s="302" t="s">
        <v>792</v>
      </c>
      <c r="Y708" s="302" t="s">
        <v>496</v>
      </c>
      <c r="Z708" s="302" t="s">
        <v>793</v>
      </c>
      <c r="AA708" s="302"/>
      <c r="AB708" s="302" t="s">
        <v>794</v>
      </c>
      <c r="AC708" s="302" t="s">
        <v>795</v>
      </c>
      <c r="AD708" s="304">
        <v>0</v>
      </c>
      <c r="AE708" s="304">
        <v>50.61</v>
      </c>
      <c r="AF708" s="302" t="s">
        <v>741</v>
      </c>
      <c r="AG708" s="302">
        <v>1</v>
      </c>
      <c r="AH708" s="304">
        <v>0</v>
      </c>
      <c r="AI708" s="304">
        <v>50.61</v>
      </c>
      <c r="AJ708" s="302"/>
      <c r="AK708" s="302"/>
      <c r="AL708" s="301"/>
      <c r="AM708" s="302"/>
      <c r="AN708" s="302"/>
      <c r="AO708" s="301"/>
      <c r="AP708" s="301"/>
      <c r="AQ708" s="302" t="s">
        <v>796</v>
      </c>
      <c r="AR708" s="302"/>
      <c r="AS708" s="303"/>
      <c r="AT708" s="302"/>
      <c r="AU708" s="302"/>
      <c r="AV708" s="304"/>
      <c r="AW708" s="302"/>
      <c r="AX708" s="302"/>
      <c r="AY708" s="304"/>
      <c r="AZ708" s="302"/>
      <c r="BA708" s="302"/>
      <c r="BB708" s="302"/>
      <c r="BC708" s="302"/>
      <c r="BD708" s="302"/>
      <c r="BE708" s="303"/>
      <c r="BF708" s="302"/>
      <c r="BG708" s="304"/>
      <c r="BH708" s="302"/>
      <c r="BI708" s="302"/>
      <c r="BJ708" s="302"/>
      <c r="BK708" s="302"/>
      <c r="BL708" s="302"/>
      <c r="BM708" s="302"/>
      <c r="BN708" s="302"/>
      <c r="BO708" s="302"/>
      <c r="BP708" s="302"/>
      <c r="BQ708" s="302"/>
      <c r="BR708" s="302"/>
    </row>
    <row r="709" spans="1:70" hidden="1" x14ac:dyDescent="0.35">
      <c r="A709" s="301" t="s">
        <v>477</v>
      </c>
      <c r="B709" s="302" t="s">
        <v>478</v>
      </c>
      <c r="C709" s="302" t="s">
        <v>479</v>
      </c>
      <c r="D709" s="303" t="s">
        <v>480</v>
      </c>
      <c r="E709" s="303" t="s">
        <v>481</v>
      </c>
      <c r="F709" s="302" t="s">
        <v>482</v>
      </c>
      <c r="G709" s="302" t="s">
        <v>483</v>
      </c>
      <c r="H709" s="302" t="s">
        <v>484</v>
      </c>
      <c r="I709" s="302" t="s">
        <v>485</v>
      </c>
      <c r="J709" s="302" t="s">
        <v>486</v>
      </c>
      <c r="K709" s="302" t="s">
        <v>487</v>
      </c>
      <c r="L709" s="301" t="s">
        <v>488</v>
      </c>
      <c r="M709" s="302" t="s">
        <v>607</v>
      </c>
      <c r="N709" s="302" t="s">
        <v>608</v>
      </c>
      <c r="O709" s="302" t="s">
        <v>487</v>
      </c>
      <c r="P709" s="302" t="s">
        <v>484</v>
      </c>
      <c r="Q709" s="301" t="s">
        <v>491</v>
      </c>
      <c r="R709" s="302" t="s">
        <v>492</v>
      </c>
      <c r="S709" s="302" t="s">
        <v>493</v>
      </c>
      <c r="T709" s="302">
        <v>40412375</v>
      </c>
      <c r="U709" s="302"/>
      <c r="V709" s="302"/>
      <c r="W709" s="303" t="s">
        <v>923</v>
      </c>
      <c r="X709" s="302" t="s">
        <v>879</v>
      </c>
      <c r="Y709" s="302" t="s">
        <v>496</v>
      </c>
      <c r="Z709" s="302" t="s">
        <v>880</v>
      </c>
      <c r="AA709" s="302"/>
      <c r="AB709" s="302" t="s">
        <v>880</v>
      </c>
      <c r="AC709" s="302" t="s">
        <v>880</v>
      </c>
      <c r="AD709" s="304">
        <v>-0.01</v>
      </c>
      <c r="AE709" s="304">
        <v>-0.01</v>
      </c>
      <c r="AF709" s="302" t="s">
        <v>741</v>
      </c>
      <c r="AG709" s="302">
        <v>1</v>
      </c>
      <c r="AH709" s="304">
        <v>-0.01</v>
      </c>
      <c r="AI709" s="304">
        <v>-0.01</v>
      </c>
      <c r="AJ709" s="302" t="s">
        <v>501</v>
      </c>
      <c r="AK709" s="302" t="s">
        <v>502</v>
      </c>
      <c r="AL709" s="301" t="s">
        <v>503</v>
      </c>
      <c r="AM709" s="302">
        <v>34810</v>
      </c>
      <c r="AN709" s="302">
        <v>76135</v>
      </c>
      <c r="AO709" s="301" t="s">
        <v>477</v>
      </c>
      <c r="AP709" s="301" t="s">
        <v>504</v>
      </c>
      <c r="AQ709" s="302" t="s">
        <v>881</v>
      </c>
      <c r="AR709" s="302"/>
      <c r="AS709" s="303"/>
      <c r="AT709" s="302"/>
      <c r="AU709" s="302"/>
      <c r="AV709" s="304"/>
      <c r="AW709" s="302"/>
      <c r="AX709" s="302"/>
      <c r="AY709" s="304"/>
      <c r="AZ709" s="302"/>
      <c r="BA709" s="302"/>
      <c r="BB709" s="302"/>
      <c r="BC709" s="302"/>
      <c r="BD709" s="302"/>
      <c r="BE709" s="303"/>
      <c r="BF709" s="302"/>
      <c r="BG709" s="304"/>
      <c r="BH709" s="302"/>
      <c r="BI709" s="302"/>
      <c r="BJ709" s="302"/>
      <c r="BK709" s="302"/>
      <c r="BL709" s="302"/>
      <c r="BM709" s="302"/>
      <c r="BN709" s="302"/>
      <c r="BO709" s="302"/>
      <c r="BP709" s="302"/>
      <c r="BQ709" s="302"/>
      <c r="BR709" s="302"/>
    </row>
    <row r="710" spans="1:70" s="399" customFormat="1" hidden="1" x14ac:dyDescent="0.35">
      <c r="A710" s="395" t="s">
        <v>477</v>
      </c>
      <c r="B710" s="396" t="s">
        <v>478</v>
      </c>
      <c r="C710" s="396" t="s">
        <v>479</v>
      </c>
      <c r="D710" s="397" t="s">
        <v>480</v>
      </c>
      <c r="E710" s="397" t="s">
        <v>481</v>
      </c>
      <c r="F710" s="396" t="s">
        <v>482</v>
      </c>
      <c r="G710" s="396" t="s">
        <v>483</v>
      </c>
      <c r="H710" s="396" t="s">
        <v>484</v>
      </c>
      <c r="I710" s="396" t="s">
        <v>485</v>
      </c>
      <c r="J710" s="396" t="s">
        <v>486</v>
      </c>
      <c r="K710" s="396" t="s">
        <v>487</v>
      </c>
      <c r="L710" s="395" t="s">
        <v>488</v>
      </c>
      <c r="M710" s="396" t="s">
        <v>607</v>
      </c>
      <c r="N710" s="396" t="s">
        <v>608</v>
      </c>
      <c r="O710" s="396" t="s">
        <v>487</v>
      </c>
      <c r="P710" s="396" t="s">
        <v>484</v>
      </c>
      <c r="Q710" s="395" t="s">
        <v>491</v>
      </c>
      <c r="R710" s="396" t="s">
        <v>492</v>
      </c>
      <c r="S710" s="396" t="s">
        <v>493</v>
      </c>
      <c r="T710" s="396">
        <v>40491432</v>
      </c>
      <c r="U710" s="396"/>
      <c r="V710" s="396"/>
      <c r="W710" s="397" t="s">
        <v>523</v>
      </c>
      <c r="X710" s="396" t="s">
        <v>1058</v>
      </c>
      <c r="Y710" s="396" t="s">
        <v>496</v>
      </c>
      <c r="Z710" s="396" t="s">
        <v>497</v>
      </c>
      <c r="AA710" s="396" t="s">
        <v>498</v>
      </c>
      <c r="AB710" s="396" t="s">
        <v>499</v>
      </c>
      <c r="AC710" s="396" t="s">
        <v>500</v>
      </c>
      <c r="AD710" s="398">
        <v>252</v>
      </c>
      <c r="AE710" s="398">
        <v>252</v>
      </c>
      <c r="AF710" s="396" t="s">
        <v>741</v>
      </c>
      <c r="AG710" s="396">
        <v>1</v>
      </c>
      <c r="AH710" s="398">
        <v>252</v>
      </c>
      <c r="AI710" s="398">
        <v>252</v>
      </c>
      <c r="AJ710" s="396" t="s">
        <v>501</v>
      </c>
      <c r="AK710" s="396" t="s">
        <v>502</v>
      </c>
      <c r="AL710" s="395" t="s">
        <v>503</v>
      </c>
      <c r="AM710" s="396">
        <v>34810</v>
      </c>
      <c r="AN710" s="396">
        <v>71635</v>
      </c>
      <c r="AO710" s="395" t="s">
        <v>477</v>
      </c>
      <c r="AP710" s="395" t="s">
        <v>504</v>
      </c>
      <c r="AQ710" s="396" t="s">
        <v>1059</v>
      </c>
      <c r="AR710" s="396" t="s">
        <v>528</v>
      </c>
      <c r="AS710" s="397" t="s">
        <v>523</v>
      </c>
      <c r="AT710" s="396" t="s">
        <v>482</v>
      </c>
      <c r="AU710" s="396" t="s">
        <v>1884</v>
      </c>
      <c r="AV710" s="398" t="s">
        <v>1885</v>
      </c>
      <c r="AW710" s="396" t="s">
        <v>1060</v>
      </c>
      <c r="AX710" s="396" t="s">
        <v>963</v>
      </c>
      <c r="AY710" s="398" t="s">
        <v>1061</v>
      </c>
      <c r="AZ710" s="396" t="s">
        <v>1484</v>
      </c>
      <c r="BA710" s="396" t="s">
        <v>1485</v>
      </c>
      <c r="BB710" s="396" t="s">
        <v>1486</v>
      </c>
      <c r="BC710" s="396" t="s">
        <v>512</v>
      </c>
      <c r="BD710" s="396" t="s">
        <v>1886</v>
      </c>
      <c r="BE710" s="397" t="s">
        <v>911</v>
      </c>
      <c r="BF710" s="396" t="s">
        <v>741</v>
      </c>
      <c r="BG710" s="398" t="s">
        <v>1885</v>
      </c>
      <c r="BH710" s="396"/>
      <c r="BI710" s="396"/>
      <c r="BJ710" s="396"/>
      <c r="BK710" s="396"/>
      <c r="BL710" s="396"/>
      <c r="BM710" s="396"/>
      <c r="BN710" s="396"/>
      <c r="BO710" s="396"/>
      <c r="BP710" s="396"/>
      <c r="BQ710" s="396"/>
      <c r="BR710" s="396"/>
    </row>
    <row r="711" spans="1:70" s="399" customFormat="1" hidden="1" x14ac:dyDescent="0.35">
      <c r="A711" s="395" t="s">
        <v>477</v>
      </c>
      <c r="B711" s="396" t="s">
        <v>478</v>
      </c>
      <c r="C711" s="396" t="s">
        <v>479</v>
      </c>
      <c r="D711" s="397" t="s">
        <v>480</v>
      </c>
      <c r="E711" s="397" t="s">
        <v>481</v>
      </c>
      <c r="F711" s="396" t="s">
        <v>482</v>
      </c>
      <c r="G711" s="396" t="s">
        <v>483</v>
      </c>
      <c r="H711" s="396" t="s">
        <v>484</v>
      </c>
      <c r="I711" s="396" t="s">
        <v>485</v>
      </c>
      <c r="J711" s="396" t="s">
        <v>486</v>
      </c>
      <c r="K711" s="396" t="s">
        <v>487</v>
      </c>
      <c r="L711" s="395" t="s">
        <v>488</v>
      </c>
      <c r="M711" s="396" t="s">
        <v>607</v>
      </c>
      <c r="N711" s="396" t="s">
        <v>608</v>
      </c>
      <c r="O711" s="396" t="s">
        <v>487</v>
      </c>
      <c r="P711" s="396" t="s">
        <v>484</v>
      </c>
      <c r="Q711" s="395" t="s">
        <v>491</v>
      </c>
      <c r="R711" s="396" t="s">
        <v>492</v>
      </c>
      <c r="S711" s="396" t="s">
        <v>493</v>
      </c>
      <c r="T711" s="396">
        <v>40491434</v>
      </c>
      <c r="U711" s="396"/>
      <c r="V711" s="396"/>
      <c r="W711" s="397" t="s">
        <v>523</v>
      </c>
      <c r="X711" s="396" t="s">
        <v>1262</v>
      </c>
      <c r="Y711" s="396" t="s">
        <v>496</v>
      </c>
      <c r="Z711" s="396" t="s">
        <v>497</v>
      </c>
      <c r="AA711" s="396" t="s">
        <v>498</v>
      </c>
      <c r="AB711" s="396" t="s">
        <v>499</v>
      </c>
      <c r="AC711" s="396" t="s">
        <v>500</v>
      </c>
      <c r="AD711" s="398">
        <v>480</v>
      </c>
      <c r="AE711" s="398">
        <v>480</v>
      </c>
      <c r="AF711" s="396" t="s">
        <v>741</v>
      </c>
      <c r="AG711" s="396">
        <v>1</v>
      </c>
      <c r="AH711" s="398">
        <v>480</v>
      </c>
      <c r="AI711" s="398">
        <v>480</v>
      </c>
      <c r="AJ711" s="396" t="s">
        <v>501</v>
      </c>
      <c r="AK711" s="396" t="s">
        <v>502</v>
      </c>
      <c r="AL711" s="395" t="s">
        <v>503</v>
      </c>
      <c r="AM711" s="396">
        <v>34810</v>
      </c>
      <c r="AN711" s="396">
        <v>71620</v>
      </c>
      <c r="AO711" s="395" t="s">
        <v>477</v>
      </c>
      <c r="AP711" s="395" t="s">
        <v>504</v>
      </c>
      <c r="AQ711" s="396" t="s">
        <v>1263</v>
      </c>
      <c r="AR711" s="396" t="s">
        <v>528</v>
      </c>
      <c r="AS711" s="397" t="s">
        <v>523</v>
      </c>
      <c r="AT711" s="396" t="s">
        <v>482</v>
      </c>
      <c r="AU711" s="396" t="s">
        <v>1884</v>
      </c>
      <c r="AV711" s="398" t="s">
        <v>1885</v>
      </c>
      <c r="AW711" s="396" t="s">
        <v>777</v>
      </c>
      <c r="AX711" s="396" t="s">
        <v>957</v>
      </c>
      <c r="AY711" s="398" t="s">
        <v>1887</v>
      </c>
      <c r="AZ711" s="396" t="s">
        <v>1484</v>
      </c>
      <c r="BA711" s="396" t="s">
        <v>1485</v>
      </c>
      <c r="BB711" s="396" t="s">
        <v>1486</v>
      </c>
      <c r="BC711" s="396" t="s">
        <v>512</v>
      </c>
      <c r="BD711" s="396" t="s">
        <v>1886</v>
      </c>
      <c r="BE711" s="397" t="s">
        <v>911</v>
      </c>
      <c r="BF711" s="396" t="s">
        <v>741</v>
      </c>
      <c r="BG711" s="398" t="s">
        <v>1885</v>
      </c>
      <c r="BH711" s="396"/>
      <c r="BI711" s="396"/>
      <c r="BJ711" s="396"/>
      <c r="BK711" s="396"/>
      <c r="BL711" s="396"/>
      <c r="BM711" s="396"/>
      <c r="BN711" s="396"/>
      <c r="BO711" s="396"/>
      <c r="BP711" s="396"/>
      <c r="BQ711" s="396"/>
      <c r="BR711" s="396"/>
    </row>
    <row r="712" spans="1:70" s="399" customFormat="1" hidden="1" x14ac:dyDescent="0.35">
      <c r="A712" s="395" t="s">
        <v>477</v>
      </c>
      <c r="B712" s="396" t="s">
        <v>478</v>
      </c>
      <c r="C712" s="396" t="s">
        <v>479</v>
      </c>
      <c r="D712" s="397" t="s">
        <v>480</v>
      </c>
      <c r="E712" s="397" t="s">
        <v>481</v>
      </c>
      <c r="F712" s="396" t="s">
        <v>482</v>
      </c>
      <c r="G712" s="396" t="s">
        <v>483</v>
      </c>
      <c r="H712" s="396" t="s">
        <v>484</v>
      </c>
      <c r="I712" s="396" t="s">
        <v>485</v>
      </c>
      <c r="J712" s="396" t="s">
        <v>486</v>
      </c>
      <c r="K712" s="396" t="s">
        <v>487</v>
      </c>
      <c r="L712" s="395" t="s">
        <v>488</v>
      </c>
      <c r="M712" s="396" t="s">
        <v>607</v>
      </c>
      <c r="N712" s="396" t="s">
        <v>608</v>
      </c>
      <c r="O712" s="396" t="s">
        <v>487</v>
      </c>
      <c r="P712" s="396" t="s">
        <v>484</v>
      </c>
      <c r="Q712" s="395" t="s">
        <v>491</v>
      </c>
      <c r="R712" s="396" t="s">
        <v>492</v>
      </c>
      <c r="S712" s="396" t="s">
        <v>493</v>
      </c>
      <c r="T712" s="396">
        <v>40491436</v>
      </c>
      <c r="U712" s="396"/>
      <c r="V712" s="396"/>
      <c r="W712" s="397" t="s">
        <v>523</v>
      </c>
      <c r="X712" s="396" t="s">
        <v>1262</v>
      </c>
      <c r="Y712" s="396" t="s">
        <v>496</v>
      </c>
      <c r="Z712" s="396" t="s">
        <v>497</v>
      </c>
      <c r="AA712" s="396" t="s">
        <v>498</v>
      </c>
      <c r="AB712" s="396" t="s">
        <v>499</v>
      </c>
      <c r="AC712" s="396" t="s">
        <v>500</v>
      </c>
      <c r="AD712" s="398">
        <v>510</v>
      </c>
      <c r="AE712" s="398">
        <v>510</v>
      </c>
      <c r="AF712" s="396" t="s">
        <v>741</v>
      </c>
      <c r="AG712" s="396">
        <v>1</v>
      </c>
      <c r="AH712" s="398">
        <v>510</v>
      </c>
      <c r="AI712" s="398">
        <v>510</v>
      </c>
      <c r="AJ712" s="396" t="s">
        <v>501</v>
      </c>
      <c r="AK712" s="396" t="s">
        <v>502</v>
      </c>
      <c r="AL712" s="395" t="s">
        <v>503</v>
      </c>
      <c r="AM712" s="396">
        <v>34810</v>
      </c>
      <c r="AN712" s="396">
        <v>71620</v>
      </c>
      <c r="AO712" s="395" t="s">
        <v>477</v>
      </c>
      <c r="AP712" s="395" t="s">
        <v>504</v>
      </c>
      <c r="AQ712" s="396" t="s">
        <v>1263</v>
      </c>
      <c r="AR712" s="396" t="s">
        <v>528</v>
      </c>
      <c r="AS712" s="397" t="s">
        <v>523</v>
      </c>
      <c r="AT712" s="396" t="s">
        <v>482</v>
      </c>
      <c r="AU712" s="396" t="s">
        <v>1884</v>
      </c>
      <c r="AV712" s="398" t="s">
        <v>1885</v>
      </c>
      <c r="AW712" s="396" t="s">
        <v>777</v>
      </c>
      <c r="AX712" s="396" t="s">
        <v>509</v>
      </c>
      <c r="AY712" s="398" t="s">
        <v>1888</v>
      </c>
      <c r="AZ712" s="396" t="s">
        <v>1484</v>
      </c>
      <c r="BA712" s="396" t="s">
        <v>1485</v>
      </c>
      <c r="BB712" s="396" t="s">
        <v>1486</v>
      </c>
      <c r="BC712" s="396" t="s">
        <v>512</v>
      </c>
      <c r="BD712" s="396" t="s">
        <v>1886</v>
      </c>
      <c r="BE712" s="397" t="s">
        <v>911</v>
      </c>
      <c r="BF712" s="396" t="s">
        <v>741</v>
      </c>
      <c r="BG712" s="398" t="s">
        <v>1885</v>
      </c>
      <c r="BH712" s="396"/>
      <c r="BI712" s="396"/>
      <c r="BJ712" s="396"/>
      <c r="BK712" s="396"/>
      <c r="BL712" s="396"/>
      <c r="BM712" s="396"/>
      <c r="BN712" s="396"/>
      <c r="BO712" s="396"/>
      <c r="BP712" s="396"/>
      <c r="BQ712" s="396"/>
      <c r="BR712" s="396"/>
    </row>
    <row r="713" spans="1:70" s="399" customFormat="1" hidden="1" x14ac:dyDescent="0.35">
      <c r="A713" s="395" t="s">
        <v>477</v>
      </c>
      <c r="B713" s="396" t="s">
        <v>478</v>
      </c>
      <c r="C713" s="396" t="s">
        <v>479</v>
      </c>
      <c r="D713" s="397" t="s">
        <v>480</v>
      </c>
      <c r="E713" s="397" t="s">
        <v>481</v>
      </c>
      <c r="F713" s="396" t="s">
        <v>482</v>
      </c>
      <c r="G713" s="396" t="s">
        <v>483</v>
      </c>
      <c r="H713" s="396" t="s">
        <v>484</v>
      </c>
      <c r="I713" s="396" t="s">
        <v>485</v>
      </c>
      <c r="J713" s="396" t="s">
        <v>486</v>
      </c>
      <c r="K713" s="396" t="s">
        <v>487</v>
      </c>
      <c r="L713" s="395" t="s">
        <v>488</v>
      </c>
      <c r="M713" s="396" t="s">
        <v>607</v>
      </c>
      <c r="N713" s="396" t="s">
        <v>608</v>
      </c>
      <c r="O713" s="396" t="s">
        <v>487</v>
      </c>
      <c r="P713" s="396" t="s">
        <v>484</v>
      </c>
      <c r="Q713" s="395" t="s">
        <v>491</v>
      </c>
      <c r="R713" s="396" t="s">
        <v>492</v>
      </c>
      <c r="S713" s="396" t="s">
        <v>493</v>
      </c>
      <c r="T713" s="396">
        <v>40491437</v>
      </c>
      <c r="U713" s="396"/>
      <c r="V713" s="396"/>
      <c r="W713" s="397" t="s">
        <v>523</v>
      </c>
      <c r="X713" s="396" t="s">
        <v>1262</v>
      </c>
      <c r="Y713" s="396" t="s">
        <v>496</v>
      </c>
      <c r="Z713" s="396" t="s">
        <v>497</v>
      </c>
      <c r="AA713" s="396" t="s">
        <v>498</v>
      </c>
      <c r="AB713" s="396" t="s">
        <v>499</v>
      </c>
      <c r="AC713" s="396" t="s">
        <v>500</v>
      </c>
      <c r="AD713" s="398">
        <v>139</v>
      </c>
      <c r="AE713" s="398">
        <v>139</v>
      </c>
      <c r="AF713" s="396" t="s">
        <v>741</v>
      </c>
      <c r="AG713" s="396">
        <v>1</v>
      </c>
      <c r="AH713" s="398">
        <v>139</v>
      </c>
      <c r="AI713" s="398">
        <v>139</v>
      </c>
      <c r="AJ713" s="396" t="s">
        <v>501</v>
      </c>
      <c r="AK713" s="396" t="s">
        <v>502</v>
      </c>
      <c r="AL713" s="395" t="s">
        <v>503</v>
      </c>
      <c r="AM713" s="396">
        <v>34810</v>
      </c>
      <c r="AN713" s="396">
        <v>71620</v>
      </c>
      <c r="AO713" s="395" t="s">
        <v>477</v>
      </c>
      <c r="AP713" s="395" t="s">
        <v>504</v>
      </c>
      <c r="AQ713" s="396" t="s">
        <v>1263</v>
      </c>
      <c r="AR713" s="396" t="s">
        <v>528</v>
      </c>
      <c r="AS713" s="397" t="s">
        <v>523</v>
      </c>
      <c r="AT713" s="396" t="s">
        <v>482</v>
      </c>
      <c r="AU713" s="396" t="s">
        <v>1884</v>
      </c>
      <c r="AV713" s="398" t="s">
        <v>1885</v>
      </c>
      <c r="AW713" s="396" t="s">
        <v>777</v>
      </c>
      <c r="AX713" s="396" t="s">
        <v>603</v>
      </c>
      <c r="AY713" s="398" t="s">
        <v>1889</v>
      </c>
      <c r="AZ713" s="396" t="s">
        <v>1484</v>
      </c>
      <c r="BA713" s="396" t="s">
        <v>1485</v>
      </c>
      <c r="BB713" s="396" t="s">
        <v>1486</v>
      </c>
      <c r="BC713" s="396" t="s">
        <v>512</v>
      </c>
      <c r="BD713" s="396" t="s">
        <v>1886</v>
      </c>
      <c r="BE713" s="397" t="s">
        <v>911</v>
      </c>
      <c r="BF713" s="396" t="s">
        <v>741</v>
      </c>
      <c r="BG713" s="398" t="s">
        <v>1885</v>
      </c>
      <c r="BH713" s="396"/>
      <c r="BI713" s="396"/>
      <c r="BJ713" s="396"/>
      <c r="BK713" s="396"/>
      <c r="BL713" s="396"/>
      <c r="BM713" s="396"/>
      <c r="BN713" s="396"/>
      <c r="BO713" s="396"/>
      <c r="BP713" s="396"/>
      <c r="BQ713" s="396"/>
      <c r="BR713" s="396"/>
    </row>
    <row r="714" spans="1:70" s="399" customFormat="1" hidden="1" x14ac:dyDescent="0.35">
      <c r="A714" s="395" t="s">
        <v>477</v>
      </c>
      <c r="B714" s="396" t="s">
        <v>478</v>
      </c>
      <c r="C714" s="396" t="s">
        <v>479</v>
      </c>
      <c r="D714" s="397" t="s">
        <v>480</v>
      </c>
      <c r="E714" s="397" t="s">
        <v>481</v>
      </c>
      <c r="F714" s="396" t="s">
        <v>482</v>
      </c>
      <c r="G714" s="396" t="s">
        <v>483</v>
      </c>
      <c r="H714" s="396" t="s">
        <v>484</v>
      </c>
      <c r="I714" s="396" t="s">
        <v>485</v>
      </c>
      <c r="J714" s="396" t="s">
        <v>486</v>
      </c>
      <c r="K714" s="396" t="s">
        <v>487</v>
      </c>
      <c r="L714" s="395" t="s">
        <v>488</v>
      </c>
      <c r="M714" s="396" t="s">
        <v>607</v>
      </c>
      <c r="N714" s="396" t="s">
        <v>608</v>
      </c>
      <c r="O714" s="396" t="s">
        <v>487</v>
      </c>
      <c r="P714" s="396" t="s">
        <v>484</v>
      </c>
      <c r="Q714" s="395" t="s">
        <v>491</v>
      </c>
      <c r="R714" s="396" t="s">
        <v>492</v>
      </c>
      <c r="S714" s="396" t="s">
        <v>493</v>
      </c>
      <c r="T714" s="396">
        <v>40491439</v>
      </c>
      <c r="U714" s="396"/>
      <c r="V714" s="396"/>
      <c r="W714" s="397" t="s">
        <v>523</v>
      </c>
      <c r="X714" s="396" t="s">
        <v>1262</v>
      </c>
      <c r="Y714" s="396" t="s">
        <v>496</v>
      </c>
      <c r="Z714" s="396" t="s">
        <v>497</v>
      </c>
      <c r="AA714" s="396" t="s">
        <v>498</v>
      </c>
      <c r="AB714" s="396" t="s">
        <v>499</v>
      </c>
      <c r="AC714" s="396" t="s">
        <v>500</v>
      </c>
      <c r="AD714" s="398">
        <v>80</v>
      </c>
      <c r="AE714" s="398">
        <v>80</v>
      </c>
      <c r="AF714" s="396" t="s">
        <v>741</v>
      </c>
      <c r="AG714" s="396">
        <v>1</v>
      </c>
      <c r="AH714" s="398">
        <v>80</v>
      </c>
      <c r="AI714" s="398">
        <v>80</v>
      </c>
      <c r="AJ714" s="396" t="s">
        <v>501</v>
      </c>
      <c r="AK714" s="396" t="s">
        <v>502</v>
      </c>
      <c r="AL714" s="395" t="s">
        <v>503</v>
      </c>
      <c r="AM714" s="396">
        <v>34810</v>
      </c>
      <c r="AN714" s="396">
        <v>71620</v>
      </c>
      <c r="AO714" s="395" t="s">
        <v>477</v>
      </c>
      <c r="AP714" s="395" t="s">
        <v>504</v>
      </c>
      <c r="AQ714" s="396" t="s">
        <v>1263</v>
      </c>
      <c r="AR714" s="396" t="s">
        <v>528</v>
      </c>
      <c r="AS714" s="397" t="s">
        <v>523</v>
      </c>
      <c r="AT714" s="396" t="s">
        <v>482</v>
      </c>
      <c r="AU714" s="396" t="s">
        <v>1884</v>
      </c>
      <c r="AV714" s="398" t="s">
        <v>1885</v>
      </c>
      <c r="AW714" s="396" t="s">
        <v>777</v>
      </c>
      <c r="AX714" s="396" t="s">
        <v>951</v>
      </c>
      <c r="AY714" s="398" t="s">
        <v>1890</v>
      </c>
      <c r="AZ714" s="396" t="s">
        <v>1484</v>
      </c>
      <c r="BA714" s="396" t="s">
        <v>1485</v>
      </c>
      <c r="BB714" s="396" t="s">
        <v>1486</v>
      </c>
      <c r="BC714" s="396" t="s">
        <v>512</v>
      </c>
      <c r="BD714" s="396" t="s">
        <v>1886</v>
      </c>
      <c r="BE714" s="397" t="s">
        <v>911</v>
      </c>
      <c r="BF714" s="396" t="s">
        <v>741</v>
      </c>
      <c r="BG714" s="398" t="s">
        <v>1885</v>
      </c>
      <c r="BH714" s="396"/>
      <c r="BI714" s="396"/>
      <c r="BJ714" s="396"/>
      <c r="BK714" s="396"/>
      <c r="BL714" s="396"/>
      <c r="BM714" s="396"/>
      <c r="BN714" s="396"/>
      <c r="BO714" s="396"/>
      <c r="BP714" s="396"/>
      <c r="BQ714" s="396"/>
      <c r="BR714" s="396"/>
    </row>
    <row r="715" spans="1:70" s="399" customFormat="1" hidden="1" x14ac:dyDescent="0.35">
      <c r="A715" s="395" t="s">
        <v>477</v>
      </c>
      <c r="B715" s="396" t="s">
        <v>478</v>
      </c>
      <c r="C715" s="396" t="s">
        <v>479</v>
      </c>
      <c r="D715" s="397" t="s">
        <v>480</v>
      </c>
      <c r="E715" s="397" t="s">
        <v>481</v>
      </c>
      <c r="F715" s="396" t="s">
        <v>482</v>
      </c>
      <c r="G715" s="396" t="s">
        <v>483</v>
      </c>
      <c r="H715" s="396" t="s">
        <v>484</v>
      </c>
      <c r="I715" s="396" t="s">
        <v>485</v>
      </c>
      <c r="J715" s="396" t="s">
        <v>486</v>
      </c>
      <c r="K715" s="396" t="s">
        <v>487</v>
      </c>
      <c r="L715" s="395" t="s">
        <v>488</v>
      </c>
      <c r="M715" s="396" t="s">
        <v>607</v>
      </c>
      <c r="N715" s="396" t="s">
        <v>608</v>
      </c>
      <c r="O715" s="396" t="s">
        <v>487</v>
      </c>
      <c r="P715" s="396" t="s">
        <v>484</v>
      </c>
      <c r="Q715" s="395" t="s">
        <v>491</v>
      </c>
      <c r="R715" s="396" t="s">
        <v>492</v>
      </c>
      <c r="S715" s="396" t="s">
        <v>493</v>
      </c>
      <c r="T715" s="396">
        <v>40491440</v>
      </c>
      <c r="U715" s="396"/>
      <c r="V715" s="396"/>
      <c r="W715" s="397" t="s">
        <v>523</v>
      </c>
      <c r="X715" s="396" t="s">
        <v>1262</v>
      </c>
      <c r="Y715" s="396" t="s">
        <v>496</v>
      </c>
      <c r="Z715" s="396" t="s">
        <v>497</v>
      </c>
      <c r="AA715" s="396" t="s">
        <v>498</v>
      </c>
      <c r="AB715" s="396" t="s">
        <v>499</v>
      </c>
      <c r="AC715" s="396" t="s">
        <v>500</v>
      </c>
      <c r="AD715" s="398">
        <v>100</v>
      </c>
      <c r="AE715" s="398">
        <v>100</v>
      </c>
      <c r="AF715" s="396" t="s">
        <v>741</v>
      </c>
      <c r="AG715" s="396">
        <v>1</v>
      </c>
      <c r="AH715" s="398">
        <v>100</v>
      </c>
      <c r="AI715" s="398">
        <v>100</v>
      </c>
      <c r="AJ715" s="396" t="s">
        <v>501</v>
      </c>
      <c r="AK715" s="396" t="s">
        <v>502</v>
      </c>
      <c r="AL715" s="395" t="s">
        <v>503</v>
      </c>
      <c r="AM715" s="396">
        <v>34810</v>
      </c>
      <c r="AN715" s="396">
        <v>71620</v>
      </c>
      <c r="AO715" s="395" t="s">
        <v>477</v>
      </c>
      <c r="AP715" s="395" t="s">
        <v>504</v>
      </c>
      <c r="AQ715" s="396" t="s">
        <v>1263</v>
      </c>
      <c r="AR715" s="396" t="s">
        <v>528</v>
      </c>
      <c r="AS715" s="397" t="s">
        <v>523</v>
      </c>
      <c r="AT715" s="396" t="s">
        <v>482</v>
      </c>
      <c r="AU715" s="396" t="s">
        <v>1884</v>
      </c>
      <c r="AV715" s="398" t="s">
        <v>1885</v>
      </c>
      <c r="AW715" s="396" t="s">
        <v>777</v>
      </c>
      <c r="AX715" s="396" t="s">
        <v>958</v>
      </c>
      <c r="AY715" s="398" t="s">
        <v>1891</v>
      </c>
      <c r="AZ715" s="396" t="s">
        <v>1484</v>
      </c>
      <c r="BA715" s="396" t="s">
        <v>1485</v>
      </c>
      <c r="BB715" s="396" t="s">
        <v>1486</v>
      </c>
      <c r="BC715" s="396" t="s">
        <v>512</v>
      </c>
      <c r="BD715" s="396" t="s">
        <v>1886</v>
      </c>
      <c r="BE715" s="397" t="s">
        <v>911</v>
      </c>
      <c r="BF715" s="396" t="s">
        <v>741</v>
      </c>
      <c r="BG715" s="398" t="s">
        <v>1885</v>
      </c>
      <c r="BH715" s="396"/>
      <c r="BI715" s="396"/>
      <c r="BJ715" s="396"/>
      <c r="BK715" s="396"/>
      <c r="BL715" s="396"/>
      <c r="BM715" s="396"/>
      <c r="BN715" s="396"/>
      <c r="BO715" s="396"/>
      <c r="BP715" s="396"/>
      <c r="BQ715" s="396"/>
      <c r="BR715" s="396"/>
    </row>
    <row r="716" spans="1:70" hidden="1" x14ac:dyDescent="0.35">
      <c r="A716" s="301" t="s">
        <v>477</v>
      </c>
      <c r="B716" s="302" t="s">
        <v>478</v>
      </c>
      <c r="C716" s="302" t="s">
        <v>479</v>
      </c>
      <c r="D716" s="303" t="s">
        <v>480</v>
      </c>
      <c r="E716" s="303" t="s">
        <v>481</v>
      </c>
      <c r="F716" s="302" t="s">
        <v>482</v>
      </c>
      <c r="G716" s="302" t="s">
        <v>483</v>
      </c>
      <c r="H716" s="302" t="s">
        <v>484</v>
      </c>
      <c r="I716" s="302" t="s">
        <v>485</v>
      </c>
      <c r="J716" s="302" t="s">
        <v>486</v>
      </c>
      <c r="K716" s="302" t="s">
        <v>487</v>
      </c>
      <c r="L716" s="301" t="s">
        <v>488</v>
      </c>
      <c r="M716" s="302" t="s">
        <v>607</v>
      </c>
      <c r="N716" s="302" t="s">
        <v>608</v>
      </c>
      <c r="O716" s="302" t="s">
        <v>487</v>
      </c>
      <c r="P716" s="302" t="s">
        <v>484</v>
      </c>
      <c r="Q716" s="301" t="s">
        <v>491</v>
      </c>
      <c r="R716" s="302" t="s">
        <v>492</v>
      </c>
      <c r="S716" s="302" t="s">
        <v>493</v>
      </c>
      <c r="T716" s="302">
        <v>40511271</v>
      </c>
      <c r="U716" s="302"/>
      <c r="V716" s="302"/>
      <c r="W716" s="303" t="s">
        <v>523</v>
      </c>
      <c r="X716" s="302" t="s">
        <v>792</v>
      </c>
      <c r="Y716" s="302" t="s">
        <v>496</v>
      </c>
      <c r="Z716" s="302" t="s">
        <v>793</v>
      </c>
      <c r="AA716" s="302"/>
      <c r="AB716" s="302" t="s">
        <v>794</v>
      </c>
      <c r="AC716" s="302" t="s">
        <v>795</v>
      </c>
      <c r="AD716" s="304">
        <v>0</v>
      </c>
      <c r="AE716" s="304">
        <v>109.27</v>
      </c>
      <c r="AF716" s="302" t="s">
        <v>741</v>
      </c>
      <c r="AG716" s="302">
        <v>1</v>
      </c>
      <c r="AH716" s="304">
        <v>0</v>
      </c>
      <c r="AI716" s="304">
        <v>109.27</v>
      </c>
      <c r="AJ716" s="302"/>
      <c r="AK716" s="302"/>
      <c r="AL716" s="301"/>
      <c r="AM716" s="302"/>
      <c r="AN716" s="302"/>
      <c r="AO716" s="301"/>
      <c r="AP716" s="301"/>
      <c r="AQ716" s="302" t="s">
        <v>796</v>
      </c>
      <c r="AR716" s="302"/>
      <c r="AS716" s="303"/>
      <c r="AT716" s="302"/>
      <c r="AU716" s="302"/>
      <c r="AV716" s="304"/>
      <c r="AW716" s="302"/>
      <c r="AX716" s="302"/>
      <c r="AY716" s="304"/>
      <c r="AZ716" s="302"/>
      <c r="BA716" s="302"/>
      <c r="BB716" s="302"/>
      <c r="BC716" s="302"/>
      <c r="BD716" s="302"/>
      <c r="BE716" s="303"/>
      <c r="BF716" s="302"/>
      <c r="BG716" s="304"/>
      <c r="BH716" s="302"/>
      <c r="BI716" s="302"/>
      <c r="BJ716" s="302"/>
      <c r="BK716" s="302"/>
      <c r="BL716" s="302"/>
      <c r="BM716" s="302"/>
      <c r="BN716" s="302"/>
      <c r="BO716" s="302"/>
      <c r="BP716" s="302"/>
      <c r="BQ716" s="302"/>
      <c r="BR716" s="302"/>
    </row>
    <row r="717" spans="1:70" s="414" customFormat="1" hidden="1" x14ac:dyDescent="0.35">
      <c r="A717" s="410" t="s">
        <v>477</v>
      </c>
      <c r="B717" s="411" t="s">
        <v>478</v>
      </c>
      <c r="C717" s="411" t="s">
        <v>479</v>
      </c>
      <c r="D717" s="412" t="s">
        <v>480</v>
      </c>
      <c r="E717" s="412" t="s">
        <v>481</v>
      </c>
      <c r="F717" s="411" t="s">
        <v>482</v>
      </c>
      <c r="G717" s="411" t="s">
        <v>483</v>
      </c>
      <c r="H717" s="411" t="s">
        <v>484</v>
      </c>
      <c r="I717" s="411" t="s">
        <v>485</v>
      </c>
      <c r="J717" s="411" t="s">
        <v>486</v>
      </c>
      <c r="K717" s="411" t="s">
        <v>487</v>
      </c>
      <c r="L717" s="410" t="s">
        <v>488</v>
      </c>
      <c r="M717" s="411" t="s">
        <v>607</v>
      </c>
      <c r="N717" s="411" t="s">
        <v>608</v>
      </c>
      <c r="O717" s="411" t="s">
        <v>487</v>
      </c>
      <c r="P717" s="411" t="s">
        <v>484</v>
      </c>
      <c r="Q717" s="410" t="s">
        <v>491</v>
      </c>
      <c r="R717" s="411" t="s">
        <v>492</v>
      </c>
      <c r="S717" s="411" t="s">
        <v>493</v>
      </c>
      <c r="T717" s="411">
        <v>40581715</v>
      </c>
      <c r="U717" s="411"/>
      <c r="V717" s="411"/>
      <c r="W717" s="412" t="s">
        <v>1546</v>
      </c>
      <c r="X717" s="411" t="s">
        <v>1148</v>
      </c>
      <c r="Y717" s="411" t="s">
        <v>496</v>
      </c>
      <c r="Z717" s="411" t="s">
        <v>497</v>
      </c>
      <c r="AA717" s="411" t="s">
        <v>498</v>
      </c>
      <c r="AB717" s="411" t="s">
        <v>499</v>
      </c>
      <c r="AC717" s="411" t="s">
        <v>500</v>
      </c>
      <c r="AD717" s="413">
        <v>877680</v>
      </c>
      <c r="AE717" s="413">
        <v>877680</v>
      </c>
      <c r="AF717" s="411" t="s">
        <v>273</v>
      </c>
      <c r="AG717" s="411">
        <v>2.2060999999999999E-4</v>
      </c>
      <c r="AH717" s="413">
        <v>193.62</v>
      </c>
      <c r="AI717" s="413">
        <v>193.62</v>
      </c>
      <c r="AJ717" s="411" t="s">
        <v>501</v>
      </c>
      <c r="AK717" s="411" t="s">
        <v>502</v>
      </c>
      <c r="AL717" s="410" t="s">
        <v>503</v>
      </c>
      <c r="AM717" s="411">
        <v>34810</v>
      </c>
      <c r="AN717" s="411">
        <v>74510</v>
      </c>
      <c r="AO717" s="410" t="s">
        <v>477</v>
      </c>
      <c r="AP717" s="410" t="s">
        <v>504</v>
      </c>
      <c r="AQ717" s="411" t="s">
        <v>1149</v>
      </c>
      <c r="AR717" s="411" t="s">
        <v>528</v>
      </c>
      <c r="AS717" s="412" t="s">
        <v>1546</v>
      </c>
      <c r="AT717" s="411" t="s">
        <v>482</v>
      </c>
      <c r="AU717" s="411" t="s">
        <v>1892</v>
      </c>
      <c r="AV717" s="413" t="s">
        <v>1893</v>
      </c>
      <c r="AW717" s="411"/>
      <c r="AX717" s="411" t="s">
        <v>603</v>
      </c>
      <c r="AY717" s="413" t="s">
        <v>1894</v>
      </c>
      <c r="AZ717" s="411">
        <v>1040682</v>
      </c>
      <c r="BA717" s="411" t="s">
        <v>1435</v>
      </c>
      <c r="BB717" s="411" t="s">
        <v>1436</v>
      </c>
      <c r="BC717" s="411" t="s">
        <v>512</v>
      </c>
      <c r="BD717" s="411" t="s">
        <v>1895</v>
      </c>
      <c r="BE717" s="412" t="s">
        <v>1552</v>
      </c>
      <c r="BF717" s="411" t="s">
        <v>273</v>
      </c>
      <c r="BG717" s="413" t="s">
        <v>1893</v>
      </c>
      <c r="BH717" s="411"/>
      <c r="BI717" s="411"/>
      <c r="BJ717" s="411"/>
      <c r="BK717" s="411"/>
      <c r="BL717" s="411"/>
      <c r="BM717" s="411"/>
      <c r="BN717" s="411"/>
      <c r="BO717" s="411"/>
      <c r="BP717" s="411"/>
      <c r="BQ717" s="411"/>
      <c r="BR717" s="411"/>
    </row>
    <row r="718" spans="1:70" s="399" customFormat="1" hidden="1" x14ac:dyDescent="0.35">
      <c r="A718" s="395" t="s">
        <v>477</v>
      </c>
      <c r="B718" s="396" t="s">
        <v>478</v>
      </c>
      <c r="C718" s="396" t="s">
        <v>479</v>
      </c>
      <c r="D718" s="397" t="s">
        <v>480</v>
      </c>
      <c r="E718" s="397" t="s">
        <v>481</v>
      </c>
      <c r="F718" s="396" t="s">
        <v>482</v>
      </c>
      <c r="G718" s="396" t="s">
        <v>483</v>
      </c>
      <c r="H718" s="396" t="s">
        <v>484</v>
      </c>
      <c r="I718" s="396" t="s">
        <v>485</v>
      </c>
      <c r="J718" s="396" t="s">
        <v>486</v>
      </c>
      <c r="K718" s="396" t="s">
        <v>487</v>
      </c>
      <c r="L718" s="395" t="s">
        <v>488</v>
      </c>
      <c r="M718" s="396" t="s">
        <v>607</v>
      </c>
      <c r="N718" s="396" t="s">
        <v>608</v>
      </c>
      <c r="O718" s="396" t="s">
        <v>487</v>
      </c>
      <c r="P718" s="396" t="s">
        <v>484</v>
      </c>
      <c r="Q718" s="395" t="s">
        <v>491</v>
      </c>
      <c r="R718" s="396" t="s">
        <v>492</v>
      </c>
      <c r="S718" s="396" t="s">
        <v>493</v>
      </c>
      <c r="T718" s="396">
        <v>40581716</v>
      </c>
      <c r="U718" s="396"/>
      <c r="V718" s="396"/>
      <c r="W718" s="397" t="s">
        <v>1546</v>
      </c>
      <c r="X718" s="396" t="s">
        <v>1262</v>
      </c>
      <c r="Y718" s="396" t="s">
        <v>496</v>
      </c>
      <c r="Z718" s="396" t="s">
        <v>497</v>
      </c>
      <c r="AA718" s="396" t="s">
        <v>498</v>
      </c>
      <c r="AB718" s="396" t="s">
        <v>499</v>
      </c>
      <c r="AC718" s="396" t="s">
        <v>500</v>
      </c>
      <c r="AD718" s="398">
        <v>544000</v>
      </c>
      <c r="AE718" s="398">
        <v>544000</v>
      </c>
      <c r="AF718" s="396" t="s">
        <v>273</v>
      </c>
      <c r="AG718" s="396">
        <v>2.2060999999999999E-4</v>
      </c>
      <c r="AH718" s="398">
        <v>120.01</v>
      </c>
      <c r="AI718" s="398">
        <v>120.01</v>
      </c>
      <c r="AJ718" s="396" t="s">
        <v>501</v>
      </c>
      <c r="AK718" s="396" t="s">
        <v>502</v>
      </c>
      <c r="AL718" s="395" t="s">
        <v>503</v>
      </c>
      <c r="AM718" s="396">
        <v>34810</v>
      </c>
      <c r="AN718" s="396">
        <v>71620</v>
      </c>
      <c r="AO718" s="395" t="s">
        <v>477</v>
      </c>
      <c r="AP718" s="395" t="s">
        <v>504</v>
      </c>
      <c r="AQ718" s="396" t="s">
        <v>1263</v>
      </c>
      <c r="AR718" s="396" t="s">
        <v>528</v>
      </c>
      <c r="AS718" s="397" t="s">
        <v>1546</v>
      </c>
      <c r="AT718" s="396" t="s">
        <v>482</v>
      </c>
      <c r="AU718" s="396" t="s">
        <v>1896</v>
      </c>
      <c r="AV718" s="398" t="s">
        <v>1897</v>
      </c>
      <c r="AW718" s="396" t="s">
        <v>777</v>
      </c>
      <c r="AX718" s="396" t="s">
        <v>957</v>
      </c>
      <c r="AY718" s="398" t="s">
        <v>1898</v>
      </c>
      <c r="AZ718" s="396" t="s">
        <v>1418</v>
      </c>
      <c r="BA718" s="396" t="s">
        <v>1419</v>
      </c>
      <c r="BB718" s="396" t="s">
        <v>1420</v>
      </c>
      <c r="BC718" s="396" t="s">
        <v>1421</v>
      </c>
      <c r="BD718" s="396" t="s">
        <v>1899</v>
      </c>
      <c r="BE718" s="397" t="s">
        <v>1552</v>
      </c>
      <c r="BF718" s="396" t="s">
        <v>273</v>
      </c>
      <c r="BG718" s="398" t="s">
        <v>1897</v>
      </c>
      <c r="BH718" s="396"/>
      <c r="BI718" s="396"/>
      <c r="BJ718" s="396"/>
      <c r="BK718" s="396"/>
      <c r="BL718" s="396"/>
      <c r="BM718" s="396"/>
      <c r="BN718" s="396"/>
      <c r="BO718" s="396"/>
      <c r="BP718" s="396"/>
      <c r="BQ718" s="396"/>
      <c r="BR718" s="396"/>
    </row>
    <row r="719" spans="1:70" s="399" customFormat="1" hidden="1" x14ac:dyDescent="0.35">
      <c r="A719" s="395" t="s">
        <v>477</v>
      </c>
      <c r="B719" s="396" t="s">
        <v>478</v>
      </c>
      <c r="C719" s="396" t="s">
        <v>479</v>
      </c>
      <c r="D719" s="397" t="s">
        <v>480</v>
      </c>
      <c r="E719" s="397" t="s">
        <v>481</v>
      </c>
      <c r="F719" s="396" t="s">
        <v>482</v>
      </c>
      <c r="G719" s="396" t="s">
        <v>483</v>
      </c>
      <c r="H719" s="396" t="s">
        <v>484</v>
      </c>
      <c r="I719" s="396" t="s">
        <v>485</v>
      </c>
      <c r="J719" s="396" t="s">
        <v>486</v>
      </c>
      <c r="K719" s="396" t="s">
        <v>487</v>
      </c>
      <c r="L719" s="395" t="s">
        <v>488</v>
      </c>
      <c r="M719" s="396" t="s">
        <v>607</v>
      </c>
      <c r="N719" s="396" t="s">
        <v>608</v>
      </c>
      <c r="O719" s="396" t="s">
        <v>487</v>
      </c>
      <c r="P719" s="396" t="s">
        <v>484</v>
      </c>
      <c r="Q719" s="395" t="s">
        <v>491</v>
      </c>
      <c r="R719" s="396" t="s">
        <v>492</v>
      </c>
      <c r="S719" s="396" t="s">
        <v>493</v>
      </c>
      <c r="T719" s="396">
        <v>40581717</v>
      </c>
      <c r="U719" s="396"/>
      <c r="V719" s="396"/>
      <c r="W719" s="397" t="s">
        <v>1546</v>
      </c>
      <c r="X719" s="396" t="s">
        <v>1262</v>
      </c>
      <c r="Y719" s="396" t="s">
        <v>496</v>
      </c>
      <c r="Z719" s="396" t="s">
        <v>497</v>
      </c>
      <c r="AA719" s="396" t="s">
        <v>498</v>
      </c>
      <c r="AB719" s="396" t="s">
        <v>499</v>
      </c>
      <c r="AC719" s="396" t="s">
        <v>500</v>
      </c>
      <c r="AD719" s="398">
        <v>726000</v>
      </c>
      <c r="AE719" s="398">
        <v>726000</v>
      </c>
      <c r="AF719" s="396" t="s">
        <v>273</v>
      </c>
      <c r="AG719" s="396">
        <v>2.2060999999999999E-4</v>
      </c>
      <c r="AH719" s="398">
        <v>160.16</v>
      </c>
      <c r="AI719" s="398">
        <v>160.16</v>
      </c>
      <c r="AJ719" s="396" t="s">
        <v>501</v>
      </c>
      <c r="AK719" s="396" t="s">
        <v>502</v>
      </c>
      <c r="AL719" s="395" t="s">
        <v>503</v>
      </c>
      <c r="AM719" s="396">
        <v>34810</v>
      </c>
      <c r="AN719" s="396">
        <v>71620</v>
      </c>
      <c r="AO719" s="395" t="s">
        <v>477</v>
      </c>
      <c r="AP719" s="395" t="s">
        <v>504</v>
      </c>
      <c r="AQ719" s="396" t="s">
        <v>1263</v>
      </c>
      <c r="AR719" s="396" t="s">
        <v>528</v>
      </c>
      <c r="AS719" s="397" t="s">
        <v>1546</v>
      </c>
      <c r="AT719" s="396" t="s">
        <v>482</v>
      </c>
      <c r="AU719" s="396" t="s">
        <v>1900</v>
      </c>
      <c r="AV719" s="398" t="s">
        <v>1901</v>
      </c>
      <c r="AW719" s="396" t="s">
        <v>777</v>
      </c>
      <c r="AX719" s="396" t="s">
        <v>603</v>
      </c>
      <c r="AY719" s="398" t="s">
        <v>1902</v>
      </c>
      <c r="AZ719" s="396">
        <v>1974858</v>
      </c>
      <c r="BA719" s="396" t="s">
        <v>1903</v>
      </c>
      <c r="BB719" s="396" t="s">
        <v>1904</v>
      </c>
      <c r="BC719" s="396" t="s">
        <v>512</v>
      </c>
      <c r="BD719" s="396" t="s">
        <v>1905</v>
      </c>
      <c r="BE719" s="397" t="s">
        <v>1552</v>
      </c>
      <c r="BF719" s="396" t="s">
        <v>273</v>
      </c>
      <c r="BG719" s="398" t="s">
        <v>1901</v>
      </c>
      <c r="BH719" s="396"/>
      <c r="BI719" s="396"/>
      <c r="BJ719" s="396"/>
      <c r="BK719" s="396"/>
      <c r="BL719" s="396"/>
      <c r="BM719" s="396"/>
      <c r="BN719" s="396"/>
      <c r="BO719" s="396"/>
      <c r="BP719" s="396"/>
      <c r="BQ719" s="396"/>
      <c r="BR719" s="396"/>
    </row>
    <row r="720" spans="1:70" s="399" customFormat="1" hidden="1" x14ac:dyDescent="0.35">
      <c r="A720" s="395" t="s">
        <v>477</v>
      </c>
      <c r="B720" s="396" t="s">
        <v>478</v>
      </c>
      <c r="C720" s="396" t="s">
        <v>479</v>
      </c>
      <c r="D720" s="397" t="s">
        <v>480</v>
      </c>
      <c r="E720" s="397" t="s">
        <v>481</v>
      </c>
      <c r="F720" s="396" t="s">
        <v>482</v>
      </c>
      <c r="G720" s="396" t="s">
        <v>483</v>
      </c>
      <c r="H720" s="396" t="s">
        <v>484</v>
      </c>
      <c r="I720" s="396" t="s">
        <v>485</v>
      </c>
      <c r="J720" s="396" t="s">
        <v>486</v>
      </c>
      <c r="K720" s="396" t="s">
        <v>487</v>
      </c>
      <c r="L720" s="395" t="s">
        <v>488</v>
      </c>
      <c r="M720" s="396" t="s">
        <v>607</v>
      </c>
      <c r="N720" s="396" t="s">
        <v>608</v>
      </c>
      <c r="O720" s="396" t="s">
        <v>487</v>
      </c>
      <c r="P720" s="396" t="s">
        <v>484</v>
      </c>
      <c r="Q720" s="395" t="s">
        <v>491</v>
      </c>
      <c r="R720" s="396" t="s">
        <v>492</v>
      </c>
      <c r="S720" s="396" t="s">
        <v>493</v>
      </c>
      <c r="T720" s="396">
        <v>40581718</v>
      </c>
      <c r="U720" s="396"/>
      <c r="V720" s="396"/>
      <c r="W720" s="397" t="s">
        <v>1546</v>
      </c>
      <c r="X720" s="396" t="s">
        <v>1262</v>
      </c>
      <c r="Y720" s="396" t="s">
        <v>496</v>
      </c>
      <c r="Z720" s="396" t="s">
        <v>497</v>
      </c>
      <c r="AA720" s="396" t="s">
        <v>498</v>
      </c>
      <c r="AB720" s="396" t="s">
        <v>499</v>
      </c>
      <c r="AC720" s="396" t="s">
        <v>500</v>
      </c>
      <c r="AD720" s="398">
        <v>544000</v>
      </c>
      <c r="AE720" s="398">
        <v>544000</v>
      </c>
      <c r="AF720" s="396" t="s">
        <v>273</v>
      </c>
      <c r="AG720" s="396">
        <v>2.2060999999999999E-4</v>
      </c>
      <c r="AH720" s="398">
        <v>120.01</v>
      </c>
      <c r="AI720" s="398">
        <v>120.01</v>
      </c>
      <c r="AJ720" s="396" t="s">
        <v>501</v>
      </c>
      <c r="AK720" s="396" t="s">
        <v>502</v>
      </c>
      <c r="AL720" s="395" t="s">
        <v>503</v>
      </c>
      <c r="AM720" s="396">
        <v>34810</v>
      </c>
      <c r="AN720" s="396">
        <v>71620</v>
      </c>
      <c r="AO720" s="395" t="s">
        <v>477</v>
      </c>
      <c r="AP720" s="395" t="s">
        <v>504</v>
      </c>
      <c r="AQ720" s="396" t="s">
        <v>1263</v>
      </c>
      <c r="AR720" s="396" t="s">
        <v>528</v>
      </c>
      <c r="AS720" s="397" t="s">
        <v>1546</v>
      </c>
      <c r="AT720" s="396" t="s">
        <v>482</v>
      </c>
      <c r="AU720" s="396" t="s">
        <v>1900</v>
      </c>
      <c r="AV720" s="398" t="s">
        <v>1901</v>
      </c>
      <c r="AW720" s="396" t="s">
        <v>777</v>
      </c>
      <c r="AX720" s="396" t="s">
        <v>509</v>
      </c>
      <c r="AY720" s="398" t="s">
        <v>1898</v>
      </c>
      <c r="AZ720" s="396">
        <v>1974858</v>
      </c>
      <c r="BA720" s="396" t="s">
        <v>1903</v>
      </c>
      <c r="BB720" s="396" t="s">
        <v>1904</v>
      </c>
      <c r="BC720" s="396" t="s">
        <v>512</v>
      </c>
      <c r="BD720" s="396" t="s">
        <v>1905</v>
      </c>
      <c r="BE720" s="397" t="s">
        <v>1552</v>
      </c>
      <c r="BF720" s="396" t="s">
        <v>273</v>
      </c>
      <c r="BG720" s="398" t="s">
        <v>1901</v>
      </c>
      <c r="BH720" s="396"/>
      <c r="BI720" s="396"/>
      <c r="BJ720" s="396"/>
      <c r="BK720" s="396"/>
      <c r="BL720" s="396"/>
      <c r="BM720" s="396"/>
      <c r="BN720" s="396"/>
      <c r="BO720" s="396"/>
      <c r="BP720" s="396"/>
      <c r="BQ720" s="396"/>
      <c r="BR720" s="396"/>
    </row>
    <row r="721" spans="1:70" s="414" customFormat="1" hidden="1" x14ac:dyDescent="0.35">
      <c r="A721" s="410" t="s">
        <v>477</v>
      </c>
      <c r="B721" s="411" t="s">
        <v>478</v>
      </c>
      <c r="C721" s="411" t="s">
        <v>479</v>
      </c>
      <c r="D721" s="412" t="s">
        <v>480</v>
      </c>
      <c r="E721" s="412" t="s">
        <v>481</v>
      </c>
      <c r="F721" s="411" t="s">
        <v>482</v>
      </c>
      <c r="G721" s="411" t="s">
        <v>483</v>
      </c>
      <c r="H721" s="411" t="s">
        <v>484</v>
      </c>
      <c r="I721" s="411" t="s">
        <v>485</v>
      </c>
      <c r="J721" s="411" t="s">
        <v>486</v>
      </c>
      <c r="K721" s="411" t="s">
        <v>487</v>
      </c>
      <c r="L721" s="410" t="s">
        <v>488</v>
      </c>
      <c r="M721" s="411" t="s">
        <v>607</v>
      </c>
      <c r="N721" s="411" t="s">
        <v>608</v>
      </c>
      <c r="O721" s="411" t="s">
        <v>487</v>
      </c>
      <c r="P721" s="411" t="s">
        <v>484</v>
      </c>
      <c r="Q721" s="410" t="s">
        <v>491</v>
      </c>
      <c r="R721" s="411" t="s">
        <v>492</v>
      </c>
      <c r="S721" s="411" t="s">
        <v>493</v>
      </c>
      <c r="T721" s="411">
        <v>40581725</v>
      </c>
      <c r="U721" s="411"/>
      <c r="V721" s="411"/>
      <c r="W721" s="412" t="s">
        <v>1546</v>
      </c>
      <c r="X721" s="411" t="s">
        <v>1431</v>
      </c>
      <c r="Y721" s="411" t="s">
        <v>496</v>
      </c>
      <c r="Z721" s="411" t="s">
        <v>497</v>
      </c>
      <c r="AA721" s="411" t="s">
        <v>498</v>
      </c>
      <c r="AB721" s="411" t="s">
        <v>499</v>
      </c>
      <c r="AC721" s="411" t="s">
        <v>500</v>
      </c>
      <c r="AD721" s="413">
        <v>7600000</v>
      </c>
      <c r="AE721" s="413">
        <v>7600000</v>
      </c>
      <c r="AF721" s="411" t="s">
        <v>273</v>
      </c>
      <c r="AG721" s="411">
        <v>2.2060999999999999E-4</v>
      </c>
      <c r="AH721" s="413">
        <v>1676.63</v>
      </c>
      <c r="AI721" s="413">
        <v>1676.63</v>
      </c>
      <c r="AJ721" s="411" t="s">
        <v>501</v>
      </c>
      <c r="AK721" s="411" t="s">
        <v>502</v>
      </c>
      <c r="AL721" s="410" t="s">
        <v>503</v>
      </c>
      <c r="AM721" s="411">
        <v>34810</v>
      </c>
      <c r="AN721" s="411">
        <v>75711</v>
      </c>
      <c r="AO721" s="410" t="s">
        <v>477</v>
      </c>
      <c r="AP721" s="410" t="s">
        <v>504</v>
      </c>
      <c r="AQ721" s="411" t="s">
        <v>1432</v>
      </c>
      <c r="AR721" s="411" t="s">
        <v>528</v>
      </c>
      <c r="AS721" s="412" t="s">
        <v>1546</v>
      </c>
      <c r="AT721" s="411" t="s">
        <v>482</v>
      </c>
      <c r="AU721" s="411" t="s">
        <v>1906</v>
      </c>
      <c r="AV721" s="413" t="s">
        <v>1907</v>
      </c>
      <c r="AW721" s="411"/>
      <c r="AX721" s="411" t="s">
        <v>509</v>
      </c>
      <c r="AY721" s="413" t="s">
        <v>1908</v>
      </c>
      <c r="AZ721" s="411">
        <v>1040682</v>
      </c>
      <c r="BA721" s="411" t="s">
        <v>1435</v>
      </c>
      <c r="BB721" s="411" t="s">
        <v>1436</v>
      </c>
      <c r="BC721" s="411" t="s">
        <v>512</v>
      </c>
      <c r="BD721" s="411" t="s">
        <v>1909</v>
      </c>
      <c r="BE721" s="412" t="s">
        <v>1552</v>
      </c>
      <c r="BF721" s="411" t="s">
        <v>273</v>
      </c>
      <c r="BG721" s="413" t="s">
        <v>1907</v>
      </c>
      <c r="BH721" s="411"/>
      <c r="BI721" s="411"/>
      <c r="BJ721" s="411"/>
      <c r="BK721" s="411"/>
      <c r="BL721" s="411"/>
      <c r="BM721" s="411"/>
      <c r="BN721" s="411"/>
      <c r="BO721" s="411"/>
      <c r="BP721" s="411"/>
      <c r="BQ721" s="411"/>
      <c r="BR721" s="411"/>
    </row>
    <row r="722" spans="1:70" s="414" customFormat="1" hidden="1" x14ac:dyDescent="0.35">
      <c r="A722" s="410" t="s">
        <v>477</v>
      </c>
      <c r="B722" s="411" t="s">
        <v>478</v>
      </c>
      <c r="C722" s="411" t="s">
        <v>479</v>
      </c>
      <c r="D722" s="412" t="s">
        <v>480</v>
      </c>
      <c r="E722" s="412" t="s">
        <v>481</v>
      </c>
      <c r="F722" s="411" t="s">
        <v>482</v>
      </c>
      <c r="G722" s="411" t="s">
        <v>483</v>
      </c>
      <c r="H722" s="411" t="s">
        <v>484</v>
      </c>
      <c r="I722" s="411" t="s">
        <v>485</v>
      </c>
      <c r="J722" s="411" t="s">
        <v>486</v>
      </c>
      <c r="K722" s="411" t="s">
        <v>487</v>
      </c>
      <c r="L722" s="410" t="s">
        <v>488</v>
      </c>
      <c r="M722" s="411" t="s">
        <v>607</v>
      </c>
      <c r="N722" s="411" t="s">
        <v>608</v>
      </c>
      <c r="O722" s="411" t="s">
        <v>487</v>
      </c>
      <c r="P722" s="411" t="s">
        <v>484</v>
      </c>
      <c r="Q722" s="410" t="s">
        <v>491</v>
      </c>
      <c r="R722" s="411" t="s">
        <v>492</v>
      </c>
      <c r="S722" s="411" t="s">
        <v>493</v>
      </c>
      <c r="T722" s="411">
        <v>40581726</v>
      </c>
      <c r="U722" s="411"/>
      <c r="V722" s="411"/>
      <c r="W722" s="412" t="s">
        <v>1546</v>
      </c>
      <c r="X722" s="411" t="s">
        <v>1148</v>
      </c>
      <c r="Y722" s="411" t="s">
        <v>496</v>
      </c>
      <c r="Z722" s="411" t="s">
        <v>497</v>
      </c>
      <c r="AA722" s="411" t="s">
        <v>498</v>
      </c>
      <c r="AB722" s="411" t="s">
        <v>499</v>
      </c>
      <c r="AC722" s="411" t="s">
        <v>500</v>
      </c>
      <c r="AD722" s="413">
        <v>456000</v>
      </c>
      <c r="AE722" s="413">
        <v>456000</v>
      </c>
      <c r="AF722" s="411" t="s">
        <v>273</v>
      </c>
      <c r="AG722" s="411">
        <v>2.2060999999999999E-4</v>
      </c>
      <c r="AH722" s="413">
        <v>100.6</v>
      </c>
      <c r="AI722" s="413">
        <v>100.6</v>
      </c>
      <c r="AJ722" s="411" t="s">
        <v>501</v>
      </c>
      <c r="AK722" s="411" t="s">
        <v>502</v>
      </c>
      <c r="AL722" s="410" t="s">
        <v>503</v>
      </c>
      <c r="AM722" s="411">
        <v>34810</v>
      </c>
      <c r="AN722" s="411">
        <v>74510</v>
      </c>
      <c r="AO722" s="410" t="s">
        <v>477</v>
      </c>
      <c r="AP722" s="410" t="s">
        <v>504</v>
      </c>
      <c r="AQ722" s="411" t="s">
        <v>1149</v>
      </c>
      <c r="AR722" s="411" t="s">
        <v>528</v>
      </c>
      <c r="AS722" s="412" t="s">
        <v>1546</v>
      </c>
      <c r="AT722" s="411" t="s">
        <v>482</v>
      </c>
      <c r="AU722" s="411" t="s">
        <v>1906</v>
      </c>
      <c r="AV722" s="413" t="s">
        <v>1907</v>
      </c>
      <c r="AW722" s="411"/>
      <c r="AX722" s="411" t="s">
        <v>603</v>
      </c>
      <c r="AY722" s="413" t="s">
        <v>1910</v>
      </c>
      <c r="AZ722" s="411">
        <v>1040682</v>
      </c>
      <c r="BA722" s="411" t="s">
        <v>1435</v>
      </c>
      <c r="BB722" s="411" t="s">
        <v>1436</v>
      </c>
      <c r="BC722" s="411" t="s">
        <v>512</v>
      </c>
      <c r="BD722" s="411" t="s">
        <v>1909</v>
      </c>
      <c r="BE722" s="412" t="s">
        <v>1552</v>
      </c>
      <c r="BF722" s="411" t="s">
        <v>273</v>
      </c>
      <c r="BG722" s="413" t="s">
        <v>1907</v>
      </c>
      <c r="BH722" s="411"/>
      <c r="BI722" s="411"/>
      <c r="BJ722" s="411"/>
      <c r="BK722" s="411"/>
      <c r="BL722" s="411"/>
      <c r="BM722" s="411"/>
      <c r="BN722" s="411"/>
      <c r="BO722" s="411"/>
      <c r="BP722" s="411"/>
      <c r="BQ722" s="411"/>
      <c r="BR722" s="411"/>
    </row>
    <row r="723" spans="1:70" s="414" customFormat="1" hidden="1" x14ac:dyDescent="0.35">
      <c r="A723" s="410" t="s">
        <v>477</v>
      </c>
      <c r="B723" s="411" t="s">
        <v>478</v>
      </c>
      <c r="C723" s="411" t="s">
        <v>479</v>
      </c>
      <c r="D723" s="412" t="s">
        <v>480</v>
      </c>
      <c r="E723" s="412" t="s">
        <v>481</v>
      </c>
      <c r="F723" s="411" t="s">
        <v>482</v>
      </c>
      <c r="G723" s="411" t="s">
        <v>483</v>
      </c>
      <c r="H723" s="411" t="s">
        <v>484</v>
      </c>
      <c r="I723" s="411" t="s">
        <v>485</v>
      </c>
      <c r="J723" s="411" t="s">
        <v>486</v>
      </c>
      <c r="K723" s="411" t="s">
        <v>487</v>
      </c>
      <c r="L723" s="410" t="s">
        <v>488</v>
      </c>
      <c r="M723" s="411" t="s">
        <v>607</v>
      </c>
      <c r="N723" s="411" t="s">
        <v>608</v>
      </c>
      <c r="O723" s="411" t="s">
        <v>487</v>
      </c>
      <c r="P723" s="411" t="s">
        <v>484</v>
      </c>
      <c r="Q723" s="410" t="s">
        <v>491</v>
      </c>
      <c r="R723" s="411" t="s">
        <v>492</v>
      </c>
      <c r="S723" s="411" t="s">
        <v>493</v>
      </c>
      <c r="T723" s="411">
        <v>40581727</v>
      </c>
      <c r="U723" s="411"/>
      <c r="V723" s="411"/>
      <c r="W723" s="412" t="s">
        <v>1546</v>
      </c>
      <c r="X723" s="411" t="s">
        <v>1431</v>
      </c>
      <c r="Y723" s="411" t="s">
        <v>496</v>
      </c>
      <c r="Z723" s="411" t="s">
        <v>497</v>
      </c>
      <c r="AA723" s="411" t="s">
        <v>498</v>
      </c>
      <c r="AB723" s="411" t="s">
        <v>499</v>
      </c>
      <c r="AC723" s="411" t="s">
        <v>500</v>
      </c>
      <c r="AD723" s="413">
        <v>14628000</v>
      </c>
      <c r="AE723" s="413">
        <v>14628000</v>
      </c>
      <c r="AF723" s="411" t="s">
        <v>273</v>
      </c>
      <c r="AG723" s="411">
        <v>2.2060999999999999E-4</v>
      </c>
      <c r="AH723" s="413">
        <v>3227.09</v>
      </c>
      <c r="AI723" s="413">
        <v>3227.09</v>
      </c>
      <c r="AJ723" s="411" t="s">
        <v>501</v>
      </c>
      <c r="AK723" s="411" t="s">
        <v>502</v>
      </c>
      <c r="AL723" s="410" t="s">
        <v>503</v>
      </c>
      <c r="AM723" s="411">
        <v>34810</v>
      </c>
      <c r="AN723" s="411">
        <v>75711</v>
      </c>
      <c r="AO723" s="410" t="s">
        <v>477</v>
      </c>
      <c r="AP723" s="410" t="s">
        <v>504</v>
      </c>
      <c r="AQ723" s="411" t="s">
        <v>1432</v>
      </c>
      <c r="AR723" s="411" t="s">
        <v>528</v>
      </c>
      <c r="AS723" s="412" t="s">
        <v>1546</v>
      </c>
      <c r="AT723" s="411" t="s">
        <v>482</v>
      </c>
      <c r="AU723" s="411" t="s">
        <v>1892</v>
      </c>
      <c r="AV723" s="413" t="s">
        <v>1893</v>
      </c>
      <c r="AW723" s="411"/>
      <c r="AX723" s="411" t="s">
        <v>509</v>
      </c>
      <c r="AY723" s="413" t="s">
        <v>1911</v>
      </c>
      <c r="AZ723" s="411">
        <v>1040682</v>
      </c>
      <c r="BA723" s="411" t="s">
        <v>1435</v>
      </c>
      <c r="BB723" s="411" t="s">
        <v>1436</v>
      </c>
      <c r="BC723" s="411" t="s">
        <v>512</v>
      </c>
      <c r="BD723" s="411" t="s">
        <v>1895</v>
      </c>
      <c r="BE723" s="412" t="s">
        <v>1552</v>
      </c>
      <c r="BF723" s="411" t="s">
        <v>273</v>
      </c>
      <c r="BG723" s="413" t="s">
        <v>1893</v>
      </c>
      <c r="BH723" s="411"/>
      <c r="BI723" s="411"/>
      <c r="BJ723" s="411"/>
      <c r="BK723" s="411"/>
      <c r="BL723" s="411"/>
      <c r="BM723" s="411"/>
      <c r="BN723" s="411"/>
      <c r="BO723" s="411"/>
      <c r="BP723" s="411"/>
      <c r="BQ723" s="411"/>
      <c r="BR723" s="411"/>
    </row>
    <row r="724" spans="1:70" s="399" customFormat="1" hidden="1" x14ac:dyDescent="0.35">
      <c r="A724" s="395" t="s">
        <v>477</v>
      </c>
      <c r="B724" s="396" t="s">
        <v>478</v>
      </c>
      <c r="C724" s="396" t="s">
        <v>479</v>
      </c>
      <c r="D724" s="397" t="s">
        <v>480</v>
      </c>
      <c r="E724" s="397" t="s">
        <v>481</v>
      </c>
      <c r="F724" s="396" t="s">
        <v>482</v>
      </c>
      <c r="G724" s="396" t="s">
        <v>483</v>
      </c>
      <c r="H724" s="396" t="s">
        <v>484</v>
      </c>
      <c r="I724" s="396" t="s">
        <v>485</v>
      </c>
      <c r="J724" s="396" t="s">
        <v>486</v>
      </c>
      <c r="K724" s="396" t="s">
        <v>487</v>
      </c>
      <c r="L724" s="395" t="s">
        <v>488</v>
      </c>
      <c r="M724" s="396" t="s">
        <v>607</v>
      </c>
      <c r="N724" s="396" t="s">
        <v>608</v>
      </c>
      <c r="O724" s="396" t="s">
        <v>487</v>
      </c>
      <c r="P724" s="396" t="s">
        <v>484</v>
      </c>
      <c r="Q724" s="395" t="s">
        <v>491</v>
      </c>
      <c r="R724" s="396" t="s">
        <v>492</v>
      </c>
      <c r="S724" s="396" t="s">
        <v>493</v>
      </c>
      <c r="T724" s="396">
        <v>40581731</v>
      </c>
      <c r="U724" s="396"/>
      <c r="V724" s="396"/>
      <c r="W724" s="397" t="s">
        <v>1546</v>
      </c>
      <c r="X724" s="396" t="s">
        <v>1262</v>
      </c>
      <c r="Y724" s="396" t="s">
        <v>496</v>
      </c>
      <c r="Z724" s="396" t="s">
        <v>497</v>
      </c>
      <c r="AA724" s="396" t="s">
        <v>498</v>
      </c>
      <c r="AB724" s="396" t="s">
        <v>499</v>
      </c>
      <c r="AC724" s="396" t="s">
        <v>500</v>
      </c>
      <c r="AD724" s="398">
        <v>924000</v>
      </c>
      <c r="AE724" s="398">
        <v>924000</v>
      </c>
      <c r="AF724" s="396" t="s">
        <v>273</v>
      </c>
      <c r="AG724" s="396">
        <v>2.2060999999999999E-4</v>
      </c>
      <c r="AH724" s="398">
        <v>203.84</v>
      </c>
      <c r="AI724" s="398">
        <v>203.84</v>
      </c>
      <c r="AJ724" s="396" t="s">
        <v>501</v>
      </c>
      <c r="AK724" s="396" t="s">
        <v>502</v>
      </c>
      <c r="AL724" s="395" t="s">
        <v>503</v>
      </c>
      <c r="AM724" s="396">
        <v>34810</v>
      </c>
      <c r="AN724" s="396">
        <v>71620</v>
      </c>
      <c r="AO724" s="395" t="s">
        <v>477</v>
      </c>
      <c r="AP724" s="395" t="s">
        <v>504</v>
      </c>
      <c r="AQ724" s="396" t="s">
        <v>1263</v>
      </c>
      <c r="AR724" s="396" t="s">
        <v>528</v>
      </c>
      <c r="AS724" s="397" t="s">
        <v>1546</v>
      </c>
      <c r="AT724" s="396" t="s">
        <v>482</v>
      </c>
      <c r="AU724" s="396" t="s">
        <v>1896</v>
      </c>
      <c r="AV724" s="398" t="s">
        <v>1897</v>
      </c>
      <c r="AW724" s="396" t="s">
        <v>777</v>
      </c>
      <c r="AX724" s="396" t="s">
        <v>958</v>
      </c>
      <c r="AY724" s="398" t="s">
        <v>1912</v>
      </c>
      <c r="AZ724" s="396" t="s">
        <v>1418</v>
      </c>
      <c r="BA724" s="396" t="s">
        <v>1419</v>
      </c>
      <c r="BB724" s="396" t="s">
        <v>1420</v>
      </c>
      <c r="BC724" s="396" t="s">
        <v>1421</v>
      </c>
      <c r="BD724" s="396" t="s">
        <v>1899</v>
      </c>
      <c r="BE724" s="397" t="s">
        <v>1552</v>
      </c>
      <c r="BF724" s="396" t="s">
        <v>273</v>
      </c>
      <c r="BG724" s="398" t="s">
        <v>1897</v>
      </c>
      <c r="BH724" s="396"/>
      <c r="BI724" s="396"/>
      <c r="BJ724" s="396"/>
      <c r="BK724" s="396"/>
      <c r="BL724" s="396"/>
      <c r="BM724" s="396"/>
      <c r="BN724" s="396"/>
      <c r="BO724" s="396"/>
      <c r="BP724" s="396"/>
      <c r="BQ724" s="396"/>
      <c r="BR724" s="396"/>
    </row>
    <row r="725" spans="1:70" s="399" customFormat="1" hidden="1" x14ac:dyDescent="0.35">
      <c r="A725" s="395" t="s">
        <v>477</v>
      </c>
      <c r="B725" s="396" t="s">
        <v>478</v>
      </c>
      <c r="C725" s="396" t="s">
        <v>479</v>
      </c>
      <c r="D725" s="397" t="s">
        <v>480</v>
      </c>
      <c r="E725" s="397" t="s">
        <v>481</v>
      </c>
      <c r="F725" s="396" t="s">
        <v>482</v>
      </c>
      <c r="G725" s="396" t="s">
        <v>483</v>
      </c>
      <c r="H725" s="396" t="s">
        <v>484</v>
      </c>
      <c r="I725" s="396" t="s">
        <v>485</v>
      </c>
      <c r="J725" s="396" t="s">
        <v>486</v>
      </c>
      <c r="K725" s="396" t="s">
        <v>487</v>
      </c>
      <c r="L725" s="395" t="s">
        <v>488</v>
      </c>
      <c r="M725" s="396" t="s">
        <v>607</v>
      </c>
      <c r="N725" s="396" t="s">
        <v>608</v>
      </c>
      <c r="O725" s="396" t="s">
        <v>487</v>
      </c>
      <c r="P725" s="396" t="s">
        <v>484</v>
      </c>
      <c r="Q725" s="395" t="s">
        <v>491</v>
      </c>
      <c r="R725" s="396" t="s">
        <v>492</v>
      </c>
      <c r="S725" s="396" t="s">
        <v>493</v>
      </c>
      <c r="T725" s="396">
        <v>40581732</v>
      </c>
      <c r="U725" s="396"/>
      <c r="V725" s="396"/>
      <c r="W725" s="397" t="s">
        <v>1546</v>
      </c>
      <c r="X725" s="396" t="s">
        <v>1262</v>
      </c>
      <c r="Y725" s="396" t="s">
        <v>496</v>
      </c>
      <c r="Z725" s="396" t="s">
        <v>497</v>
      </c>
      <c r="AA725" s="396" t="s">
        <v>498</v>
      </c>
      <c r="AB725" s="396" t="s">
        <v>499</v>
      </c>
      <c r="AC725" s="396" t="s">
        <v>500</v>
      </c>
      <c r="AD725" s="398">
        <v>363000</v>
      </c>
      <c r="AE725" s="398">
        <v>363000</v>
      </c>
      <c r="AF725" s="396" t="s">
        <v>273</v>
      </c>
      <c r="AG725" s="396">
        <v>2.2060999999999999E-4</v>
      </c>
      <c r="AH725" s="398">
        <v>80.08</v>
      </c>
      <c r="AI725" s="398">
        <v>80.08</v>
      </c>
      <c r="AJ725" s="396" t="s">
        <v>501</v>
      </c>
      <c r="AK725" s="396" t="s">
        <v>502</v>
      </c>
      <c r="AL725" s="395" t="s">
        <v>503</v>
      </c>
      <c r="AM725" s="396">
        <v>34810</v>
      </c>
      <c r="AN725" s="396">
        <v>71620</v>
      </c>
      <c r="AO725" s="395" t="s">
        <v>477</v>
      </c>
      <c r="AP725" s="395" t="s">
        <v>504</v>
      </c>
      <c r="AQ725" s="396" t="s">
        <v>1263</v>
      </c>
      <c r="AR725" s="396" t="s">
        <v>528</v>
      </c>
      <c r="AS725" s="397" t="s">
        <v>1546</v>
      </c>
      <c r="AT725" s="396" t="s">
        <v>482</v>
      </c>
      <c r="AU725" s="396" t="s">
        <v>1896</v>
      </c>
      <c r="AV725" s="398" t="s">
        <v>1897</v>
      </c>
      <c r="AW725" s="396" t="s">
        <v>777</v>
      </c>
      <c r="AX725" s="396" t="s">
        <v>960</v>
      </c>
      <c r="AY725" s="398" t="s">
        <v>1913</v>
      </c>
      <c r="AZ725" s="396" t="s">
        <v>1418</v>
      </c>
      <c r="BA725" s="396" t="s">
        <v>1419</v>
      </c>
      <c r="BB725" s="396" t="s">
        <v>1420</v>
      </c>
      <c r="BC725" s="396" t="s">
        <v>1421</v>
      </c>
      <c r="BD725" s="396" t="s">
        <v>1899</v>
      </c>
      <c r="BE725" s="397" t="s">
        <v>1552</v>
      </c>
      <c r="BF725" s="396" t="s">
        <v>273</v>
      </c>
      <c r="BG725" s="398" t="s">
        <v>1897</v>
      </c>
      <c r="BH725" s="396"/>
      <c r="BI725" s="396"/>
      <c r="BJ725" s="396"/>
      <c r="BK725" s="396"/>
      <c r="BL725" s="396"/>
      <c r="BM725" s="396"/>
      <c r="BN725" s="396"/>
      <c r="BO725" s="396"/>
      <c r="BP725" s="396"/>
      <c r="BQ725" s="396"/>
      <c r="BR725" s="396"/>
    </row>
    <row r="726" spans="1:70" s="399" customFormat="1" hidden="1" x14ac:dyDescent="0.35">
      <c r="A726" s="395" t="s">
        <v>477</v>
      </c>
      <c r="B726" s="396" t="s">
        <v>478</v>
      </c>
      <c r="C726" s="396" t="s">
        <v>479</v>
      </c>
      <c r="D726" s="397" t="s">
        <v>480</v>
      </c>
      <c r="E726" s="397" t="s">
        <v>481</v>
      </c>
      <c r="F726" s="396" t="s">
        <v>482</v>
      </c>
      <c r="G726" s="396" t="s">
        <v>483</v>
      </c>
      <c r="H726" s="396" t="s">
        <v>484</v>
      </c>
      <c r="I726" s="396" t="s">
        <v>485</v>
      </c>
      <c r="J726" s="396" t="s">
        <v>486</v>
      </c>
      <c r="K726" s="396" t="s">
        <v>487</v>
      </c>
      <c r="L726" s="395" t="s">
        <v>488</v>
      </c>
      <c r="M726" s="396" t="s">
        <v>607</v>
      </c>
      <c r="N726" s="396" t="s">
        <v>608</v>
      </c>
      <c r="O726" s="396" t="s">
        <v>487</v>
      </c>
      <c r="P726" s="396" t="s">
        <v>484</v>
      </c>
      <c r="Q726" s="395" t="s">
        <v>491</v>
      </c>
      <c r="R726" s="396" t="s">
        <v>492</v>
      </c>
      <c r="S726" s="396" t="s">
        <v>493</v>
      </c>
      <c r="T726" s="396">
        <v>40581733</v>
      </c>
      <c r="U726" s="396"/>
      <c r="V726" s="396"/>
      <c r="W726" s="397" t="s">
        <v>1546</v>
      </c>
      <c r="X726" s="396" t="s">
        <v>1262</v>
      </c>
      <c r="Y726" s="396" t="s">
        <v>496</v>
      </c>
      <c r="Z726" s="396" t="s">
        <v>497</v>
      </c>
      <c r="AA726" s="396" t="s">
        <v>498</v>
      </c>
      <c r="AB726" s="396" t="s">
        <v>499</v>
      </c>
      <c r="AC726" s="396" t="s">
        <v>500</v>
      </c>
      <c r="AD726" s="398">
        <v>1089000</v>
      </c>
      <c r="AE726" s="398">
        <v>1089000</v>
      </c>
      <c r="AF726" s="396" t="s">
        <v>273</v>
      </c>
      <c r="AG726" s="396">
        <v>2.2060999999999999E-4</v>
      </c>
      <c r="AH726" s="398">
        <v>240.25</v>
      </c>
      <c r="AI726" s="398">
        <v>240.25</v>
      </c>
      <c r="AJ726" s="396" t="s">
        <v>501</v>
      </c>
      <c r="AK726" s="396" t="s">
        <v>502</v>
      </c>
      <c r="AL726" s="395" t="s">
        <v>503</v>
      </c>
      <c r="AM726" s="396">
        <v>34810</v>
      </c>
      <c r="AN726" s="396">
        <v>71620</v>
      </c>
      <c r="AO726" s="395" t="s">
        <v>477</v>
      </c>
      <c r="AP726" s="395" t="s">
        <v>504</v>
      </c>
      <c r="AQ726" s="396" t="s">
        <v>1263</v>
      </c>
      <c r="AR726" s="396" t="s">
        <v>528</v>
      </c>
      <c r="AS726" s="397" t="s">
        <v>1546</v>
      </c>
      <c r="AT726" s="396" t="s">
        <v>482</v>
      </c>
      <c r="AU726" s="396" t="s">
        <v>1896</v>
      </c>
      <c r="AV726" s="398" t="s">
        <v>1897</v>
      </c>
      <c r="AW726" s="396" t="s">
        <v>777</v>
      </c>
      <c r="AX726" s="396" t="s">
        <v>509</v>
      </c>
      <c r="AY726" s="398" t="s">
        <v>1914</v>
      </c>
      <c r="AZ726" s="396" t="s">
        <v>1418</v>
      </c>
      <c r="BA726" s="396" t="s">
        <v>1419</v>
      </c>
      <c r="BB726" s="396" t="s">
        <v>1420</v>
      </c>
      <c r="BC726" s="396" t="s">
        <v>1421</v>
      </c>
      <c r="BD726" s="396" t="s">
        <v>1899</v>
      </c>
      <c r="BE726" s="397" t="s">
        <v>1552</v>
      </c>
      <c r="BF726" s="396" t="s">
        <v>273</v>
      </c>
      <c r="BG726" s="398" t="s">
        <v>1897</v>
      </c>
      <c r="BH726" s="396"/>
      <c r="BI726" s="396"/>
      <c r="BJ726" s="396"/>
      <c r="BK726" s="396"/>
      <c r="BL726" s="396"/>
      <c r="BM726" s="396"/>
      <c r="BN726" s="396"/>
      <c r="BO726" s="396"/>
      <c r="BP726" s="396"/>
      <c r="BQ726" s="396"/>
      <c r="BR726" s="396"/>
    </row>
    <row r="727" spans="1:70" s="399" customFormat="1" hidden="1" x14ac:dyDescent="0.35">
      <c r="A727" s="395" t="s">
        <v>477</v>
      </c>
      <c r="B727" s="396" t="s">
        <v>478</v>
      </c>
      <c r="C727" s="396" t="s">
        <v>479</v>
      </c>
      <c r="D727" s="397" t="s">
        <v>480</v>
      </c>
      <c r="E727" s="397" t="s">
        <v>481</v>
      </c>
      <c r="F727" s="396" t="s">
        <v>482</v>
      </c>
      <c r="G727" s="396" t="s">
        <v>483</v>
      </c>
      <c r="H727" s="396" t="s">
        <v>484</v>
      </c>
      <c r="I727" s="396" t="s">
        <v>485</v>
      </c>
      <c r="J727" s="396" t="s">
        <v>486</v>
      </c>
      <c r="K727" s="396" t="s">
        <v>487</v>
      </c>
      <c r="L727" s="395" t="s">
        <v>488</v>
      </c>
      <c r="M727" s="396" t="s">
        <v>607</v>
      </c>
      <c r="N727" s="396" t="s">
        <v>608</v>
      </c>
      <c r="O727" s="396" t="s">
        <v>487</v>
      </c>
      <c r="P727" s="396" t="s">
        <v>484</v>
      </c>
      <c r="Q727" s="395" t="s">
        <v>491</v>
      </c>
      <c r="R727" s="396" t="s">
        <v>492</v>
      </c>
      <c r="S727" s="396" t="s">
        <v>493</v>
      </c>
      <c r="T727" s="396">
        <v>40581734</v>
      </c>
      <c r="U727" s="396"/>
      <c r="V727" s="396"/>
      <c r="W727" s="397" t="s">
        <v>1546</v>
      </c>
      <c r="X727" s="396" t="s">
        <v>1262</v>
      </c>
      <c r="Y727" s="396" t="s">
        <v>496</v>
      </c>
      <c r="Z727" s="396" t="s">
        <v>497</v>
      </c>
      <c r="AA727" s="396" t="s">
        <v>498</v>
      </c>
      <c r="AB727" s="396" t="s">
        <v>499</v>
      </c>
      <c r="AC727" s="396" t="s">
        <v>500</v>
      </c>
      <c r="AD727" s="398">
        <v>630000</v>
      </c>
      <c r="AE727" s="398">
        <v>630000</v>
      </c>
      <c r="AF727" s="396" t="s">
        <v>273</v>
      </c>
      <c r="AG727" s="396">
        <v>2.2060999999999999E-4</v>
      </c>
      <c r="AH727" s="398">
        <v>138.97999999999999</v>
      </c>
      <c r="AI727" s="398">
        <v>138.97999999999999</v>
      </c>
      <c r="AJ727" s="396" t="s">
        <v>501</v>
      </c>
      <c r="AK727" s="396" t="s">
        <v>502</v>
      </c>
      <c r="AL727" s="395" t="s">
        <v>503</v>
      </c>
      <c r="AM727" s="396">
        <v>34810</v>
      </c>
      <c r="AN727" s="396">
        <v>71620</v>
      </c>
      <c r="AO727" s="395" t="s">
        <v>477</v>
      </c>
      <c r="AP727" s="395" t="s">
        <v>504</v>
      </c>
      <c r="AQ727" s="396" t="s">
        <v>1263</v>
      </c>
      <c r="AR727" s="396" t="s">
        <v>528</v>
      </c>
      <c r="AS727" s="397" t="s">
        <v>1546</v>
      </c>
      <c r="AT727" s="396" t="s">
        <v>482</v>
      </c>
      <c r="AU727" s="396" t="s">
        <v>1896</v>
      </c>
      <c r="AV727" s="398" t="s">
        <v>1897</v>
      </c>
      <c r="AW727" s="396" t="s">
        <v>777</v>
      </c>
      <c r="AX727" s="396" t="s">
        <v>603</v>
      </c>
      <c r="AY727" s="398" t="s">
        <v>1915</v>
      </c>
      <c r="AZ727" s="396" t="s">
        <v>1418</v>
      </c>
      <c r="BA727" s="396" t="s">
        <v>1419</v>
      </c>
      <c r="BB727" s="396" t="s">
        <v>1420</v>
      </c>
      <c r="BC727" s="396" t="s">
        <v>1421</v>
      </c>
      <c r="BD727" s="396" t="s">
        <v>1899</v>
      </c>
      <c r="BE727" s="397" t="s">
        <v>1552</v>
      </c>
      <c r="BF727" s="396" t="s">
        <v>273</v>
      </c>
      <c r="BG727" s="398" t="s">
        <v>1897</v>
      </c>
      <c r="BH727" s="396"/>
      <c r="BI727" s="396"/>
      <c r="BJ727" s="396"/>
      <c r="BK727" s="396"/>
      <c r="BL727" s="396"/>
      <c r="BM727" s="396"/>
      <c r="BN727" s="396"/>
      <c r="BO727" s="396"/>
      <c r="BP727" s="396"/>
      <c r="BQ727" s="396"/>
      <c r="BR727" s="396"/>
    </row>
    <row r="728" spans="1:70" s="399" customFormat="1" hidden="1" x14ac:dyDescent="0.35">
      <c r="A728" s="395" t="s">
        <v>477</v>
      </c>
      <c r="B728" s="396" t="s">
        <v>478</v>
      </c>
      <c r="C728" s="396" t="s">
        <v>479</v>
      </c>
      <c r="D728" s="397" t="s">
        <v>480</v>
      </c>
      <c r="E728" s="397" t="s">
        <v>481</v>
      </c>
      <c r="F728" s="396" t="s">
        <v>482</v>
      </c>
      <c r="G728" s="396" t="s">
        <v>483</v>
      </c>
      <c r="H728" s="396" t="s">
        <v>484</v>
      </c>
      <c r="I728" s="396" t="s">
        <v>485</v>
      </c>
      <c r="J728" s="396" t="s">
        <v>486</v>
      </c>
      <c r="K728" s="396" t="s">
        <v>487</v>
      </c>
      <c r="L728" s="395" t="s">
        <v>488</v>
      </c>
      <c r="M728" s="396" t="s">
        <v>607</v>
      </c>
      <c r="N728" s="396" t="s">
        <v>608</v>
      </c>
      <c r="O728" s="396" t="s">
        <v>487</v>
      </c>
      <c r="P728" s="396" t="s">
        <v>484</v>
      </c>
      <c r="Q728" s="395" t="s">
        <v>491</v>
      </c>
      <c r="R728" s="396" t="s">
        <v>492</v>
      </c>
      <c r="S728" s="396" t="s">
        <v>493</v>
      </c>
      <c r="T728" s="396">
        <v>40581735</v>
      </c>
      <c r="U728" s="396"/>
      <c r="V728" s="396"/>
      <c r="W728" s="397" t="s">
        <v>1546</v>
      </c>
      <c r="X728" s="396" t="s">
        <v>1262</v>
      </c>
      <c r="Y728" s="396" t="s">
        <v>496</v>
      </c>
      <c r="Z728" s="396" t="s">
        <v>497</v>
      </c>
      <c r="AA728" s="396" t="s">
        <v>498</v>
      </c>
      <c r="AB728" s="396" t="s">
        <v>499</v>
      </c>
      <c r="AC728" s="396" t="s">
        <v>500</v>
      </c>
      <c r="AD728" s="398">
        <v>453000</v>
      </c>
      <c r="AE728" s="398">
        <v>453000</v>
      </c>
      <c r="AF728" s="396" t="s">
        <v>273</v>
      </c>
      <c r="AG728" s="396">
        <v>2.2060999999999999E-4</v>
      </c>
      <c r="AH728" s="398">
        <v>99.94</v>
      </c>
      <c r="AI728" s="398">
        <v>99.94</v>
      </c>
      <c r="AJ728" s="396" t="s">
        <v>501</v>
      </c>
      <c r="AK728" s="396" t="s">
        <v>502</v>
      </c>
      <c r="AL728" s="395" t="s">
        <v>503</v>
      </c>
      <c r="AM728" s="396">
        <v>34810</v>
      </c>
      <c r="AN728" s="396">
        <v>71620</v>
      </c>
      <c r="AO728" s="395" t="s">
        <v>477</v>
      </c>
      <c r="AP728" s="395" t="s">
        <v>504</v>
      </c>
      <c r="AQ728" s="396" t="s">
        <v>1263</v>
      </c>
      <c r="AR728" s="396" t="s">
        <v>528</v>
      </c>
      <c r="AS728" s="397" t="s">
        <v>1546</v>
      </c>
      <c r="AT728" s="396" t="s">
        <v>482</v>
      </c>
      <c r="AU728" s="396" t="s">
        <v>1896</v>
      </c>
      <c r="AV728" s="398" t="s">
        <v>1897</v>
      </c>
      <c r="AW728" s="396" t="s">
        <v>777</v>
      </c>
      <c r="AX728" s="396" t="s">
        <v>963</v>
      </c>
      <c r="AY728" s="398" t="s">
        <v>1916</v>
      </c>
      <c r="AZ728" s="396" t="s">
        <v>1418</v>
      </c>
      <c r="BA728" s="396" t="s">
        <v>1419</v>
      </c>
      <c r="BB728" s="396" t="s">
        <v>1420</v>
      </c>
      <c r="BC728" s="396" t="s">
        <v>1421</v>
      </c>
      <c r="BD728" s="396" t="s">
        <v>1899</v>
      </c>
      <c r="BE728" s="397" t="s">
        <v>1552</v>
      </c>
      <c r="BF728" s="396" t="s">
        <v>273</v>
      </c>
      <c r="BG728" s="398" t="s">
        <v>1897</v>
      </c>
      <c r="BH728" s="396"/>
      <c r="BI728" s="396"/>
      <c r="BJ728" s="396"/>
      <c r="BK728" s="396"/>
      <c r="BL728" s="396"/>
      <c r="BM728" s="396"/>
      <c r="BN728" s="396"/>
      <c r="BO728" s="396"/>
      <c r="BP728" s="396"/>
      <c r="BQ728" s="396"/>
      <c r="BR728" s="396"/>
    </row>
    <row r="729" spans="1:70" s="399" customFormat="1" hidden="1" x14ac:dyDescent="0.35">
      <c r="A729" s="395" t="s">
        <v>477</v>
      </c>
      <c r="B729" s="396" t="s">
        <v>478</v>
      </c>
      <c r="C729" s="396" t="s">
        <v>479</v>
      </c>
      <c r="D729" s="397" t="s">
        <v>480</v>
      </c>
      <c r="E729" s="397" t="s">
        <v>481</v>
      </c>
      <c r="F729" s="396" t="s">
        <v>482</v>
      </c>
      <c r="G729" s="396" t="s">
        <v>483</v>
      </c>
      <c r="H729" s="396" t="s">
        <v>484</v>
      </c>
      <c r="I729" s="396" t="s">
        <v>485</v>
      </c>
      <c r="J729" s="396" t="s">
        <v>486</v>
      </c>
      <c r="K729" s="396" t="s">
        <v>487</v>
      </c>
      <c r="L729" s="395" t="s">
        <v>488</v>
      </c>
      <c r="M729" s="396" t="s">
        <v>607</v>
      </c>
      <c r="N729" s="396" t="s">
        <v>608</v>
      </c>
      <c r="O729" s="396" t="s">
        <v>487</v>
      </c>
      <c r="P729" s="396" t="s">
        <v>484</v>
      </c>
      <c r="Q729" s="395" t="s">
        <v>491</v>
      </c>
      <c r="R729" s="396" t="s">
        <v>492</v>
      </c>
      <c r="S729" s="396" t="s">
        <v>493</v>
      </c>
      <c r="T729" s="396">
        <v>40581736</v>
      </c>
      <c r="U729" s="396"/>
      <c r="V729" s="396"/>
      <c r="W729" s="397" t="s">
        <v>1546</v>
      </c>
      <c r="X729" s="396" t="s">
        <v>1262</v>
      </c>
      <c r="Y729" s="396" t="s">
        <v>496</v>
      </c>
      <c r="Z729" s="396" t="s">
        <v>497</v>
      </c>
      <c r="AA729" s="396" t="s">
        <v>498</v>
      </c>
      <c r="AB729" s="396" t="s">
        <v>499</v>
      </c>
      <c r="AC729" s="396" t="s">
        <v>500</v>
      </c>
      <c r="AD729" s="398">
        <v>363000</v>
      </c>
      <c r="AE729" s="398">
        <v>363000</v>
      </c>
      <c r="AF729" s="396" t="s">
        <v>273</v>
      </c>
      <c r="AG729" s="396">
        <v>2.2060999999999999E-4</v>
      </c>
      <c r="AH729" s="398">
        <v>80.08</v>
      </c>
      <c r="AI729" s="398">
        <v>80.08</v>
      </c>
      <c r="AJ729" s="396" t="s">
        <v>501</v>
      </c>
      <c r="AK729" s="396" t="s">
        <v>502</v>
      </c>
      <c r="AL729" s="395" t="s">
        <v>503</v>
      </c>
      <c r="AM729" s="396">
        <v>34810</v>
      </c>
      <c r="AN729" s="396">
        <v>71620</v>
      </c>
      <c r="AO729" s="395" t="s">
        <v>477</v>
      </c>
      <c r="AP729" s="395" t="s">
        <v>504</v>
      </c>
      <c r="AQ729" s="396" t="s">
        <v>1263</v>
      </c>
      <c r="AR729" s="396" t="s">
        <v>528</v>
      </c>
      <c r="AS729" s="397" t="s">
        <v>1546</v>
      </c>
      <c r="AT729" s="396" t="s">
        <v>482</v>
      </c>
      <c r="AU729" s="396" t="s">
        <v>1896</v>
      </c>
      <c r="AV729" s="398" t="s">
        <v>1897</v>
      </c>
      <c r="AW729" s="396" t="s">
        <v>777</v>
      </c>
      <c r="AX729" s="396" t="s">
        <v>951</v>
      </c>
      <c r="AY729" s="398" t="s">
        <v>1913</v>
      </c>
      <c r="AZ729" s="396" t="s">
        <v>1418</v>
      </c>
      <c r="BA729" s="396" t="s">
        <v>1419</v>
      </c>
      <c r="BB729" s="396" t="s">
        <v>1420</v>
      </c>
      <c r="BC729" s="396" t="s">
        <v>1421</v>
      </c>
      <c r="BD729" s="396" t="s">
        <v>1899</v>
      </c>
      <c r="BE729" s="397" t="s">
        <v>1552</v>
      </c>
      <c r="BF729" s="396" t="s">
        <v>273</v>
      </c>
      <c r="BG729" s="398" t="s">
        <v>1897</v>
      </c>
      <c r="BH729" s="396"/>
      <c r="BI729" s="396"/>
      <c r="BJ729" s="396"/>
      <c r="BK729" s="396"/>
      <c r="BL729" s="396"/>
      <c r="BM729" s="396"/>
      <c r="BN729" s="396"/>
      <c r="BO729" s="396"/>
      <c r="BP729" s="396"/>
      <c r="BQ729" s="396"/>
      <c r="BR729" s="396"/>
    </row>
    <row r="730" spans="1:70" hidden="1" x14ac:dyDescent="0.35">
      <c r="A730" s="301" t="s">
        <v>477</v>
      </c>
      <c r="B730" s="302" t="s">
        <v>478</v>
      </c>
      <c r="C730" s="302" t="s">
        <v>479</v>
      </c>
      <c r="D730" s="303" t="s">
        <v>480</v>
      </c>
      <c r="E730" s="303" t="s">
        <v>481</v>
      </c>
      <c r="F730" s="302" t="s">
        <v>482</v>
      </c>
      <c r="G730" s="302" t="s">
        <v>483</v>
      </c>
      <c r="H730" s="302" t="s">
        <v>484</v>
      </c>
      <c r="I730" s="302" t="s">
        <v>485</v>
      </c>
      <c r="J730" s="302" t="s">
        <v>486</v>
      </c>
      <c r="K730" s="302" t="s">
        <v>487</v>
      </c>
      <c r="L730" s="301" t="s">
        <v>488</v>
      </c>
      <c r="M730" s="302" t="s">
        <v>607</v>
      </c>
      <c r="N730" s="302" t="s">
        <v>608</v>
      </c>
      <c r="O730" s="302" t="s">
        <v>487</v>
      </c>
      <c r="P730" s="302" t="s">
        <v>484</v>
      </c>
      <c r="Q730" s="301" t="s">
        <v>491</v>
      </c>
      <c r="R730" s="302" t="s">
        <v>492</v>
      </c>
      <c r="S730" s="302" t="s">
        <v>493</v>
      </c>
      <c r="T730" s="302">
        <v>40596571</v>
      </c>
      <c r="U730" s="302"/>
      <c r="V730" s="302"/>
      <c r="W730" s="303" t="s">
        <v>1546</v>
      </c>
      <c r="X730" s="302" t="s">
        <v>792</v>
      </c>
      <c r="Y730" s="302" t="s">
        <v>496</v>
      </c>
      <c r="Z730" s="302" t="s">
        <v>793</v>
      </c>
      <c r="AA730" s="302"/>
      <c r="AB730" s="302" t="s">
        <v>794</v>
      </c>
      <c r="AC730" s="302" t="s">
        <v>795</v>
      </c>
      <c r="AD730" s="304">
        <v>0</v>
      </c>
      <c r="AE730" s="304">
        <v>2043837.6</v>
      </c>
      <c r="AF730" s="302" t="s">
        <v>273</v>
      </c>
      <c r="AG730" s="302">
        <v>2.2060999999999999E-4</v>
      </c>
      <c r="AH730" s="304">
        <v>0</v>
      </c>
      <c r="AI730" s="304">
        <v>450.89</v>
      </c>
      <c r="AJ730" s="302"/>
      <c r="AK730" s="302"/>
      <c r="AL730" s="301"/>
      <c r="AM730" s="302"/>
      <c r="AN730" s="302"/>
      <c r="AO730" s="301"/>
      <c r="AP730" s="301"/>
      <c r="AQ730" s="302" t="s">
        <v>796</v>
      </c>
      <c r="AR730" s="302"/>
      <c r="AS730" s="303"/>
      <c r="AT730" s="302"/>
      <c r="AU730" s="302"/>
      <c r="AV730" s="304"/>
      <c r="AW730" s="302"/>
      <c r="AX730" s="302"/>
      <c r="AY730" s="304"/>
      <c r="AZ730" s="302"/>
      <c r="BA730" s="302"/>
      <c r="BB730" s="302"/>
      <c r="BC730" s="302"/>
      <c r="BD730" s="302"/>
      <c r="BE730" s="303"/>
      <c r="BF730" s="302"/>
      <c r="BG730" s="304"/>
      <c r="BH730" s="302"/>
      <c r="BI730" s="302"/>
      <c r="BJ730" s="302"/>
      <c r="BK730" s="302"/>
      <c r="BL730" s="302"/>
      <c r="BM730" s="302"/>
      <c r="BN730" s="302"/>
      <c r="BO730" s="302"/>
      <c r="BP730" s="302"/>
      <c r="BQ730" s="302"/>
      <c r="BR730" s="302"/>
    </row>
    <row r="731" spans="1:70" s="414" customFormat="1" hidden="1" x14ac:dyDescent="0.35">
      <c r="A731" s="410" t="s">
        <v>477</v>
      </c>
      <c r="B731" s="411" t="s">
        <v>478</v>
      </c>
      <c r="C731" s="411" t="s">
        <v>479</v>
      </c>
      <c r="D731" s="412" t="s">
        <v>480</v>
      </c>
      <c r="E731" s="412" t="s">
        <v>481</v>
      </c>
      <c r="F731" s="411" t="s">
        <v>482</v>
      </c>
      <c r="G731" s="411" t="s">
        <v>483</v>
      </c>
      <c r="H731" s="411" t="s">
        <v>484</v>
      </c>
      <c r="I731" s="411" t="s">
        <v>485</v>
      </c>
      <c r="J731" s="411" t="s">
        <v>486</v>
      </c>
      <c r="K731" s="411" t="s">
        <v>487</v>
      </c>
      <c r="L731" s="410" t="s">
        <v>488</v>
      </c>
      <c r="M731" s="411" t="s">
        <v>607</v>
      </c>
      <c r="N731" s="411" t="s">
        <v>608</v>
      </c>
      <c r="O731" s="411" t="s">
        <v>487</v>
      </c>
      <c r="P731" s="411" t="s">
        <v>484</v>
      </c>
      <c r="Q731" s="410" t="s">
        <v>491</v>
      </c>
      <c r="R731" s="411" t="s">
        <v>492</v>
      </c>
      <c r="S731" s="411" t="s">
        <v>493</v>
      </c>
      <c r="T731" s="411">
        <v>40637526</v>
      </c>
      <c r="U731" s="411"/>
      <c r="V731" s="411"/>
      <c r="W731" s="412" t="s">
        <v>1546</v>
      </c>
      <c r="X731" s="411" t="s">
        <v>1431</v>
      </c>
      <c r="Y731" s="411" t="s">
        <v>496</v>
      </c>
      <c r="Z731" s="411" t="s">
        <v>497</v>
      </c>
      <c r="AA731" s="411" t="s">
        <v>498</v>
      </c>
      <c r="AB731" s="411" t="s">
        <v>499</v>
      </c>
      <c r="AC731" s="411" t="s">
        <v>500</v>
      </c>
      <c r="AD731" s="413">
        <v>11366400</v>
      </c>
      <c r="AE731" s="413">
        <v>11366400</v>
      </c>
      <c r="AF731" s="411" t="s">
        <v>273</v>
      </c>
      <c r="AG731" s="411">
        <v>2.2060999999999999E-4</v>
      </c>
      <c r="AH731" s="413">
        <v>2507.54</v>
      </c>
      <c r="AI731" s="413">
        <v>2507.54</v>
      </c>
      <c r="AJ731" s="411" t="s">
        <v>501</v>
      </c>
      <c r="AK731" s="411" t="s">
        <v>502</v>
      </c>
      <c r="AL731" s="410" t="s">
        <v>503</v>
      </c>
      <c r="AM731" s="411">
        <v>34810</v>
      </c>
      <c r="AN731" s="411">
        <v>75711</v>
      </c>
      <c r="AO731" s="410" t="s">
        <v>477</v>
      </c>
      <c r="AP731" s="410" t="s">
        <v>504</v>
      </c>
      <c r="AQ731" s="411" t="s">
        <v>1432</v>
      </c>
      <c r="AR731" s="411" t="s">
        <v>528</v>
      </c>
      <c r="AS731" s="412" t="s">
        <v>1546</v>
      </c>
      <c r="AT731" s="411" t="s">
        <v>482</v>
      </c>
      <c r="AU731" s="411" t="s">
        <v>1917</v>
      </c>
      <c r="AV731" s="413" t="s">
        <v>1918</v>
      </c>
      <c r="AW731" s="411"/>
      <c r="AX731" s="411" t="s">
        <v>509</v>
      </c>
      <c r="AY731" s="413" t="s">
        <v>1919</v>
      </c>
      <c r="AZ731" s="411">
        <v>1040682</v>
      </c>
      <c r="BA731" s="411" t="s">
        <v>1435</v>
      </c>
      <c r="BB731" s="411" t="s">
        <v>1436</v>
      </c>
      <c r="BC731" s="411" t="s">
        <v>512</v>
      </c>
      <c r="BD731" s="411" t="s">
        <v>1920</v>
      </c>
      <c r="BE731" s="412" t="s">
        <v>1562</v>
      </c>
      <c r="BF731" s="411" t="s">
        <v>273</v>
      </c>
      <c r="BG731" s="413" t="s">
        <v>1918</v>
      </c>
      <c r="BH731" s="411"/>
      <c r="BI731" s="411"/>
      <c r="BJ731" s="411"/>
      <c r="BK731" s="411"/>
      <c r="BL731" s="411"/>
      <c r="BM731" s="411"/>
      <c r="BN731" s="411"/>
      <c r="BO731" s="411"/>
      <c r="BP731" s="411"/>
      <c r="BQ731" s="411"/>
      <c r="BR731" s="411"/>
    </row>
    <row r="732" spans="1:70" s="414" customFormat="1" hidden="1" x14ac:dyDescent="0.35">
      <c r="A732" s="410" t="s">
        <v>477</v>
      </c>
      <c r="B732" s="411" t="s">
        <v>478</v>
      </c>
      <c r="C732" s="411" t="s">
        <v>479</v>
      </c>
      <c r="D732" s="412" t="s">
        <v>480</v>
      </c>
      <c r="E732" s="412" t="s">
        <v>481</v>
      </c>
      <c r="F732" s="411" t="s">
        <v>482</v>
      </c>
      <c r="G732" s="411" t="s">
        <v>483</v>
      </c>
      <c r="H732" s="411" t="s">
        <v>484</v>
      </c>
      <c r="I732" s="411" t="s">
        <v>485</v>
      </c>
      <c r="J732" s="411" t="s">
        <v>486</v>
      </c>
      <c r="K732" s="411" t="s">
        <v>487</v>
      </c>
      <c r="L732" s="410" t="s">
        <v>488</v>
      </c>
      <c r="M732" s="411" t="s">
        <v>607</v>
      </c>
      <c r="N732" s="411" t="s">
        <v>608</v>
      </c>
      <c r="O732" s="411" t="s">
        <v>487</v>
      </c>
      <c r="P732" s="411" t="s">
        <v>484</v>
      </c>
      <c r="Q732" s="410" t="s">
        <v>491</v>
      </c>
      <c r="R732" s="411" t="s">
        <v>492</v>
      </c>
      <c r="S732" s="411" t="s">
        <v>493</v>
      </c>
      <c r="T732" s="411">
        <v>40637531</v>
      </c>
      <c r="U732" s="411"/>
      <c r="V732" s="411"/>
      <c r="W732" s="412" t="s">
        <v>1546</v>
      </c>
      <c r="X732" s="411" t="s">
        <v>1148</v>
      </c>
      <c r="Y732" s="411" t="s">
        <v>496</v>
      </c>
      <c r="Z732" s="411" t="s">
        <v>497</v>
      </c>
      <c r="AA732" s="411" t="s">
        <v>498</v>
      </c>
      <c r="AB732" s="411" t="s">
        <v>499</v>
      </c>
      <c r="AC732" s="411" t="s">
        <v>500</v>
      </c>
      <c r="AD732" s="413">
        <v>681984</v>
      </c>
      <c r="AE732" s="413">
        <v>681984</v>
      </c>
      <c r="AF732" s="411" t="s">
        <v>273</v>
      </c>
      <c r="AG732" s="411">
        <v>2.2060999999999999E-4</v>
      </c>
      <c r="AH732" s="413">
        <v>150.44999999999999</v>
      </c>
      <c r="AI732" s="413">
        <v>150.44999999999999</v>
      </c>
      <c r="AJ732" s="411" t="s">
        <v>501</v>
      </c>
      <c r="AK732" s="411" t="s">
        <v>502</v>
      </c>
      <c r="AL732" s="410" t="s">
        <v>503</v>
      </c>
      <c r="AM732" s="411">
        <v>34810</v>
      </c>
      <c r="AN732" s="411">
        <v>74510</v>
      </c>
      <c r="AO732" s="410" t="s">
        <v>477</v>
      </c>
      <c r="AP732" s="410" t="s">
        <v>504</v>
      </c>
      <c r="AQ732" s="411" t="s">
        <v>1149</v>
      </c>
      <c r="AR732" s="411" t="s">
        <v>528</v>
      </c>
      <c r="AS732" s="412" t="s">
        <v>1546</v>
      </c>
      <c r="AT732" s="411" t="s">
        <v>482</v>
      </c>
      <c r="AU732" s="411" t="s">
        <v>1917</v>
      </c>
      <c r="AV732" s="413" t="s">
        <v>1918</v>
      </c>
      <c r="AW732" s="411"/>
      <c r="AX732" s="411" t="s">
        <v>603</v>
      </c>
      <c r="AY732" s="413" t="s">
        <v>1921</v>
      </c>
      <c r="AZ732" s="411">
        <v>1040682</v>
      </c>
      <c r="BA732" s="411" t="s">
        <v>1435</v>
      </c>
      <c r="BB732" s="411" t="s">
        <v>1436</v>
      </c>
      <c r="BC732" s="411" t="s">
        <v>512</v>
      </c>
      <c r="BD732" s="411" t="s">
        <v>1920</v>
      </c>
      <c r="BE732" s="412" t="s">
        <v>1562</v>
      </c>
      <c r="BF732" s="411" t="s">
        <v>273</v>
      </c>
      <c r="BG732" s="413" t="s">
        <v>1918</v>
      </c>
      <c r="BH732" s="411"/>
      <c r="BI732" s="411"/>
      <c r="BJ732" s="411"/>
      <c r="BK732" s="411"/>
      <c r="BL732" s="411"/>
      <c r="BM732" s="411"/>
      <c r="BN732" s="411"/>
      <c r="BO732" s="411"/>
      <c r="BP732" s="411"/>
      <c r="BQ732" s="411"/>
      <c r="BR732" s="411"/>
    </row>
    <row r="733" spans="1:70" hidden="1" x14ac:dyDescent="0.35">
      <c r="A733" s="301" t="s">
        <v>477</v>
      </c>
      <c r="B733" s="302" t="s">
        <v>478</v>
      </c>
      <c r="C733" s="302" t="s">
        <v>479</v>
      </c>
      <c r="D733" s="303" t="s">
        <v>480</v>
      </c>
      <c r="E733" s="303" t="s">
        <v>481</v>
      </c>
      <c r="F733" s="302" t="s">
        <v>482</v>
      </c>
      <c r="G733" s="302" t="s">
        <v>483</v>
      </c>
      <c r="H733" s="302" t="s">
        <v>484</v>
      </c>
      <c r="I733" s="302" t="s">
        <v>485</v>
      </c>
      <c r="J733" s="302" t="s">
        <v>486</v>
      </c>
      <c r="K733" s="302" t="s">
        <v>487</v>
      </c>
      <c r="L733" s="301" t="s">
        <v>488</v>
      </c>
      <c r="M733" s="302" t="s">
        <v>607</v>
      </c>
      <c r="N733" s="302" t="s">
        <v>608</v>
      </c>
      <c r="O733" s="302" t="s">
        <v>487</v>
      </c>
      <c r="P733" s="302" t="s">
        <v>484</v>
      </c>
      <c r="Q733" s="301" t="s">
        <v>491</v>
      </c>
      <c r="R733" s="302" t="s">
        <v>492</v>
      </c>
      <c r="S733" s="302" t="s">
        <v>493</v>
      </c>
      <c r="T733" s="302">
        <v>40646658</v>
      </c>
      <c r="U733" s="302"/>
      <c r="V733" s="302"/>
      <c r="W733" s="303" t="s">
        <v>1546</v>
      </c>
      <c r="X733" s="302" t="s">
        <v>792</v>
      </c>
      <c r="Y733" s="302" t="s">
        <v>496</v>
      </c>
      <c r="Z733" s="302" t="s">
        <v>793</v>
      </c>
      <c r="AA733" s="302"/>
      <c r="AB733" s="302" t="s">
        <v>794</v>
      </c>
      <c r="AC733" s="302" t="s">
        <v>795</v>
      </c>
      <c r="AD733" s="304">
        <v>0</v>
      </c>
      <c r="AE733" s="304">
        <v>843386.88</v>
      </c>
      <c r="AF733" s="302" t="s">
        <v>273</v>
      </c>
      <c r="AG733" s="302">
        <v>2.2060999999999999E-4</v>
      </c>
      <c r="AH733" s="304">
        <v>0</v>
      </c>
      <c r="AI733" s="304">
        <v>186.06</v>
      </c>
      <c r="AJ733" s="302"/>
      <c r="AK733" s="302"/>
      <c r="AL733" s="301"/>
      <c r="AM733" s="302"/>
      <c r="AN733" s="302"/>
      <c r="AO733" s="301"/>
      <c r="AP733" s="301"/>
      <c r="AQ733" s="302" t="s">
        <v>796</v>
      </c>
      <c r="AR733" s="302"/>
      <c r="AS733" s="303"/>
      <c r="AT733" s="302"/>
      <c r="AU733" s="302"/>
      <c r="AV733" s="304"/>
      <c r="AW733" s="302"/>
      <c r="AX733" s="302"/>
      <c r="AY733" s="304"/>
      <c r="AZ733" s="302"/>
      <c r="BA733" s="302"/>
      <c r="BB733" s="302"/>
      <c r="BC733" s="302"/>
      <c r="BD733" s="302"/>
      <c r="BE733" s="303"/>
      <c r="BF733" s="302"/>
      <c r="BG733" s="304"/>
      <c r="BH733" s="302"/>
      <c r="BI733" s="302"/>
      <c r="BJ733" s="302"/>
      <c r="BK733" s="302"/>
      <c r="BL733" s="302"/>
      <c r="BM733" s="302"/>
      <c r="BN733" s="302"/>
      <c r="BO733" s="302"/>
      <c r="BP733" s="302"/>
      <c r="BQ733" s="302"/>
      <c r="BR733" s="302"/>
    </row>
    <row r="734" spans="1:70" s="399" customFormat="1" hidden="1" x14ac:dyDescent="0.35">
      <c r="A734" s="395" t="s">
        <v>477</v>
      </c>
      <c r="B734" s="396" t="s">
        <v>478</v>
      </c>
      <c r="C734" s="396" t="s">
        <v>479</v>
      </c>
      <c r="D734" s="397" t="s">
        <v>480</v>
      </c>
      <c r="E734" s="397" t="s">
        <v>481</v>
      </c>
      <c r="F734" s="396" t="s">
        <v>482</v>
      </c>
      <c r="G734" s="396" t="s">
        <v>483</v>
      </c>
      <c r="H734" s="396" t="s">
        <v>484</v>
      </c>
      <c r="I734" s="396" t="s">
        <v>485</v>
      </c>
      <c r="J734" s="396" t="s">
        <v>486</v>
      </c>
      <c r="K734" s="396" t="s">
        <v>487</v>
      </c>
      <c r="L734" s="395" t="s">
        <v>488</v>
      </c>
      <c r="M734" s="396" t="s">
        <v>607</v>
      </c>
      <c r="N734" s="396" t="s">
        <v>608</v>
      </c>
      <c r="O734" s="396" t="s">
        <v>487</v>
      </c>
      <c r="P734" s="396" t="s">
        <v>484</v>
      </c>
      <c r="Q734" s="395" t="s">
        <v>491</v>
      </c>
      <c r="R734" s="396" t="s">
        <v>492</v>
      </c>
      <c r="S734" s="396" t="s">
        <v>493</v>
      </c>
      <c r="T734" s="396">
        <v>40675605</v>
      </c>
      <c r="U734" s="396"/>
      <c r="V734" s="396"/>
      <c r="W734" s="397" t="s">
        <v>1562</v>
      </c>
      <c r="X734" s="396" t="s">
        <v>1262</v>
      </c>
      <c r="Y734" s="396" t="s">
        <v>496</v>
      </c>
      <c r="Z734" s="396" t="s">
        <v>497</v>
      </c>
      <c r="AA734" s="396" t="s">
        <v>498</v>
      </c>
      <c r="AB734" s="396" t="s">
        <v>499</v>
      </c>
      <c r="AC734" s="396" t="s">
        <v>500</v>
      </c>
      <c r="AD734" s="398">
        <v>435200</v>
      </c>
      <c r="AE734" s="398">
        <v>435200</v>
      </c>
      <c r="AF734" s="396" t="s">
        <v>273</v>
      </c>
      <c r="AG734" s="396">
        <v>2.2207999999999999E-4</v>
      </c>
      <c r="AH734" s="398">
        <v>96.65</v>
      </c>
      <c r="AI734" s="398">
        <v>96.65</v>
      </c>
      <c r="AJ734" s="396" t="s">
        <v>501</v>
      </c>
      <c r="AK734" s="396" t="s">
        <v>502</v>
      </c>
      <c r="AL734" s="395" t="s">
        <v>503</v>
      </c>
      <c r="AM734" s="396">
        <v>34810</v>
      </c>
      <c r="AN734" s="396">
        <v>71620</v>
      </c>
      <c r="AO734" s="395" t="s">
        <v>477</v>
      </c>
      <c r="AP734" s="395" t="s">
        <v>504</v>
      </c>
      <c r="AQ734" s="396" t="s">
        <v>1263</v>
      </c>
      <c r="AR734" s="396" t="s">
        <v>528</v>
      </c>
      <c r="AS734" s="397" t="s">
        <v>1556</v>
      </c>
      <c r="AT734" s="396" t="s">
        <v>482</v>
      </c>
      <c r="AU734" s="396" t="s">
        <v>1922</v>
      </c>
      <c r="AV734" s="398" t="s">
        <v>1923</v>
      </c>
      <c r="AW734" s="396" t="s">
        <v>777</v>
      </c>
      <c r="AX734" s="396" t="s">
        <v>509</v>
      </c>
      <c r="AY734" s="398" t="s">
        <v>1924</v>
      </c>
      <c r="AZ734" s="396" t="s">
        <v>1925</v>
      </c>
      <c r="BA734" s="396" t="s">
        <v>1926</v>
      </c>
      <c r="BB734" s="396" t="s">
        <v>1927</v>
      </c>
      <c r="BC734" s="396" t="s">
        <v>521</v>
      </c>
      <c r="BD734" s="396" t="s">
        <v>1928</v>
      </c>
      <c r="BE734" s="397" t="s">
        <v>1568</v>
      </c>
      <c r="BF734" s="396" t="s">
        <v>273</v>
      </c>
      <c r="BG734" s="398" t="s">
        <v>1923</v>
      </c>
      <c r="BH734" s="396"/>
      <c r="BI734" s="396"/>
      <c r="BJ734" s="396"/>
      <c r="BK734" s="396"/>
      <c r="BL734" s="396"/>
      <c r="BM734" s="396"/>
      <c r="BN734" s="396"/>
      <c r="BO734" s="396"/>
      <c r="BP734" s="396"/>
      <c r="BQ734" s="396"/>
      <c r="BR734" s="396"/>
    </row>
    <row r="735" spans="1:70" s="399" customFormat="1" hidden="1" x14ac:dyDescent="0.35">
      <c r="A735" s="395" t="s">
        <v>477</v>
      </c>
      <c r="B735" s="396" t="s">
        <v>478</v>
      </c>
      <c r="C735" s="396" t="s">
        <v>479</v>
      </c>
      <c r="D735" s="397" t="s">
        <v>480</v>
      </c>
      <c r="E735" s="397" t="s">
        <v>481</v>
      </c>
      <c r="F735" s="396" t="s">
        <v>482</v>
      </c>
      <c r="G735" s="396" t="s">
        <v>483</v>
      </c>
      <c r="H735" s="396" t="s">
        <v>484</v>
      </c>
      <c r="I735" s="396" t="s">
        <v>485</v>
      </c>
      <c r="J735" s="396" t="s">
        <v>486</v>
      </c>
      <c r="K735" s="396" t="s">
        <v>487</v>
      </c>
      <c r="L735" s="395" t="s">
        <v>488</v>
      </c>
      <c r="M735" s="396" t="s">
        <v>607</v>
      </c>
      <c r="N735" s="396" t="s">
        <v>608</v>
      </c>
      <c r="O735" s="396" t="s">
        <v>487</v>
      </c>
      <c r="P735" s="396" t="s">
        <v>484</v>
      </c>
      <c r="Q735" s="395" t="s">
        <v>491</v>
      </c>
      <c r="R735" s="396" t="s">
        <v>492</v>
      </c>
      <c r="S735" s="396" t="s">
        <v>493</v>
      </c>
      <c r="T735" s="396">
        <v>40675606</v>
      </c>
      <c r="U735" s="396"/>
      <c r="V735" s="396"/>
      <c r="W735" s="397" t="s">
        <v>1562</v>
      </c>
      <c r="X735" s="396" t="s">
        <v>1262</v>
      </c>
      <c r="Y735" s="396" t="s">
        <v>496</v>
      </c>
      <c r="Z735" s="396" t="s">
        <v>497</v>
      </c>
      <c r="AA735" s="396" t="s">
        <v>498</v>
      </c>
      <c r="AB735" s="396" t="s">
        <v>499</v>
      </c>
      <c r="AC735" s="396" t="s">
        <v>500</v>
      </c>
      <c r="AD735" s="398">
        <v>1478400</v>
      </c>
      <c r="AE735" s="398">
        <v>1478400</v>
      </c>
      <c r="AF735" s="396" t="s">
        <v>273</v>
      </c>
      <c r="AG735" s="396">
        <v>2.2207999999999999E-4</v>
      </c>
      <c r="AH735" s="398">
        <v>328.32</v>
      </c>
      <c r="AI735" s="398">
        <v>328.32</v>
      </c>
      <c r="AJ735" s="396" t="s">
        <v>501</v>
      </c>
      <c r="AK735" s="396" t="s">
        <v>502</v>
      </c>
      <c r="AL735" s="395" t="s">
        <v>503</v>
      </c>
      <c r="AM735" s="396">
        <v>34810</v>
      </c>
      <c r="AN735" s="396">
        <v>71620</v>
      </c>
      <c r="AO735" s="395" t="s">
        <v>477</v>
      </c>
      <c r="AP735" s="395" t="s">
        <v>504</v>
      </c>
      <c r="AQ735" s="396" t="s">
        <v>1263</v>
      </c>
      <c r="AR735" s="396" t="s">
        <v>528</v>
      </c>
      <c r="AS735" s="397" t="s">
        <v>1556</v>
      </c>
      <c r="AT735" s="396" t="s">
        <v>482</v>
      </c>
      <c r="AU735" s="396" t="s">
        <v>1922</v>
      </c>
      <c r="AV735" s="398" t="s">
        <v>1923</v>
      </c>
      <c r="AW735" s="396" t="s">
        <v>777</v>
      </c>
      <c r="AX735" s="396" t="s">
        <v>951</v>
      </c>
      <c r="AY735" s="398" t="s">
        <v>1929</v>
      </c>
      <c r="AZ735" s="396" t="s">
        <v>1925</v>
      </c>
      <c r="BA735" s="396" t="s">
        <v>1926</v>
      </c>
      <c r="BB735" s="396" t="s">
        <v>1927</v>
      </c>
      <c r="BC735" s="396" t="s">
        <v>521</v>
      </c>
      <c r="BD735" s="396" t="s">
        <v>1928</v>
      </c>
      <c r="BE735" s="397" t="s">
        <v>1568</v>
      </c>
      <c r="BF735" s="396" t="s">
        <v>273</v>
      </c>
      <c r="BG735" s="398" t="s">
        <v>1923</v>
      </c>
      <c r="BH735" s="396"/>
      <c r="BI735" s="396"/>
      <c r="BJ735" s="396"/>
      <c r="BK735" s="396"/>
      <c r="BL735" s="396"/>
      <c r="BM735" s="396"/>
      <c r="BN735" s="396"/>
      <c r="BO735" s="396"/>
      <c r="BP735" s="396"/>
      <c r="BQ735" s="396"/>
      <c r="BR735" s="396"/>
    </row>
    <row r="736" spans="1:70" s="399" customFormat="1" hidden="1" x14ac:dyDescent="0.35">
      <c r="A736" s="395" t="s">
        <v>477</v>
      </c>
      <c r="B736" s="396" t="s">
        <v>478</v>
      </c>
      <c r="C736" s="396" t="s">
        <v>479</v>
      </c>
      <c r="D736" s="397" t="s">
        <v>480</v>
      </c>
      <c r="E736" s="397" t="s">
        <v>481</v>
      </c>
      <c r="F736" s="396" t="s">
        <v>482</v>
      </c>
      <c r="G736" s="396" t="s">
        <v>483</v>
      </c>
      <c r="H736" s="396" t="s">
        <v>484</v>
      </c>
      <c r="I736" s="396" t="s">
        <v>485</v>
      </c>
      <c r="J736" s="396" t="s">
        <v>486</v>
      </c>
      <c r="K736" s="396" t="s">
        <v>487</v>
      </c>
      <c r="L736" s="395" t="s">
        <v>488</v>
      </c>
      <c r="M736" s="396" t="s">
        <v>607</v>
      </c>
      <c r="N736" s="396" t="s">
        <v>608</v>
      </c>
      <c r="O736" s="396" t="s">
        <v>487</v>
      </c>
      <c r="P736" s="396" t="s">
        <v>484</v>
      </c>
      <c r="Q736" s="395" t="s">
        <v>491</v>
      </c>
      <c r="R736" s="396" t="s">
        <v>492</v>
      </c>
      <c r="S736" s="396" t="s">
        <v>493</v>
      </c>
      <c r="T736" s="396">
        <v>40675607</v>
      </c>
      <c r="U736" s="396"/>
      <c r="V736" s="396"/>
      <c r="W736" s="397" t="s">
        <v>1562</v>
      </c>
      <c r="X736" s="396" t="s">
        <v>1058</v>
      </c>
      <c r="Y736" s="396" t="s">
        <v>496</v>
      </c>
      <c r="Z736" s="396" t="s">
        <v>497</v>
      </c>
      <c r="AA736" s="396" t="s">
        <v>498</v>
      </c>
      <c r="AB736" s="396" t="s">
        <v>499</v>
      </c>
      <c r="AC736" s="396" t="s">
        <v>500</v>
      </c>
      <c r="AD736" s="398">
        <v>0</v>
      </c>
      <c r="AE736" s="398">
        <v>0</v>
      </c>
      <c r="AF736" s="396" t="s">
        <v>273</v>
      </c>
      <c r="AG736" s="396">
        <v>2.2207999999999999E-4</v>
      </c>
      <c r="AH736" s="398">
        <v>0</v>
      </c>
      <c r="AI736" s="398">
        <v>0</v>
      </c>
      <c r="AJ736" s="396" t="s">
        <v>501</v>
      </c>
      <c r="AK736" s="396" t="s">
        <v>502</v>
      </c>
      <c r="AL736" s="395" t="s">
        <v>503</v>
      </c>
      <c r="AM736" s="396">
        <v>34810</v>
      </c>
      <c r="AN736" s="396">
        <v>71635</v>
      </c>
      <c r="AO736" s="395" t="s">
        <v>477</v>
      </c>
      <c r="AP736" s="395" t="s">
        <v>504</v>
      </c>
      <c r="AQ736" s="396" t="s">
        <v>1059</v>
      </c>
      <c r="AR736" s="396" t="s">
        <v>528</v>
      </c>
      <c r="AS736" s="397" t="s">
        <v>1556</v>
      </c>
      <c r="AT736" s="396" t="s">
        <v>482</v>
      </c>
      <c r="AU736" s="396" t="s">
        <v>1922</v>
      </c>
      <c r="AV736" s="398" t="s">
        <v>1923</v>
      </c>
      <c r="AW736" s="396" t="s">
        <v>1060</v>
      </c>
      <c r="AX736" s="396" t="s">
        <v>603</v>
      </c>
      <c r="AY736" s="398" t="s">
        <v>606</v>
      </c>
      <c r="AZ736" s="396" t="s">
        <v>1925</v>
      </c>
      <c r="BA736" s="396" t="s">
        <v>1926</v>
      </c>
      <c r="BB736" s="396" t="s">
        <v>1927</v>
      </c>
      <c r="BC736" s="396" t="s">
        <v>521</v>
      </c>
      <c r="BD736" s="396" t="s">
        <v>1928</v>
      </c>
      <c r="BE736" s="397" t="s">
        <v>1568</v>
      </c>
      <c r="BF736" s="396" t="s">
        <v>273</v>
      </c>
      <c r="BG736" s="398" t="s">
        <v>1923</v>
      </c>
      <c r="BH736" s="396"/>
      <c r="BI736" s="396"/>
      <c r="BJ736" s="396"/>
      <c r="BK736" s="396"/>
      <c r="BL736" s="396"/>
      <c r="BM736" s="396"/>
      <c r="BN736" s="396"/>
      <c r="BO736" s="396"/>
      <c r="BP736" s="396"/>
      <c r="BQ736" s="396"/>
      <c r="BR736" s="396"/>
    </row>
    <row r="737" spans="1:70" s="399" customFormat="1" hidden="1" x14ac:dyDescent="0.35">
      <c r="A737" s="395" t="s">
        <v>477</v>
      </c>
      <c r="B737" s="396" t="s">
        <v>478</v>
      </c>
      <c r="C737" s="396" t="s">
        <v>479</v>
      </c>
      <c r="D737" s="397" t="s">
        <v>480</v>
      </c>
      <c r="E737" s="397" t="s">
        <v>481</v>
      </c>
      <c r="F737" s="396" t="s">
        <v>482</v>
      </c>
      <c r="G737" s="396" t="s">
        <v>483</v>
      </c>
      <c r="H737" s="396" t="s">
        <v>484</v>
      </c>
      <c r="I737" s="396" t="s">
        <v>485</v>
      </c>
      <c r="J737" s="396" t="s">
        <v>486</v>
      </c>
      <c r="K737" s="396" t="s">
        <v>487</v>
      </c>
      <c r="L737" s="395" t="s">
        <v>488</v>
      </c>
      <c r="M737" s="396" t="s">
        <v>607</v>
      </c>
      <c r="N737" s="396" t="s">
        <v>608</v>
      </c>
      <c r="O737" s="396" t="s">
        <v>487</v>
      </c>
      <c r="P737" s="396" t="s">
        <v>484</v>
      </c>
      <c r="Q737" s="395" t="s">
        <v>491</v>
      </c>
      <c r="R737" s="396" t="s">
        <v>492</v>
      </c>
      <c r="S737" s="396" t="s">
        <v>493</v>
      </c>
      <c r="T737" s="396">
        <v>40675608</v>
      </c>
      <c r="U737" s="396"/>
      <c r="V737" s="396"/>
      <c r="W737" s="397" t="s">
        <v>1562</v>
      </c>
      <c r="X737" s="396" t="s">
        <v>1262</v>
      </c>
      <c r="Y737" s="396" t="s">
        <v>496</v>
      </c>
      <c r="Z737" s="396" t="s">
        <v>497</v>
      </c>
      <c r="AA737" s="396" t="s">
        <v>498</v>
      </c>
      <c r="AB737" s="396" t="s">
        <v>499</v>
      </c>
      <c r="AC737" s="396" t="s">
        <v>500</v>
      </c>
      <c r="AD737" s="398">
        <v>871200</v>
      </c>
      <c r="AE737" s="398">
        <v>871200</v>
      </c>
      <c r="AF737" s="396" t="s">
        <v>273</v>
      </c>
      <c r="AG737" s="396">
        <v>2.2207999999999999E-4</v>
      </c>
      <c r="AH737" s="398">
        <v>193.48</v>
      </c>
      <c r="AI737" s="398">
        <v>193.48</v>
      </c>
      <c r="AJ737" s="396" t="s">
        <v>501</v>
      </c>
      <c r="AK737" s="396" t="s">
        <v>502</v>
      </c>
      <c r="AL737" s="395" t="s">
        <v>503</v>
      </c>
      <c r="AM737" s="396">
        <v>34810</v>
      </c>
      <c r="AN737" s="396">
        <v>71620</v>
      </c>
      <c r="AO737" s="395" t="s">
        <v>477</v>
      </c>
      <c r="AP737" s="395" t="s">
        <v>504</v>
      </c>
      <c r="AQ737" s="396" t="s">
        <v>1263</v>
      </c>
      <c r="AR737" s="396" t="s">
        <v>528</v>
      </c>
      <c r="AS737" s="397" t="s">
        <v>1556</v>
      </c>
      <c r="AT737" s="396" t="s">
        <v>482</v>
      </c>
      <c r="AU737" s="396" t="s">
        <v>1922</v>
      </c>
      <c r="AV737" s="398" t="s">
        <v>1923</v>
      </c>
      <c r="AW737" s="396" t="s">
        <v>777</v>
      </c>
      <c r="AX737" s="396" t="s">
        <v>963</v>
      </c>
      <c r="AY737" s="398" t="s">
        <v>1930</v>
      </c>
      <c r="AZ737" s="396" t="s">
        <v>1925</v>
      </c>
      <c r="BA737" s="396" t="s">
        <v>1926</v>
      </c>
      <c r="BB737" s="396" t="s">
        <v>1927</v>
      </c>
      <c r="BC737" s="396" t="s">
        <v>521</v>
      </c>
      <c r="BD737" s="396" t="s">
        <v>1928</v>
      </c>
      <c r="BE737" s="397" t="s">
        <v>1568</v>
      </c>
      <c r="BF737" s="396" t="s">
        <v>273</v>
      </c>
      <c r="BG737" s="398" t="s">
        <v>1923</v>
      </c>
      <c r="BH737" s="396"/>
      <c r="BI737" s="396"/>
      <c r="BJ737" s="396"/>
      <c r="BK737" s="396"/>
      <c r="BL737" s="396"/>
      <c r="BM737" s="396"/>
      <c r="BN737" s="396"/>
      <c r="BO737" s="396"/>
      <c r="BP737" s="396"/>
      <c r="BQ737" s="396"/>
      <c r="BR737" s="396"/>
    </row>
    <row r="738" spans="1:70" hidden="1" x14ac:dyDescent="0.35">
      <c r="A738" s="301" t="s">
        <v>477</v>
      </c>
      <c r="B738" s="302" t="s">
        <v>478</v>
      </c>
      <c r="C738" s="302" t="s">
        <v>479</v>
      </c>
      <c r="D738" s="303" t="s">
        <v>480</v>
      </c>
      <c r="E738" s="303" t="s">
        <v>481</v>
      </c>
      <c r="F738" s="302" t="s">
        <v>482</v>
      </c>
      <c r="G738" s="302" t="s">
        <v>483</v>
      </c>
      <c r="H738" s="302" t="s">
        <v>484</v>
      </c>
      <c r="I738" s="302" t="s">
        <v>485</v>
      </c>
      <c r="J738" s="302" t="s">
        <v>486</v>
      </c>
      <c r="K738" s="302" t="s">
        <v>487</v>
      </c>
      <c r="L738" s="301" t="s">
        <v>488</v>
      </c>
      <c r="M738" s="302" t="s">
        <v>607</v>
      </c>
      <c r="N738" s="302" t="s">
        <v>608</v>
      </c>
      <c r="O738" s="302" t="s">
        <v>487</v>
      </c>
      <c r="P738" s="302" t="s">
        <v>484</v>
      </c>
      <c r="Q738" s="301" t="s">
        <v>491</v>
      </c>
      <c r="R738" s="302" t="s">
        <v>492</v>
      </c>
      <c r="S738" s="302" t="s">
        <v>493</v>
      </c>
      <c r="T738" s="302">
        <v>40694810</v>
      </c>
      <c r="U738" s="302"/>
      <c r="V738" s="302"/>
      <c r="W738" s="303" t="s">
        <v>1562</v>
      </c>
      <c r="X738" s="302" t="s">
        <v>792</v>
      </c>
      <c r="Y738" s="302" t="s">
        <v>496</v>
      </c>
      <c r="Z738" s="302" t="s">
        <v>793</v>
      </c>
      <c r="AA738" s="302"/>
      <c r="AB738" s="302" t="s">
        <v>794</v>
      </c>
      <c r="AC738" s="302" t="s">
        <v>795</v>
      </c>
      <c r="AD738" s="304">
        <v>0</v>
      </c>
      <c r="AE738" s="304">
        <v>194936</v>
      </c>
      <c r="AF738" s="302" t="s">
        <v>273</v>
      </c>
      <c r="AG738" s="302">
        <v>2.2207999999999999E-4</v>
      </c>
      <c r="AH738" s="304">
        <v>0</v>
      </c>
      <c r="AI738" s="304">
        <v>43.29</v>
      </c>
      <c r="AJ738" s="302"/>
      <c r="AK738" s="302"/>
      <c r="AL738" s="301"/>
      <c r="AM738" s="302"/>
      <c r="AN738" s="302"/>
      <c r="AO738" s="301"/>
      <c r="AP738" s="301"/>
      <c r="AQ738" s="302" t="s">
        <v>796</v>
      </c>
      <c r="AR738" s="302"/>
      <c r="AS738" s="303"/>
      <c r="AT738" s="302"/>
      <c r="AU738" s="302"/>
      <c r="AV738" s="304"/>
      <c r="AW738" s="302"/>
      <c r="AX738" s="302"/>
      <c r="AY738" s="304"/>
      <c r="AZ738" s="302"/>
      <c r="BA738" s="302"/>
      <c r="BB738" s="302"/>
      <c r="BC738" s="302"/>
      <c r="BD738" s="302"/>
      <c r="BE738" s="303"/>
      <c r="BF738" s="302"/>
      <c r="BG738" s="304"/>
      <c r="BH738" s="302"/>
      <c r="BI738" s="302"/>
      <c r="BJ738" s="302"/>
      <c r="BK738" s="302"/>
      <c r="BL738" s="302"/>
      <c r="BM738" s="302"/>
      <c r="BN738" s="302"/>
      <c r="BO738" s="302"/>
      <c r="BP738" s="302"/>
      <c r="BQ738" s="302"/>
      <c r="BR738" s="302"/>
    </row>
    <row r="739" spans="1:70" s="399" customFormat="1" hidden="1" x14ac:dyDescent="0.35">
      <c r="A739" s="395" t="s">
        <v>477</v>
      </c>
      <c r="B739" s="396" t="s">
        <v>478</v>
      </c>
      <c r="C739" s="396" t="s">
        <v>479</v>
      </c>
      <c r="D739" s="397" t="s">
        <v>480</v>
      </c>
      <c r="E739" s="397" t="s">
        <v>481</v>
      </c>
      <c r="F739" s="396" t="s">
        <v>482</v>
      </c>
      <c r="G739" s="396" t="s">
        <v>483</v>
      </c>
      <c r="H739" s="396" t="s">
        <v>484</v>
      </c>
      <c r="I739" s="396" t="s">
        <v>485</v>
      </c>
      <c r="J739" s="396" t="s">
        <v>486</v>
      </c>
      <c r="K739" s="396" t="s">
        <v>487</v>
      </c>
      <c r="L739" s="395" t="s">
        <v>488</v>
      </c>
      <c r="M739" s="396" t="s">
        <v>607</v>
      </c>
      <c r="N739" s="396" t="s">
        <v>608</v>
      </c>
      <c r="O739" s="396" t="s">
        <v>487</v>
      </c>
      <c r="P739" s="396" t="s">
        <v>484</v>
      </c>
      <c r="Q739" s="395" t="s">
        <v>491</v>
      </c>
      <c r="R739" s="396" t="s">
        <v>492</v>
      </c>
      <c r="S739" s="396" t="s">
        <v>493</v>
      </c>
      <c r="T739" s="396">
        <v>40967210</v>
      </c>
      <c r="U739" s="396"/>
      <c r="V739" s="396"/>
      <c r="W739" s="397" t="s">
        <v>723</v>
      </c>
      <c r="X739" s="396" t="s">
        <v>1262</v>
      </c>
      <c r="Y739" s="396" t="s">
        <v>496</v>
      </c>
      <c r="Z739" s="396" t="s">
        <v>497</v>
      </c>
      <c r="AA739" s="396" t="s">
        <v>498</v>
      </c>
      <c r="AB739" s="396" t="s">
        <v>499</v>
      </c>
      <c r="AC739" s="396" t="s">
        <v>500</v>
      </c>
      <c r="AD739" s="398">
        <v>400</v>
      </c>
      <c r="AE739" s="398">
        <v>400</v>
      </c>
      <c r="AF739" s="396" t="s">
        <v>741</v>
      </c>
      <c r="AG739" s="396">
        <v>1</v>
      </c>
      <c r="AH739" s="398">
        <v>400</v>
      </c>
      <c r="AI739" s="398">
        <v>400</v>
      </c>
      <c r="AJ739" s="396" t="s">
        <v>501</v>
      </c>
      <c r="AK739" s="396" t="s">
        <v>502</v>
      </c>
      <c r="AL739" s="395" t="s">
        <v>503</v>
      </c>
      <c r="AM739" s="396">
        <v>34810</v>
      </c>
      <c r="AN739" s="396">
        <v>71620</v>
      </c>
      <c r="AO739" s="395" t="s">
        <v>477</v>
      </c>
      <c r="AP739" s="395" t="s">
        <v>504</v>
      </c>
      <c r="AQ739" s="396" t="s">
        <v>1263</v>
      </c>
      <c r="AR739" s="396" t="s">
        <v>528</v>
      </c>
      <c r="AS739" s="397" t="s">
        <v>723</v>
      </c>
      <c r="AT739" s="396" t="s">
        <v>482</v>
      </c>
      <c r="AU739" s="396" t="s">
        <v>1931</v>
      </c>
      <c r="AV739" s="398" t="s">
        <v>1932</v>
      </c>
      <c r="AW739" s="396" t="s">
        <v>777</v>
      </c>
      <c r="AX739" s="396" t="s">
        <v>963</v>
      </c>
      <c r="AY739" s="398" t="s">
        <v>1933</v>
      </c>
      <c r="AZ739" s="396" t="s">
        <v>1053</v>
      </c>
      <c r="BA739" s="396" t="s">
        <v>1054</v>
      </c>
      <c r="BB739" s="396" t="s">
        <v>1055</v>
      </c>
      <c r="BC739" s="396" t="s">
        <v>512</v>
      </c>
      <c r="BD739" s="396" t="s">
        <v>1934</v>
      </c>
      <c r="BE739" s="397" t="s">
        <v>1935</v>
      </c>
      <c r="BF739" s="396" t="s">
        <v>273</v>
      </c>
      <c r="BG739" s="398" t="s">
        <v>1936</v>
      </c>
      <c r="BH739" s="396"/>
      <c r="BI739" s="396"/>
      <c r="BJ739" s="396"/>
      <c r="BK739" s="396"/>
      <c r="BL739" s="396"/>
      <c r="BM739" s="396"/>
      <c r="BN739" s="396"/>
      <c r="BO739" s="396"/>
      <c r="BP739" s="396"/>
      <c r="BQ739" s="396"/>
      <c r="BR739" s="396"/>
    </row>
    <row r="740" spans="1:70" s="399" customFormat="1" hidden="1" x14ac:dyDescent="0.35">
      <c r="A740" s="395" t="s">
        <v>477</v>
      </c>
      <c r="B740" s="396" t="s">
        <v>478</v>
      </c>
      <c r="C740" s="396" t="s">
        <v>479</v>
      </c>
      <c r="D740" s="397" t="s">
        <v>480</v>
      </c>
      <c r="E740" s="397" t="s">
        <v>481</v>
      </c>
      <c r="F740" s="396" t="s">
        <v>482</v>
      </c>
      <c r="G740" s="396" t="s">
        <v>483</v>
      </c>
      <c r="H740" s="396" t="s">
        <v>484</v>
      </c>
      <c r="I740" s="396" t="s">
        <v>485</v>
      </c>
      <c r="J740" s="396" t="s">
        <v>486</v>
      </c>
      <c r="K740" s="396" t="s">
        <v>487</v>
      </c>
      <c r="L740" s="395" t="s">
        <v>488</v>
      </c>
      <c r="M740" s="396" t="s">
        <v>607</v>
      </c>
      <c r="N740" s="396" t="s">
        <v>608</v>
      </c>
      <c r="O740" s="396" t="s">
        <v>487</v>
      </c>
      <c r="P740" s="396" t="s">
        <v>484</v>
      </c>
      <c r="Q740" s="395" t="s">
        <v>491</v>
      </c>
      <c r="R740" s="396" t="s">
        <v>492</v>
      </c>
      <c r="S740" s="396" t="s">
        <v>493</v>
      </c>
      <c r="T740" s="396">
        <v>40967211</v>
      </c>
      <c r="U740" s="396"/>
      <c r="V740" s="396"/>
      <c r="W740" s="397" t="s">
        <v>723</v>
      </c>
      <c r="X740" s="396" t="s">
        <v>1262</v>
      </c>
      <c r="Y740" s="396" t="s">
        <v>496</v>
      </c>
      <c r="Z740" s="396" t="s">
        <v>497</v>
      </c>
      <c r="AA740" s="396" t="s">
        <v>498</v>
      </c>
      <c r="AB740" s="396" t="s">
        <v>499</v>
      </c>
      <c r="AC740" s="396" t="s">
        <v>500</v>
      </c>
      <c r="AD740" s="398">
        <v>100</v>
      </c>
      <c r="AE740" s="398">
        <v>100</v>
      </c>
      <c r="AF740" s="396" t="s">
        <v>741</v>
      </c>
      <c r="AG740" s="396">
        <v>1</v>
      </c>
      <c r="AH740" s="398">
        <v>100</v>
      </c>
      <c r="AI740" s="398">
        <v>100</v>
      </c>
      <c r="AJ740" s="396" t="s">
        <v>501</v>
      </c>
      <c r="AK740" s="396" t="s">
        <v>502</v>
      </c>
      <c r="AL740" s="395" t="s">
        <v>503</v>
      </c>
      <c r="AM740" s="396">
        <v>34810</v>
      </c>
      <c r="AN740" s="396">
        <v>71620</v>
      </c>
      <c r="AO740" s="395" t="s">
        <v>477</v>
      </c>
      <c r="AP740" s="395" t="s">
        <v>504</v>
      </c>
      <c r="AQ740" s="396" t="s">
        <v>1263</v>
      </c>
      <c r="AR740" s="396" t="s">
        <v>528</v>
      </c>
      <c r="AS740" s="397" t="s">
        <v>723</v>
      </c>
      <c r="AT740" s="396" t="s">
        <v>482</v>
      </c>
      <c r="AU740" s="396" t="s">
        <v>1931</v>
      </c>
      <c r="AV740" s="398" t="s">
        <v>1932</v>
      </c>
      <c r="AW740" s="396" t="s">
        <v>777</v>
      </c>
      <c r="AX740" s="396" t="s">
        <v>509</v>
      </c>
      <c r="AY740" s="398" t="s">
        <v>1891</v>
      </c>
      <c r="AZ740" s="396" t="s">
        <v>1053</v>
      </c>
      <c r="BA740" s="396" t="s">
        <v>1054</v>
      </c>
      <c r="BB740" s="396" t="s">
        <v>1055</v>
      </c>
      <c r="BC740" s="396" t="s">
        <v>512</v>
      </c>
      <c r="BD740" s="396" t="s">
        <v>1934</v>
      </c>
      <c r="BE740" s="397" t="s">
        <v>1935</v>
      </c>
      <c r="BF740" s="396" t="s">
        <v>273</v>
      </c>
      <c r="BG740" s="398" t="s">
        <v>1936</v>
      </c>
      <c r="BH740" s="396"/>
      <c r="BI740" s="396"/>
      <c r="BJ740" s="396"/>
      <c r="BK740" s="396"/>
      <c r="BL740" s="396"/>
      <c r="BM740" s="396"/>
      <c r="BN740" s="396"/>
      <c r="BO740" s="396"/>
      <c r="BP740" s="396"/>
      <c r="BQ740" s="396"/>
      <c r="BR740" s="396"/>
    </row>
    <row r="741" spans="1:70" s="399" customFormat="1" hidden="1" x14ac:dyDescent="0.35">
      <c r="A741" s="395" t="s">
        <v>477</v>
      </c>
      <c r="B741" s="396" t="s">
        <v>478</v>
      </c>
      <c r="C741" s="396" t="s">
        <v>479</v>
      </c>
      <c r="D741" s="397" t="s">
        <v>480</v>
      </c>
      <c r="E741" s="397" t="s">
        <v>481</v>
      </c>
      <c r="F741" s="396" t="s">
        <v>482</v>
      </c>
      <c r="G741" s="396" t="s">
        <v>483</v>
      </c>
      <c r="H741" s="396" t="s">
        <v>484</v>
      </c>
      <c r="I741" s="396" t="s">
        <v>485</v>
      </c>
      <c r="J741" s="396" t="s">
        <v>486</v>
      </c>
      <c r="K741" s="396" t="s">
        <v>487</v>
      </c>
      <c r="L741" s="395" t="s">
        <v>488</v>
      </c>
      <c r="M741" s="396" t="s">
        <v>607</v>
      </c>
      <c r="N741" s="396" t="s">
        <v>608</v>
      </c>
      <c r="O741" s="396" t="s">
        <v>487</v>
      </c>
      <c r="P741" s="396" t="s">
        <v>484</v>
      </c>
      <c r="Q741" s="395" t="s">
        <v>491</v>
      </c>
      <c r="R741" s="396" t="s">
        <v>492</v>
      </c>
      <c r="S741" s="396" t="s">
        <v>493</v>
      </c>
      <c r="T741" s="396">
        <v>40967212</v>
      </c>
      <c r="U741" s="396"/>
      <c r="V741" s="396"/>
      <c r="W741" s="397" t="s">
        <v>723</v>
      </c>
      <c r="X741" s="396" t="s">
        <v>1262</v>
      </c>
      <c r="Y741" s="396" t="s">
        <v>496</v>
      </c>
      <c r="Z741" s="396" t="s">
        <v>497</v>
      </c>
      <c r="AA741" s="396" t="s">
        <v>498</v>
      </c>
      <c r="AB741" s="396" t="s">
        <v>499</v>
      </c>
      <c r="AC741" s="396" t="s">
        <v>500</v>
      </c>
      <c r="AD741" s="398">
        <v>139</v>
      </c>
      <c r="AE741" s="398">
        <v>139</v>
      </c>
      <c r="AF741" s="396" t="s">
        <v>741</v>
      </c>
      <c r="AG741" s="396">
        <v>1</v>
      </c>
      <c r="AH741" s="398">
        <v>139</v>
      </c>
      <c r="AI741" s="398">
        <v>139</v>
      </c>
      <c r="AJ741" s="396" t="s">
        <v>501</v>
      </c>
      <c r="AK741" s="396" t="s">
        <v>502</v>
      </c>
      <c r="AL741" s="395" t="s">
        <v>503</v>
      </c>
      <c r="AM741" s="396">
        <v>34810</v>
      </c>
      <c r="AN741" s="396">
        <v>71620</v>
      </c>
      <c r="AO741" s="395" t="s">
        <v>477</v>
      </c>
      <c r="AP741" s="395" t="s">
        <v>504</v>
      </c>
      <c r="AQ741" s="396" t="s">
        <v>1263</v>
      </c>
      <c r="AR741" s="396" t="s">
        <v>528</v>
      </c>
      <c r="AS741" s="397" t="s">
        <v>723</v>
      </c>
      <c r="AT741" s="396" t="s">
        <v>482</v>
      </c>
      <c r="AU741" s="396" t="s">
        <v>1931</v>
      </c>
      <c r="AV741" s="398" t="s">
        <v>1932</v>
      </c>
      <c r="AW741" s="396" t="s">
        <v>777</v>
      </c>
      <c r="AX741" s="396" t="s">
        <v>603</v>
      </c>
      <c r="AY741" s="398" t="s">
        <v>1889</v>
      </c>
      <c r="AZ741" s="396" t="s">
        <v>1053</v>
      </c>
      <c r="BA741" s="396" t="s">
        <v>1054</v>
      </c>
      <c r="BB741" s="396" t="s">
        <v>1055</v>
      </c>
      <c r="BC741" s="396" t="s">
        <v>512</v>
      </c>
      <c r="BD741" s="396" t="s">
        <v>1934</v>
      </c>
      <c r="BE741" s="397" t="s">
        <v>1935</v>
      </c>
      <c r="BF741" s="396" t="s">
        <v>273</v>
      </c>
      <c r="BG741" s="398" t="s">
        <v>1936</v>
      </c>
      <c r="BH741" s="396"/>
      <c r="BI741" s="396"/>
      <c r="BJ741" s="396"/>
      <c r="BK741" s="396"/>
      <c r="BL741" s="396"/>
      <c r="BM741" s="396"/>
      <c r="BN741" s="396"/>
      <c r="BO741" s="396"/>
      <c r="BP741" s="396"/>
      <c r="BQ741" s="396"/>
      <c r="BR741" s="396"/>
    </row>
    <row r="742" spans="1:70" s="399" customFormat="1" hidden="1" x14ac:dyDescent="0.35">
      <c r="A742" s="395" t="s">
        <v>477</v>
      </c>
      <c r="B742" s="396" t="s">
        <v>478</v>
      </c>
      <c r="C742" s="396" t="s">
        <v>479</v>
      </c>
      <c r="D742" s="397" t="s">
        <v>480</v>
      </c>
      <c r="E742" s="397" t="s">
        <v>481</v>
      </c>
      <c r="F742" s="396" t="s">
        <v>482</v>
      </c>
      <c r="G742" s="396" t="s">
        <v>483</v>
      </c>
      <c r="H742" s="396" t="s">
        <v>484</v>
      </c>
      <c r="I742" s="396" t="s">
        <v>485</v>
      </c>
      <c r="J742" s="396" t="s">
        <v>486</v>
      </c>
      <c r="K742" s="396" t="s">
        <v>487</v>
      </c>
      <c r="L742" s="395" t="s">
        <v>488</v>
      </c>
      <c r="M742" s="396" t="s">
        <v>607</v>
      </c>
      <c r="N742" s="396" t="s">
        <v>608</v>
      </c>
      <c r="O742" s="396" t="s">
        <v>487</v>
      </c>
      <c r="P742" s="396" t="s">
        <v>484</v>
      </c>
      <c r="Q742" s="395" t="s">
        <v>491</v>
      </c>
      <c r="R742" s="396" t="s">
        <v>492</v>
      </c>
      <c r="S742" s="396" t="s">
        <v>493</v>
      </c>
      <c r="T742" s="396">
        <v>40967213</v>
      </c>
      <c r="U742" s="396"/>
      <c r="V742" s="396"/>
      <c r="W742" s="397" t="s">
        <v>723</v>
      </c>
      <c r="X742" s="396" t="s">
        <v>1262</v>
      </c>
      <c r="Y742" s="396" t="s">
        <v>496</v>
      </c>
      <c r="Z742" s="396" t="s">
        <v>497</v>
      </c>
      <c r="AA742" s="396" t="s">
        <v>498</v>
      </c>
      <c r="AB742" s="396" t="s">
        <v>499</v>
      </c>
      <c r="AC742" s="396" t="s">
        <v>500</v>
      </c>
      <c r="AD742" s="398">
        <v>306</v>
      </c>
      <c r="AE742" s="398">
        <v>306</v>
      </c>
      <c r="AF742" s="396" t="s">
        <v>741</v>
      </c>
      <c r="AG742" s="396">
        <v>1</v>
      </c>
      <c r="AH742" s="398">
        <v>306</v>
      </c>
      <c r="AI742" s="398">
        <v>306</v>
      </c>
      <c r="AJ742" s="396" t="s">
        <v>501</v>
      </c>
      <c r="AK742" s="396" t="s">
        <v>502</v>
      </c>
      <c r="AL742" s="395" t="s">
        <v>503</v>
      </c>
      <c r="AM742" s="396">
        <v>34810</v>
      </c>
      <c r="AN742" s="396">
        <v>71620</v>
      </c>
      <c r="AO742" s="395" t="s">
        <v>477</v>
      </c>
      <c r="AP742" s="395" t="s">
        <v>504</v>
      </c>
      <c r="AQ742" s="396" t="s">
        <v>1263</v>
      </c>
      <c r="AR742" s="396" t="s">
        <v>528</v>
      </c>
      <c r="AS742" s="397" t="s">
        <v>723</v>
      </c>
      <c r="AT742" s="396" t="s">
        <v>482</v>
      </c>
      <c r="AU742" s="396" t="s">
        <v>1931</v>
      </c>
      <c r="AV742" s="398" t="s">
        <v>1932</v>
      </c>
      <c r="AW742" s="396" t="s">
        <v>777</v>
      </c>
      <c r="AX742" s="396" t="s">
        <v>951</v>
      </c>
      <c r="AY742" s="398" t="s">
        <v>1875</v>
      </c>
      <c r="AZ742" s="396" t="s">
        <v>1053</v>
      </c>
      <c r="BA742" s="396" t="s">
        <v>1054</v>
      </c>
      <c r="BB742" s="396" t="s">
        <v>1055</v>
      </c>
      <c r="BC742" s="396" t="s">
        <v>512</v>
      </c>
      <c r="BD742" s="396" t="s">
        <v>1934</v>
      </c>
      <c r="BE742" s="397" t="s">
        <v>1935</v>
      </c>
      <c r="BF742" s="396" t="s">
        <v>273</v>
      </c>
      <c r="BG742" s="398" t="s">
        <v>1936</v>
      </c>
      <c r="BH742" s="396"/>
      <c r="BI742" s="396"/>
      <c r="BJ742" s="396"/>
      <c r="BK742" s="396"/>
      <c r="BL742" s="396"/>
      <c r="BM742" s="396"/>
      <c r="BN742" s="396"/>
      <c r="BO742" s="396"/>
      <c r="BP742" s="396"/>
      <c r="BQ742" s="396"/>
      <c r="BR742" s="396"/>
    </row>
    <row r="743" spans="1:70" hidden="1" x14ac:dyDescent="0.35">
      <c r="A743" s="301" t="s">
        <v>477</v>
      </c>
      <c r="B743" s="302" t="s">
        <v>478</v>
      </c>
      <c r="C743" s="302" t="s">
        <v>479</v>
      </c>
      <c r="D743" s="303" t="s">
        <v>480</v>
      </c>
      <c r="E743" s="303" t="s">
        <v>481</v>
      </c>
      <c r="F743" s="302" t="s">
        <v>482</v>
      </c>
      <c r="G743" s="302" t="s">
        <v>483</v>
      </c>
      <c r="H743" s="302" t="s">
        <v>484</v>
      </c>
      <c r="I743" s="302" t="s">
        <v>485</v>
      </c>
      <c r="J743" s="302" t="s">
        <v>486</v>
      </c>
      <c r="K743" s="302" t="s">
        <v>487</v>
      </c>
      <c r="L743" s="301" t="s">
        <v>488</v>
      </c>
      <c r="M743" s="302" t="s">
        <v>607</v>
      </c>
      <c r="N743" s="302" t="s">
        <v>608</v>
      </c>
      <c r="O743" s="302" t="s">
        <v>487</v>
      </c>
      <c r="P743" s="302" t="s">
        <v>484</v>
      </c>
      <c r="Q743" s="301" t="s">
        <v>491</v>
      </c>
      <c r="R743" s="302" t="s">
        <v>492</v>
      </c>
      <c r="S743" s="302" t="s">
        <v>493</v>
      </c>
      <c r="T743" s="302">
        <v>41158967</v>
      </c>
      <c r="U743" s="302"/>
      <c r="V743" s="302"/>
      <c r="W743" s="303" t="s">
        <v>723</v>
      </c>
      <c r="X743" s="302" t="s">
        <v>792</v>
      </c>
      <c r="Y743" s="302" t="s">
        <v>496</v>
      </c>
      <c r="Z743" s="302" t="s">
        <v>793</v>
      </c>
      <c r="AA743" s="302"/>
      <c r="AB743" s="302" t="s">
        <v>794</v>
      </c>
      <c r="AC743" s="302" t="s">
        <v>795</v>
      </c>
      <c r="AD743" s="304">
        <v>0</v>
      </c>
      <c r="AE743" s="304">
        <v>66.150000000000006</v>
      </c>
      <c r="AF743" s="302" t="s">
        <v>741</v>
      </c>
      <c r="AG743" s="302">
        <v>1</v>
      </c>
      <c r="AH743" s="304">
        <v>0</v>
      </c>
      <c r="AI743" s="304">
        <v>66.150000000000006</v>
      </c>
      <c r="AJ743" s="302"/>
      <c r="AK743" s="302"/>
      <c r="AL743" s="301"/>
      <c r="AM743" s="302"/>
      <c r="AN743" s="302"/>
      <c r="AO743" s="301"/>
      <c r="AP743" s="301"/>
      <c r="AQ743" s="302" t="s">
        <v>796</v>
      </c>
      <c r="AR743" s="302"/>
      <c r="AS743" s="303"/>
      <c r="AT743" s="302"/>
      <c r="AU743" s="302"/>
      <c r="AV743" s="304"/>
      <c r="AW743" s="302"/>
      <c r="AX743" s="302"/>
      <c r="AY743" s="304"/>
      <c r="AZ743" s="302"/>
      <c r="BA743" s="302"/>
      <c r="BB743" s="302"/>
      <c r="BC743" s="302"/>
      <c r="BD743" s="302"/>
      <c r="BE743" s="303"/>
      <c r="BF743" s="302"/>
      <c r="BG743" s="304"/>
      <c r="BH743" s="302"/>
      <c r="BI743" s="302"/>
      <c r="BJ743" s="302"/>
      <c r="BK743" s="302"/>
      <c r="BL743" s="302"/>
      <c r="BM743" s="302"/>
      <c r="BN743" s="302"/>
      <c r="BO743" s="302"/>
      <c r="BP743" s="302"/>
      <c r="BQ743" s="302"/>
      <c r="BR743" s="302"/>
    </row>
    <row r="744" spans="1:70" s="399" customFormat="1" hidden="1" x14ac:dyDescent="0.35">
      <c r="A744" s="395" t="s">
        <v>477</v>
      </c>
      <c r="B744" s="396" t="s">
        <v>478</v>
      </c>
      <c r="C744" s="396" t="s">
        <v>479</v>
      </c>
      <c r="D744" s="397" t="s">
        <v>480</v>
      </c>
      <c r="E744" s="397" t="s">
        <v>481</v>
      </c>
      <c r="F744" s="396" t="s">
        <v>482</v>
      </c>
      <c r="G744" s="396" t="s">
        <v>483</v>
      </c>
      <c r="H744" s="396" t="s">
        <v>484</v>
      </c>
      <c r="I744" s="396" t="s">
        <v>485</v>
      </c>
      <c r="J744" s="396" t="s">
        <v>486</v>
      </c>
      <c r="K744" s="396" t="s">
        <v>487</v>
      </c>
      <c r="L744" s="395" t="s">
        <v>488</v>
      </c>
      <c r="M744" s="396" t="s">
        <v>607</v>
      </c>
      <c r="N744" s="396" t="s">
        <v>608</v>
      </c>
      <c r="O744" s="396" t="s">
        <v>487</v>
      </c>
      <c r="P744" s="396" t="s">
        <v>484</v>
      </c>
      <c r="Q744" s="395" t="s">
        <v>491</v>
      </c>
      <c r="R744" s="396" t="s">
        <v>492</v>
      </c>
      <c r="S744" s="396" t="s">
        <v>493</v>
      </c>
      <c r="T744" s="396">
        <v>44071562</v>
      </c>
      <c r="U744" s="396"/>
      <c r="V744" s="396"/>
      <c r="W744" s="397" t="s">
        <v>1937</v>
      </c>
      <c r="X744" s="396" t="s">
        <v>1262</v>
      </c>
      <c r="Y744" s="396" t="s">
        <v>496</v>
      </c>
      <c r="Z744" s="396" t="s">
        <v>497</v>
      </c>
      <c r="AA744" s="396" t="s">
        <v>1517</v>
      </c>
      <c r="AB744" s="396" t="s">
        <v>499</v>
      </c>
      <c r="AC744" s="396" t="s">
        <v>500</v>
      </c>
      <c r="AD744" s="398">
        <v>-67</v>
      </c>
      <c r="AE744" s="398">
        <v>-67</v>
      </c>
      <c r="AF744" s="396" t="s">
        <v>741</v>
      </c>
      <c r="AG744" s="396">
        <v>1</v>
      </c>
      <c r="AH744" s="398">
        <v>-67</v>
      </c>
      <c r="AI744" s="398">
        <v>-67</v>
      </c>
      <c r="AJ744" s="396" t="s">
        <v>501</v>
      </c>
      <c r="AK744" s="396" t="s">
        <v>502</v>
      </c>
      <c r="AL744" s="395" t="s">
        <v>503</v>
      </c>
      <c r="AM744" s="396">
        <v>34810</v>
      </c>
      <c r="AN744" s="396">
        <v>71620</v>
      </c>
      <c r="AO744" s="395" t="s">
        <v>477</v>
      </c>
      <c r="AP744" s="395" t="s">
        <v>504</v>
      </c>
      <c r="AQ744" s="396" t="s">
        <v>1263</v>
      </c>
      <c r="AR744" s="396" t="s">
        <v>534</v>
      </c>
      <c r="AS744" s="397" t="s">
        <v>1937</v>
      </c>
      <c r="AT744" s="396" t="s">
        <v>482</v>
      </c>
      <c r="AU744" s="396" t="s">
        <v>1938</v>
      </c>
      <c r="AV744" s="398" t="s">
        <v>1939</v>
      </c>
      <c r="AW744" s="396" t="s">
        <v>1520</v>
      </c>
      <c r="AX744" s="396" t="s">
        <v>509</v>
      </c>
      <c r="AY744" s="398" t="s">
        <v>1939</v>
      </c>
      <c r="AZ744" s="396" t="s">
        <v>1484</v>
      </c>
      <c r="BA744" s="396" t="s">
        <v>1485</v>
      </c>
      <c r="BB744" s="396" t="s">
        <v>1486</v>
      </c>
      <c r="BC744" s="396" t="s">
        <v>512</v>
      </c>
      <c r="BD744" s="396"/>
      <c r="BE744" s="397"/>
      <c r="BF744" s="396"/>
      <c r="BG744" s="398"/>
      <c r="BH744" s="396"/>
      <c r="BI744" s="396"/>
      <c r="BJ744" s="396"/>
      <c r="BK744" s="396"/>
      <c r="BL744" s="396"/>
      <c r="BM744" s="396"/>
      <c r="BN744" s="396"/>
      <c r="BO744" s="396"/>
      <c r="BP744" s="396"/>
      <c r="BQ744" s="396"/>
      <c r="BR744" s="396"/>
    </row>
    <row r="745" spans="1:70" s="399" customFormat="1" hidden="1" x14ac:dyDescent="0.35">
      <c r="A745" s="395" t="s">
        <v>477</v>
      </c>
      <c r="B745" s="396" t="s">
        <v>478</v>
      </c>
      <c r="C745" s="396" t="s">
        <v>479</v>
      </c>
      <c r="D745" s="397" t="s">
        <v>480</v>
      </c>
      <c r="E745" s="397" t="s">
        <v>481</v>
      </c>
      <c r="F745" s="396" t="s">
        <v>482</v>
      </c>
      <c r="G745" s="396" t="s">
        <v>483</v>
      </c>
      <c r="H745" s="396" t="s">
        <v>484</v>
      </c>
      <c r="I745" s="396" t="s">
        <v>485</v>
      </c>
      <c r="J745" s="396" t="s">
        <v>486</v>
      </c>
      <c r="K745" s="396" t="s">
        <v>487</v>
      </c>
      <c r="L745" s="395" t="s">
        <v>488</v>
      </c>
      <c r="M745" s="396" t="s">
        <v>607</v>
      </c>
      <c r="N745" s="396" t="s">
        <v>608</v>
      </c>
      <c r="O745" s="396" t="s">
        <v>487</v>
      </c>
      <c r="P745" s="396" t="s">
        <v>484</v>
      </c>
      <c r="Q745" s="395" t="s">
        <v>491</v>
      </c>
      <c r="R745" s="396" t="s">
        <v>492</v>
      </c>
      <c r="S745" s="396" t="s">
        <v>493</v>
      </c>
      <c r="T745" s="396">
        <v>44071566</v>
      </c>
      <c r="U745" s="396"/>
      <c r="V745" s="396"/>
      <c r="W745" s="397" t="s">
        <v>1937</v>
      </c>
      <c r="X745" s="396" t="s">
        <v>1262</v>
      </c>
      <c r="Y745" s="396" t="s">
        <v>496</v>
      </c>
      <c r="Z745" s="396" t="s">
        <v>497</v>
      </c>
      <c r="AA745" s="396" t="s">
        <v>498</v>
      </c>
      <c r="AB745" s="396" t="s">
        <v>499</v>
      </c>
      <c r="AC745" s="396" t="s">
        <v>500</v>
      </c>
      <c r="AD745" s="398">
        <v>2032273.16</v>
      </c>
      <c r="AE745" s="398">
        <v>2032273.16</v>
      </c>
      <c r="AF745" s="396" t="s">
        <v>273</v>
      </c>
      <c r="AG745" s="396">
        <v>2.2748000000000001E-4</v>
      </c>
      <c r="AH745" s="398">
        <v>462.3</v>
      </c>
      <c r="AI745" s="398">
        <v>462.3</v>
      </c>
      <c r="AJ745" s="396" t="s">
        <v>501</v>
      </c>
      <c r="AK745" s="396" t="s">
        <v>502</v>
      </c>
      <c r="AL745" s="395" t="s">
        <v>503</v>
      </c>
      <c r="AM745" s="396">
        <v>34810</v>
      </c>
      <c r="AN745" s="396">
        <v>71620</v>
      </c>
      <c r="AO745" s="395" t="s">
        <v>477</v>
      </c>
      <c r="AP745" s="395" t="s">
        <v>504</v>
      </c>
      <c r="AQ745" s="396" t="s">
        <v>1263</v>
      </c>
      <c r="AR745" s="396" t="s">
        <v>534</v>
      </c>
      <c r="AS745" s="397" t="s">
        <v>1937</v>
      </c>
      <c r="AT745" s="396" t="s">
        <v>482</v>
      </c>
      <c r="AU745" s="396" t="s">
        <v>1940</v>
      </c>
      <c r="AV745" s="398" t="s">
        <v>1941</v>
      </c>
      <c r="AW745" s="396" t="s">
        <v>839</v>
      </c>
      <c r="AX745" s="396" t="s">
        <v>509</v>
      </c>
      <c r="AY745" s="398" t="s">
        <v>1941</v>
      </c>
      <c r="AZ745" s="396">
        <v>1974858</v>
      </c>
      <c r="BA745" s="396" t="s">
        <v>1903</v>
      </c>
      <c r="BB745" s="396" t="s">
        <v>1904</v>
      </c>
      <c r="BC745" s="396" t="s">
        <v>512</v>
      </c>
      <c r="BD745" s="396" t="s">
        <v>1942</v>
      </c>
      <c r="BE745" s="397" t="s">
        <v>1943</v>
      </c>
      <c r="BF745" s="396" t="s">
        <v>273</v>
      </c>
      <c r="BG745" s="398" t="s">
        <v>1941</v>
      </c>
      <c r="BH745" s="396"/>
      <c r="BI745" s="396"/>
      <c r="BJ745" s="396"/>
      <c r="BK745" s="396"/>
      <c r="BL745" s="396"/>
      <c r="BM745" s="396"/>
      <c r="BN745" s="396"/>
      <c r="BO745" s="396"/>
      <c r="BP745" s="396"/>
      <c r="BQ745" s="396"/>
      <c r="BR745" s="396"/>
    </row>
    <row r="746" spans="1:70" s="414" customFormat="1" hidden="1" x14ac:dyDescent="0.35">
      <c r="A746" s="410" t="s">
        <v>477</v>
      </c>
      <c r="B746" s="411" t="s">
        <v>478</v>
      </c>
      <c r="C746" s="411" t="s">
        <v>479</v>
      </c>
      <c r="D746" s="412" t="s">
        <v>480</v>
      </c>
      <c r="E746" s="412" t="s">
        <v>481</v>
      </c>
      <c r="F746" s="411" t="s">
        <v>482</v>
      </c>
      <c r="G746" s="411" t="s">
        <v>483</v>
      </c>
      <c r="H746" s="411" t="s">
        <v>484</v>
      </c>
      <c r="I746" s="411" t="s">
        <v>485</v>
      </c>
      <c r="J746" s="411" t="s">
        <v>486</v>
      </c>
      <c r="K746" s="411" t="s">
        <v>487</v>
      </c>
      <c r="L746" s="410" t="s">
        <v>488</v>
      </c>
      <c r="M746" s="411" t="s">
        <v>607</v>
      </c>
      <c r="N746" s="411" t="s">
        <v>608</v>
      </c>
      <c r="O746" s="411" t="s">
        <v>487</v>
      </c>
      <c r="P746" s="411" t="s">
        <v>484</v>
      </c>
      <c r="Q746" s="410" t="s">
        <v>491</v>
      </c>
      <c r="R746" s="411" t="s">
        <v>492</v>
      </c>
      <c r="S746" s="411" t="s">
        <v>493</v>
      </c>
      <c r="T746" s="411">
        <v>44071572</v>
      </c>
      <c r="U746" s="411"/>
      <c r="V746" s="411"/>
      <c r="W746" s="412" t="s">
        <v>1937</v>
      </c>
      <c r="X746" s="411" t="s">
        <v>1242</v>
      </c>
      <c r="Y746" s="411" t="s">
        <v>590</v>
      </c>
      <c r="Z746" s="411" t="s">
        <v>497</v>
      </c>
      <c r="AA746" s="411" t="s">
        <v>498</v>
      </c>
      <c r="AB746" s="411" t="s">
        <v>499</v>
      </c>
      <c r="AC746" s="411" t="s">
        <v>500</v>
      </c>
      <c r="AD746" s="413">
        <v>6282000</v>
      </c>
      <c r="AE746" s="413">
        <v>6282000</v>
      </c>
      <c r="AF746" s="411" t="s">
        <v>273</v>
      </c>
      <c r="AG746" s="411">
        <v>2.2748000000000001E-4</v>
      </c>
      <c r="AH746" s="413">
        <v>1385.87</v>
      </c>
      <c r="AI746" s="413">
        <v>1385.87</v>
      </c>
      <c r="AJ746" s="411" t="s">
        <v>501</v>
      </c>
      <c r="AK746" s="411" t="s">
        <v>502</v>
      </c>
      <c r="AL746" s="410" t="s">
        <v>503</v>
      </c>
      <c r="AM746" s="411">
        <v>34801</v>
      </c>
      <c r="AN746" s="411">
        <v>72715</v>
      </c>
      <c r="AO746" s="410" t="s">
        <v>477</v>
      </c>
      <c r="AP746" s="410" t="s">
        <v>504</v>
      </c>
      <c r="AQ746" s="411" t="s">
        <v>1243</v>
      </c>
      <c r="AR746" s="411" t="s">
        <v>534</v>
      </c>
      <c r="AS746" s="412" t="s">
        <v>1937</v>
      </c>
      <c r="AT746" s="411" t="s">
        <v>482</v>
      </c>
      <c r="AU746" s="411" t="s">
        <v>1944</v>
      </c>
      <c r="AV746" s="413" t="s">
        <v>1945</v>
      </c>
      <c r="AW746" s="411" t="s">
        <v>1946</v>
      </c>
      <c r="AX746" s="411" t="s">
        <v>509</v>
      </c>
      <c r="AY746" s="413" t="s">
        <v>1945</v>
      </c>
      <c r="AZ746" s="411">
        <v>2006357</v>
      </c>
      <c r="BA746" s="411" t="s">
        <v>1947</v>
      </c>
      <c r="BB746" s="411" t="s">
        <v>1948</v>
      </c>
      <c r="BC746" s="411" t="s">
        <v>1949</v>
      </c>
      <c r="BD746" s="411" t="s">
        <v>1950</v>
      </c>
      <c r="BE746" s="412" t="s">
        <v>1943</v>
      </c>
      <c r="BF746" s="411" t="s">
        <v>273</v>
      </c>
      <c r="BG746" s="413" t="s">
        <v>1945</v>
      </c>
      <c r="BH746" s="411">
        <v>10192942</v>
      </c>
      <c r="BI746" s="411">
        <v>1</v>
      </c>
      <c r="BJ746" s="411" t="s">
        <v>1946</v>
      </c>
      <c r="BK746" s="411" t="s">
        <v>600</v>
      </c>
      <c r="BL746" s="411" t="s">
        <v>601</v>
      </c>
      <c r="BM746" s="411"/>
      <c r="BN746" s="411"/>
      <c r="BO746" s="411"/>
      <c r="BP746" s="411"/>
      <c r="BQ746" s="411"/>
      <c r="BR746" s="411"/>
    </row>
    <row r="747" spans="1:70" s="414" customFormat="1" hidden="1" x14ac:dyDescent="0.35">
      <c r="A747" s="410" t="s">
        <v>477</v>
      </c>
      <c r="B747" s="411" t="s">
        <v>478</v>
      </c>
      <c r="C747" s="411" t="s">
        <v>479</v>
      </c>
      <c r="D747" s="412" t="s">
        <v>480</v>
      </c>
      <c r="E747" s="412" t="s">
        <v>481</v>
      </c>
      <c r="F747" s="411" t="s">
        <v>482</v>
      </c>
      <c r="G747" s="411" t="s">
        <v>483</v>
      </c>
      <c r="H747" s="411" t="s">
        <v>484</v>
      </c>
      <c r="I747" s="411" t="s">
        <v>485</v>
      </c>
      <c r="J747" s="411" t="s">
        <v>486</v>
      </c>
      <c r="K747" s="411" t="s">
        <v>487</v>
      </c>
      <c r="L747" s="410" t="s">
        <v>488</v>
      </c>
      <c r="M747" s="411" t="s">
        <v>607</v>
      </c>
      <c r="N747" s="411" t="s">
        <v>608</v>
      </c>
      <c r="O747" s="411" t="s">
        <v>487</v>
      </c>
      <c r="P747" s="411" t="s">
        <v>484</v>
      </c>
      <c r="Q747" s="410" t="s">
        <v>491</v>
      </c>
      <c r="R747" s="411" t="s">
        <v>492</v>
      </c>
      <c r="S747" s="411" t="s">
        <v>493</v>
      </c>
      <c r="T747" s="411">
        <v>44071573</v>
      </c>
      <c r="U747" s="411"/>
      <c r="V747" s="411"/>
      <c r="W747" s="412" t="s">
        <v>1937</v>
      </c>
      <c r="X747" s="411" t="s">
        <v>1242</v>
      </c>
      <c r="Y747" s="411" t="s">
        <v>590</v>
      </c>
      <c r="Z747" s="411" t="s">
        <v>497</v>
      </c>
      <c r="AA747" s="411" t="s">
        <v>498</v>
      </c>
      <c r="AB747" s="411" t="s">
        <v>499</v>
      </c>
      <c r="AC747" s="411" t="s">
        <v>605</v>
      </c>
      <c r="AD747" s="413">
        <v>0</v>
      </c>
      <c r="AE747" s="413">
        <v>0</v>
      </c>
      <c r="AF747" s="411" t="s">
        <v>273</v>
      </c>
      <c r="AG747" s="411">
        <v>2.2748000000000001E-4</v>
      </c>
      <c r="AH747" s="413">
        <v>43.16</v>
      </c>
      <c r="AI747" s="413">
        <v>43.16</v>
      </c>
      <c r="AJ747" s="411" t="s">
        <v>501</v>
      </c>
      <c r="AK747" s="411" t="s">
        <v>502</v>
      </c>
      <c r="AL747" s="410" t="s">
        <v>503</v>
      </c>
      <c r="AM747" s="411">
        <v>34801</v>
      </c>
      <c r="AN747" s="411">
        <v>72715</v>
      </c>
      <c r="AO747" s="410" t="s">
        <v>477</v>
      </c>
      <c r="AP747" s="410" t="s">
        <v>504</v>
      </c>
      <c r="AQ747" s="411" t="s">
        <v>1243</v>
      </c>
      <c r="AR747" s="411" t="s">
        <v>534</v>
      </c>
      <c r="AS747" s="412" t="s">
        <v>1937</v>
      </c>
      <c r="AT747" s="411" t="s">
        <v>482</v>
      </c>
      <c r="AU747" s="411" t="s">
        <v>1944</v>
      </c>
      <c r="AV747" s="413" t="s">
        <v>1945</v>
      </c>
      <c r="AW747" s="411" t="s">
        <v>1946</v>
      </c>
      <c r="AX747" s="411" t="s">
        <v>509</v>
      </c>
      <c r="AY747" s="413" t="s">
        <v>606</v>
      </c>
      <c r="AZ747" s="411">
        <v>2006357</v>
      </c>
      <c r="BA747" s="411" t="s">
        <v>1947</v>
      </c>
      <c r="BB747" s="411" t="s">
        <v>1948</v>
      </c>
      <c r="BC747" s="411" t="s">
        <v>1949</v>
      </c>
      <c r="BD747" s="411" t="s">
        <v>1950</v>
      </c>
      <c r="BE747" s="412" t="s">
        <v>1943</v>
      </c>
      <c r="BF747" s="411" t="s">
        <v>273</v>
      </c>
      <c r="BG747" s="413" t="s">
        <v>1945</v>
      </c>
      <c r="BH747" s="411">
        <v>10192942</v>
      </c>
      <c r="BI747" s="411">
        <v>1</v>
      </c>
      <c r="BJ747" s="411" t="s">
        <v>1946</v>
      </c>
      <c r="BK747" s="411" t="s">
        <v>600</v>
      </c>
      <c r="BL747" s="411" t="s">
        <v>601</v>
      </c>
      <c r="BM747" s="411"/>
      <c r="BN747" s="411"/>
      <c r="BO747" s="411"/>
      <c r="BP747" s="411"/>
      <c r="BQ747" s="411"/>
      <c r="BR747" s="411"/>
    </row>
    <row r="748" spans="1:70" hidden="1" x14ac:dyDescent="0.35">
      <c r="A748" s="301" t="s">
        <v>477</v>
      </c>
      <c r="B748" s="302" t="s">
        <v>478</v>
      </c>
      <c r="C748" s="302" t="s">
        <v>479</v>
      </c>
      <c r="D748" s="303" t="s">
        <v>480</v>
      </c>
      <c r="E748" s="303" t="s">
        <v>481</v>
      </c>
      <c r="F748" s="302" t="s">
        <v>482</v>
      </c>
      <c r="G748" s="302" t="s">
        <v>483</v>
      </c>
      <c r="H748" s="302" t="s">
        <v>484</v>
      </c>
      <c r="I748" s="302" t="s">
        <v>485</v>
      </c>
      <c r="J748" s="302" t="s">
        <v>486</v>
      </c>
      <c r="K748" s="302" t="s">
        <v>487</v>
      </c>
      <c r="L748" s="301" t="s">
        <v>488</v>
      </c>
      <c r="M748" s="302" t="s">
        <v>607</v>
      </c>
      <c r="N748" s="302" t="s">
        <v>608</v>
      </c>
      <c r="O748" s="302" t="s">
        <v>487</v>
      </c>
      <c r="P748" s="302" t="s">
        <v>484</v>
      </c>
      <c r="Q748" s="301" t="s">
        <v>491</v>
      </c>
      <c r="R748" s="302" t="s">
        <v>492</v>
      </c>
      <c r="S748" s="302" t="s">
        <v>493</v>
      </c>
      <c r="T748" s="302">
        <v>44139728</v>
      </c>
      <c r="U748" s="302"/>
      <c r="V748" s="302"/>
      <c r="W748" s="303" t="s">
        <v>1937</v>
      </c>
      <c r="X748" s="302" t="s">
        <v>792</v>
      </c>
      <c r="Y748" s="302" t="s">
        <v>590</v>
      </c>
      <c r="Z748" s="302" t="s">
        <v>793</v>
      </c>
      <c r="AA748" s="302"/>
      <c r="AB748" s="302" t="s">
        <v>794</v>
      </c>
      <c r="AC748" s="302" t="s">
        <v>795</v>
      </c>
      <c r="AD748" s="304">
        <v>0</v>
      </c>
      <c r="AE748" s="304">
        <v>439740</v>
      </c>
      <c r="AF748" s="302" t="s">
        <v>273</v>
      </c>
      <c r="AG748" s="302">
        <v>2.2748000000000001E-4</v>
      </c>
      <c r="AH748" s="304">
        <v>0</v>
      </c>
      <c r="AI748" s="304">
        <v>100.03</v>
      </c>
      <c r="AJ748" s="302"/>
      <c r="AK748" s="302"/>
      <c r="AL748" s="301"/>
      <c r="AM748" s="302"/>
      <c r="AN748" s="302"/>
      <c r="AO748" s="301"/>
      <c r="AP748" s="301"/>
      <c r="AQ748" s="302" t="s">
        <v>796</v>
      </c>
      <c r="AR748" s="302"/>
      <c r="AS748" s="303"/>
      <c r="AT748" s="302"/>
      <c r="AU748" s="302"/>
      <c r="AV748" s="304"/>
      <c r="AW748" s="302"/>
      <c r="AX748" s="302"/>
      <c r="AY748" s="304"/>
      <c r="AZ748" s="302"/>
      <c r="BA748" s="302"/>
      <c r="BB748" s="302"/>
      <c r="BC748" s="302"/>
      <c r="BD748" s="302"/>
      <c r="BE748" s="303"/>
      <c r="BF748" s="302"/>
      <c r="BG748" s="304"/>
      <c r="BH748" s="302"/>
      <c r="BI748" s="302"/>
      <c r="BJ748" s="302"/>
      <c r="BK748" s="302"/>
      <c r="BL748" s="302"/>
      <c r="BM748" s="302"/>
      <c r="BN748" s="302"/>
      <c r="BO748" s="302"/>
      <c r="BP748" s="302"/>
      <c r="BQ748" s="302"/>
      <c r="BR748" s="302"/>
    </row>
    <row r="749" spans="1:70" hidden="1" x14ac:dyDescent="0.35">
      <c r="A749" s="301" t="s">
        <v>477</v>
      </c>
      <c r="B749" s="302" t="s">
        <v>478</v>
      </c>
      <c r="C749" s="302" t="s">
        <v>479</v>
      </c>
      <c r="D749" s="303" t="s">
        <v>480</v>
      </c>
      <c r="E749" s="303" t="s">
        <v>481</v>
      </c>
      <c r="F749" s="302" t="s">
        <v>482</v>
      </c>
      <c r="G749" s="302" t="s">
        <v>483</v>
      </c>
      <c r="H749" s="302" t="s">
        <v>484</v>
      </c>
      <c r="I749" s="302" t="s">
        <v>485</v>
      </c>
      <c r="J749" s="302" t="s">
        <v>486</v>
      </c>
      <c r="K749" s="302" t="s">
        <v>487</v>
      </c>
      <c r="L749" s="301" t="s">
        <v>488</v>
      </c>
      <c r="M749" s="302" t="s">
        <v>607</v>
      </c>
      <c r="N749" s="302" t="s">
        <v>608</v>
      </c>
      <c r="O749" s="302" t="s">
        <v>487</v>
      </c>
      <c r="P749" s="302" t="s">
        <v>484</v>
      </c>
      <c r="Q749" s="301" t="s">
        <v>491</v>
      </c>
      <c r="R749" s="302" t="s">
        <v>492</v>
      </c>
      <c r="S749" s="302" t="s">
        <v>493</v>
      </c>
      <c r="T749" s="302">
        <v>44139731</v>
      </c>
      <c r="U749" s="302"/>
      <c r="V749" s="302"/>
      <c r="W749" s="303" t="s">
        <v>1937</v>
      </c>
      <c r="X749" s="302" t="s">
        <v>792</v>
      </c>
      <c r="Y749" s="302" t="s">
        <v>496</v>
      </c>
      <c r="Z749" s="302" t="s">
        <v>793</v>
      </c>
      <c r="AA749" s="302"/>
      <c r="AB749" s="302" t="s">
        <v>794</v>
      </c>
      <c r="AC749" s="302" t="s">
        <v>795</v>
      </c>
      <c r="AD749" s="304">
        <v>0</v>
      </c>
      <c r="AE749" s="304">
        <v>142259.12</v>
      </c>
      <c r="AF749" s="302" t="s">
        <v>273</v>
      </c>
      <c r="AG749" s="302">
        <v>2.2748000000000001E-4</v>
      </c>
      <c r="AH749" s="304">
        <v>0</v>
      </c>
      <c r="AI749" s="304">
        <v>32.36</v>
      </c>
      <c r="AJ749" s="302"/>
      <c r="AK749" s="302"/>
      <c r="AL749" s="301"/>
      <c r="AM749" s="302"/>
      <c r="AN749" s="302"/>
      <c r="AO749" s="301"/>
      <c r="AP749" s="301"/>
      <c r="AQ749" s="302" t="s">
        <v>796</v>
      </c>
      <c r="AR749" s="302"/>
      <c r="AS749" s="303"/>
      <c r="AT749" s="302"/>
      <c r="AU749" s="302"/>
      <c r="AV749" s="304"/>
      <c r="AW749" s="302"/>
      <c r="AX749" s="302"/>
      <c r="AY749" s="304"/>
      <c r="AZ749" s="302"/>
      <c r="BA749" s="302"/>
      <c r="BB749" s="302"/>
      <c r="BC749" s="302"/>
      <c r="BD749" s="302"/>
      <c r="BE749" s="303"/>
      <c r="BF749" s="302"/>
      <c r="BG749" s="304"/>
      <c r="BH749" s="302"/>
      <c r="BI749" s="302"/>
      <c r="BJ749" s="302"/>
      <c r="BK749" s="302"/>
      <c r="BL749" s="302"/>
      <c r="BM749" s="302"/>
      <c r="BN749" s="302"/>
      <c r="BO749" s="302"/>
      <c r="BP749" s="302"/>
      <c r="BQ749" s="302"/>
      <c r="BR749" s="302"/>
    </row>
    <row r="750" spans="1:70" hidden="1" x14ac:dyDescent="0.35">
      <c r="A750" s="301" t="s">
        <v>477</v>
      </c>
      <c r="B750" s="302" t="s">
        <v>478</v>
      </c>
      <c r="C750" s="302" t="s">
        <v>479</v>
      </c>
      <c r="D750" s="303" t="s">
        <v>480</v>
      </c>
      <c r="E750" s="303" t="s">
        <v>481</v>
      </c>
      <c r="F750" s="302" t="s">
        <v>482</v>
      </c>
      <c r="G750" s="302" t="s">
        <v>483</v>
      </c>
      <c r="H750" s="302" t="s">
        <v>484</v>
      </c>
      <c r="I750" s="302" t="s">
        <v>485</v>
      </c>
      <c r="J750" s="302" t="s">
        <v>486</v>
      </c>
      <c r="K750" s="302" t="s">
        <v>487</v>
      </c>
      <c r="L750" s="301" t="s">
        <v>488</v>
      </c>
      <c r="M750" s="302" t="s">
        <v>607</v>
      </c>
      <c r="N750" s="302" t="s">
        <v>608</v>
      </c>
      <c r="O750" s="302" t="s">
        <v>487</v>
      </c>
      <c r="P750" s="302" t="s">
        <v>484</v>
      </c>
      <c r="Q750" s="301" t="s">
        <v>491</v>
      </c>
      <c r="R750" s="302" t="s">
        <v>492</v>
      </c>
      <c r="S750" s="302" t="s">
        <v>493</v>
      </c>
      <c r="T750" s="302">
        <v>44139734</v>
      </c>
      <c r="U750" s="302"/>
      <c r="V750" s="302"/>
      <c r="W750" s="303" t="s">
        <v>1937</v>
      </c>
      <c r="X750" s="302" t="s">
        <v>792</v>
      </c>
      <c r="Y750" s="302" t="s">
        <v>496</v>
      </c>
      <c r="Z750" s="302" t="s">
        <v>793</v>
      </c>
      <c r="AA750" s="302"/>
      <c r="AB750" s="302" t="s">
        <v>794</v>
      </c>
      <c r="AC750" s="302" t="s">
        <v>795</v>
      </c>
      <c r="AD750" s="304">
        <v>0</v>
      </c>
      <c r="AE750" s="304">
        <v>-4.6900000000000004</v>
      </c>
      <c r="AF750" s="302" t="s">
        <v>741</v>
      </c>
      <c r="AG750" s="302">
        <v>1</v>
      </c>
      <c r="AH750" s="304">
        <v>0</v>
      </c>
      <c r="AI750" s="304">
        <v>-4.6900000000000004</v>
      </c>
      <c r="AJ750" s="302"/>
      <c r="AK750" s="302"/>
      <c r="AL750" s="301"/>
      <c r="AM750" s="302"/>
      <c r="AN750" s="302"/>
      <c r="AO750" s="301"/>
      <c r="AP750" s="301"/>
      <c r="AQ750" s="302" t="s">
        <v>796</v>
      </c>
      <c r="AR750" s="302"/>
      <c r="AS750" s="303"/>
      <c r="AT750" s="302"/>
      <c r="AU750" s="302"/>
      <c r="AV750" s="304"/>
      <c r="AW750" s="302"/>
      <c r="AX750" s="302"/>
      <c r="AY750" s="304"/>
      <c r="AZ750" s="302"/>
      <c r="BA750" s="302"/>
      <c r="BB750" s="302"/>
      <c r="BC750" s="302"/>
      <c r="BD750" s="302"/>
      <c r="BE750" s="303"/>
      <c r="BF750" s="302"/>
      <c r="BG750" s="304"/>
      <c r="BH750" s="302"/>
      <c r="BI750" s="302"/>
      <c r="BJ750" s="302"/>
      <c r="BK750" s="302"/>
      <c r="BL750" s="302"/>
      <c r="BM750" s="302"/>
      <c r="BN750" s="302"/>
      <c r="BO750" s="302"/>
      <c r="BP750" s="302"/>
      <c r="BQ750" s="302"/>
      <c r="BR750" s="302"/>
    </row>
    <row r="751" spans="1:70" s="399" customFormat="1" hidden="1" x14ac:dyDescent="0.35">
      <c r="A751" s="395" t="s">
        <v>477</v>
      </c>
      <c r="B751" s="396" t="s">
        <v>478</v>
      </c>
      <c r="C751" s="396" t="s">
        <v>479</v>
      </c>
      <c r="D751" s="397" t="s">
        <v>480</v>
      </c>
      <c r="E751" s="397" t="s">
        <v>481</v>
      </c>
      <c r="F751" s="396" t="s">
        <v>482</v>
      </c>
      <c r="G751" s="396" t="s">
        <v>483</v>
      </c>
      <c r="H751" s="396" t="s">
        <v>484</v>
      </c>
      <c r="I751" s="396" t="s">
        <v>485</v>
      </c>
      <c r="J751" s="396" t="s">
        <v>486</v>
      </c>
      <c r="K751" s="396" t="s">
        <v>487</v>
      </c>
      <c r="L751" s="395" t="s">
        <v>488</v>
      </c>
      <c r="M751" s="396" t="s">
        <v>607</v>
      </c>
      <c r="N751" s="396" t="s">
        <v>608</v>
      </c>
      <c r="O751" s="396" t="s">
        <v>487</v>
      </c>
      <c r="P751" s="396" t="s">
        <v>484</v>
      </c>
      <c r="Q751" s="395" t="s">
        <v>491</v>
      </c>
      <c r="R751" s="396" t="s">
        <v>492</v>
      </c>
      <c r="S751" s="396" t="s">
        <v>493</v>
      </c>
      <c r="T751" s="396">
        <v>44920453</v>
      </c>
      <c r="U751" s="396"/>
      <c r="V751" s="396"/>
      <c r="W751" s="397" t="s">
        <v>1951</v>
      </c>
      <c r="X751" s="396" t="s">
        <v>1262</v>
      </c>
      <c r="Y751" s="396" t="s">
        <v>496</v>
      </c>
      <c r="Z751" s="396" t="s">
        <v>497</v>
      </c>
      <c r="AA751" s="396" t="s">
        <v>498</v>
      </c>
      <c r="AB751" s="396" t="s">
        <v>499</v>
      </c>
      <c r="AC751" s="396" t="s">
        <v>500</v>
      </c>
      <c r="AD751" s="398">
        <v>540000</v>
      </c>
      <c r="AE751" s="398">
        <v>540000</v>
      </c>
      <c r="AF751" s="396" t="s">
        <v>273</v>
      </c>
      <c r="AG751" s="396">
        <v>2.2748000000000001E-4</v>
      </c>
      <c r="AH751" s="398">
        <v>122.84</v>
      </c>
      <c r="AI751" s="398">
        <v>122.84</v>
      </c>
      <c r="AJ751" s="396" t="s">
        <v>501</v>
      </c>
      <c r="AK751" s="396" t="s">
        <v>502</v>
      </c>
      <c r="AL751" s="395" t="s">
        <v>503</v>
      </c>
      <c r="AM751" s="396">
        <v>34810</v>
      </c>
      <c r="AN751" s="396">
        <v>71620</v>
      </c>
      <c r="AO751" s="395" t="s">
        <v>477</v>
      </c>
      <c r="AP751" s="395" t="s">
        <v>504</v>
      </c>
      <c r="AQ751" s="396" t="s">
        <v>1263</v>
      </c>
      <c r="AR751" s="396" t="s">
        <v>534</v>
      </c>
      <c r="AS751" s="397" t="s">
        <v>1951</v>
      </c>
      <c r="AT751" s="396" t="s">
        <v>482</v>
      </c>
      <c r="AU751" s="396" t="s">
        <v>1952</v>
      </c>
      <c r="AV751" s="398" t="s">
        <v>1953</v>
      </c>
      <c r="AW751" s="396" t="s">
        <v>777</v>
      </c>
      <c r="AX751" s="396" t="s">
        <v>509</v>
      </c>
      <c r="AY751" s="398" t="s">
        <v>1953</v>
      </c>
      <c r="AZ751" s="396" t="s">
        <v>1954</v>
      </c>
      <c r="BA751" s="396" t="s">
        <v>1955</v>
      </c>
      <c r="BB751" s="396" t="s">
        <v>1956</v>
      </c>
      <c r="BC751" s="396" t="s">
        <v>512</v>
      </c>
      <c r="BD751" s="396" t="s">
        <v>1957</v>
      </c>
      <c r="BE751" s="397" t="s">
        <v>1958</v>
      </c>
      <c r="BF751" s="396" t="s">
        <v>273</v>
      </c>
      <c r="BG751" s="398" t="s">
        <v>1953</v>
      </c>
      <c r="BH751" s="396"/>
      <c r="BI751" s="396"/>
      <c r="BJ751" s="396"/>
      <c r="BK751" s="396"/>
      <c r="BL751" s="396"/>
      <c r="BM751" s="396"/>
      <c r="BN751" s="396"/>
      <c r="BO751" s="396"/>
      <c r="BP751" s="396"/>
      <c r="BQ751" s="396"/>
      <c r="BR751" s="396"/>
    </row>
    <row r="752" spans="1:70" hidden="1" x14ac:dyDescent="0.35">
      <c r="A752" s="301" t="s">
        <v>477</v>
      </c>
      <c r="B752" s="302" t="s">
        <v>478</v>
      </c>
      <c r="C752" s="302" t="s">
        <v>479</v>
      </c>
      <c r="D752" s="303" t="s">
        <v>480</v>
      </c>
      <c r="E752" s="303" t="s">
        <v>481</v>
      </c>
      <c r="F752" s="302" t="s">
        <v>482</v>
      </c>
      <c r="G752" s="302" t="s">
        <v>483</v>
      </c>
      <c r="H752" s="302" t="s">
        <v>484</v>
      </c>
      <c r="I752" s="302" t="s">
        <v>485</v>
      </c>
      <c r="J752" s="302" t="s">
        <v>486</v>
      </c>
      <c r="K752" s="302" t="s">
        <v>487</v>
      </c>
      <c r="L752" s="301" t="s">
        <v>488</v>
      </c>
      <c r="M752" s="302" t="s">
        <v>607</v>
      </c>
      <c r="N752" s="302" t="s">
        <v>608</v>
      </c>
      <c r="O752" s="302" t="s">
        <v>487</v>
      </c>
      <c r="P752" s="302" t="s">
        <v>484</v>
      </c>
      <c r="Q752" s="301" t="s">
        <v>491</v>
      </c>
      <c r="R752" s="302" t="s">
        <v>492</v>
      </c>
      <c r="S752" s="302" t="s">
        <v>493</v>
      </c>
      <c r="T752" s="302">
        <v>44959530</v>
      </c>
      <c r="U752" s="302"/>
      <c r="V752" s="302"/>
      <c r="W752" s="303" t="s">
        <v>1951</v>
      </c>
      <c r="X752" s="302" t="s">
        <v>792</v>
      </c>
      <c r="Y752" s="302" t="s">
        <v>496</v>
      </c>
      <c r="Z752" s="302" t="s">
        <v>793</v>
      </c>
      <c r="AA752" s="302"/>
      <c r="AB752" s="302" t="s">
        <v>794</v>
      </c>
      <c r="AC752" s="302" t="s">
        <v>795</v>
      </c>
      <c r="AD752" s="304">
        <v>0</v>
      </c>
      <c r="AE752" s="304">
        <v>37800</v>
      </c>
      <c r="AF752" s="302" t="s">
        <v>273</v>
      </c>
      <c r="AG752" s="302">
        <v>2.2748000000000001E-4</v>
      </c>
      <c r="AH752" s="304">
        <v>0</v>
      </c>
      <c r="AI752" s="304">
        <v>8.6</v>
      </c>
      <c r="AJ752" s="302"/>
      <c r="AK752" s="302"/>
      <c r="AL752" s="301"/>
      <c r="AM752" s="302"/>
      <c r="AN752" s="302"/>
      <c r="AO752" s="301"/>
      <c r="AP752" s="301"/>
      <c r="AQ752" s="302" t="s">
        <v>796</v>
      </c>
      <c r="AR752" s="302"/>
      <c r="AS752" s="303"/>
      <c r="AT752" s="302"/>
      <c r="AU752" s="302"/>
      <c r="AV752" s="304"/>
      <c r="AW752" s="302"/>
      <c r="AX752" s="302"/>
      <c r="AY752" s="304"/>
      <c r="AZ752" s="302"/>
      <c r="BA752" s="302"/>
      <c r="BB752" s="302"/>
      <c r="BC752" s="302"/>
      <c r="BD752" s="302"/>
      <c r="BE752" s="303"/>
      <c r="BF752" s="302"/>
      <c r="BG752" s="304"/>
      <c r="BH752" s="302"/>
      <c r="BI752" s="302"/>
      <c r="BJ752" s="302"/>
      <c r="BK752" s="302"/>
      <c r="BL752" s="302"/>
      <c r="BM752" s="302"/>
      <c r="BN752" s="302"/>
      <c r="BO752" s="302"/>
      <c r="BP752" s="302"/>
      <c r="BQ752" s="302"/>
      <c r="BR752" s="302"/>
    </row>
    <row r="753" spans="1:70" hidden="1" x14ac:dyDescent="0.35">
      <c r="A753" s="301" t="s">
        <v>477</v>
      </c>
      <c r="B753" s="302" t="s">
        <v>478</v>
      </c>
      <c r="C753" s="302" t="s">
        <v>479</v>
      </c>
      <c r="D753" s="303" t="s">
        <v>480</v>
      </c>
      <c r="E753" s="303" t="s">
        <v>481</v>
      </c>
      <c r="F753" s="302" t="s">
        <v>482</v>
      </c>
      <c r="G753" s="302" t="s">
        <v>483</v>
      </c>
      <c r="H753" s="302" t="s">
        <v>484</v>
      </c>
      <c r="I753" s="302" t="s">
        <v>485</v>
      </c>
      <c r="J753" s="302" t="s">
        <v>486</v>
      </c>
      <c r="K753" s="302" t="s">
        <v>487</v>
      </c>
      <c r="L753" s="301" t="s">
        <v>488</v>
      </c>
      <c r="M753" s="302" t="s">
        <v>607</v>
      </c>
      <c r="N753" s="302" t="s">
        <v>608</v>
      </c>
      <c r="O753" s="302" t="s">
        <v>487</v>
      </c>
      <c r="P753" s="302" t="s">
        <v>484</v>
      </c>
      <c r="Q753" s="301" t="s">
        <v>491</v>
      </c>
      <c r="R753" s="302" t="s">
        <v>492</v>
      </c>
      <c r="S753" s="302" t="s">
        <v>493</v>
      </c>
      <c r="T753" s="302">
        <v>44961285</v>
      </c>
      <c r="U753" s="302"/>
      <c r="V753" s="302"/>
      <c r="W753" s="303" t="s">
        <v>935</v>
      </c>
      <c r="X753" s="302" t="s">
        <v>883</v>
      </c>
      <c r="Y753" s="302" t="s">
        <v>496</v>
      </c>
      <c r="Z753" s="302" t="s">
        <v>880</v>
      </c>
      <c r="AA753" s="302"/>
      <c r="AB753" s="302" t="s">
        <v>880</v>
      </c>
      <c r="AC753" s="302" t="s">
        <v>880</v>
      </c>
      <c r="AD753" s="304">
        <v>1.55</v>
      </c>
      <c r="AE753" s="304">
        <v>1.55</v>
      </c>
      <c r="AF753" s="302" t="s">
        <v>741</v>
      </c>
      <c r="AG753" s="302">
        <v>1</v>
      </c>
      <c r="AH753" s="304">
        <v>1.55</v>
      </c>
      <c r="AI753" s="304">
        <v>1.55</v>
      </c>
      <c r="AJ753" s="302" t="s">
        <v>501</v>
      </c>
      <c r="AK753" s="302" t="s">
        <v>502</v>
      </c>
      <c r="AL753" s="301" t="s">
        <v>503</v>
      </c>
      <c r="AM753" s="302">
        <v>34810</v>
      </c>
      <c r="AN753" s="302">
        <v>76125</v>
      </c>
      <c r="AO753" s="301" t="s">
        <v>477</v>
      </c>
      <c r="AP753" s="301" t="s">
        <v>504</v>
      </c>
      <c r="AQ753" s="302" t="s">
        <v>884</v>
      </c>
      <c r="AR753" s="302"/>
      <c r="AS753" s="303"/>
      <c r="AT753" s="302"/>
      <c r="AU753" s="302"/>
      <c r="AV753" s="304"/>
      <c r="AW753" s="302"/>
      <c r="AX753" s="302"/>
      <c r="AY753" s="304"/>
      <c r="AZ753" s="302"/>
      <c r="BA753" s="302"/>
      <c r="BB753" s="302"/>
      <c r="BC753" s="302"/>
      <c r="BD753" s="302"/>
      <c r="BE753" s="303"/>
      <c r="BF753" s="302"/>
      <c r="BG753" s="304"/>
      <c r="BH753" s="302"/>
      <c r="BI753" s="302"/>
      <c r="BJ753" s="302"/>
      <c r="BK753" s="302"/>
      <c r="BL753" s="302"/>
      <c r="BM753" s="302"/>
      <c r="BN753" s="302"/>
      <c r="BO753" s="302"/>
      <c r="BP753" s="302"/>
      <c r="BQ753" s="302"/>
      <c r="BR753" s="302"/>
    </row>
    <row r="754" spans="1:70" s="414" customFormat="1" hidden="1" x14ac:dyDescent="0.35">
      <c r="A754" s="410" t="s">
        <v>477</v>
      </c>
      <c r="B754" s="411" t="s">
        <v>478</v>
      </c>
      <c r="C754" s="411" t="s">
        <v>479</v>
      </c>
      <c r="D754" s="412" t="s">
        <v>480</v>
      </c>
      <c r="E754" s="412" t="s">
        <v>481</v>
      </c>
      <c r="F754" s="411" t="s">
        <v>482</v>
      </c>
      <c r="G754" s="411" t="s">
        <v>483</v>
      </c>
      <c r="H754" s="411" t="s">
        <v>484</v>
      </c>
      <c r="I754" s="411" t="s">
        <v>485</v>
      </c>
      <c r="J754" s="411" t="s">
        <v>486</v>
      </c>
      <c r="K754" s="411" t="s">
        <v>487</v>
      </c>
      <c r="L754" s="410" t="s">
        <v>488</v>
      </c>
      <c r="M754" s="411" t="s">
        <v>607</v>
      </c>
      <c r="N754" s="411" t="s">
        <v>608</v>
      </c>
      <c r="O754" s="411" t="s">
        <v>487</v>
      </c>
      <c r="P754" s="411" t="s">
        <v>484</v>
      </c>
      <c r="Q754" s="410" t="s">
        <v>491</v>
      </c>
      <c r="R754" s="411" t="s">
        <v>492</v>
      </c>
      <c r="S754" s="411" t="s">
        <v>493</v>
      </c>
      <c r="T754" s="411">
        <v>45045845</v>
      </c>
      <c r="U754" s="411"/>
      <c r="V754" s="411"/>
      <c r="W754" s="412" t="s">
        <v>527</v>
      </c>
      <c r="X754" s="411" t="s">
        <v>1242</v>
      </c>
      <c r="Y754" s="411" t="s">
        <v>590</v>
      </c>
      <c r="Z754" s="411" t="s">
        <v>497</v>
      </c>
      <c r="AA754" s="411" t="s">
        <v>498</v>
      </c>
      <c r="AB754" s="411" t="s">
        <v>499</v>
      </c>
      <c r="AC754" s="411" t="s">
        <v>500</v>
      </c>
      <c r="AD754" s="413">
        <v>325000</v>
      </c>
      <c r="AE754" s="413">
        <v>325000</v>
      </c>
      <c r="AF754" s="411" t="s">
        <v>273</v>
      </c>
      <c r="AG754" s="411">
        <v>2.2060999999999999E-4</v>
      </c>
      <c r="AH754" s="413">
        <v>71.650000000000006</v>
      </c>
      <c r="AI754" s="413">
        <v>71.650000000000006</v>
      </c>
      <c r="AJ754" s="411" t="s">
        <v>501</v>
      </c>
      <c r="AK754" s="411" t="s">
        <v>502</v>
      </c>
      <c r="AL754" s="410" t="s">
        <v>503</v>
      </c>
      <c r="AM754" s="411">
        <v>34801</v>
      </c>
      <c r="AN754" s="411">
        <v>72715</v>
      </c>
      <c r="AO754" s="410" t="s">
        <v>477</v>
      </c>
      <c r="AP754" s="410" t="s">
        <v>504</v>
      </c>
      <c r="AQ754" s="411" t="s">
        <v>1243</v>
      </c>
      <c r="AR754" s="411" t="s">
        <v>528</v>
      </c>
      <c r="AS754" s="412" t="s">
        <v>527</v>
      </c>
      <c r="AT754" s="411" t="s">
        <v>482</v>
      </c>
      <c r="AU754" s="411" t="s">
        <v>1959</v>
      </c>
      <c r="AV754" s="413" t="s">
        <v>1960</v>
      </c>
      <c r="AW754" s="411" t="s">
        <v>1961</v>
      </c>
      <c r="AX754" s="411" t="s">
        <v>509</v>
      </c>
      <c r="AY754" s="413" t="s">
        <v>1960</v>
      </c>
      <c r="AZ754" s="411">
        <v>1040651</v>
      </c>
      <c r="BA754" s="411" t="s">
        <v>1244</v>
      </c>
      <c r="BB754" s="411" t="s">
        <v>1245</v>
      </c>
      <c r="BC754" s="411" t="s">
        <v>512</v>
      </c>
      <c r="BD754" s="411" t="s">
        <v>1962</v>
      </c>
      <c r="BE754" s="412" t="s">
        <v>1963</v>
      </c>
      <c r="BF754" s="411" t="s">
        <v>273</v>
      </c>
      <c r="BG754" s="413" t="s">
        <v>1960</v>
      </c>
      <c r="BH754" s="411">
        <v>10186275</v>
      </c>
      <c r="BI754" s="411">
        <v>1</v>
      </c>
      <c r="BJ754" s="411" t="s">
        <v>1961</v>
      </c>
      <c r="BK754" s="411" t="s">
        <v>600</v>
      </c>
      <c r="BL754" s="411" t="s">
        <v>601</v>
      </c>
      <c r="BM754" s="411"/>
      <c r="BN754" s="411"/>
      <c r="BO754" s="411"/>
      <c r="BP754" s="411"/>
      <c r="BQ754" s="411"/>
      <c r="BR754" s="411"/>
    </row>
    <row r="755" spans="1:70" s="414" customFormat="1" hidden="1" x14ac:dyDescent="0.35">
      <c r="A755" s="410" t="s">
        <v>477</v>
      </c>
      <c r="B755" s="411" t="s">
        <v>478</v>
      </c>
      <c r="C755" s="411" t="s">
        <v>479</v>
      </c>
      <c r="D755" s="412" t="s">
        <v>480</v>
      </c>
      <c r="E755" s="412" t="s">
        <v>481</v>
      </c>
      <c r="F755" s="411" t="s">
        <v>482</v>
      </c>
      <c r="G755" s="411" t="s">
        <v>483</v>
      </c>
      <c r="H755" s="411" t="s">
        <v>484</v>
      </c>
      <c r="I755" s="411" t="s">
        <v>485</v>
      </c>
      <c r="J755" s="411" t="s">
        <v>486</v>
      </c>
      <c r="K755" s="411" t="s">
        <v>487</v>
      </c>
      <c r="L755" s="410" t="s">
        <v>488</v>
      </c>
      <c r="M755" s="411" t="s">
        <v>607</v>
      </c>
      <c r="N755" s="411" t="s">
        <v>608</v>
      </c>
      <c r="O755" s="411" t="s">
        <v>487</v>
      </c>
      <c r="P755" s="411" t="s">
        <v>484</v>
      </c>
      <c r="Q755" s="410" t="s">
        <v>491</v>
      </c>
      <c r="R755" s="411" t="s">
        <v>492</v>
      </c>
      <c r="S755" s="411" t="s">
        <v>493</v>
      </c>
      <c r="T755" s="411">
        <v>45045846</v>
      </c>
      <c r="U755" s="411"/>
      <c r="V755" s="411"/>
      <c r="W755" s="412" t="s">
        <v>527</v>
      </c>
      <c r="X755" s="411" t="s">
        <v>1242</v>
      </c>
      <c r="Y755" s="411" t="s">
        <v>590</v>
      </c>
      <c r="Z755" s="411" t="s">
        <v>497</v>
      </c>
      <c r="AA755" s="411" t="s">
        <v>498</v>
      </c>
      <c r="AB755" s="411" t="s">
        <v>499</v>
      </c>
      <c r="AC755" s="411" t="s">
        <v>605</v>
      </c>
      <c r="AD755" s="413">
        <v>0</v>
      </c>
      <c r="AE755" s="413">
        <v>0</v>
      </c>
      <c r="AF755" s="411" t="s">
        <v>273</v>
      </c>
      <c r="AG755" s="411">
        <v>2.2060999999999999E-4</v>
      </c>
      <c r="AH755" s="413">
        <v>0.05</v>
      </c>
      <c r="AI755" s="413">
        <v>0.05</v>
      </c>
      <c r="AJ755" s="411" t="s">
        <v>501</v>
      </c>
      <c r="AK755" s="411" t="s">
        <v>502</v>
      </c>
      <c r="AL755" s="410" t="s">
        <v>503</v>
      </c>
      <c r="AM755" s="411">
        <v>34801</v>
      </c>
      <c r="AN755" s="411">
        <v>72715</v>
      </c>
      <c r="AO755" s="410" t="s">
        <v>477</v>
      </c>
      <c r="AP755" s="410" t="s">
        <v>504</v>
      </c>
      <c r="AQ755" s="411" t="s">
        <v>1243</v>
      </c>
      <c r="AR755" s="411" t="s">
        <v>528</v>
      </c>
      <c r="AS755" s="412" t="s">
        <v>527</v>
      </c>
      <c r="AT755" s="411" t="s">
        <v>482</v>
      </c>
      <c r="AU755" s="411" t="s">
        <v>1959</v>
      </c>
      <c r="AV755" s="413" t="s">
        <v>1960</v>
      </c>
      <c r="AW755" s="411" t="s">
        <v>1961</v>
      </c>
      <c r="AX755" s="411" t="s">
        <v>509</v>
      </c>
      <c r="AY755" s="413" t="s">
        <v>606</v>
      </c>
      <c r="AZ755" s="411">
        <v>1040651</v>
      </c>
      <c r="BA755" s="411" t="s">
        <v>1244</v>
      </c>
      <c r="BB755" s="411" t="s">
        <v>1245</v>
      </c>
      <c r="BC755" s="411" t="s">
        <v>512</v>
      </c>
      <c r="BD755" s="411" t="s">
        <v>1962</v>
      </c>
      <c r="BE755" s="412" t="s">
        <v>1963</v>
      </c>
      <c r="BF755" s="411" t="s">
        <v>273</v>
      </c>
      <c r="BG755" s="413" t="s">
        <v>1960</v>
      </c>
      <c r="BH755" s="411">
        <v>10186275</v>
      </c>
      <c r="BI755" s="411">
        <v>1</v>
      </c>
      <c r="BJ755" s="411" t="s">
        <v>1961</v>
      </c>
      <c r="BK755" s="411" t="s">
        <v>600</v>
      </c>
      <c r="BL755" s="411" t="s">
        <v>601</v>
      </c>
      <c r="BM755" s="411"/>
      <c r="BN755" s="411"/>
      <c r="BO755" s="411"/>
      <c r="BP755" s="411"/>
      <c r="BQ755" s="411"/>
      <c r="BR755" s="411"/>
    </row>
    <row r="756" spans="1:70" hidden="1" x14ac:dyDescent="0.35">
      <c r="A756" s="301" t="s">
        <v>477</v>
      </c>
      <c r="B756" s="302" t="s">
        <v>478</v>
      </c>
      <c r="C756" s="302" t="s">
        <v>479</v>
      </c>
      <c r="D756" s="303" t="s">
        <v>480</v>
      </c>
      <c r="E756" s="303" t="s">
        <v>481</v>
      </c>
      <c r="F756" s="302" t="s">
        <v>482</v>
      </c>
      <c r="G756" s="302" t="s">
        <v>483</v>
      </c>
      <c r="H756" s="302" t="s">
        <v>484</v>
      </c>
      <c r="I756" s="302" t="s">
        <v>485</v>
      </c>
      <c r="J756" s="302" t="s">
        <v>486</v>
      </c>
      <c r="K756" s="302" t="s">
        <v>487</v>
      </c>
      <c r="L756" s="301" t="s">
        <v>488</v>
      </c>
      <c r="M756" s="302" t="s">
        <v>607</v>
      </c>
      <c r="N756" s="302" t="s">
        <v>608</v>
      </c>
      <c r="O756" s="302" t="s">
        <v>487</v>
      </c>
      <c r="P756" s="302" t="s">
        <v>484</v>
      </c>
      <c r="Q756" s="301" t="s">
        <v>491</v>
      </c>
      <c r="R756" s="302" t="s">
        <v>492</v>
      </c>
      <c r="S756" s="302" t="s">
        <v>493</v>
      </c>
      <c r="T756" s="302">
        <v>45105891</v>
      </c>
      <c r="U756" s="302"/>
      <c r="V756" s="302"/>
      <c r="W756" s="303" t="s">
        <v>527</v>
      </c>
      <c r="X756" s="302" t="s">
        <v>792</v>
      </c>
      <c r="Y756" s="302" t="s">
        <v>590</v>
      </c>
      <c r="Z756" s="302" t="s">
        <v>793</v>
      </c>
      <c r="AA756" s="302"/>
      <c r="AB756" s="302" t="s">
        <v>794</v>
      </c>
      <c r="AC756" s="302" t="s">
        <v>795</v>
      </c>
      <c r="AD756" s="304">
        <v>0</v>
      </c>
      <c r="AE756" s="304">
        <v>22750</v>
      </c>
      <c r="AF756" s="302" t="s">
        <v>273</v>
      </c>
      <c r="AG756" s="302">
        <v>2.2060999999999999E-4</v>
      </c>
      <c r="AH756" s="304">
        <v>0</v>
      </c>
      <c r="AI756" s="304">
        <v>5.0199999999999996</v>
      </c>
      <c r="AJ756" s="302"/>
      <c r="AK756" s="302"/>
      <c r="AL756" s="301"/>
      <c r="AM756" s="302"/>
      <c r="AN756" s="302"/>
      <c r="AO756" s="301"/>
      <c r="AP756" s="301"/>
      <c r="AQ756" s="302" t="s">
        <v>796</v>
      </c>
      <c r="AR756" s="302"/>
      <c r="AS756" s="303"/>
      <c r="AT756" s="302"/>
      <c r="AU756" s="302"/>
      <c r="AV756" s="304"/>
      <c r="AW756" s="302"/>
      <c r="AX756" s="302"/>
      <c r="AY756" s="304"/>
      <c r="AZ756" s="302"/>
      <c r="BA756" s="302"/>
      <c r="BB756" s="302"/>
      <c r="BC756" s="302"/>
      <c r="BD756" s="302"/>
      <c r="BE756" s="303"/>
      <c r="BF756" s="302"/>
      <c r="BG756" s="304"/>
      <c r="BH756" s="302"/>
      <c r="BI756" s="302"/>
      <c r="BJ756" s="302"/>
      <c r="BK756" s="302"/>
      <c r="BL756" s="302"/>
      <c r="BM756" s="302"/>
      <c r="BN756" s="302"/>
      <c r="BO756" s="302"/>
      <c r="BP756" s="302"/>
      <c r="BQ756" s="302"/>
      <c r="BR756" s="302"/>
    </row>
    <row r="757" spans="1:70" hidden="1" x14ac:dyDescent="0.35">
      <c r="A757" s="301" t="s">
        <v>477</v>
      </c>
      <c r="B757" s="302" t="s">
        <v>478</v>
      </c>
      <c r="C757" s="302" t="s">
        <v>479</v>
      </c>
      <c r="D757" s="303" t="s">
        <v>480</v>
      </c>
      <c r="E757" s="303" t="s">
        <v>481</v>
      </c>
      <c r="F757" s="302" t="s">
        <v>482</v>
      </c>
      <c r="G757" s="302" t="s">
        <v>483</v>
      </c>
      <c r="H757" s="302" t="s">
        <v>484</v>
      </c>
      <c r="I757" s="302" t="s">
        <v>485</v>
      </c>
      <c r="J757" s="302" t="s">
        <v>486</v>
      </c>
      <c r="K757" s="302" t="s">
        <v>487</v>
      </c>
      <c r="L757" s="301" t="s">
        <v>488</v>
      </c>
      <c r="M757" s="302" t="s">
        <v>607</v>
      </c>
      <c r="N757" s="302" t="s">
        <v>608</v>
      </c>
      <c r="O757" s="302" t="s">
        <v>487</v>
      </c>
      <c r="P757" s="302" t="s">
        <v>484</v>
      </c>
      <c r="Q757" s="301" t="s">
        <v>491</v>
      </c>
      <c r="R757" s="302" t="s">
        <v>492</v>
      </c>
      <c r="S757" s="302" t="s">
        <v>493</v>
      </c>
      <c r="T757" s="302">
        <v>45126123</v>
      </c>
      <c r="U757" s="302"/>
      <c r="V757" s="302"/>
      <c r="W757" s="303" t="s">
        <v>935</v>
      </c>
      <c r="X757" s="302" t="s">
        <v>883</v>
      </c>
      <c r="Y757" s="302" t="s">
        <v>590</v>
      </c>
      <c r="Z757" s="302" t="s">
        <v>880</v>
      </c>
      <c r="AA757" s="302"/>
      <c r="AB757" s="302" t="s">
        <v>880</v>
      </c>
      <c r="AC757" s="302" t="s">
        <v>880</v>
      </c>
      <c r="AD757" s="304">
        <v>3.16</v>
      </c>
      <c r="AE757" s="304">
        <v>3.16</v>
      </c>
      <c r="AF757" s="302" t="s">
        <v>741</v>
      </c>
      <c r="AG757" s="302">
        <v>1</v>
      </c>
      <c r="AH757" s="304">
        <v>3.16</v>
      </c>
      <c r="AI757" s="304">
        <v>3.16</v>
      </c>
      <c r="AJ757" s="302" t="s">
        <v>501</v>
      </c>
      <c r="AK757" s="302" t="s">
        <v>502</v>
      </c>
      <c r="AL757" s="301" t="s">
        <v>503</v>
      </c>
      <c r="AM757" s="302">
        <v>34801</v>
      </c>
      <c r="AN757" s="302">
        <v>76125</v>
      </c>
      <c r="AO757" s="301" t="s">
        <v>477</v>
      </c>
      <c r="AP757" s="301" t="s">
        <v>504</v>
      </c>
      <c r="AQ757" s="302" t="s">
        <v>924</v>
      </c>
      <c r="AR757" s="302"/>
      <c r="AS757" s="303"/>
      <c r="AT757" s="302"/>
      <c r="AU757" s="302"/>
      <c r="AV757" s="304"/>
      <c r="AW757" s="302"/>
      <c r="AX757" s="302"/>
      <c r="AY757" s="304"/>
      <c r="AZ757" s="302"/>
      <c r="BA757" s="302"/>
      <c r="BB757" s="302"/>
      <c r="BC757" s="302"/>
      <c r="BD757" s="302"/>
      <c r="BE757" s="303"/>
      <c r="BF757" s="302"/>
      <c r="BG757" s="304"/>
      <c r="BH757" s="302"/>
      <c r="BI757" s="302"/>
      <c r="BJ757" s="302"/>
      <c r="BK757" s="302"/>
      <c r="BL757" s="302"/>
      <c r="BM757" s="302"/>
      <c r="BN757" s="302"/>
      <c r="BO757" s="302"/>
      <c r="BP757" s="302"/>
      <c r="BQ757" s="302"/>
      <c r="BR757" s="302"/>
    </row>
    <row r="758" spans="1:70" s="414" customFormat="1" hidden="1" x14ac:dyDescent="0.35">
      <c r="A758" s="410" t="s">
        <v>477</v>
      </c>
      <c r="B758" s="411" t="s">
        <v>478</v>
      </c>
      <c r="C758" s="411" t="s">
        <v>479</v>
      </c>
      <c r="D758" s="412" t="s">
        <v>480</v>
      </c>
      <c r="E758" s="412" t="s">
        <v>481</v>
      </c>
      <c r="F758" s="411" t="s">
        <v>482</v>
      </c>
      <c r="G758" s="411" t="s">
        <v>483</v>
      </c>
      <c r="H758" s="411" t="s">
        <v>484</v>
      </c>
      <c r="I758" s="411" t="s">
        <v>485</v>
      </c>
      <c r="J758" s="411" t="s">
        <v>486</v>
      </c>
      <c r="K758" s="411" t="s">
        <v>487</v>
      </c>
      <c r="L758" s="410" t="s">
        <v>488</v>
      </c>
      <c r="M758" s="411" t="s">
        <v>607</v>
      </c>
      <c r="N758" s="411" t="s">
        <v>608</v>
      </c>
      <c r="O758" s="411" t="s">
        <v>487</v>
      </c>
      <c r="P758" s="411" t="s">
        <v>484</v>
      </c>
      <c r="Q758" s="410" t="s">
        <v>491</v>
      </c>
      <c r="R758" s="411" t="s">
        <v>492</v>
      </c>
      <c r="S758" s="411" t="s">
        <v>493</v>
      </c>
      <c r="T758" s="411">
        <v>45440030</v>
      </c>
      <c r="U758" s="411"/>
      <c r="V758" s="411"/>
      <c r="W758" s="412" t="s">
        <v>1568</v>
      </c>
      <c r="X758" s="411" t="s">
        <v>1242</v>
      </c>
      <c r="Y758" s="411" t="s">
        <v>590</v>
      </c>
      <c r="Z758" s="411" t="s">
        <v>497</v>
      </c>
      <c r="AA758" s="411" t="s">
        <v>498</v>
      </c>
      <c r="AB758" s="411" t="s">
        <v>499</v>
      </c>
      <c r="AC758" s="411" t="s">
        <v>500</v>
      </c>
      <c r="AD758" s="413">
        <v>3630000</v>
      </c>
      <c r="AE758" s="413">
        <v>3630000</v>
      </c>
      <c r="AF758" s="411" t="s">
        <v>273</v>
      </c>
      <c r="AG758" s="411">
        <v>2.2207999999999999E-4</v>
      </c>
      <c r="AH758" s="413">
        <v>800.81</v>
      </c>
      <c r="AI758" s="413">
        <v>800.81</v>
      </c>
      <c r="AJ758" s="411" t="s">
        <v>501</v>
      </c>
      <c r="AK758" s="411" t="s">
        <v>502</v>
      </c>
      <c r="AL758" s="410" t="s">
        <v>503</v>
      </c>
      <c r="AM758" s="411">
        <v>34801</v>
      </c>
      <c r="AN758" s="411">
        <v>72715</v>
      </c>
      <c r="AO758" s="410" t="s">
        <v>477</v>
      </c>
      <c r="AP758" s="410" t="s">
        <v>504</v>
      </c>
      <c r="AQ758" s="411" t="s">
        <v>1243</v>
      </c>
      <c r="AR758" s="411" t="s">
        <v>528</v>
      </c>
      <c r="AS758" s="412" t="s">
        <v>1568</v>
      </c>
      <c r="AT758" s="411" t="s">
        <v>482</v>
      </c>
      <c r="AU758" s="411" t="s">
        <v>1964</v>
      </c>
      <c r="AV758" s="413" t="s">
        <v>1965</v>
      </c>
      <c r="AW758" s="411" t="s">
        <v>1966</v>
      </c>
      <c r="AX758" s="411" t="s">
        <v>509</v>
      </c>
      <c r="AY758" s="413" t="s">
        <v>1965</v>
      </c>
      <c r="AZ758" s="411">
        <v>2028901</v>
      </c>
      <c r="BA758" s="411" t="s">
        <v>1967</v>
      </c>
      <c r="BB758" s="411" t="s">
        <v>1968</v>
      </c>
      <c r="BC758" s="411" t="s">
        <v>1969</v>
      </c>
      <c r="BD758" s="411" t="s">
        <v>1970</v>
      </c>
      <c r="BE758" s="412" t="s">
        <v>1583</v>
      </c>
      <c r="BF758" s="411" t="s">
        <v>273</v>
      </c>
      <c r="BG758" s="413" t="s">
        <v>1965</v>
      </c>
      <c r="BH758" s="411">
        <v>10192965</v>
      </c>
      <c r="BI758" s="411">
        <v>1</v>
      </c>
      <c r="BJ758" s="411" t="s">
        <v>1966</v>
      </c>
      <c r="BK758" s="411" t="s">
        <v>600</v>
      </c>
      <c r="BL758" s="411" t="s">
        <v>601</v>
      </c>
      <c r="BM758" s="411"/>
      <c r="BN758" s="411"/>
      <c r="BO758" s="411"/>
      <c r="BP758" s="411"/>
      <c r="BQ758" s="411"/>
      <c r="BR758" s="411"/>
    </row>
    <row r="759" spans="1:70" s="414" customFormat="1" hidden="1" x14ac:dyDescent="0.35">
      <c r="A759" s="410" t="s">
        <v>477</v>
      </c>
      <c r="B759" s="411" t="s">
        <v>478</v>
      </c>
      <c r="C759" s="411" t="s">
        <v>479</v>
      </c>
      <c r="D759" s="412" t="s">
        <v>480</v>
      </c>
      <c r="E759" s="412" t="s">
        <v>481</v>
      </c>
      <c r="F759" s="411" t="s">
        <v>482</v>
      </c>
      <c r="G759" s="411" t="s">
        <v>483</v>
      </c>
      <c r="H759" s="411" t="s">
        <v>484</v>
      </c>
      <c r="I759" s="411" t="s">
        <v>485</v>
      </c>
      <c r="J759" s="411" t="s">
        <v>486</v>
      </c>
      <c r="K759" s="411" t="s">
        <v>487</v>
      </c>
      <c r="L759" s="410" t="s">
        <v>488</v>
      </c>
      <c r="M759" s="411" t="s">
        <v>607</v>
      </c>
      <c r="N759" s="411" t="s">
        <v>608</v>
      </c>
      <c r="O759" s="411" t="s">
        <v>487</v>
      </c>
      <c r="P759" s="411" t="s">
        <v>484</v>
      </c>
      <c r="Q759" s="410" t="s">
        <v>491</v>
      </c>
      <c r="R759" s="411" t="s">
        <v>492</v>
      </c>
      <c r="S759" s="411" t="s">
        <v>493</v>
      </c>
      <c r="T759" s="411">
        <v>45440032</v>
      </c>
      <c r="U759" s="411"/>
      <c r="V759" s="411"/>
      <c r="W759" s="412" t="s">
        <v>1568</v>
      </c>
      <c r="X759" s="411" t="s">
        <v>1242</v>
      </c>
      <c r="Y759" s="411" t="s">
        <v>590</v>
      </c>
      <c r="Z759" s="411" t="s">
        <v>497</v>
      </c>
      <c r="AA759" s="411" t="s">
        <v>498</v>
      </c>
      <c r="AB759" s="411" t="s">
        <v>499</v>
      </c>
      <c r="AC759" s="411" t="s">
        <v>605</v>
      </c>
      <c r="AD759" s="413">
        <v>0</v>
      </c>
      <c r="AE759" s="413">
        <v>0</v>
      </c>
      <c r="AF759" s="411" t="s">
        <v>273</v>
      </c>
      <c r="AG759" s="411">
        <v>2.2207999999999999E-4</v>
      </c>
      <c r="AH759" s="413">
        <v>5.34</v>
      </c>
      <c r="AI759" s="413">
        <v>5.34</v>
      </c>
      <c r="AJ759" s="411" t="s">
        <v>501</v>
      </c>
      <c r="AK759" s="411" t="s">
        <v>502</v>
      </c>
      <c r="AL759" s="410" t="s">
        <v>503</v>
      </c>
      <c r="AM759" s="411">
        <v>34801</v>
      </c>
      <c r="AN759" s="411">
        <v>72715</v>
      </c>
      <c r="AO759" s="410" t="s">
        <v>477</v>
      </c>
      <c r="AP759" s="410" t="s">
        <v>504</v>
      </c>
      <c r="AQ759" s="411" t="s">
        <v>1243</v>
      </c>
      <c r="AR759" s="411" t="s">
        <v>528</v>
      </c>
      <c r="AS759" s="412" t="s">
        <v>1568</v>
      </c>
      <c r="AT759" s="411" t="s">
        <v>482</v>
      </c>
      <c r="AU759" s="411" t="s">
        <v>1964</v>
      </c>
      <c r="AV759" s="413" t="s">
        <v>1965</v>
      </c>
      <c r="AW759" s="411" t="s">
        <v>1966</v>
      </c>
      <c r="AX759" s="411" t="s">
        <v>509</v>
      </c>
      <c r="AY759" s="413" t="s">
        <v>606</v>
      </c>
      <c r="AZ759" s="411">
        <v>2028901</v>
      </c>
      <c r="BA759" s="411" t="s">
        <v>1967</v>
      </c>
      <c r="BB759" s="411" t="s">
        <v>1968</v>
      </c>
      <c r="BC759" s="411" t="s">
        <v>1969</v>
      </c>
      <c r="BD759" s="411" t="s">
        <v>1970</v>
      </c>
      <c r="BE759" s="412" t="s">
        <v>1583</v>
      </c>
      <c r="BF759" s="411" t="s">
        <v>273</v>
      </c>
      <c r="BG759" s="413" t="s">
        <v>1965</v>
      </c>
      <c r="BH759" s="411">
        <v>10192965</v>
      </c>
      <c r="BI759" s="411">
        <v>1</v>
      </c>
      <c r="BJ759" s="411" t="s">
        <v>1966</v>
      </c>
      <c r="BK759" s="411" t="s">
        <v>600</v>
      </c>
      <c r="BL759" s="411" t="s">
        <v>601</v>
      </c>
      <c r="BM759" s="411"/>
      <c r="BN759" s="411"/>
      <c r="BO759" s="411"/>
      <c r="BP759" s="411"/>
      <c r="BQ759" s="411"/>
      <c r="BR759" s="411"/>
    </row>
    <row r="760" spans="1:70" hidden="1" x14ac:dyDescent="0.35">
      <c r="A760" s="301" t="s">
        <v>477</v>
      </c>
      <c r="B760" s="302" t="s">
        <v>478</v>
      </c>
      <c r="C760" s="302" t="s">
        <v>479</v>
      </c>
      <c r="D760" s="303" t="s">
        <v>480</v>
      </c>
      <c r="E760" s="303" t="s">
        <v>481</v>
      </c>
      <c r="F760" s="302" t="s">
        <v>482</v>
      </c>
      <c r="G760" s="302" t="s">
        <v>483</v>
      </c>
      <c r="H760" s="302" t="s">
        <v>484</v>
      </c>
      <c r="I760" s="302" t="s">
        <v>485</v>
      </c>
      <c r="J760" s="302" t="s">
        <v>486</v>
      </c>
      <c r="K760" s="302" t="s">
        <v>487</v>
      </c>
      <c r="L760" s="301" t="s">
        <v>488</v>
      </c>
      <c r="M760" s="302" t="s">
        <v>607</v>
      </c>
      <c r="N760" s="302" t="s">
        <v>608</v>
      </c>
      <c r="O760" s="302" t="s">
        <v>487</v>
      </c>
      <c r="P760" s="302" t="s">
        <v>484</v>
      </c>
      <c r="Q760" s="301" t="s">
        <v>491</v>
      </c>
      <c r="R760" s="302" t="s">
        <v>492</v>
      </c>
      <c r="S760" s="302" t="s">
        <v>493</v>
      </c>
      <c r="T760" s="302">
        <v>45554551</v>
      </c>
      <c r="U760" s="302"/>
      <c r="V760" s="302"/>
      <c r="W760" s="303" t="s">
        <v>1568</v>
      </c>
      <c r="X760" s="302" t="s">
        <v>792</v>
      </c>
      <c r="Y760" s="302" t="s">
        <v>590</v>
      </c>
      <c r="Z760" s="302" t="s">
        <v>793</v>
      </c>
      <c r="AA760" s="302"/>
      <c r="AB760" s="302" t="s">
        <v>794</v>
      </c>
      <c r="AC760" s="302" t="s">
        <v>795</v>
      </c>
      <c r="AD760" s="304">
        <v>0</v>
      </c>
      <c r="AE760" s="304">
        <v>254100</v>
      </c>
      <c r="AF760" s="302" t="s">
        <v>273</v>
      </c>
      <c r="AG760" s="302">
        <v>2.2207999999999999E-4</v>
      </c>
      <c r="AH760" s="304">
        <v>0</v>
      </c>
      <c r="AI760" s="304">
        <v>56.43</v>
      </c>
      <c r="AJ760" s="302"/>
      <c r="AK760" s="302"/>
      <c r="AL760" s="301"/>
      <c r="AM760" s="302"/>
      <c r="AN760" s="302"/>
      <c r="AO760" s="301"/>
      <c r="AP760" s="301"/>
      <c r="AQ760" s="302" t="s">
        <v>796</v>
      </c>
      <c r="AR760" s="302"/>
      <c r="AS760" s="303"/>
      <c r="AT760" s="302"/>
      <c r="AU760" s="302"/>
      <c r="AV760" s="304"/>
      <c r="AW760" s="302"/>
      <c r="AX760" s="302"/>
      <c r="AY760" s="304"/>
      <c r="AZ760" s="302"/>
      <c r="BA760" s="302"/>
      <c r="BB760" s="302"/>
      <c r="BC760" s="302"/>
      <c r="BD760" s="302"/>
      <c r="BE760" s="303"/>
      <c r="BF760" s="302"/>
      <c r="BG760" s="304"/>
      <c r="BH760" s="302"/>
      <c r="BI760" s="302"/>
      <c r="BJ760" s="302"/>
      <c r="BK760" s="302"/>
      <c r="BL760" s="302"/>
      <c r="BM760" s="302"/>
      <c r="BN760" s="302"/>
      <c r="BO760" s="302"/>
      <c r="BP760" s="302"/>
      <c r="BQ760" s="302"/>
      <c r="BR760" s="302"/>
    </row>
    <row r="761" spans="1:70" hidden="1" x14ac:dyDescent="0.35">
      <c r="A761" s="301" t="s">
        <v>477</v>
      </c>
      <c r="B761" s="302" t="s">
        <v>478</v>
      </c>
      <c r="C761" s="302" t="s">
        <v>479</v>
      </c>
      <c r="D761" s="303" t="s">
        <v>480</v>
      </c>
      <c r="E761" s="303" t="s">
        <v>481</v>
      </c>
      <c r="F761" s="302" t="s">
        <v>482</v>
      </c>
      <c r="G761" s="302" t="s">
        <v>483</v>
      </c>
      <c r="H761" s="302" t="s">
        <v>484</v>
      </c>
      <c r="I761" s="302" t="s">
        <v>485</v>
      </c>
      <c r="J761" s="302" t="s">
        <v>486</v>
      </c>
      <c r="K761" s="302" t="s">
        <v>487</v>
      </c>
      <c r="L761" s="301" t="s">
        <v>488</v>
      </c>
      <c r="M761" s="302" t="s">
        <v>607</v>
      </c>
      <c r="N761" s="302" t="s">
        <v>608</v>
      </c>
      <c r="O761" s="302" t="s">
        <v>487</v>
      </c>
      <c r="P761" s="302" t="s">
        <v>484</v>
      </c>
      <c r="Q761" s="301" t="s">
        <v>491</v>
      </c>
      <c r="R761" s="302" t="s">
        <v>492</v>
      </c>
      <c r="S761" s="302" t="s">
        <v>493</v>
      </c>
      <c r="T761" s="302">
        <v>45568951</v>
      </c>
      <c r="U761" s="302"/>
      <c r="V761" s="302"/>
      <c r="W761" s="303" t="s">
        <v>935</v>
      </c>
      <c r="X761" s="302" t="s">
        <v>883</v>
      </c>
      <c r="Y761" s="302" t="s">
        <v>590</v>
      </c>
      <c r="Z761" s="302" t="s">
        <v>880</v>
      </c>
      <c r="AA761" s="302"/>
      <c r="AB761" s="302" t="s">
        <v>880</v>
      </c>
      <c r="AC761" s="302" t="s">
        <v>880</v>
      </c>
      <c r="AD761" s="304">
        <v>30.02</v>
      </c>
      <c r="AE761" s="304">
        <v>30.02</v>
      </c>
      <c r="AF761" s="302" t="s">
        <v>741</v>
      </c>
      <c r="AG761" s="302">
        <v>1</v>
      </c>
      <c r="AH761" s="304">
        <v>30.02</v>
      </c>
      <c r="AI761" s="304">
        <v>30.02</v>
      </c>
      <c r="AJ761" s="302" t="s">
        <v>501</v>
      </c>
      <c r="AK761" s="302" t="s">
        <v>502</v>
      </c>
      <c r="AL761" s="301" t="s">
        <v>503</v>
      </c>
      <c r="AM761" s="302">
        <v>34801</v>
      </c>
      <c r="AN761" s="302">
        <v>76125</v>
      </c>
      <c r="AO761" s="301" t="s">
        <v>477</v>
      </c>
      <c r="AP761" s="301" t="s">
        <v>504</v>
      </c>
      <c r="AQ761" s="302" t="s">
        <v>924</v>
      </c>
      <c r="AR761" s="302"/>
      <c r="AS761" s="303"/>
      <c r="AT761" s="302"/>
      <c r="AU761" s="302"/>
      <c r="AV761" s="304"/>
      <c r="AW761" s="302"/>
      <c r="AX761" s="302"/>
      <c r="AY761" s="304"/>
      <c r="AZ761" s="302"/>
      <c r="BA761" s="302"/>
      <c r="BB761" s="302"/>
      <c r="BC761" s="302"/>
      <c r="BD761" s="302"/>
      <c r="BE761" s="303"/>
      <c r="BF761" s="302"/>
      <c r="BG761" s="304"/>
      <c r="BH761" s="302"/>
      <c r="BI761" s="302"/>
      <c r="BJ761" s="302"/>
      <c r="BK761" s="302"/>
      <c r="BL761" s="302"/>
      <c r="BM761" s="302"/>
      <c r="BN761" s="302"/>
      <c r="BO761" s="302"/>
      <c r="BP761" s="302"/>
      <c r="BQ761" s="302"/>
      <c r="BR761" s="302"/>
    </row>
    <row r="762" spans="1:70" s="399" customFormat="1" hidden="1" x14ac:dyDescent="0.35">
      <c r="A762" s="395" t="s">
        <v>477</v>
      </c>
      <c r="B762" s="396" t="s">
        <v>478</v>
      </c>
      <c r="C762" s="396" t="s">
        <v>479</v>
      </c>
      <c r="D762" s="397" t="s">
        <v>480</v>
      </c>
      <c r="E762" s="397" t="s">
        <v>481</v>
      </c>
      <c r="F762" s="396" t="s">
        <v>482</v>
      </c>
      <c r="G762" s="396" t="s">
        <v>483</v>
      </c>
      <c r="H762" s="396" t="s">
        <v>484</v>
      </c>
      <c r="I762" s="396" t="s">
        <v>485</v>
      </c>
      <c r="J762" s="396" t="s">
        <v>486</v>
      </c>
      <c r="K762" s="396" t="s">
        <v>487</v>
      </c>
      <c r="L762" s="395" t="s">
        <v>488</v>
      </c>
      <c r="M762" s="396" t="s">
        <v>607</v>
      </c>
      <c r="N762" s="396" t="s">
        <v>608</v>
      </c>
      <c r="O762" s="396" t="s">
        <v>487</v>
      </c>
      <c r="P762" s="396" t="s">
        <v>484</v>
      </c>
      <c r="Q762" s="395" t="s">
        <v>491</v>
      </c>
      <c r="R762" s="396" t="s">
        <v>492</v>
      </c>
      <c r="S762" s="396" t="s">
        <v>493</v>
      </c>
      <c r="T762" s="396">
        <v>46196788</v>
      </c>
      <c r="U762" s="396"/>
      <c r="V762" s="396"/>
      <c r="W762" s="397" t="s">
        <v>1971</v>
      </c>
      <c r="X762" s="396" t="s">
        <v>1262</v>
      </c>
      <c r="Y762" s="396" t="s">
        <v>496</v>
      </c>
      <c r="Z762" s="396" t="s">
        <v>497</v>
      </c>
      <c r="AA762" s="396" t="s">
        <v>498</v>
      </c>
      <c r="AB762" s="396" t="s">
        <v>499</v>
      </c>
      <c r="AC762" s="396" t="s">
        <v>500</v>
      </c>
      <c r="AD762" s="398">
        <v>1819397.56</v>
      </c>
      <c r="AE762" s="398">
        <v>1819397.56</v>
      </c>
      <c r="AF762" s="396" t="s">
        <v>273</v>
      </c>
      <c r="AG762" s="396">
        <v>2.3034999999999999E-4</v>
      </c>
      <c r="AH762" s="398">
        <v>419.1</v>
      </c>
      <c r="AI762" s="398">
        <v>419.1</v>
      </c>
      <c r="AJ762" s="396" t="s">
        <v>501</v>
      </c>
      <c r="AK762" s="396" t="s">
        <v>502</v>
      </c>
      <c r="AL762" s="395" t="s">
        <v>503</v>
      </c>
      <c r="AM762" s="396">
        <v>34810</v>
      </c>
      <c r="AN762" s="396">
        <v>71620</v>
      </c>
      <c r="AO762" s="395" t="s">
        <v>477</v>
      </c>
      <c r="AP762" s="395" t="s">
        <v>504</v>
      </c>
      <c r="AQ762" s="396" t="s">
        <v>1263</v>
      </c>
      <c r="AR762" s="396" t="s">
        <v>534</v>
      </c>
      <c r="AS762" s="397" t="s">
        <v>1971</v>
      </c>
      <c r="AT762" s="396" t="s">
        <v>482</v>
      </c>
      <c r="AU762" s="396" t="s">
        <v>1972</v>
      </c>
      <c r="AV762" s="398" t="s">
        <v>1973</v>
      </c>
      <c r="AW762" s="396" t="s">
        <v>839</v>
      </c>
      <c r="AX762" s="396" t="s">
        <v>509</v>
      </c>
      <c r="AY762" s="398" t="s">
        <v>1973</v>
      </c>
      <c r="AZ762" s="396" t="s">
        <v>1925</v>
      </c>
      <c r="BA762" s="396" t="s">
        <v>1926</v>
      </c>
      <c r="BB762" s="396" t="s">
        <v>1927</v>
      </c>
      <c r="BC762" s="396" t="s">
        <v>521</v>
      </c>
      <c r="BD762" s="396" t="s">
        <v>1974</v>
      </c>
      <c r="BE762" s="397" t="s">
        <v>1975</v>
      </c>
      <c r="BF762" s="396" t="s">
        <v>273</v>
      </c>
      <c r="BG762" s="398" t="s">
        <v>1973</v>
      </c>
      <c r="BH762" s="396"/>
      <c r="BI762" s="396"/>
      <c r="BJ762" s="396"/>
      <c r="BK762" s="396"/>
      <c r="BL762" s="396"/>
      <c r="BM762" s="396"/>
      <c r="BN762" s="396"/>
      <c r="BO762" s="396"/>
      <c r="BP762" s="396"/>
      <c r="BQ762" s="396"/>
      <c r="BR762" s="396"/>
    </row>
    <row r="763" spans="1:70" hidden="1" x14ac:dyDescent="0.35">
      <c r="A763" s="301" t="s">
        <v>477</v>
      </c>
      <c r="B763" s="302" t="s">
        <v>478</v>
      </c>
      <c r="C763" s="302" t="s">
        <v>479</v>
      </c>
      <c r="D763" s="303" t="s">
        <v>480</v>
      </c>
      <c r="E763" s="303" t="s">
        <v>481</v>
      </c>
      <c r="F763" s="302" t="s">
        <v>482</v>
      </c>
      <c r="G763" s="302" t="s">
        <v>483</v>
      </c>
      <c r="H763" s="302" t="s">
        <v>484</v>
      </c>
      <c r="I763" s="302" t="s">
        <v>485</v>
      </c>
      <c r="J763" s="302" t="s">
        <v>486</v>
      </c>
      <c r="K763" s="302" t="s">
        <v>487</v>
      </c>
      <c r="L763" s="301" t="s">
        <v>488</v>
      </c>
      <c r="M763" s="302" t="s">
        <v>607</v>
      </c>
      <c r="N763" s="302" t="s">
        <v>608</v>
      </c>
      <c r="O763" s="302" t="s">
        <v>487</v>
      </c>
      <c r="P763" s="302" t="s">
        <v>484</v>
      </c>
      <c r="Q763" s="301" t="s">
        <v>491</v>
      </c>
      <c r="R763" s="302" t="s">
        <v>492</v>
      </c>
      <c r="S763" s="302" t="s">
        <v>493</v>
      </c>
      <c r="T763" s="302">
        <v>46221190</v>
      </c>
      <c r="U763" s="302"/>
      <c r="V763" s="302"/>
      <c r="W763" s="303" t="s">
        <v>1971</v>
      </c>
      <c r="X763" s="302" t="s">
        <v>792</v>
      </c>
      <c r="Y763" s="302" t="s">
        <v>496</v>
      </c>
      <c r="Z763" s="302" t="s">
        <v>793</v>
      </c>
      <c r="AA763" s="302"/>
      <c r="AB763" s="302" t="s">
        <v>794</v>
      </c>
      <c r="AC763" s="302" t="s">
        <v>795</v>
      </c>
      <c r="AD763" s="304">
        <v>0</v>
      </c>
      <c r="AE763" s="304">
        <v>127357.83</v>
      </c>
      <c r="AF763" s="302" t="s">
        <v>273</v>
      </c>
      <c r="AG763" s="302">
        <v>2.3034999999999999E-4</v>
      </c>
      <c r="AH763" s="304">
        <v>0</v>
      </c>
      <c r="AI763" s="304">
        <v>29.34</v>
      </c>
      <c r="AJ763" s="302"/>
      <c r="AK763" s="302"/>
      <c r="AL763" s="301"/>
      <c r="AM763" s="302"/>
      <c r="AN763" s="302"/>
      <c r="AO763" s="301"/>
      <c r="AP763" s="301"/>
      <c r="AQ763" s="302" t="s">
        <v>796</v>
      </c>
      <c r="AR763" s="302"/>
      <c r="AS763" s="303"/>
      <c r="AT763" s="302"/>
      <c r="AU763" s="302"/>
      <c r="AV763" s="304"/>
      <c r="AW763" s="302"/>
      <c r="AX763" s="302"/>
      <c r="AY763" s="304"/>
      <c r="AZ763" s="302"/>
      <c r="BA763" s="302"/>
      <c r="BB763" s="302"/>
      <c r="BC763" s="302"/>
      <c r="BD763" s="302"/>
      <c r="BE763" s="303"/>
      <c r="BF763" s="302"/>
      <c r="BG763" s="304"/>
      <c r="BH763" s="302"/>
      <c r="BI763" s="302"/>
      <c r="BJ763" s="302"/>
      <c r="BK763" s="302"/>
      <c r="BL763" s="302"/>
      <c r="BM763" s="302"/>
      <c r="BN763" s="302"/>
      <c r="BO763" s="302"/>
      <c r="BP763" s="302"/>
      <c r="BQ763" s="302"/>
      <c r="BR763" s="302"/>
    </row>
    <row r="764" spans="1:70" s="394" customFormat="1" hidden="1" x14ac:dyDescent="0.35">
      <c r="A764" s="390" t="s">
        <v>477</v>
      </c>
      <c r="B764" s="391" t="s">
        <v>478</v>
      </c>
      <c r="C764" s="391" t="s">
        <v>479</v>
      </c>
      <c r="D764" s="392" t="s">
        <v>480</v>
      </c>
      <c r="E764" s="392" t="s">
        <v>481</v>
      </c>
      <c r="F764" s="391" t="s">
        <v>482</v>
      </c>
      <c r="G764" s="391" t="s">
        <v>483</v>
      </c>
      <c r="H764" s="391" t="s">
        <v>484</v>
      </c>
      <c r="I764" s="391" t="s">
        <v>485</v>
      </c>
      <c r="J764" s="391" t="s">
        <v>486</v>
      </c>
      <c r="K764" s="391" t="s">
        <v>487</v>
      </c>
      <c r="L764" s="390" t="s">
        <v>488</v>
      </c>
      <c r="M764" s="391" t="s">
        <v>607</v>
      </c>
      <c r="N764" s="391" t="s">
        <v>608</v>
      </c>
      <c r="O764" s="391" t="s">
        <v>487</v>
      </c>
      <c r="P764" s="391" t="s">
        <v>484</v>
      </c>
      <c r="Q764" s="390" t="s">
        <v>491</v>
      </c>
      <c r="R764" s="391" t="s">
        <v>492</v>
      </c>
      <c r="S764" s="391" t="s">
        <v>493</v>
      </c>
      <c r="T764" s="391">
        <v>46611333</v>
      </c>
      <c r="U764" s="391"/>
      <c r="V764" s="391"/>
      <c r="W764" s="392" t="s">
        <v>1975</v>
      </c>
      <c r="X764" s="391" t="s">
        <v>1391</v>
      </c>
      <c r="Y764" s="391" t="s">
        <v>590</v>
      </c>
      <c r="Z764" s="391" t="s">
        <v>497</v>
      </c>
      <c r="AA764" s="391" t="s">
        <v>498</v>
      </c>
      <c r="AB764" s="391" t="s">
        <v>499</v>
      </c>
      <c r="AC764" s="391" t="s">
        <v>500</v>
      </c>
      <c r="AD764" s="393">
        <v>43733800</v>
      </c>
      <c r="AE764" s="393">
        <v>43733800</v>
      </c>
      <c r="AF764" s="391" t="s">
        <v>273</v>
      </c>
      <c r="AG764" s="391">
        <v>2.3034999999999999E-4</v>
      </c>
      <c r="AH764" s="393">
        <v>9743.4500000000007</v>
      </c>
      <c r="AI764" s="393">
        <v>9743.4500000000007</v>
      </c>
      <c r="AJ764" s="391" t="s">
        <v>501</v>
      </c>
      <c r="AK764" s="391" t="s">
        <v>502</v>
      </c>
      <c r="AL764" s="390" t="s">
        <v>503</v>
      </c>
      <c r="AM764" s="391">
        <v>34801</v>
      </c>
      <c r="AN764" s="391">
        <v>71305</v>
      </c>
      <c r="AO764" s="390" t="s">
        <v>477</v>
      </c>
      <c r="AP764" s="390" t="s">
        <v>504</v>
      </c>
      <c r="AQ764" s="391" t="s">
        <v>1392</v>
      </c>
      <c r="AR764" s="391" t="s">
        <v>534</v>
      </c>
      <c r="AS764" s="392" t="s">
        <v>1975</v>
      </c>
      <c r="AT764" s="391" t="s">
        <v>482</v>
      </c>
      <c r="AU764" s="391" t="s">
        <v>1976</v>
      </c>
      <c r="AV764" s="393" t="s">
        <v>1869</v>
      </c>
      <c r="AW764" s="391" t="s">
        <v>1856</v>
      </c>
      <c r="AX764" s="391" t="s">
        <v>509</v>
      </c>
      <c r="AY764" s="393" t="s">
        <v>1869</v>
      </c>
      <c r="AZ764" s="391">
        <v>1040795</v>
      </c>
      <c r="BA764" s="391" t="s">
        <v>1857</v>
      </c>
      <c r="BB764" s="391" t="s">
        <v>1858</v>
      </c>
      <c r="BC764" s="391" t="s">
        <v>1859</v>
      </c>
      <c r="BD764" s="391" t="s">
        <v>1977</v>
      </c>
      <c r="BE764" s="392" t="s">
        <v>975</v>
      </c>
      <c r="BF764" s="391" t="s">
        <v>273</v>
      </c>
      <c r="BG764" s="393" t="s">
        <v>1869</v>
      </c>
      <c r="BH764" s="391">
        <v>10142614</v>
      </c>
      <c r="BI764" s="391">
        <v>3</v>
      </c>
      <c r="BJ764" s="391" t="s">
        <v>1856</v>
      </c>
      <c r="BK764" s="391" t="s">
        <v>600</v>
      </c>
      <c r="BL764" s="391" t="s">
        <v>601</v>
      </c>
      <c r="BM764" s="391"/>
      <c r="BN764" s="391"/>
      <c r="BO764" s="391"/>
      <c r="BP764" s="391"/>
      <c r="BQ764" s="391"/>
      <c r="BR764" s="391"/>
    </row>
    <row r="765" spans="1:70" s="394" customFormat="1" hidden="1" x14ac:dyDescent="0.35">
      <c r="A765" s="390" t="s">
        <v>477</v>
      </c>
      <c r="B765" s="391" t="s">
        <v>478</v>
      </c>
      <c r="C765" s="391" t="s">
        <v>479</v>
      </c>
      <c r="D765" s="392" t="s">
        <v>480</v>
      </c>
      <c r="E765" s="392" t="s">
        <v>481</v>
      </c>
      <c r="F765" s="391" t="s">
        <v>482</v>
      </c>
      <c r="G765" s="391" t="s">
        <v>483</v>
      </c>
      <c r="H765" s="391" t="s">
        <v>484</v>
      </c>
      <c r="I765" s="391" t="s">
        <v>485</v>
      </c>
      <c r="J765" s="391" t="s">
        <v>486</v>
      </c>
      <c r="K765" s="391" t="s">
        <v>487</v>
      </c>
      <c r="L765" s="390" t="s">
        <v>488</v>
      </c>
      <c r="M765" s="391" t="s">
        <v>607</v>
      </c>
      <c r="N765" s="391" t="s">
        <v>608</v>
      </c>
      <c r="O765" s="391" t="s">
        <v>487</v>
      </c>
      <c r="P765" s="391" t="s">
        <v>484</v>
      </c>
      <c r="Q765" s="390" t="s">
        <v>491</v>
      </c>
      <c r="R765" s="391" t="s">
        <v>492</v>
      </c>
      <c r="S765" s="391" t="s">
        <v>493</v>
      </c>
      <c r="T765" s="391">
        <v>46611334</v>
      </c>
      <c r="U765" s="391"/>
      <c r="V765" s="391"/>
      <c r="W765" s="392" t="s">
        <v>1975</v>
      </c>
      <c r="X765" s="391" t="s">
        <v>1391</v>
      </c>
      <c r="Y765" s="391" t="s">
        <v>590</v>
      </c>
      <c r="Z765" s="391" t="s">
        <v>497</v>
      </c>
      <c r="AA765" s="391" t="s">
        <v>498</v>
      </c>
      <c r="AB765" s="391" t="s">
        <v>499</v>
      </c>
      <c r="AC765" s="391" t="s">
        <v>605</v>
      </c>
      <c r="AD765" s="393">
        <v>0</v>
      </c>
      <c r="AE765" s="393">
        <v>0</v>
      </c>
      <c r="AF765" s="391" t="s">
        <v>273</v>
      </c>
      <c r="AG765" s="391">
        <v>2.3034999999999999E-4</v>
      </c>
      <c r="AH765" s="393">
        <v>330.63</v>
      </c>
      <c r="AI765" s="393">
        <v>330.63</v>
      </c>
      <c r="AJ765" s="391" t="s">
        <v>501</v>
      </c>
      <c r="AK765" s="391" t="s">
        <v>502</v>
      </c>
      <c r="AL765" s="390" t="s">
        <v>503</v>
      </c>
      <c r="AM765" s="391">
        <v>34801</v>
      </c>
      <c r="AN765" s="391">
        <v>71305</v>
      </c>
      <c r="AO765" s="390" t="s">
        <v>477</v>
      </c>
      <c r="AP765" s="390" t="s">
        <v>504</v>
      </c>
      <c r="AQ765" s="391" t="s">
        <v>1392</v>
      </c>
      <c r="AR765" s="391" t="s">
        <v>534</v>
      </c>
      <c r="AS765" s="392" t="s">
        <v>1975</v>
      </c>
      <c r="AT765" s="391" t="s">
        <v>482</v>
      </c>
      <c r="AU765" s="391" t="s">
        <v>1976</v>
      </c>
      <c r="AV765" s="393" t="s">
        <v>1869</v>
      </c>
      <c r="AW765" s="391" t="s">
        <v>1856</v>
      </c>
      <c r="AX765" s="391" t="s">
        <v>509</v>
      </c>
      <c r="AY765" s="393" t="s">
        <v>606</v>
      </c>
      <c r="AZ765" s="391">
        <v>1040795</v>
      </c>
      <c r="BA765" s="391" t="s">
        <v>1857</v>
      </c>
      <c r="BB765" s="391" t="s">
        <v>1858</v>
      </c>
      <c r="BC765" s="391" t="s">
        <v>1859</v>
      </c>
      <c r="BD765" s="391" t="s">
        <v>1977</v>
      </c>
      <c r="BE765" s="392" t="s">
        <v>975</v>
      </c>
      <c r="BF765" s="391" t="s">
        <v>273</v>
      </c>
      <c r="BG765" s="393" t="s">
        <v>1869</v>
      </c>
      <c r="BH765" s="391">
        <v>10142614</v>
      </c>
      <c r="BI765" s="391">
        <v>3</v>
      </c>
      <c r="BJ765" s="391" t="s">
        <v>1856</v>
      </c>
      <c r="BK765" s="391" t="s">
        <v>600</v>
      </c>
      <c r="BL765" s="391" t="s">
        <v>601</v>
      </c>
      <c r="BM765" s="391"/>
      <c r="BN765" s="391"/>
      <c r="BO765" s="391"/>
      <c r="BP765" s="391"/>
      <c r="BQ765" s="391"/>
      <c r="BR765" s="391"/>
    </row>
    <row r="766" spans="1:70" hidden="1" x14ac:dyDescent="0.35">
      <c r="A766" s="301" t="s">
        <v>477</v>
      </c>
      <c r="B766" s="302" t="s">
        <v>478</v>
      </c>
      <c r="C766" s="302" t="s">
        <v>479</v>
      </c>
      <c r="D766" s="303" t="s">
        <v>480</v>
      </c>
      <c r="E766" s="303" t="s">
        <v>481</v>
      </c>
      <c r="F766" s="302" t="s">
        <v>482</v>
      </c>
      <c r="G766" s="302" t="s">
        <v>483</v>
      </c>
      <c r="H766" s="302" t="s">
        <v>484</v>
      </c>
      <c r="I766" s="302" t="s">
        <v>485</v>
      </c>
      <c r="J766" s="302" t="s">
        <v>486</v>
      </c>
      <c r="K766" s="302" t="s">
        <v>487</v>
      </c>
      <c r="L766" s="301" t="s">
        <v>488</v>
      </c>
      <c r="M766" s="302" t="s">
        <v>607</v>
      </c>
      <c r="N766" s="302" t="s">
        <v>608</v>
      </c>
      <c r="O766" s="302" t="s">
        <v>487</v>
      </c>
      <c r="P766" s="302" t="s">
        <v>484</v>
      </c>
      <c r="Q766" s="301" t="s">
        <v>491</v>
      </c>
      <c r="R766" s="302" t="s">
        <v>492</v>
      </c>
      <c r="S766" s="302" t="s">
        <v>493</v>
      </c>
      <c r="T766" s="302">
        <v>46650847</v>
      </c>
      <c r="U766" s="302"/>
      <c r="V766" s="302"/>
      <c r="W766" s="303" t="s">
        <v>1975</v>
      </c>
      <c r="X766" s="302" t="s">
        <v>792</v>
      </c>
      <c r="Y766" s="302" t="s">
        <v>590</v>
      </c>
      <c r="Z766" s="302" t="s">
        <v>793</v>
      </c>
      <c r="AA766" s="302"/>
      <c r="AB766" s="302" t="s">
        <v>794</v>
      </c>
      <c r="AC766" s="302" t="s">
        <v>795</v>
      </c>
      <c r="AD766" s="304">
        <v>0</v>
      </c>
      <c r="AE766" s="304">
        <v>3061366</v>
      </c>
      <c r="AF766" s="302" t="s">
        <v>273</v>
      </c>
      <c r="AG766" s="302">
        <v>2.3034999999999999E-4</v>
      </c>
      <c r="AH766" s="304">
        <v>0</v>
      </c>
      <c r="AI766" s="304">
        <v>705.19</v>
      </c>
      <c r="AJ766" s="302"/>
      <c r="AK766" s="302"/>
      <c r="AL766" s="301"/>
      <c r="AM766" s="302"/>
      <c r="AN766" s="302"/>
      <c r="AO766" s="301"/>
      <c r="AP766" s="301"/>
      <c r="AQ766" s="302" t="s">
        <v>796</v>
      </c>
      <c r="AR766" s="302"/>
      <c r="AS766" s="303"/>
      <c r="AT766" s="302"/>
      <c r="AU766" s="302"/>
      <c r="AV766" s="304"/>
      <c r="AW766" s="302"/>
      <c r="AX766" s="302"/>
      <c r="AY766" s="304"/>
      <c r="AZ766" s="302"/>
      <c r="BA766" s="302"/>
      <c r="BB766" s="302"/>
      <c r="BC766" s="302"/>
      <c r="BD766" s="302"/>
      <c r="BE766" s="303"/>
      <c r="BF766" s="302"/>
      <c r="BG766" s="304"/>
      <c r="BH766" s="302"/>
      <c r="BI766" s="302"/>
      <c r="BJ766" s="302"/>
      <c r="BK766" s="302"/>
      <c r="BL766" s="302"/>
      <c r="BM766" s="302"/>
      <c r="BN766" s="302"/>
      <c r="BO766" s="302"/>
      <c r="BP766" s="302"/>
      <c r="BQ766" s="302"/>
      <c r="BR766" s="302"/>
    </row>
    <row r="767" spans="1:70" hidden="1" x14ac:dyDescent="0.35">
      <c r="A767" s="301" t="s">
        <v>477</v>
      </c>
      <c r="B767" s="302" t="s">
        <v>478</v>
      </c>
      <c r="C767" s="302" t="s">
        <v>479</v>
      </c>
      <c r="D767" s="303" t="s">
        <v>480</v>
      </c>
      <c r="E767" s="303" t="s">
        <v>481</v>
      </c>
      <c r="F767" s="302" t="s">
        <v>482</v>
      </c>
      <c r="G767" s="302" t="s">
        <v>483</v>
      </c>
      <c r="H767" s="302" t="s">
        <v>484</v>
      </c>
      <c r="I767" s="302" t="s">
        <v>485</v>
      </c>
      <c r="J767" s="302" t="s">
        <v>486</v>
      </c>
      <c r="K767" s="302" t="s">
        <v>487</v>
      </c>
      <c r="L767" s="301" t="s">
        <v>488</v>
      </c>
      <c r="M767" s="302" t="s">
        <v>607</v>
      </c>
      <c r="N767" s="302" t="s">
        <v>608</v>
      </c>
      <c r="O767" s="302" t="s">
        <v>487</v>
      </c>
      <c r="P767" s="302" t="s">
        <v>484</v>
      </c>
      <c r="Q767" s="301" t="s">
        <v>491</v>
      </c>
      <c r="R767" s="302" t="s">
        <v>492</v>
      </c>
      <c r="S767" s="302" t="s">
        <v>493</v>
      </c>
      <c r="T767" s="302">
        <v>46721596</v>
      </c>
      <c r="U767" s="302"/>
      <c r="V767" s="302"/>
      <c r="W767" s="303" t="s">
        <v>971</v>
      </c>
      <c r="X767" s="302" t="s">
        <v>879</v>
      </c>
      <c r="Y767" s="302" t="s">
        <v>590</v>
      </c>
      <c r="Z767" s="302" t="s">
        <v>880</v>
      </c>
      <c r="AA767" s="302"/>
      <c r="AB767" s="302" t="s">
        <v>880</v>
      </c>
      <c r="AC767" s="302" t="s">
        <v>880</v>
      </c>
      <c r="AD767" s="304">
        <v>-174.06</v>
      </c>
      <c r="AE767" s="304">
        <v>-174.06</v>
      </c>
      <c r="AF767" s="302" t="s">
        <v>741</v>
      </c>
      <c r="AG767" s="302">
        <v>1</v>
      </c>
      <c r="AH767" s="304">
        <v>-174.06</v>
      </c>
      <c r="AI767" s="304">
        <v>-174.06</v>
      </c>
      <c r="AJ767" s="302" t="s">
        <v>501</v>
      </c>
      <c r="AK767" s="302" t="s">
        <v>502</v>
      </c>
      <c r="AL767" s="301" t="s">
        <v>503</v>
      </c>
      <c r="AM767" s="302">
        <v>34801</v>
      </c>
      <c r="AN767" s="302">
        <v>76135</v>
      </c>
      <c r="AO767" s="301" t="s">
        <v>477</v>
      </c>
      <c r="AP767" s="301" t="s">
        <v>504</v>
      </c>
      <c r="AQ767" s="302" t="s">
        <v>885</v>
      </c>
      <c r="AR767" s="302"/>
      <c r="AS767" s="303"/>
      <c r="AT767" s="302"/>
      <c r="AU767" s="302"/>
      <c r="AV767" s="304"/>
      <c r="AW767" s="302"/>
      <c r="AX767" s="302"/>
      <c r="AY767" s="304"/>
      <c r="AZ767" s="302"/>
      <c r="BA767" s="302"/>
      <c r="BB767" s="302"/>
      <c r="BC767" s="302"/>
      <c r="BD767" s="302"/>
      <c r="BE767" s="303"/>
      <c r="BF767" s="302"/>
      <c r="BG767" s="304"/>
      <c r="BH767" s="302"/>
      <c r="BI767" s="302"/>
      <c r="BJ767" s="302"/>
      <c r="BK767" s="302"/>
      <c r="BL767" s="302"/>
      <c r="BM767" s="302"/>
      <c r="BN767" s="302"/>
      <c r="BO767" s="302"/>
      <c r="BP767" s="302"/>
      <c r="BQ767" s="302"/>
      <c r="BR767" s="302"/>
    </row>
    <row r="768" spans="1:70" s="399" customFormat="1" hidden="1" x14ac:dyDescent="0.35">
      <c r="A768" s="395" t="s">
        <v>477</v>
      </c>
      <c r="B768" s="396" t="s">
        <v>478</v>
      </c>
      <c r="C768" s="396" t="s">
        <v>479</v>
      </c>
      <c r="D768" s="397" t="s">
        <v>480</v>
      </c>
      <c r="E768" s="397" t="s">
        <v>481</v>
      </c>
      <c r="F768" s="396" t="s">
        <v>482</v>
      </c>
      <c r="G768" s="396" t="s">
        <v>483</v>
      </c>
      <c r="H768" s="396" t="s">
        <v>484</v>
      </c>
      <c r="I768" s="396" t="s">
        <v>485</v>
      </c>
      <c r="J768" s="396" t="s">
        <v>486</v>
      </c>
      <c r="K768" s="396" t="s">
        <v>487</v>
      </c>
      <c r="L768" s="395" t="s">
        <v>488</v>
      </c>
      <c r="M768" s="396" t="s">
        <v>607</v>
      </c>
      <c r="N768" s="396" t="s">
        <v>608</v>
      </c>
      <c r="O768" s="396" t="s">
        <v>487</v>
      </c>
      <c r="P768" s="396" t="s">
        <v>484</v>
      </c>
      <c r="Q768" s="395" t="s">
        <v>491</v>
      </c>
      <c r="R768" s="396" t="s">
        <v>492</v>
      </c>
      <c r="S768" s="396" t="s">
        <v>493</v>
      </c>
      <c r="T768" s="396">
        <v>46886796</v>
      </c>
      <c r="U768" s="396"/>
      <c r="V768" s="396"/>
      <c r="W768" s="397" t="s">
        <v>1572</v>
      </c>
      <c r="X768" s="396" t="s">
        <v>1262</v>
      </c>
      <c r="Y768" s="396" t="s">
        <v>496</v>
      </c>
      <c r="Z768" s="396" t="s">
        <v>497</v>
      </c>
      <c r="AA768" s="396" t="s">
        <v>498</v>
      </c>
      <c r="AB768" s="396" t="s">
        <v>499</v>
      </c>
      <c r="AC768" s="396" t="s">
        <v>500</v>
      </c>
      <c r="AD768" s="398">
        <v>934000</v>
      </c>
      <c r="AE768" s="398">
        <v>934000</v>
      </c>
      <c r="AF768" s="396" t="s">
        <v>273</v>
      </c>
      <c r="AG768" s="396">
        <v>2.2636999999999999E-4</v>
      </c>
      <c r="AH768" s="398">
        <v>211.43</v>
      </c>
      <c r="AI768" s="398">
        <v>211.43</v>
      </c>
      <c r="AJ768" s="396" t="s">
        <v>501</v>
      </c>
      <c r="AK768" s="396" t="s">
        <v>502</v>
      </c>
      <c r="AL768" s="395" t="s">
        <v>503</v>
      </c>
      <c r="AM768" s="396">
        <v>34810</v>
      </c>
      <c r="AN768" s="396">
        <v>71620</v>
      </c>
      <c r="AO768" s="395" t="s">
        <v>477</v>
      </c>
      <c r="AP768" s="395" t="s">
        <v>504</v>
      </c>
      <c r="AQ768" s="396" t="s">
        <v>1263</v>
      </c>
      <c r="AR768" s="396" t="s">
        <v>947</v>
      </c>
      <c r="AS768" s="397" t="s">
        <v>1572</v>
      </c>
      <c r="AT768" s="396" t="s">
        <v>482</v>
      </c>
      <c r="AU768" s="396" t="s">
        <v>1978</v>
      </c>
      <c r="AV768" s="398" t="s">
        <v>1494</v>
      </c>
      <c r="AW768" s="396" t="s">
        <v>777</v>
      </c>
      <c r="AX768" s="396" t="s">
        <v>509</v>
      </c>
      <c r="AY768" s="398" t="s">
        <v>1494</v>
      </c>
      <c r="AZ768" s="396">
        <v>2105605</v>
      </c>
      <c r="BA768" s="396" t="s">
        <v>1979</v>
      </c>
      <c r="BB768" s="396" t="s">
        <v>1980</v>
      </c>
      <c r="BC768" s="396" t="s">
        <v>512</v>
      </c>
      <c r="BD768" s="396" t="s">
        <v>1981</v>
      </c>
      <c r="BE768" s="397" t="s">
        <v>1577</v>
      </c>
      <c r="BF768" s="396" t="s">
        <v>273</v>
      </c>
      <c r="BG768" s="398" t="s">
        <v>1494</v>
      </c>
      <c r="BH768" s="396"/>
      <c r="BI768" s="396"/>
      <c r="BJ768" s="396"/>
      <c r="BK768" s="396"/>
      <c r="BL768" s="396"/>
      <c r="BM768" s="396"/>
      <c r="BN768" s="396"/>
      <c r="BO768" s="396"/>
      <c r="BP768" s="396"/>
      <c r="BQ768" s="396"/>
      <c r="BR768" s="396"/>
    </row>
    <row r="769" spans="1:70" s="399" customFormat="1" hidden="1" x14ac:dyDescent="0.35">
      <c r="A769" s="395" t="s">
        <v>477</v>
      </c>
      <c r="B769" s="396" t="s">
        <v>478</v>
      </c>
      <c r="C769" s="396" t="s">
        <v>479</v>
      </c>
      <c r="D769" s="397" t="s">
        <v>480</v>
      </c>
      <c r="E769" s="397" t="s">
        <v>481</v>
      </c>
      <c r="F769" s="396" t="s">
        <v>482</v>
      </c>
      <c r="G769" s="396" t="s">
        <v>483</v>
      </c>
      <c r="H769" s="396" t="s">
        <v>484</v>
      </c>
      <c r="I769" s="396" t="s">
        <v>485</v>
      </c>
      <c r="J769" s="396" t="s">
        <v>486</v>
      </c>
      <c r="K769" s="396" t="s">
        <v>487</v>
      </c>
      <c r="L769" s="395" t="s">
        <v>488</v>
      </c>
      <c r="M769" s="396" t="s">
        <v>607</v>
      </c>
      <c r="N769" s="396" t="s">
        <v>608</v>
      </c>
      <c r="O769" s="396" t="s">
        <v>487</v>
      </c>
      <c r="P769" s="396" t="s">
        <v>484</v>
      </c>
      <c r="Q769" s="395" t="s">
        <v>491</v>
      </c>
      <c r="R769" s="396" t="s">
        <v>492</v>
      </c>
      <c r="S769" s="396" t="s">
        <v>493</v>
      </c>
      <c r="T769" s="396">
        <v>46930903</v>
      </c>
      <c r="U769" s="396"/>
      <c r="V769" s="396"/>
      <c r="W769" s="397" t="s">
        <v>1577</v>
      </c>
      <c r="X769" s="396" t="s">
        <v>1262</v>
      </c>
      <c r="Y769" s="396" t="s">
        <v>496</v>
      </c>
      <c r="Z769" s="396" t="s">
        <v>497</v>
      </c>
      <c r="AA769" s="396" t="s">
        <v>1517</v>
      </c>
      <c r="AB769" s="396" t="s">
        <v>499</v>
      </c>
      <c r="AC769" s="396" t="s">
        <v>500</v>
      </c>
      <c r="AD769" s="398">
        <v>-26000</v>
      </c>
      <c r="AE769" s="398">
        <v>-26000</v>
      </c>
      <c r="AF769" s="396" t="s">
        <v>273</v>
      </c>
      <c r="AG769" s="396">
        <v>2.2636999999999999E-4</v>
      </c>
      <c r="AH769" s="398">
        <v>-5.89</v>
      </c>
      <c r="AI769" s="398">
        <v>-5.89</v>
      </c>
      <c r="AJ769" s="396" t="s">
        <v>501</v>
      </c>
      <c r="AK769" s="396" t="s">
        <v>502</v>
      </c>
      <c r="AL769" s="395" t="s">
        <v>503</v>
      </c>
      <c r="AM769" s="396">
        <v>34810</v>
      </c>
      <c r="AN769" s="396">
        <v>71620</v>
      </c>
      <c r="AO769" s="395" t="s">
        <v>477</v>
      </c>
      <c r="AP769" s="395" t="s">
        <v>504</v>
      </c>
      <c r="AQ769" s="396" t="s">
        <v>1263</v>
      </c>
      <c r="AR769" s="396" t="s">
        <v>947</v>
      </c>
      <c r="AS769" s="397" t="s">
        <v>1577</v>
      </c>
      <c r="AT769" s="396" t="s">
        <v>482</v>
      </c>
      <c r="AU769" s="396" t="s">
        <v>1982</v>
      </c>
      <c r="AV769" s="398" t="s">
        <v>1983</v>
      </c>
      <c r="AW769" s="396" t="s">
        <v>1520</v>
      </c>
      <c r="AX769" s="396" t="s">
        <v>509</v>
      </c>
      <c r="AY769" s="398" t="s">
        <v>1983</v>
      </c>
      <c r="AZ769" s="396" t="s">
        <v>1418</v>
      </c>
      <c r="BA769" s="396" t="s">
        <v>1419</v>
      </c>
      <c r="BB769" s="396" t="s">
        <v>1420</v>
      </c>
      <c r="BC769" s="396" t="s">
        <v>1421</v>
      </c>
      <c r="BD769" s="396" t="s">
        <v>1984</v>
      </c>
      <c r="BE769" s="397" t="s">
        <v>1985</v>
      </c>
      <c r="BF769" s="396" t="s">
        <v>273</v>
      </c>
      <c r="BG769" s="398" t="s">
        <v>1983</v>
      </c>
      <c r="BH769" s="396"/>
      <c r="BI769" s="396"/>
      <c r="BJ769" s="396"/>
      <c r="BK769" s="396"/>
      <c r="BL769" s="396"/>
      <c r="BM769" s="396"/>
      <c r="BN769" s="396"/>
      <c r="BO769" s="396"/>
      <c r="BP769" s="396"/>
      <c r="BQ769" s="396"/>
      <c r="BR769" s="396"/>
    </row>
    <row r="770" spans="1:70" s="399" customFormat="1" hidden="1" x14ac:dyDescent="0.35">
      <c r="A770" s="395" t="s">
        <v>477</v>
      </c>
      <c r="B770" s="396" t="s">
        <v>478</v>
      </c>
      <c r="C770" s="396" t="s">
        <v>479</v>
      </c>
      <c r="D770" s="397" t="s">
        <v>480</v>
      </c>
      <c r="E770" s="397" t="s">
        <v>481</v>
      </c>
      <c r="F770" s="396" t="s">
        <v>482</v>
      </c>
      <c r="G770" s="396" t="s">
        <v>483</v>
      </c>
      <c r="H770" s="396" t="s">
        <v>484</v>
      </c>
      <c r="I770" s="396" t="s">
        <v>485</v>
      </c>
      <c r="J770" s="396" t="s">
        <v>486</v>
      </c>
      <c r="K770" s="396" t="s">
        <v>487</v>
      </c>
      <c r="L770" s="395" t="s">
        <v>488</v>
      </c>
      <c r="M770" s="396" t="s">
        <v>607</v>
      </c>
      <c r="N770" s="396" t="s">
        <v>608</v>
      </c>
      <c r="O770" s="396" t="s">
        <v>487</v>
      </c>
      <c r="P770" s="396" t="s">
        <v>484</v>
      </c>
      <c r="Q770" s="395" t="s">
        <v>491</v>
      </c>
      <c r="R770" s="396" t="s">
        <v>492</v>
      </c>
      <c r="S770" s="396" t="s">
        <v>493</v>
      </c>
      <c r="T770" s="396">
        <v>46941996</v>
      </c>
      <c r="U770" s="396"/>
      <c r="V770" s="396"/>
      <c r="W770" s="397" t="s">
        <v>1577</v>
      </c>
      <c r="X770" s="396" t="s">
        <v>1262</v>
      </c>
      <c r="Y770" s="396" t="s">
        <v>496</v>
      </c>
      <c r="Z770" s="396" t="s">
        <v>497</v>
      </c>
      <c r="AA770" s="396" t="s">
        <v>1517</v>
      </c>
      <c r="AB770" s="396" t="s">
        <v>499</v>
      </c>
      <c r="AC770" s="396" t="s">
        <v>500</v>
      </c>
      <c r="AD770" s="398">
        <v>-1000</v>
      </c>
      <c r="AE770" s="398">
        <v>-1000</v>
      </c>
      <c r="AF770" s="396" t="s">
        <v>273</v>
      </c>
      <c r="AG770" s="396">
        <v>2.2636999999999999E-4</v>
      </c>
      <c r="AH770" s="398">
        <v>-0.23</v>
      </c>
      <c r="AI770" s="398">
        <v>-0.23</v>
      </c>
      <c r="AJ770" s="396" t="s">
        <v>501</v>
      </c>
      <c r="AK770" s="396" t="s">
        <v>502</v>
      </c>
      <c r="AL770" s="395" t="s">
        <v>503</v>
      </c>
      <c r="AM770" s="396">
        <v>34810</v>
      </c>
      <c r="AN770" s="396">
        <v>71620</v>
      </c>
      <c r="AO770" s="395" t="s">
        <v>477</v>
      </c>
      <c r="AP770" s="395" t="s">
        <v>504</v>
      </c>
      <c r="AQ770" s="396" t="s">
        <v>1263</v>
      </c>
      <c r="AR770" s="396" t="s">
        <v>947</v>
      </c>
      <c r="AS770" s="397" t="s">
        <v>1577</v>
      </c>
      <c r="AT770" s="396" t="s">
        <v>482</v>
      </c>
      <c r="AU770" s="396" t="s">
        <v>1986</v>
      </c>
      <c r="AV770" s="398" t="s">
        <v>1987</v>
      </c>
      <c r="AW770" s="396" t="s">
        <v>1520</v>
      </c>
      <c r="AX770" s="396" t="s">
        <v>509</v>
      </c>
      <c r="AY770" s="398" t="s">
        <v>1987</v>
      </c>
      <c r="AZ770" s="396" t="s">
        <v>1418</v>
      </c>
      <c r="BA770" s="396" t="s">
        <v>1419</v>
      </c>
      <c r="BB770" s="396" t="s">
        <v>1420</v>
      </c>
      <c r="BC770" s="396" t="s">
        <v>1421</v>
      </c>
      <c r="BD770" s="396" t="s">
        <v>1984</v>
      </c>
      <c r="BE770" s="397" t="s">
        <v>1985</v>
      </c>
      <c r="BF770" s="396" t="s">
        <v>273</v>
      </c>
      <c r="BG770" s="398" t="s">
        <v>1987</v>
      </c>
      <c r="BH770" s="396"/>
      <c r="BI770" s="396"/>
      <c r="BJ770" s="396"/>
      <c r="BK770" s="396"/>
      <c r="BL770" s="396"/>
      <c r="BM770" s="396"/>
      <c r="BN770" s="396"/>
      <c r="BO770" s="396"/>
      <c r="BP770" s="396"/>
      <c r="BQ770" s="396"/>
      <c r="BR770" s="396"/>
    </row>
    <row r="771" spans="1:70" hidden="1" x14ac:dyDescent="0.35">
      <c r="A771" s="301" t="s">
        <v>477</v>
      </c>
      <c r="B771" s="302" t="s">
        <v>478</v>
      </c>
      <c r="C771" s="302" t="s">
        <v>479</v>
      </c>
      <c r="D771" s="303" t="s">
        <v>480</v>
      </c>
      <c r="E771" s="303" t="s">
        <v>481</v>
      </c>
      <c r="F771" s="302" t="s">
        <v>482</v>
      </c>
      <c r="G771" s="302" t="s">
        <v>483</v>
      </c>
      <c r="H771" s="302" t="s">
        <v>484</v>
      </c>
      <c r="I771" s="302" t="s">
        <v>485</v>
      </c>
      <c r="J771" s="302" t="s">
        <v>486</v>
      </c>
      <c r="K771" s="302" t="s">
        <v>487</v>
      </c>
      <c r="L771" s="301" t="s">
        <v>488</v>
      </c>
      <c r="M771" s="302" t="s">
        <v>607</v>
      </c>
      <c r="N771" s="302" t="s">
        <v>608</v>
      </c>
      <c r="O771" s="302" t="s">
        <v>487</v>
      </c>
      <c r="P771" s="302" t="s">
        <v>484</v>
      </c>
      <c r="Q771" s="301" t="s">
        <v>491</v>
      </c>
      <c r="R771" s="302" t="s">
        <v>492</v>
      </c>
      <c r="S771" s="302" t="s">
        <v>493</v>
      </c>
      <c r="T771" s="302">
        <v>46962108</v>
      </c>
      <c r="U771" s="302"/>
      <c r="V771" s="302"/>
      <c r="W771" s="303" t="s">
        <v>1572</v>
      </c>
      <c r="X771" s="302" t="s">
        <v>792</v>
      </c>
      <c r="Y771" s="302" t="s">
        <v>496</v>
      </c>
      <c r="Z771" s="302" t="s">
        <v>793</v>
      </c>
      <c r="AA771" s="302"/>
      <c r="AB771" s="302" t="s">
        <v>794</v>
      </c>
      <c r="AC771" s="302" t="s">
        <v>795</v>
      </c>
      <c r="AD771" s="304">
        <v>0</v>
      </c>
      <c r="AE771" s="304">
        <v>65380</v>
      </c>
      <c r="AF771" s="302" t="s">
        <v>273</v>
      </c>
      <c r="AG771" s="302">
        <v>2.2636999999999999E-4</v>
      </c>
      <c r="AH771" s="304">
        <v>0</v>
      </c>
      <c r="AI771" s="304">
        <v>14.8</v>
      </c>
      <c r="AJ771" s="302"/>
      <c r="AK771" s="302"/>
      <c r="AL771" s="301"/>
      <c r="AM771" s="302"/>
      <c r="AN771" s="302"/>
      <c r="AO771" s="301"/>
      <c r="AP771" s="301"/>
      <c r="AQ771" s="302" t="s">
        <v>796</v>
      </c>
      <c r="AR771" s="302"/>
      <c r="AS771" s="303"/>
      <c r="AT771" s="302"/>
      <c r="AU771" s="302"/>
      <c r="AV771" s="304"/>
      <c r="AW771" s="302"/>
      <c r="AX771" s="302"/>
      <c r="AY771" s="304"/>
      <c r="AZ771" s="302"/>
      <c r="BA771" s="302"/>
      <c r="BB771" s="302"/>
      <c r="BC771" s="302"/>
      <c r="BD771" s="302"/>
      <c r="BE771" s="303"/>
      <c r="BF771" s="302"/>
      <c r="BG771" s="304"/>
      <c r="BH771" s="302"/>
      <c r="BI771" s="302"/>
      <c r="BJ771" s="302"/>
      <c r="BK771" s="302"/>
      <c r="BL771" s="302"/>
      <c r="BM771" s="302"/>
      <c r="BN771" s="302"/>
      <c r="BO771" s="302"/>
      <c r="BP771" s="302"/>
      <c r="BQ771" s="302"/>
      <c r="BR771" s="302"/>
    </row>
    <row r="772" spans="1:70" hidden="1" x14ac:dyDescent="0.35">
      <c r="A772" s="301" t="s">
        <v>477</v>
      </c>
      <c r="B772" s="302" t="s">
        <v>478</v>
      </c>
      <c r="C772" s="302" t="s">
        <v>479</v>
      </c>
      <c r="D772" s="303" t="s">
        <v>480</v>
      </c>
      <c r="E772" s="303" t="s">
        <v>481</v>
      </c>
      <c r="F772" s="302" t="s">
        <v>482</v>
      </c>
      <c r="G772" s="302" t="s">
        <v>483</v>
      </c>
      <c r="H772" s="302" t="s">
        <v>484</v>
      </c>
      <c r="I772" s="302" t="s">
        <v>485</v>
      </c>
      <c r="J772" s="302" t="s">
        <v>486</v>
      </c>
      <c r="K772" s="302" t="s">
        <v>487</v>
      </c>
      <c r="L772" s="301" t="s">
        <v>488</v>
      </c>
      <c r="M772" s="302" t="s">
        <v>607</v>
      </c>
      <c r="N772" s="302" t="s">
        <v>608</v>
      </c>
      <c r="O772" s="302" t="s">
        <v>487</v>
      </c>
      <c r="P772" s="302" t="s">
        <v>484</v>
      </c>
      <c r="Q772" s="301" t="s">
        <v>491</v>
      </c>
      <c r="R772" s="302" t="s">
        <v>492</v>
      </c>
      <c r="S772" s="302" t="s">
        <v>493</v>
      </c>
      <c r="T772" s="302">
        <v>46962109</v>
      </c>
      <c r="U772" s="302"/>
      <c r="V772" s="302"/>
      <c r="W772" s="303" t="s">
        <v>1577</v>
      </c>
      <c r="X772" s="302" t="s">
        <v>792</v>
      </c>
      <c r="Y772" s="302" t="s">
        <v>496</v>
      </c>
      <c r="Z772" s="302" t="s">
        <v>793</v>
      </c>
      <c r="AA772" s="302"/>
      <c r="AB772" s="302" t="s">
        <v>794</v>
      </c>
      <c r="AC772" s="302" t="s">
        <v>795</v>
      </c>
      <c r="AD772" s="304">
        <v>0</v>
      </c>
      <c r="AE772" s="304">
        <v>-1820</v>
      </c>
      <c r="AF772" s="302" t="s">
        <v>273</v>
      </c>
      <c r="AG772" s="302">
        <v>2.2636999999999999E-4</v>
      </c>
      <c r="AH772" s="304">
        <v>0</v>
      </c>
      <c r="AI772" s="304">
        <v>-0.41</v>
      </c>
      <c r="AJ772" s="302"/>
      <c r="AK772" s="302"/>
      <c r="AL772" s="301"/>
      <c r="AM772" s="302"/>
      <c r="AN772" s="302"/>
      <c r="AO772" s="301"/>
      <c r="AP772" s="301"/>
      <c r="AQ772" s="302" t="s">
        <v>796</v>
      </c>
      <c r="AR772" s="302"/>
      <c r="AS772" s="303"/>
      <c r="AT772" s="302"/>
      <c r="AU772" s="302"/>
      <c r="AV772" s="304"/>
      <c r="AW772" s="302"/>
      <c r="AX772" s="302"/>
      <c r="AY772" s="304"/>
      <c r="AZ772" s="302"/>
      <c r="BA772" s="302"/>
      <c r="BB772" s="302"/>
      <c r="BC772" s="302"/>
      <c r="BD772" s="302"/>
      <c r="BE772" s="303"/>
      <c r="BF772" s="302"/>
      <c r="BG772" s="304"/>
      <c r="BH772" s="302"/>
      <c r="BI772" s="302"/>
      <c r="BJ772" s="302"/>
      <c r="BK772" s="302"/>
      <c r="BL772" s="302"/>
      <c r="BM772" s="302"/>
      <c r="BN772" s="302"/>
      <c r="BO772" s="302"/>
      <c r="BP772" s="302"/>
      <c r="BQ772" s="302"/>
      <c r="BR772" s="302"/>
    </row>
    <row r="773" spans="1:70" hidden="1" x14ac:dyDescent="0.35">
      <c r="A773" s="301" t="s">
        <v>477</v>
      </c>
      <c r="B773" s="302" t="s">
        <v>478</v>
      </c>
      <c r="C773" s="302" t="s">
        <v>479</v>
      </c>
      <c r="D773" s="303" t="s">
        <v>480</v>
      </c>
      <c r="E773" s="303" t="s">
        <v>481</v>
      </c>
      <c r="F773" s="302" t="s">
        <v>482</v>
      </c>
      <c r="G773" s="302" t="s">
        <v>483</v>
      </c>
      <c r="H773" s="302" t="s">
        <v>484</v>
      </c>
      <c r="I773" s="302" t="s">
        <v>485</v>
      </c>
      <c r="J773" s="302" t="s">
        <v>486</v>
      </c>
      <c r="K773" s="302" t="s">
        <v>487</v>
      </c>
      <c r="L773" s="301" t="s">
        <v>488</v>
      </c>
      <c r="M773" s="302" t="s">
        <v>607</v>
      </c>
      <c r="N773" s="302" t="s">
        <v>608</v>
      </c>
      <c r="O773" s="302" t="s">
        <v>487</v>
      </c>
      <c r="P773" s="302" t="s">
        <v>484</v>
      </c>
      <c r="Q773" s="301" t="s">
        <v>491</v>
      </c>
      <c r="R773" s="302" t="s">
        <v>492</v>
      </c>
      <c r="S773" s="302" t="s">
        <v>493</v>
      </c>
      <c r="T773" s="302">
        <v>46962110</v>
      </c>
      <c r="U773" s="302"/>
      <c r="V773" s="302"/>
      <c r="W773" s="303" t="s">
        <v>1577</v>
      </c>
      <c r="X773" s="302" t="s">
        <v>792</v>
      </c>
      <c r="Y773" s="302" t="s">
        <v>496</v>
      </c>
      <c r="Z773" s="302" t="s">
        <v>793</v>
      </c>
      <c r="AA773" s="302"/>
      <c r="AB773" s="302" t="s">
        <v>794</v>
      </c>
      <c r="AC773" s="302" t="s">
        <v>795</v>
      </c>
      <c r="AD773" s="304">
        <v>0</v>
      </c>
      <c r="AE773" s="304">
        <v>-70</v>
      </c>
      <c r="AF773" s="302" t="s">
        <v>273</v>
      </c>
      <c r="AG773" s="302">
        <v>2.2636999999999999E-4</v>
      </c>
      <c r="AH773" s="304">
        <v>0</v>
      </c>
      <c r="AI773" s="304">
        <v>-0.02</v>
      </c>
      <c r="AJ773" s="302"/>
      <c r="AK773" s="302"/>
      <c r="AL773" s="301"/>
      <c r="AM773" s="302"/>
      <c r="AN773" s="302"/>
      <c r="AO773" s="301"/>
      <c r="AP773" s="301"/>
      <c r="AQ773" s="302" t="s">
        <v>796</v>
      </c>
      <c r="AR773" s="302"/>
      <c r="AS773" s="303"/>
      <c r="AT773" s="302"/>
      <c r="AU773" s="302"/>
      <c r="AV773" s="304"/>
      <c r="AW773" s="302"/>
      <c r="AX773" s="302"/>
      <c r="AY773" s="304"/>
      <c r="AZ773" s="302"/>
      <c r="BA773" s="302"/>
      <c r="BB773" s="302"/>
      <c r="BC773" s="302"/>
      <c r="BD773" s="302"/>
      <c r="BE773" s="303"/>
      <c r="BF773" s="302"/>
      <c r="BG773" s="304"/>
      <c r="BH773" s="302"/>
      <c r="BI773" s="302"/>
      <c r="BJ773" s="302"/>
      <c r="BK773" s="302"/>
      <c r="BL773" s="302"/>
      <c r="BM773" s="302"/>
      <c r="BN773" s="302"/>
      <c r="BO773" s="302"/>
      <c r="BP773" s="302"/>
      <c r="BQ773" s="302"/>
      <c r="BR773" s="302"/>
    </row>
    <row r="774" spans="1:70" s="399" customFormat="1" hidden="1" x14ac:dyDescent="0.35">
      <c r="A774" s="395" t="s">
        <v>477</v>
      </c>
      <c r="B774" s="396" t="s">
        <v>478</v>
      </c>
      <c r="C774" s="396" t="s">
        <v>479</v>
      </c>
      <c r="D774" s="397" t="s">
        <v>480</v>
      </c>
      <c r="E774" s="397" t="s">
        <v>481</v>
      </c>
      <c r="F774" s="396" t="s">
        <v>482</v>
      </c>
      <c r="G774" s="396" t="s">
        <v>483</v>
      </c>
      <c r="H774" s="396" t="s">
        <v>484</v>
      </c>
      <c r="I774" s="396" t="s">
        <v>485</v>
      </c>
      <c r="J774" s="396" t="s">
        <v>486</v>
      </c>
      <c r="K774" s="396" t="s">
        <v>487</v>
      </c>
      <c r="L774" s="395" t="s">
        <v>488</v>
      </c>
      <c r="M774" s="396" t="s">
        <v>607</v>
      </c>
      <c r="N774" s="396" t="s">
        <v>608</v>
      </c>
      <c r="O774" s="396" t="s">
        <v>487</v>
      </c>
      <c r="P774" s="396" t="s">
        <v>484</v>
      </c>
      <c r="Q774" s="395" t="s">
        <v>491</v>
      </c>
      <c r="R774" s="396" t="s">
        <v>492</v>
      </c>
      <c r="S774" s="396" t="s">
        <v>493</v>
      </c>
      <c r="T774" s="396">
        <v>46979079</v>
      </c>
      <c r="U774" s="396"/>
      <c r="V774" s="396"/>
      <c r="W774" s="397" t="s">
        <v>886</v>
      </c>
      <c r="X774" s="396" t="s">
        <v>1262</v>
      </c>
      <c r="Y774" s="396" t="s">
        <v>496</v>
      </c>
      <c r="Z774" s="396" t="s">
        <v>497</v>
      </c>
      <c r="AA774" s="396" t="s">
        <v>498</v>
      </c>
      <c r="AB774" s="396" t="s">
        <v>499</v>
      </c>
      <c r="AC774" s="396" t="s">
        <v>500</v>
      </c>
      <c r="AD774" s="398">
        <v>30000</v>
      </c>
      <c r="AE774" s="398">
        <v>30000</v>
      </c>
      <c r="AF774" s="396" t="s">
        <v>273</v>
      </c>
      <c r="AG774" s="396">
        <v>2.2636999999999999E-4</v>
      </c>
      <c r="AH774" s="398">
        <v>6.79</v>
      </c>
      <c r="AI774" s="398">
        <v>6.79</v>
      </c>
      <c r="AJ774" s="396" t="s">
        <v>501</v>
      </c>
      <c r="AK774" s="396" t="s">
        <v>502</v>
      </c>
      <c r="AL774" s="395" t="s">
        <v>503</v>
      </c>
      <c r="AM774" s="396">
        <v>34810</v>
      </c>
      <c r="AN774" s="396">
        <v>71620</v>
      </c>
      <c r="AO774" s="395" t="s">
        <v>477</v>
      </c>
      <c r="AP774" s="395" t="s">
        <v>504</v>
      </c>
      <c r="AQ774" s="396" t="s">
        <v>1263</v>
      </c>
      <c r="AR774" s="396" t="s">
        <v>947</v>
      </c>
      <c r="AS774" s="397" t="s">
        <v>1577</v>
      </c>
      <c r="AT774" s="396" t="s">
        <v>482</v>
      </c>
      <c r="AU774" s="396" t="s">
        <v>1988</v>
      </c>
      <c r="AV774" s="398" t="s">
        <v>503</v>
      </c>
      <c r="AW774" s="396" t="s">
        <v>839</v>
      </c>
      <c r="AX774" s="396" t="s">
        <v>509</v>
      </c>
      <c r="AY774" s="398" t="s">
        <v>503</v>
      </c>
      <c r="AZ774" s="396" t="s">
        <v>1418</v>
      </c>
      <c r="BA774" s="396" t="s">
        <v>1419</v>
      </c>
      <c r="BB774" s="396" t="s">
        <v>1420</v>
      </c>
      <c r="BC774" s="396" t="s">
        <v>1421</v>
      </c>
      <c r="BD774" s="396" t="s">
        <v>1984</v>
      </c>
      <c r="BE774" s="397" t="s">
        <v>1985</v>
      </c>
      <c r="BF774" s="396" t="s">
        <v>273</v>
      </c>
      <c r="BG774" s="398" t="s">
        <v>503</v>
      </c>
      <c r="BH774" s="396"/>
      <c r="BI774" s="396"/>
      <c r="BJ774" s="396"/>
      <c r="BK774" s="396"/>
      <c r="BL774" s="396"/>
      <c r="BM774" s="396"/>
      <c r="BN774" s="396"/>
      <c r="BO774" s="396"/>
      <c r="BP774" s="396"/>
      <c r="BQ774" s="396"/>
      <c r="BR774" s="396"/>
    </row>
    <row r="775" spans="1:70" hidden="1" x14ac:dyDescent="0.35">
      <c r="A775" s="301" t="s">
        <v>477</v>
      </c>
      <c r="B775" s="302" t="s">
        <v>478</v>
      </c>
      <c r="C775" s="302" t="s">
        <v>479</v>
      </c>
      <c r="D775" s="303" t="s">
        <v>480</v>
      </c>
      <c r="E775" s="303" t="s">
        <v>481</v>
      </c>
      <c r="F775" s="302" t="s">
        <v>482</v>
      </c>
      <c r="G775" s="302" t="s">
        <v>483</v>
      </c>
      <c r="H775" s="302" t="s">
        <v>484</v>
      </c>
      <c r="I775" s="302" t="s">
        <v>485</v>
      </c>
      <c r="J775" s="302" t="s">
        <v>486</v>
      </c>
      <c r="K775" s="302" t="s">
        <v>487</v>
      </c>
      <c r="L775" s="301" t="s">
        <v>488</v>
      </c>
      <c r="M775" s="302" t="s">
        <v>607</v>
      </c>
      <c r="N775" s="302" t="s">
        <v>608</v>
      </c>
      <c r="O775" s="302" t="s">
        <v>487</v>
      </c>
      <c r="P775" s="302" t="s">
        <v>484</v>
      </c>
      <c r="Q775" s="301" t="s">
        <v>491</v>
      </c>
      <c r="R775" s="302" t="s">
        <v>492</v>
      </c>
      <c r="S775" s="302" t="s">
        <v>493</v>
      </c>
      <c r="T775" s="302">
        <v>47005906</v>
      </c>
      <c r="U775" s="302"/>
      <c r="V775" s="302"/>
      <c r="W775" s="303" t="s">
        <v>886</v>
      </c>
      <c r="X775" s="302" t="s">
        <v>792</v>
      </c>
      <c r="Y775" s="302" t="s">
        <v>496</v>
      </c>
      <c r="Z775" s="302" t="s">
        <v>793</v>
      </c>
      <c r="AA775" s="302"/>
      <c r="AB775" s="302" t="s">
        <v>794</v>
      </c>
      <c r="AC775" s="302" t="s">
        <v>795</v>
      </c>
      <c r="AD775" s="304">
        <v>0</v>
      </c>
      <c r="AE775" s="304">
        <v>2100</v>
      </c>
      <c r="AF775" s="302" t="s">
        <v>273</v>
      </c>
      <c r="AG775" s="302">
        <v>2.2636999999999999E-4</v>
      </c>
      <c r="AH775" s="304">
        <v>0</v>
      </c>
      <c r="AI775" s="304">
        <v>0.48</v>
      </c>
      <c r="AJ775" s="302"/>
      <c r="AK775" s="302"/>
      <c r="AL775" s="301"/>
      <c r="AM775" s="302"/>
      <c r="AN775" s="302"/>
      <c r="AO775" s="301"/>
      <c r="AP775" s="301"/>
      <c r="AQ775" s="302" t="s">
        <v>796</v>
      </c>
      <c r="AR775" s="302"/>
      <c r="AS775" s="303"/>
      <c r="AT775" s="302"/>
      <c r="AU775" s="302"/>
      <c r="AV775" s="304"/>
      <c r="AW775" s="302"/>
      <c r="AX775" s="302"/>
      <c r="AY775" s="304"/>
      <c r="AZ775" s="302"/>
      <c r="BA775" s="302"/>
      <c r="BB775" s="302"/>
      <c r="BC775" s="302"/>
      <c r="BD775" s="302"/>
      <c r="BE775" s="303"/>
      <c r="BF775" s="302"/>
      <c r="BG775" s="304"/>
      <c r="BH775" s="302"/>
      <c r="BI775" s="302"/>
      <c r="BJ775" s="302"/>
      <c r="BK775" s="302"/>
      <c r="BL775" s="302"/>
      <c r="BM775" s="302"/>
      <c r="BN775" s="302"/>
      <c r="BO775" s="302"/>
      <c r="BP775" s="302"/>
      <c r="BQ775" s="302"/>
      <c r="BR775" s="302"/>
    </row>
    <row r="776" spans="1:70" s="399" customFormat="1" hidden="1" x14ac:dyDescent="0.35">
      <c r="A776" s="395" t="s">
        <v>477</v>
      </c>
      <c r="B776" s="396" t="s">
        <v>478</v>
      </c>
      <c r="C776" s="396" t="s">
        <v>479</v>
      </c>
      <c r="D776" s="397" t="s">
        <v>480</v>
      </c>
      <c r="E776" s="397" t="s">
        <v>481</v>
      </c>
      <c r="F776" s="396" t="s">
        <v>482</v>
      </c>
      <c r="G776" s="396" t="s">
        <v>483</v>
      </c>
      <c r="H776" s="396" t="s">
        <v>484</v>
      </c>
      <c r="I776" s="396" t="s">
        <v>485</v>
      </c>
      <c r="J776" s="396" t="s">
        <v>486</v>
      </c>
      <c r="K776" s="396" t="s">
        <v>487</v>
      </c>
      <c r="L776" s="395" t="s">
        <v>488</v>
      </c>
      <c r="M776" s="396" t="s">
        <v>607</v>
      </c>
      <c r="N776" s="396" t="s">
        <v>608</v>
      </c>
      <c r="O776" s="396" t="s">
        <v>487</v>
      </c>
      <c r="P776" s="396" t="s">
        <v>484</v>
      </c>
      <c r="Q776" s="395" t="s">
        <v>491</v>
      </c>
      <c r="R776" s="396" t="s">
        <v>492</v>
      </c>
      <c r="S776" s="396" t="s">
        <v>493</v>
      </c>
      <c r="T776" s="396">
        <v>47071281</v>
      </c>
      <c r="U776" s="396"/>
      <c r="V776" s="396"/>
      <c r="W776" s="397" t="s">
        <v>1800</v>
      </c>
      <c r="X776" s="396" t="s">
        <v>1058</v>
      </c>
      <c r="Y776" s="396" t="s">
        <v>496</v>
      </c>
      <c r="Z776" s="396" t="s">
        <v>497</v>
      </c>
      <c r="AA776" s="396" t="s">
        <v>498</v>
      </c>
      <c r="AB776" s="396" t="s">
        <v>499</v>
      </c>
      <c r="AC776" s="396" t="s">
        <v>500</v>
      </c>
      <c r="AD776" s="398">
        <v>126</v>
      </c>
      <c r="AE776" s="398">
        <v>126</v>
      </c>
      <c r="AF776" s="396" t="s">
        <v>741</v>
      </c>
      <c r="AG776" s="396">
        <v>1</v>
      </c>
      <c r="AH776" s="398">
        <v>126</v>
      </c>
      <c r="AI776" s="398">
        <v>126</v>
      </c>
      <c r="AJ776" s="396" t="s">
        <v>501</v>
      </c>
      <c r="AK776" s="396" t="s">
        <v>502</v>
      </c>
      <c r="AL776" s="395" t="s">
        <v>503</v>
      </c>
      <c r="AM776" s="396">
        <v>34810</v>
      </c>
      <c r="AN776" s="396">
        <v>71635</v>
      </c>
      <c r="AO776" s="395" t="s">
        <v>477</v>
      </c>
      <c r="AP776" s="395" t="s">
        <v>504</v>
      </c>
      <c r="AQ776" s="396" t="s">
        <v>1059</v>
      </c>
      <c r="AR776" s="396" t="s">
        <v>947</v>
      </c>
      <c r="AS776" s="397" t="s">
        <v>1985</v>
      </c>
      <c r="AT776" s="396" t="s">
        <v>482</v>
      </c>
      <c r="AU776" s="396" t="s">
        <v>1989</v>
      </c>
      <c r="AV776" s="398" t="s">
        <v>1990</v>
      </c>
      <c r="AW776" s="396" t="s">
        <v>1060</v>
      </c>
      <c r="AX776" s="396" t="s">
        <v>963</v>
      </c>
      <c r="AY776" s="398" t="s">
        <v>1624</v>
      </c>
      <c r="AZ776" s="396" t="s">
        <v>1484</v>
      </c>
      <c r="BA776" s="396" t="s">
        <v>1485</v>
      </c>
      <c r="BB776" s="396" t="s">
        <v>1486</v>
      </c>
      <c r="BC776" s="396" t="s">
        <v>512</v>
      </c>
      <c r="BD776" s="396" t="s">
        <v>1991</v>
      </c>
      <c r="BE776" s="397" t="s">
        <v>946</v>
      </c>
      <c r="BF776" s="396" t="s">
        <v>741</v>
      </c>
      <c r="BG776" s="398" t="s">
        <v>1990</v>
      </c>
      <c r="BH776" s="396"/>
      <c r="BI776" s="396"/>
      <c r="BJ776" s="396"/>
      <c r="BK776" s="396"/>
      <c r="BL776" s="396"/>
      <c r="BM776" s="396"/>
      <c r="BN776" s="396"/>
      <c r="BO776" s="396"/>
      <c r="BP776" s="396"/>
      <c r="BQ776" s="396"/>
      <c r="BR776" s="396"/>
    </row>
    <row r="777" spans="1:70" s="399" customFormat="1" hidden="1" x14ac:dyDescent="0.35">
      <c r="A777" s="395" t="s">
        <v>477</v>
      </c>
      <c r="B777" s="396" t="s">
        <v>478</v>
      </c>
      <c r="C777" s="396" t="s">
        <v>479</v>
      </c>
      <c r="D777" s="397" t="s">
        <v>480</v>
      </c>
      <c r="E777" s="397" t="s">
        <v>481</v>
      </c>
      <c r="F777" s="396" t="s">
        <v>482</v>
      </c>
      <c r="G777" s="396" t="s">
        <v>483</v>
      </c>
      <c r="H777" s="396" t="s">
        <v>484</v>
      </c>
      <c r="I777" s="396" t="s">
        <v>485</v>
      </c>
      <c r="J777" s="396" t="s">
        <v>486</v>
      </c>
      <c r="K777" s="396" t="s">
        <v>487</v>
      </c>
      <c r="L777" s="395" t="s">
        <v>488</v>
      </c>
      <c r="M777" s="396" t="s">
        <v>607</v>
      </c>
      <c r="N777" s="396" t="s">
        <v>608</v>
      </c>
      <c r="O777" s="396" t="s">
        <v>487</v>
      </c>
      <c r="P777" s="396" t="s">
        <v>484</v>
      </c>
      <c r="Q777" s="395" t="s">
        <v>491</v>
      </c>
      <c r="R777" s="396" t="s">
        <v>492</v>
      </c>
      <c r="S777" s="396" t="s">
        <v>493</v>
      </c>
      <c r="T777" s="396">
        <v>47071283</v>
      </c>
      <c r="U777" s="396"/>
      <c r="V777" s="396"/>
      <c r="W777" s="397" t="s">
        <v>1985</v>
      </c>
      <c r="X777" s="396" t="s">
        <v>1262</v>
      </c>
      <c r="Y777" s="396" t="s">
        <v>496</v>
      </c>
      <c r="Z777" s="396" t="s">
        <v>497</v>
      </c>
      <c r="AA777" s="396" t="s">
        <v>498</v>
      </c>
      <c r="AB777" s="396" t="s">
        <v>499</v>
      </c>
      <c r="AC777" s="396" t="s">
        <v>500</v>
      </c>
      <c r="AD777" s="398">
        <v>120</v>
      </c>
      <c r="AE777" s="398">
        <v>120</v>
      </c>
      <c r="AF777" s="396" t="s">
        <v>741</v>
      </c>
      <c r="AG777" s="396">
        <v>1</v>
      </c>
      <c r="AH777" s="398">
        <v>120</v>
      </c>
      <c r="AI777" s="398">
        <v>120</v>
      </c>
      <c r="AJ777" s="396" t="s">
        <v>501</v>
      </c>
      <c r="AK777" s="396" t="s">
        <v>502</v>
      </c>
      <c r="AL777" s="395" t="s">
        <v>503</v>
      </c>
      <c r="AM777" s="396">
        <v>34810</v>
      </c>
      <c r="AN777" s="396">
        <v>71620</v>
      </c>
      <c r="AO777" s="395" t="s">
        <v>477</v>
      </c>
      <c r="AP777" s="395" t="s">
        <v>504</v>
      </c>
      <c r="AQ777" s="396" t="s">
        <v>1263</v>
      </c>
      <c r="AR777" s="396" t="s">
        <v>947</v>
      </c>
      <c r="AS777" s="397" t="s">
        <v>1985</v>
      </c>
      <c r="AT777" s="396" t="s">
        <v>482</v>
      </c>
      <c r="AU777" s="396" t="s">
        <v>1989</v>
      </c>
      <c r="AV777" s="398" t="s">
        <v>1990</v>
      </c>
      <c r="AW777" s="396" t="s">
        <v>777</v>
      </c>
      <c r="AX777" s="396" t="s">
        <v>951</v>
      </c>
      <c r="AY777" s="398" t="s">
        <v>1992</v>
      </c>
      <c r="AZ777" s="396" t="s">
        <v>1484</v>
      </c>
      <c r="BA777" s="396" t="s">
        <v>1485</v>
      </c>
      <c r="BB777" s="396" t="s">
        <v>1486</v>
      </c>
      <c r="BC777" s="396" t="s">
        <v>512</v>
      </c>
      <c r="BD777" s="396" t="s">
        <v>1991</v>
      </c>
      <c r="BE777" s="397" t="s">
        <v>946</v>
      </c>
      <c r="BF777" s="396" t="s">
        <v>741</v>
      </c>
      <c r="BG777" s="398" t="s">
        <v>1990</v>
      </c>
      <c r="BH777" s="396"/>
      <c r="BI777" s="396"/>
      <c r="BJ777" s="396"/>
      <c r="BK777" s="396"/>
      <c r="BL777" s="396"/>
      <c r="BM777" s="396"/>
      <c r="BN777" s="396"/>
      <c r="BO777" s="396"/>
      <c r="BP777" s="396"/>
      <c r="BQ777" s="396"/>
      <c r="BR777" s="396"/>
    </row>
    <row r="778" spans="1:70" s="399" customFormat="1" hidden="1" x14ac:dyDescent="0.35">
      <c r="A778" s="395" t="s">
        <v>477</v>
      </c>
      <c r="B778" s="396" t="s">
        <v>478</v>
      </c>
      <c r="C778" s="396" t="s">
        <v>479</v>
      </c>
      <c r="D778" s="397" t="s">
        <v>480</v>
      </c>
      <c r="E778" s="397" t="s">
        <v>481</v>
      </c>
      <c r="F778" s="396" t="s">
        <v>482</v>
      </c>
      <c r="G778" s="396" t="s">
        <v>483</v>
      </c>
      <c r="H778" s="396" t="s">
        <v>484</v>
      </c>
      <c r="I778" s="396" t="s">
        <v>485</v>
      </c>
      <c r="J778" s="396" t="s">
        <v>486</v>
      </c>
      <c r="K778" s="396" t="s">
        <v>487</v>
      </c>
      <c r="L778" s="395" t="s">
        <v>488</v>
      </c>
      <c r="M778" s="396" t="s">
        <v>607</v>
      </c>
      <c r="N778" s="396" t="s">
        <v>608</v>
      </c>
      <c r="O778" s="396" t="s">
        <v>487</v>
      </c>
      <c r="P778" s="396" t="s">
        <v>484</v>
      </c>
      <c r="Q778" s="395" t="s">
        <v>491</v>
      </c>
      <c r="R778" s="396" t="s">
        <v>492</v>
      </c>
      <c r="S778" s="396" t="s">
        <v>493</v>
      </c>
      <c r="T778" s="396">
        <v>47071286</v>
      </c>
      <c r="U778" s="396"/>
      <c r="V778" s="396"/>
      <c r="W778" s="397" t="s">
        <v>1985</v>
      </c>
      <c r="X778" s="396" t="s">
        <v>1262</v>
      </c>
      <c r="Y778" s="396" t="s">
        <v>496</v>
      </c>
      <c r="Z778" s="396" t="s">
        <v>497</v>
      </c>
      <c r="AA778" s="396" t="s">
        <v>498</v>
      </c>
      <c r="AB778" s="396" t="s">
        <v>499</v>
      </c>
      <c r="AC778" s="396" t="s">
        <v>500</v>
      </c>
      <c r="AD778" s="398">
        <v>240</v>
      </c>
      <c r="AE778" s="398">
        <v>240</v>
      </c>
      <c r="AF778" s="396" t="s">
        <v>741</v>
      </c>
      <c r="AG778" s="396">
        <v>1</v>
      </c>
      <c r="AH778" s="398">
        <v>240</v>
      </c>
      <c r="AI778" s="398">
        <v>240</v>
      </c>
      <c r="AJ778" s="396" t="s">
        <v>501</v>
      </c>
      <c r="AK778" s="396" t="s">
        <v>502</v>
      </c>
      <c r="AL778" s="395" t="s">
        <v>503</v>
      </c>
      <c r="AM778" s="396">
        <v>34810</v>
      </c>
      <c r="AN778" s="396">
        <v>71620</v>
      </c>
      <c r="AO778" s="395" t="s">
        <v>477</v>
      </c>
      <c r="AP778" s="395" t="s">
        <v>504</v>
      </c>
      <c r="AQ778" s="396" t="s">
        <v>1263</v>
      </c>
      <c r="AR778" s="396" t="s">
        <v>947</v>
      </c>
      <c r="AS778" s="397" t="s">
        <v>1985</v>
      </c>
      <c r="AT778" s="396" t="s">
        <v>482</v>
      </c>
      <c r="AU778" s="396" t="s">
        <v>1989</v>
      </c>
      <c r="AV778" s="398" t="s">
        <v>1990</v>
      </c>
      <c r="AW778" s="396" t="s">
        <v>777</v>
      </c>
      <c r="AX778" s="396" t="s">
        <v>509</v>
      </c>
      <c r="AY778" s="398" t="s">
        <v>1604</v>
      </c>
      <c r="AZ778" s="396" t="s">
        <v>1484</v>
      </c>
      <c r="BA778" s="396" t="s">
        <v>1485</v>
      </c>
      <c r="BB778" s="396" t="s">
        <v>1486</v>
      </c>
      <c r="BC778" s="396" t="s">
        <v>512</v>
      </c>
      <c r="BD778" s="396" t="s">
        <v>1991</v>
      </c>
      <c r="BE778" s="397" t="s">
        <v>946</v>
      </c>
      <c r="BF778" s="396" t="s">
        <v>741</v>
      </c>
      <c r="BG778" s="398" t="s">
        <v>1990</v>
      </c>
      <c r="BH778" s="396"/>
      <c r="BI778" s="396"/>
      <c r="BJ778" s="396"/>
      <c r="BK778" s="396"/>
      <c r="BL778" s="396"/>
      <c r="BM778" s="396"/>
      <c r="BN778" s="396"/>
      <c r="BO778" s="396"/>
      <c r="BP778" s="396"/>
      <c r="BQ778" s="396"/>
      <c r="BR778" s="396"/>
    </row>
    <row r="779" spans="1:70" s="399" customFormat="1" hidden="1" x14ac:dyDescent="0.35">
      <c r="A779" s="395" t="s">
        <v>477</v>
      </c>
      <c r="B779" s="396" t="s">
        <v>478</v>
      </c>
      <c r="C779" s="396" t="s">
        <v>479</v>
      </c>
      <c r="D779" s="397" t="s">
        <v>480</v>
      </c>
      <c r="E779" s="397" t="s">
        <v>481</v>
      </c>
      <c r="F779" s="396" t="s">
        <v>482</v>
      </c>
      <c r="G779" s="396" t="s">
        <v>483</v>
      </c>
      <c r="H779" s="396" t="s">
        <v>484</v>
      </c>
      <c r="I779" s="396" t="s">
        <v>485</v>
      </c>
      <c r="J779" s="396" t="s">
        <v>486</v>
      </c>
      <c r="K779" s="396" t="s">
        <v>487</v>
      </c>
      <c r="L779" s="395" t="s">
        <v>488</v>
      </c>
      <c r="M779" s="396" t="s">
        <v>607</v>
      </c>
      <c r="N779" s="396" t="s">
        <v>608</v>
      </c>
      <c r="O779" s="396" t="s">
        <v>487</v>
      </c>
      <c r="P779" s="396" t="s">
        <v>484</v>
      </c>
      <c r="Q779" s="395" t="s">
        <v>491</v>
      </c>
      <c r="R779" s="396" t="s">
        <v>492</v>
      </c>
      <c r="S779" s="396" t="s">
        <v>493</v>
      </c>
      <c r="T779" s="396">
        <v>47071289</v>
      </c>
      <c r="U779" s="396"/>
      <c r="V779" s="396"/>
      <c r="W779" s="397" t="s">
        <v>1800</v>
      </c>
      <c r="X779" s="396" t="s">
        <v>1262</v>
      </c>
      <c r="Y779" s="396" t="s">
        <v>496</v>
      </c>
      <c r="Z779" s="396" t="s">
        <v>497</v>
      </c>
      <c r="AA779" s="396" t="s">
        <v>498</v>
      </c>
      <c r="AB779" s="396" t="s">
        <v>499</v>
      </c>
      <c r="AC779" s="396" t="s">
        <v>500</v>
      </c>
      <c r="AD779" s="398">
        <v>612</v>
      </c>
      <c r="AE779" s="398">
        <v>612</v>
      </c>
      <c r="AF779" s="396" t="s">
        <v>741</v>
      </c>
      <c r="AG779" s="396">
        <v>1</v>
      </c>
      <c r="AH779" s="398">
        <v>612</v>
      </c>
      <c r="AI779" s="398">
        <v>612</v>
      </c>
      <c r="AJ779" s="396" t="s">
        <v>501</v>
      </c>
      <c r="AK779" s="396" t="s">
        <v>502</v>
      </c>
      <c r="AL779" s="395" t="s">
        <v>503</v>
      </c>
      <c r="AM779" s="396">
        <v>34810</v>
      </c>
      <c r="AN779" s="396">
        <v>71620</v>
      </c>
      <c r="AO779" s="395" t="s">
        <v>477</v>
      </c>
      <c r="AP779" s="395" t="s">
        <v>504</v>
      </c>
      <c r="AQ779" s="396" t="s">
        <v>1263</v>
      </c>
      <c r="AR779" s="396" t="s">
        <v>947</v>
      </c>
      <c r="AS779" s="397" t="s">
        <v>1985</v>
      </c>
      <c r="AT779" s="396" t="s">
        <v>482</v>
      </c>
      <c r="AU779" s="396" t="s">
        <v>1989</v>
      </c>
      <c r="AV779" s="398" t="s">
        <v>1990</v>
      </c>
      <c r="AW779" s="396" t="s">
        <v>777</v>
      </c>
      <c r="AX779" s="396" t="s">
        <v>603</v>
      </c>
      <c r="AY779" s="398" t="s">
        <v>1993</v>
      </c>
      <c r="AZ779" s="396" t="s">
        <v>1484</v>
      </c>
      <c r="BA779" s="396" t="s">
        <v>1485</v>
      </c>
      <c r="BB779" s="396" t="s">
        <v>1486</v>
      </c>
      <c r="BC779" s="396" t="s">
        <v>512</v>
      </c>
      <c r="BD779" s="396" t="s">
        <v>1991</v>
      </c>
      <c r="BE779" s="397" t="s">
        <v>946</v>
      </c>
      <c r="BF779" s="396" t="s">
        <v>741</v>
      </c>
      <c r="BG779" s="398" t="s">
        <v>1990</v>
      </c>
      <c r="BH779" s="396"/>
      <c r="BI779" s="396"/>
      <c r="BJ779" s="396"/>
      <c r="BK779" s="396"/>
      <c r="BL779" s="396"/>
      <c r="BM779" s="396"/>
      <c r="BN779" s="396"/>
      <c r="BO779" s="396"/>
      <c r="BP779" s="396"/>
      <c r="BQ779" s="396"/>
      <c r="BR779" s="396"/>
    </row>
    <row r="780" spans="1:70" hidden="1" x14ac:dyDescent="0.35">
      <c r="A780" s="301" t="s">
        <v>477</v>
      </c>
      <c r="B780" s="302" t="s">
        <v>478</v>
      </c>
      <c r="C780" s="302" t="s">
        <v>479</v>
      </c>
      <c r="D780" s="303" t="s">
        <v>480</v>
      </c>
      <c r="E780" s="303" t="s">
        <v>481</v>
      </c>
      <c r="F780" s="302" t="s">
        <v>482</v>
      </c>
      <c r="G780" s="302" t="s">
        <v>483</v>
      </c>
      <c r="H780" s="302" t="s">
        <v>484</v>
      </c>
      <c r="I780" s="302" t="s">
        <v>485</v>
      </c>
      <c r="J780" s="302" t="s">
        <v>486</v>
      </c>
      <c r="K780" s="302" t="s">
        <v>487</v>
      </c>
      <c r="L780" s="301" t="s">
        <v>488</v>
      </c>
      <c r="M780" s="302" t="s">
        <v>607</v>
      </c>
      <c r="N780" s="302" t="s">
        <v>608</v>
      </c>
      <c r="O780" s="302" t="s">
        <v>487</v>
      </c>
      <c r="P780" s="302" t="s">
        <v>484</v>
      </c>
      <c r="Q780" s="301" t="s">
        <v>491</v>
      </c>
      <c r="R780" s="302" t="s">
        <v>492</v>
      </c>
      <c r="S780" s="302" t="s">
        <v>493</v>
      </c>
      <c r="T780" s="302">
        <v>47119773</v>
      </c>
      <c r="U780" s="302"/>
      <c r="V780" s="302"/>
      <c r="W780" s="303" t="s">
        <v>1985</v>
      </c>
      <c r="X780" s="302" t="s">
        <v>792</v>
      </c>
      <c r="Y780" s="302" t="s">
        <v>496</v>
      </c>
      <c r="Z780" s="302" t="s">
        <v>793</v>
      </c>
      <c r="AA780" s="302"/>
      <c r="AB780" s="302" t="s">
        <v>794</v>
      </c>
      <c r="AC780" s="302" t="s">
        <v>795</v>
      </c>
      <c r="AD780" s="304">
        <v>0</v>
      </c>
      <c r="AE780" s="304">
        <v>76.86</v>
      </c>
      <c r="AF780" s="302" t="s">
        <v>741</v>
      </c>
      <c r="AG780" s="302">
        <v>1</v>
      </c>
      <c r="AH780" s="304">
        <v>0</v>
      </c>
      <c r="AI780" s="304">
        <v>76.86</v>
      </c>
      <c r="AJ780" s="302"/>
      <c r="AK780" s="302"/>
      <c r="AL780" s="301"/>
      <c r="AM780" s="302"/>
      <c r="AN780" s="302"/>
      <c r="AO780" s="301"/>
      <c r="AP780" s="301"/>
      <c r="AQ780" s="302" t="s">
        <v>796</v>
      </c>
      <c r="AR780" s="302"/>
      <c r="AS780" s="303"/>
      <c r="AT780" s="302"/>
      <c r="AU780" s="302"/>
      <c r="AV780" s="304"/>
      <c r="AW780" s="302"/>
      <c r="AX780" s="302"/>
      <c r="AY780" s="304"/>
      <c r="AZ780" s="302"/>
      <c r="BA780" s="302"/>
      <c r="BB780" s="302"/>
      <c r="BC780" s="302"/>
      <c r="BD780" s="302"/>
      <c r="BE780" s="303"/>
      <c r="BF780" s="302"/>
      <c r="BG780" s="304"/>
      <c r="BH780" s="302"/>
      <c r="BI780" s="302"/>
      <c r="BJ780" s="302"/>
      <c r="BK780" s="302"/>
      <c r="BL780" s="302"/>
      <c r="BM780" s="302"/>
      <c r="BN780" s="302"/>
      <c r="BO780" s="302"/>
      <c r="BP780" s="302"/>
      <c r="BQ780" s="302"/>
      <c r="BR780" s="302"/>
    </row>
    <row r="781" spans="1:70" s="399" customFormat="1" hidden="1" x14ac:dyDescent="0.35">
      <c r="A781" s="395" t="s">
        <v>477</v>
      </c>
      <c r="B781" s="396" t="s">
        <v>478</v>
      </c>
      <c r="C781" s="396" t="s">
        <v>479</v>
      </c>
      <c r="D781" s="397" t="s">
        <v>480</v>
      </c>
      <c r="E781" s="397" t="s">
        <v>481</v>
      </c>
      <c r="F781" s="396" t="s">
        <v>482</v>
      </c>
      <c r="G781" s="396" t="s">
        <v>483</v>
      </c>
      <c r="H781" s="396" t="s">
        <v>484</v>
      </c>
      <c r="I781" s="396" t="s">
        <v>485</v>
      </c>
      <c r="J781" s="396" t="s">
        <v>486</v>
      </c>
      <c r="K781" s="396" t="s">
        <v>487</v>
      </c>
      <c r="L781" s="395" t="s">
        <v>488</v>
      </c>
      <c r="M781" s="396" t="s">
        <v>607</v>
      </c>
      <c r="N781" s="396" t="s">
        <v>608</v>
      </c>
      <c r="O781" s="396" t="s">
        <v>487</v>
      </c>
      <c r="P781" s="396" t="s">
        <v>484</v>
      </c>
      <c r="Q781" s="395" t="s">
        <v>491</v>
      </c>
      <c r="R781" s="396" t="s">
        <v>492</v>
      </c>
      <c r="S781" s="396" t="s">
        <v>493</v>
      </c>
      <c r="T781" s="396">
        <v>47207721</v>
      </c>
      <c r="U781" s="396"/>
      <c r="V781" s="396"/>
      <c r="W781" s="397" t="s">
        <v>946</v>
      </c>
      <c r="X781" s="396" t="s">
        <v>1262</v>
      </c>
      <c r="Y781" s="396" t="s">
        <v>496</v>
      </c>
      <c r="Z781" s="396" t="s">
        <v>497</v>
      </c>
      <c r="AA781" s="396" t="s">
        <v>498</v>
      </c>
      <c r="AB781" s="396" t="s">
        <v>499</v>
      </c>
      <c r="AC781" s="396" t="s">
        <v>500</v>
      </c>
      <c r="AD781" s="398">
        <v>706000</v>
      </c>
      <c r="AE781" s="398">
        <v>706000</v>
      </c>
      <c r="AF781" s="396" t="s">
        <v>273</v>
      </c>
      <c r="AG781" s="396">
        <v>2.2636999999999999E-4</v>
      </c>
      <c r="AH781" s="398">
        <v>159.82</v>
      </c>
      <c r="AI781" s="398">
        <v>159.82</v>
      </c>
      <c r="AJ781" s="396" t="s">
        <v>501</v>
      </c>
      <c r="AK781" s="396" t="s">
        <v>502</v>
      </c>
      <c r="AL781" s="395" t="s">
        <v>503</v>
      </c>
      <c r="AM781" s="396">
        <v>34810</v>
      </c>
      <c r="AN781" s="396">
        <v>71620</v>
      </c>
      <c r="AO781" s="395" t="s">
        <v>477</v>
      </c>
      <c r="AP781" s="395" t="s">
        <v>504</v>
      </c>
      <c r="AQ781" s="396" t="s">
        <v>1263</v>
      </c>
      <c r="AR781" s="396" t="s">
        <v>947</v>
      </c>
      <c r="AS781" s="397" t="s">
        <v>946</v>
      </c>
      <c r="AT781" s="396" t="s">
        <v>482</v>
      </c>
      <c r="AU781" s="396" t="s">
        <v>1994</v>
      </c>
      <c r="AV781" s="398" t="s">
        <v>1995</v>
      </c>
      <c r="AW781" s="396" t="s">
        <v>777</v>
      </c>
      <c r="AX781" s="396" t="s">
        <v>509</v>
      </c>
      <c r="AY781" s="398" t="s">
        <v>1996</v>
      </c>
      <c r="AZ781" s="396" t="s">
        <v>1418</v>
      </c>
      <c r="BA781" s="396" t="s">
        <v>1419</v>
      </c>
      <c r="BB781" s="396" t="s">
        <v>1420</v>
      </c>
      <c r="BC781" s="396" t="s">
        <v>1421</v>
      </c>
      <c r="BD781" s="396" t="s">
        <v>1997</v>
      </c>
      <c r="BE781" s="397" t="s">
        <v>1998</v>
      </c>
      <c r="BF781" s="396" t="s">
        <v>273</v>
      </c>
      <c r="BG781" s="398" t="s">
        <v>1995</v>
      </c>
      <c r="BH781" s="396"/>
      <c r="BI781" s="396"/>
      <c r="BJ781" s="396"/>
      <c r="BK781" s="396"/>
      <c r="BL781" s="396"/>
      <c r="BM781" s="396"/>
      <c r="BN781" s="396"/>
      <c r="BO781" s="396"/>
      <c r="BP781" s="396"/>
      <c r="BQ781" s="396"/>
      <c r="BR781" s="396"/>
    </row>
    <row r="782" spans="1:70" s="399" customFormat="1" hidden="1" x14ac:dyDescent="0.35">
      <c r="A782" s="395" t="s">
        <v>477</v>
      </c>
      <c r="B782" s="396" t="s">
        <v>478</v>
      </c>
      <c r="C782" s="396" t="s">
        <v>479</v>
      </c>
      <c r="D782" s="397" t="s">
        <v>480</v>
      </c>
      <c r="E782" s="397" t="s">
        <v>481</v>
      </c>
      <c r="F782" s="396" t="s">
        <v>482</v>
      </c>
      <c r="G782" s="396" t="s">
        <v>483</v>
      </c>
      <c r="H782" s="396" t="s">
        <v>484</v>
      </c>
      <c r="I782" s="396" t="s">
        <v>485</v>
      </c>
      <c r="J782" s="396" t="s">
        <v>486</v>
      </c>
      <c r="K782" s="396" t="s">
        <v>487</v>
      </c>
      <c r="L782" s="395" t="s">
        <v>488</v>
      </c>
      <c r="M782" s="396" t="s">
        <v>607</v>
      </c>
      <c r="N782" s="396" t="s">
        <v>608</v>
      </c>
      <c r="O782" s="396" t="s">
        <v>487</v>
      </c>
      <c r="P782" s="396" t="s">
        <v>484</v>
      </c>
      <c r="Q782" s="395" t="s">
        <v>491</v>
      </c>
      <c r="R782" s="396" t="s">
        <v>492</v>
      </c>
      <c r="S782" s="396" t="s">
        <v>493</v>
      </c>
      <c r="T782" s="396">
        <v>47207724</v>
      </c>
      <c r="U782" s="396"/>
      <c r="V782" s="396"/>
      <c r="W782" s="397" t="s">
        <v>946</v>
      </c>
      <c r="X782" s="396" t="s">
        <v>1262</v>
      </c>
      <c r="Y782" s="396" t="s">
        <v>496</v>
      </c>
      <c r="Z782" s="396" t="s">
        <v>497</v>
      </c>
      <c r="AA782" s="396" t="s">
        <v>498</v>
      </c>
      <c r="AB782" s="396" t="s">
        <v>499</v>
      </c>
      <c r="AC782" s="396" t="s">
        <v>500</v>
      </c>
      <c r="AD782" s="398">
        <v>1804000</v>
      </c>
      <c r="AE782" s="398">
        <v>1804000</v>
      </c>
      <c r="AF782" s="396" t="s">
        <v>273</v>
      </c>
      <c r="AG782" s="396">
        <v>2.2636999999999999E-4</v>
      </c>
      <c r="AH782" s="398">
        <v>408.37</v>
      </c>
      <c r="AI782" s="398">
        <v>408.37</v>
      </c>
      <c r="AJ782" s="396" t="s">
        <v>501</v>
      </c>
      <c r="AK782" s="396" t="s">
        <v>502</v>
      </c>
      <c r="AL782" s="395" t="s">
        <v>503</v>
      </c>
      <c r="AM782" s="396">
        <v>34810</v>
      </c>
      <c r="AN782" s="396">
        <v>71620</v>
      </c>
      <c r="AO782" s="395" t="s">
        <v>477</v>
      </c>
      <c r="AP782" s="395" t="s">
        <v>504</v>
      </c>
      <c r="AQ782" s="396" t="s">
        <v>1263</v>
      </c>
      <c r="AR782" s="396" t="s">
        <v>947</v>
      </c>
      <c r="AS782" s="397" t="s">
        <v>946</v>
      </c>
      <c r="AT782" s="396" t="s">
        <v>482</v>
      </c>
      <c r="AU782" s="396" t="s">
        <v>1994</v>
      </c>
      <c r="AV782" s="398" t="s">
        <v>1995</v>
      </c>
      <c r="AW782" s="396" t="s">
        <v>777</v>
      </c>
      <c r="AX782" s="396" t="s">
        <v>951</v>
      </c>
      <c r="AY782" s="398" t="s">
        <v>1999</v>
      </c>
      <c r="AZ782" s="396" t="s">
        <v>1418</v>
      </c>
      <c r="BA782" s="396" t="s">
        <v>1419</v>
      </c>
      <c r="BB782" s="396" t="s">
        <v>1420</v>
      </c>
      <c r="BC782" s="396" t="s">
        <v>1421</v>
      </c>
      <c r="BD782" s="396" t="s">
        <v>1997</v>
      </c>
      <c r="BE782" s="397" t="s">
        <v>1998</v>
      </c>
      <c r="BF782" s="396" t="s">
        <v>273</v>
      </c>
      <c r="BG782" s="398" t="s">
        <v>1995</v>
      </c>
      <c r="BH782" s="396"/>
      <c r="BI782" s="396"/>
      <c r="BJ782" s="396"/>
      <c r="BK782" s="396"/>
      <c r="BL782" s="396"/>
      <c r="BM782" s="396"/>
      <c r="BN782" s="396"/>
      <c r="BO782" s="396"/>
      <c r="BP782" s="396"/>
      <c r="BQ782" s="396"/>
      <c r="BR782" s="396"/>
    </row>
    <row r="783" spans="1:70" s="399" customFormat="1" hidden="1" x14ac:dyDescent="0.35">
      <c r="A783" s="395" t="s">
        <v>477</v>
      </c>
      <c r="B783" s="396" t="s">
        <v>478</v>
      </c>
      <c r="C783" s="396" t="s">
        <v>479</v>
      </c>
      <c r="D783" s="397" t="s">
        <v>480</v>
      </c>
      <c r="E783" s="397" t="s">
        <v>481</v>
      </c>
      <c r="F783" s="396" t="s">
        <v>482</v>
      </c>
      <c r="G783" s="396" t="s">
        <v>483</v>
      </c>
      <c r="H783" s="396" t="s">
        <v>484</v>
      </c>
      <c r="I783" s="396" t="s">
        <v>485</v>
      </c>
      <c r="J783" s="396" t="s">
        <v>486</v>
      </c>
      <c r="K783" s="396" t="s">
        <v>487</v>
      </c>
      <c r="L783" s="395" t="s">
        <v>488</v>
      </c>
      <c r="M783" s="396" t="s">
        <v>607</v>
      </c>
      <c r="N783" s="396" t="s">
        <v>608</v>
      </c>
      <c r="O783" s="396" t="s">
        <v>487</v>
      </c>
      <c r="P783" s="396" t="s">
        <v>484</v>
      </c>
      <c r="Q783" s="395" t="s">
        <v>491</v>
      </c>
      <c r="R783" s="396" t="s">
        <v>492</v>
      </c>
      <c r="S783" s="396" t="s">
        <v>493</v>
      </c>
      <c r="T783" s="396">
        <v>47207727</v>
      </c>
      <c r="U783" s="396"/>
      <c r="V783" s="396"/>
      <c r="W783" s="397" t="s">
        <v>946</v>
      </c>
      <c r="X783" s="396" t="s">
        <v>1262</v>
      </c>
      <c r="Y783" s="396" t="s">
        <v>496</v>
      </c>
      <c r="Z783" s="396" t="s">
        <v>497</v>
      </c>
      <c r="AA783" s="396" t="s">
        <v>498</v>
      </c>
      <c r="AB783" s="396" t="s">
        <v>499</v>
      </c>
      <c r="AC783" s="396" t="s">
        <v>500</v>
      </c>
      <c r="AD783" s="398">
        <v>530000</v>
      </c>
      <c r="AE783" s="398">
        <v>530000</v>
      </c>
      <c r="AF783" s="396" t="s">
        <v>273</v>
      </c>
      <c r="AG783" s="396">
        <v>2.2636999999999999E-4</v>
      </c>
      <c r="AH783" s="398">
        <v>119.98</v>
      </c>
      <c r="AI783" s="398">
        <v>119.98</v>
      </c>
      <c r="AJ783" s="396" t="s">
        <v>501</v>
      </c>
      <c r="AK783" s="396" t="s">
        <v>502</v>
      </c>
      <c r="AL783" s="395" t="s">
        <v>503</v>
      </c>
      <c r="AM783" s="396">
        <v>34810</v>
      </c>
      <c r="AN783" s="396">
        <v>71620</v>
      </c>
      <c r="AO783" s="395" t="s">
        <v>477</v>
      </c>
      <c r="AP783" s="395" t="s">
        <v>504</v>
      </c>
      <c r="AQ783" s="396" t="s">
        <v>1263</v>
      </c>
      <c r="AR783" s="396" t="s">
        <v>947</v>
      </c>
      <c r="AS783" s="397" t="s">
        <v>946</v>
      </c>
      <c r="AT783" s="396" t="s">
        <v>482</v>
      </c>
      <c r="AU783" s="396" t="s">
        <v>1994</v>
      </c>
      <c r="AV783" s="398" t="s">
        <v>1995</v>
      </c>
      <c r="AW783" s="396" t="s">
        <v>777</v>
      </c>
      <c r="AX783" s="396" t="s">
        <v>958</v>
      </c>
      <c r="AY783" s="398" t="s">
        <v>2000</v>
      </c>
      <c r="AZ783" s="396" t="s">
        <v>1418</v>
      </c>
      <c r="BA783" s="396" t="s">
        <v>1419</v>
      </c>
      <c r="BB783" s="396" t="s">
        <v>1420</v>
      </c>
      <c r="BC783" s="396" t="s">
        <v>1421</v>
      </c>
      <c r="BD783" s="396" t="s">
        <v>1997</v>
      </c>
      <c r="BE783" s="397" t="s">
        <v>1998</v>
      </c>
      <c r="BF783" s="396" t="s">
        <v>273</v>
      </c>
      <c r="BG783" s="398" t="s">
        <v>1995</v>
      </c>
      <c r="BH783" s="396"/>
      <c r="BI783" s="396"/>
      <c r="BJ783" s="396"/>
      <c r="BK783" s="396"/>
      <c r="BL783" s="396"/>
      <c r="BM783" s="396"/>
      <c r="BN783" s="396"/>
      <c r="BO783" s="396"/>
      <c r="BP783" s="396"/>
      <c r="BQ783" s="396"/>
      <c r="BR783" s="396"/>
    </row>
    <row r="784" spans="1:70" s="399" customFormat="1" hidden="1" x14ac:dyDescent="0.35">
      <c r="A784" s="395" t="s">
        <v>477</v>
      </c>
      <c r="B784" s="396" t="s">
        <v>478</v>
      </c>
      <c r="C784" s="396" t="s">
        <v>479</v>
      </c>
      <c r="D784" s="397" t="s">
        <v>480</v>
      </c>
      <c r="E784" s="397" t="s">
        <v>481</v>
      </c>
      <c r="F784" s="396" t="s">
        <v>482</v>
      </c>
      <c r="G784" s="396" t="s">
        <v>483</v>
      </c>
      <c r="H784" s="396" t="s">
        <v>484</v>
      </c>
      <c r="I784" s="396" t="s">
        <v>485</v>
      </c>
      <c r="J784" s="396" t="s">
        <v>486</v>
      </c>
      <c r="K784" s="396" t="s">
        <v>487</v>
      </c>
      <c r="L784" s="395" t="s">
        <v>488</v>
      </c>
      <c r="M784" s="396" t="s">
        <v>607</v>
      </c>
      <c r="N784" s="396" t="s">
        <v>608</v>
      </c>
      <c r="O784" s="396" t="s">
        <v>487</v>
      </c>
      <c r="P784" s="396" t="s">
        <v>484</v>
      </c>
      <c r="Q784" s="395" t="s">
        <v>491</v>
      </c>
      <c r="R784" s="396" t="s">
        <v>492</v>
      </c>
      <c r="S784" s="396" t="s">
        <v>493</v>
      </c>
      <c r="T784" s="396">
        <v>47207730</v>
      </c>
      <c r="U784" s="396"/>
      <c r="V784" s="396"/>
      <c r="W784" s="397" t="s">
        <v>946</v>
      </c>
      <c r="X784" s="396" t="s">
        <v>1262</v>
      </c>
      <c r="Y784" s="396" t="s">
        <v>496</v>
      </c>
      <c r="Z784" s="396" t="s">
        <v>497</v>
      </c>
      <c r="AA784" s="396" t="s">
        <v>498</v>
      </c>
      <c r="AB784" s="396" t="s">
        <v>499</v>
      </c>
      <c r="AC784" s="396" t="s">
        <v>500</v>
      </c>
      <c r="AD784" s="398">
        <v>1765000</v>
      </c>
      <c r="AE784" s="398">
        <v>1765000</v>
      </c>
      <c r="AF784" s="396" t="s">
        <v>273</v>
      </c>
      <c r="AG784" s="396">
        <v>2.2636999999999999E-4</v>
      </c>
      <c r="AH784" s="398">
        <v>399.54</v>
      </c>
      <c r="AI784" s="398">
        <v>399.54</v>
      </c>
      <c r="AJ784" s="396" t="s">
        <v>501</v>
      </c>
      <c r="AK784" s="396" t="s">
        <v>502</v>
      </c>
      <c r="AL784" s="395" t="s">
        <v>503</v>
      </c>
      <c r="AM784" s="396">
        <v>34810</v>
      </c>
      <c r="AN784" s="396">
        <v>71620</v>
      </c>
      <c r="AO784" s="395" t="s">
        <v>477</v>
      </c>
      <c r="AP784" s="395" t="s">
        <v>504</v>
      </c>
      <c r="AQ784" s="396" t="s">
        <v>1263</v>
      </c>
      <c r="AR784" s="396" t="s">
        <v>947</v>
      </c>
      <c r="AS784" s="397" t="s">
        <v>946</v>
      </c>
      <c r="AT784" s="396" t="s">
        <v>482</v>
      </c>
      <c r="AU784" s="396" t="s">
        <v>1994</v>
      </c>
      <c r="AV784" s="398" t="s">
        <v>1995</v>
      </c>
      <c r="AW784" s="396" t="s">
        <v>777</v>
      </c>
      <c r="AX784" s="396" t="s">
        <v>957</v>
      </c>
      <c r="AY784" s="398" t="s">
        <v>2001</v>
      </c>
      <c r="AZ784" s="396" t="s">
        <v>1418</v>
      </c>
      <c r="BA784" s="396" t="s">
        <v>1419</v>
      </c>
      <c r="BB784" s="396" t="s">
        <v>1420</v>
      </c>
      <c r="BC784" s="396" t="s">
        <v>1421</v>
      </c>
      <c r="BD784" s="396" t="s">
        <v>1997</v>
      </c>
      <c r="BE784" s="397" t="s">
        <v>1998</v>
      </c>
      <c r="BF784" s="396" t="s">
        <v>273</v>
      </c>
      <c r="BG784" s="398" t="s">
        <v>1995</v>
      </c>
      <c r="BH784" s="396"/>
      <c r="BI784" s="396"/>
      <c r="BJ784" s="396"/>
      <c r="BK784" s="396"/>
      <c r="BL784" s="396"/>
      <c r="BM784" s="396"/>
      <c r="BN784" s="396"/>
      <c r="BO784" s="396"/>
      <c r="BP784" s="396"/>
      <c r="BQ784" s="396"/>
      <c r="BR784" s="396"/>
    </row>
    <row r="785" spans="1:70" s="399" customFormat="1" hidden="1" x14ac:dyDescent="0.35">
      <c r="A785" s="395" t="s">
        <v>477</v>
      </c>
      <c r="B785" s="396" t="s">
        <v>478</v>
      </c>
      <c r="C785" s="396" t="s">
        <v>479</v>
      </c>
      <c r="D785" s="397" t="s">
        <v>480</v>
      </c>
      <c r="E785" s="397" t="s">
        <v>481</v>
      </c>
      <c r="F785" s="396" t="s">
        <v>482</v>
      </c>
      <c r="G785" s="396" t="s">
        <v>483</v>
      </c>
      <c r="H785" s="396" t="s">
        <v>484</v>
      </c>
      <c r="I785" s="396" t="s">
        <v>485</v>
      </c>
      <c r="J785" s="396" t="s">
        <v>486</v>
      </c>
      <c r="K785" s="396" t="s">
        <v>487</v>
      </c>
      <c r="L785" s="395" t="s">
        <v>488</v>
      </c>
      <c r="M785" s="396" t="s">
        <v>607</v>
      </c>
      <c r="N785" s="396" t="s">
        <v>608</v>
      </c>
      <c r="O785" s="396" t="s">
        <v>487</v>
      </c>
      <c r="P785" s="396" t="s">
        <v>484</v>
      </c>
      <c r="Q785" s="395" t="s">
        <v>491</v>
      </c>
      <c r="R785" s="396" t="s">
        <v>492</v>
      </c>
      <c r="S785" s="396" t="s">
        <v>493</v>
      </c>
      <c r="T785" s="396">
        <v>47207732</v>
      </c>
      <c r="U785" s="396"/>
      <c r="V785" s="396"/>
      <c r="W785" s="397" t="s">
        <v>946</v>
      </c>
      <c r="X785" s="396" t="s">
        <v>1262</v>
      </c>
      <c r="Y785" s="396" t="s">
        <v>496</v>
      </c>
      <c r="Z785" s="396" t="s">
        <v>497</v>
      </c>
      <c r="AA785" s="396" t="s">
        <v>498</v>
      </c>
      <c r="AB785" s="396" t="s">
        <v>499</v>
      </c>
      <c r="AC785" s="396" t="s">
        <v>500</v>
      </c>
      <c r="AD785" s="398">
        <v>482000</v>
      </c>
      <c r="AE785" s="398">
        <v>482000</v>
      </c>
      <c r="AF785" s="396" t="s">
        <v>273</v>
      </c>
      <c r="AG785" s="396">
        <v>2.2636999999999999E-4</v>
      </c>
      <c r="AH785" s="398">
        <v>109.11</v>
      </c>
      <c r="AI785" s="398">
        <v>109.11</v>
      </c>
      <c r="AJ785" s="396" t="s">
        <v>501</v>
      </c>
      <c r="AK785" s="396" t="s">
        <v>502</v>
      </c>
      <c r="AL785" s="395" t="s">
        <v>503</v>
      </c>
      <c r="AM785" s="396">
        <v>34810</v>
      </c>
      <c r="AN785" s="396">
        <v>71620</v>
      </c>
      <c r="AO785" s="395" t="s">
        <v>477</v>
      </c>
      <c r="AP785" s="395" t="s">
        <v>504</v>
      </c>
      <c r="AQ785" s="396" t="s">
        <v>1263</v>
      </c>
      <c r="AR785" s="396" t="s">
        <v>947</v>
      </c>
      <c r="AS785" s="397" t="s">
        <v>946</v>
      </c>
      <c r="AT785" s="396" t="s">
        <v>482</v>
      </c>
      <c r="AU785" s="396" t="s">
        <v>1994</v>
      </c>
      <c r="AV785" s="398" t="s">
        <v>1995</v>
      </c>
      <c r="AW785" s="396" t="s">
        <v>777</v>
      </c>
      <c r="AX785" s="396" t="s">
        <v>963</v>
      </c>
      <c r="AY785" s="398" t="s">
        <v>2002</v>
      </c>
      <c r="AZ785" s="396" t="s">
        <v>1418</v>
      </c>
      <c r="BA785" s="396" t="s">
        <v>1419</v>
      </c>
      <c r="BB785" s="396" t="s">
        <v>1420</v>
      </c>
      <c r="BC785" s="396" t="s">
        <v>1421</v>
      </c>
      <c r="BD785" s="396" t="s">
        <v>1997</v>
      </c>
      <c r="BE785" s="397" t="s">
        <v>1998</v>
      </c>
      <c r="BF785" s="396" t="s">
        <v>273</v>
      </c>
      <c r="BG785" s="398" t="s">
        <v>1995</v>
      </c>
      <c r="BH785" s="396"/>
      <c r="BI785" s="396"/>
      <c r="BJ785" s="396"/>
      <c r="BK785" s="396"/>
      <c r="BL785" s="396"/>
      <c r="BM785" s="396"/>
      <c r="BN785" s="396"/>
      <c r="BO785" s="396"/>
      <c r="BP785" s="396"/>
      <c r="BQ785" s="396"/>
      <c r="BR785" s="396"/>
    </row>
    <row r="786" spans="1:70" s="399" customFormat="1" hidden="1" x14ac:dyDescent="0.35">
      <c r="A786" s="395" t="s">
        <v>477</v>
      </c>
      <c r="B786" s="396" t="s">
        <v>478</v>
      </c>
      <c r="C786" s="396" t="s">
        <v>479</v>
      </c>
      <c r="D786" s="397" t="s">
        <v>480</v>
      </c>
      <c r="E786" s="397" t="s">
        <v>481</v>
      </c>
      <c r="F786" s="396" t="s">
        <v>482</v>
      </c>
      <c r="G786" s="396" t="s">
        <v>483</v>
      </c>
      <c r="H786" s="396" t="s">
        <v>484</v>
      </c>
      <c r="I786" s="396" t="s">
        <v>485</v>
      </c>
      <c r="J786" s="396" t="s">
        <v>486</v>
      </c>
      <c r="K786" s="396" t="s">
        <v>487</v>
      </c>
      <c r="L786" s="395" t="s">
        <v>488</v>
      </c>
      <c r="M786" s="396" t="s">
        <v>607</v>
      </c>
      <c r="N786" s="396" t="s">
        <v>608</v>
      </c>
      <c r="O786" s="396" t="s">
        <v>487</v>
      </c>
      <c r="P786" s="396" t="s">
        <v>484</v>
      </c>
      <c r="Q786" s="395" t="s">
        <v>491</v>
      </c>
      <c r="R786" s="396" t="s">
        <v>492</v>
      </c>
      <c r="S786" s="396" t="s">
        <v>493</v>
      </c>
      <c r="T786" s="396">
        <v>47207733</v>
      </c>
      <c r="U786" s="396"/>
      <c r="V786" s="396"/>
      <c r="W786" s="397" t="s">
        <v>946</v>
      </c>
      <c r="X786" s="396" t="s">
        <v>1262</v>
      </c>
      <c r="Y786" s="396" t="s">
        <v>496</v>
      </c>
      <c r="Z786" s="396" t="s">
        <v>497</v>
      </c>
      <c r="AA786" s="396" t="s">
        <v>498</v>
      </c>
      <c r="AB786" s="396" t="s">
        <v>499</v>
      </c>
      <c r="AC786" s="396" t="s">
        <v>500</v>
      </c>
      <c r="AD786" s="398">
        <v>482000</v>
      </c>
      <c r="AE786" s="398">
        <v>482000</v>
      </c>
      <c r="AF786" s="396" t="s">
        <v>273</v>
      </c>
      <c r="AG786" s="396">
        <v>2.2636999999999999E-4</v>
      </c>
      <c r="AH786" s="398">
        <v>109.11</v>
      </c>
      <c r="AI786" s="398">
        <v>109.11</v>
      </c>
      <c r="AJ786" s="396" t="s">
        <v>501</v>
      </c>
      <c r="AK786" s="396" t="s">
        <v>502</v>
      </c>
      <c r="AL786" s="395" t="s">
        <v>503</v>
      </c>
      <c r="AM786" s="396">
        <v>34810</v>
      </c>
      <c r="AN786" s="396">
        <v>71620</v>
      </c>
      <c r="AO786" s="395" t="s">
        <v>477</v>
      </c>
      <c r="AP786" s="395" t="s">
        <v>504</v>
      </c>
      <c r="AQ786" s="396" t="s">
        <v>1263</v>
      </c>
      <c r="AR786" s="396" t="s">
        <v>947</v>
      </c>
      <c r="AS786" s="397" t="s">
        <v>946</v>
      </c>
      <c r="AT786" s="396" t="s">
        <v>482</v>
      </c>
      <c r="AU786" s="396" t="s">
        <v>1994</v>
      </c>
      <c r="AV786" s="398" t="s">
        <v>1995</v>
      </c>
      <c r="AW786" s="396" t="s">
        <v>777</v>
      </c>
      <c r="AX786" s="396" t="s">
        <v>603</v>
      </c>
      <c r="AY786" s="398" t="s">
        <v>2002</v>
      </c>
      <c r="AZ786" s="396" t="s">
        <v>1418</v>
      </c>
      <c r="BA786" s="396" t="s">
        <v>1419</v>
      </c>
      <c r="BB786" s="396" t="s">
        <v>1420</v>
      </c>
      <c r="BC786" s="396" t="s">
        <v>1421</v>
      </c>
      <c r="BD786" s="396" t="s">
        <v>1997</v>
      </c>
      <c r="BE786" s="397" t="s">
        <v>1998</v>
      </c>
      <c r="BF786" s="396" t="s">
        <v>273</v>
      </c>
      <c r="BG786" s="398" t="s">
        <v>1995</v>
      </c>
      <c r="BH786" s="396"/>
      <c r="BI786" s="396"/>
      <c r="BJ786" s="396"/>
      <c r="BK786" s="396"/>
      <c r="BL786" s="396"/>
      <c r="BM786" s="396"/>
      <c r="BN786" s="396"/>
      <c r="BO786" s="396"/>
      <c r="BP786" s="396"/>
      <c r="BQ786" s="396"/>
      <c r="BR786" s="396"/>
    </row>
    <row r="787" spans="1:70" s="399" customFormat="1" hidden="1" x14ac:dyDescent="0.35">
      <c r="A787" s="395" t="s">
        <v>477</v>
      </c>
      <c r="B787" s="396" t="s">
        <v>478</v>
      </c>
      <c r="C787" s="396" t="s">
        <v>479</v>
      </c>
      <c r="D787" s="397" t="s">
        <v>480</v>
      </c>
      <c r="E787" s="397" t="s">
        <v>481</v>
      </c>
      <c r="F787" s="396" t="s">
        <v>482</v>
      </c>
      <c r="G787" s="396" t="s">
        <v>483</v>
      </c>
      <c r="H787" s="396" t="s">
        <v>484</v>
      </c>
      <c r="I787" s="396" t="s">
        <v>485</v>
      </c>
      <c r="J787" s="396" t="s">
        <v>486</v>
      </c>
      <c r="K787" s="396" t="s">
        <v>487</v>
      </c>
      <c r="L787" s="395" t="s">
        <v>488</v>
      </c>
      <c r="M787" s="396" t="s">
        <v>607</v>
      </c>
      <c r="N787" s="396" t="s">
        <v>608</v>
      </c>
      <c r="O787" s="396" t="s">
        <v>487</v>
      </c>
      <c r="P787" s="396" t="s">
        <v>484</v>
      </c>
      <c r="Q787" s="395" t="s">
        <v>491</v>
      </c>
      <c r="R787" s="396" t="s">
        <v>492</v>
      </c>
      <c r="S787" s="396" t="s">
        <v>493</v>
      </c>
      <c r="T787" s="396">
        <v>47236454</v>
      </c>
      <c r="U787" s="396"/>
      <c r="V787" s="396"/>
      <c r="W787" s="397" t="s">
        <v>946</v>
      </c>
      <c r="X787" s="396" t="s">
        <v>1262</v>
      </c>
      <c r="Y787" s="396" t="s">
        <v>496</v>
      </c>
      <c r="Z787" s="396" t="s">
        <v>497</v>
      </c>
      <c r="AA787" s="396" t="s">
        <v>498</v>
      </c>
      <c r="AB787" s="396" t="s">
        <v>499</v>
      </c>
      <c r="AC787" s="396" t="s">
        <v>500</v>
      </c>
      <c r="AD787" s="398">
        <v>306</v>
      </c>
      <c r="AE787" s="398">
        <v>306</v>
      </c>
      <c r="AF787" s="396" t="s">
        <v>741</v>
      </c>
      <c r="AG787" s="396">
        <v>1</v>
      </c>
      <c r="AH787" s="398">
        <v>306</v>
      </c>
      <c r="AI787" s="398">
        <v>306</v>
      </c>
      <c r="AJ787" s="396" t="s">
        <v>501</v>
      </c>
      <c r="AK787" s="396" t="s">
        <v>502</v>
      </c>
      <c r="AL787" s="395" t="s">
        <v>503</v>
      </c>
      <c r="AM787" s="396">
        <v>34810</v>
      </c>
      <c r="AN787" s="396">
        <v>71620</v>
      </c>
      <c r="AO787" s="395" t="s">
        <v>477</v>
      </c>
      <c r="AP787" s="395" t="s">
        <v>504</v>
      </c>
      <c r="AQ787" s="396" t="s">
        <v>1263</v>
      </c>
      <c r="AR787" s="396" t="s">
        <v>947</v>
      </c>
      <c r="AS787" s="397" t="s">
        <v>955</v>
      </c>
      <c r="AT787" s="396" t="s">
        <v>482</v>
      </c>
      <c r="AU787" s="396" t="s">
        <v>2003</v>
      </c>
      <c r="AV787" s="398" t="s">
        <v>2004</v>
      </c>
      <c r="AW787" s="396" t="s">
        <v>777</v>
      </c>
      <c r="AX787" s="396" t="s">
        <v>509</v>
      </c>
      <c r="AY787" s="398" t="s">
        <v>1875</v>
      </c>
      <c r="AZ787" s="396" t="s">
        <v>1574</v>
      </c>
      <c r="BA787" s="396" t="s">
        <v>1575</v>
      </c>
      <c r="BB787" s="396" t="s">
        <v>780</v>
      </c>
      <c r="BC787" s="396" t="s">
        <v>521</v>
      </c>
      <c r="BD787" s="396" t="s">
        <v>2005</v>
      </c>
      <c r="BE787" s="397" t="s">
        <v>1998</v>
      </c>
      <c r="BF787" s="396" t="s">
        <v>741</v>
      </c>
      <c r="BG787" s="398" t="s">
        <v>2004</v>
      </c>
      <c r="BH787" s="396"/>
      <c r="BI787" s="396"/>
      <c r="BJ787" s="396"/>
      <c r="BK787" s="396"/>
      <c r="BL787" s="396"/>
      <c r="BM787" s="396"/>
      <c r="BN787" s="396"/>
      <c r="BO787" s="396"/>
      <c r="BP787" s="396"/>
      <c r="BQ787" s="396"/>
      <c r="BR787" s="396"/>
    </row>
    <row r="788" spans="1:70" s="399" customFormat="1" hidden="1" x14ac:dyDescent="0.35">
      <c r="A788" s="395" t="s">
        <v>477</v>
      </c>
      <c r="B788" s="396" t="s">
        <v>478</v>
      </c>
      <c r="C788" s="396" t="s">
        <v>479</v>
      </c>
      <c r="D788" s="397" t="s">
        <v>480</v>
      </c>
      <c r="E788" s="397" t="s">
        <v>481</v>
      </c>
      <c r="F788" s="396" t="s">
        <v>482</v>
      </c>
      <c r="G788" s="396" t="s">
        <v>483</v>
      </c>
      <c r="H788" s="396" t="s">
        <v>484</v>
      </c>
      <c r="I788" s="396" t="s">
        <v>485</v>
      </c>
      <c r="J788" s="396" t="s">
        <v>486</v>
      </c>
      <c r="K788" s="396" t="s">
        <v>487</v>
      </c>
      <c r="L788" s="395" t="s">
        <v>488</v>
      </c>
      <c r="M788" s="396" t="s">
        <v>607</v>
      </c>
      <c r="N788" s="396" t="s">
        <v>608</v>
      </c>
      <c r="O788" s="396" t="s">
        <v>487</v>
      </c>
      <c r="P788" s="396" t="s">
        <v>484</v>
      </c>
      <c r="Q788" s="395" t="s">
        <v>491</v>
      </c>
      <c r="R788" s="396" t="s">
        <v>492</v>
      </c>
      <c r="S788" s="396" t="s">
        <v>493</v>
      </c>
      <c r="T788" s="396">
        <v>47236457</v>
      </c>
      <c r="U788" s="396"/>
      <c r="V788" s="396"/>
      <c r="W788" s="397" t="s">
        <v>946</v>
      </c>
      <c r="X788" s="396" t="s">
        <v>1262</v>
      </c>
      <c r="Y788" s="396" t="s">
        <v>496</v>
      </c>
      <c r="Z788" s="396" t="s">
        <v>497</v>
      </c>
      <c r="AA788" s="396" t="s">
        <v>498</v>
      </c>
      <c r="AB788" s="396" t="s">
        <v>499</v>
      </c>
      <c r="AC788" s="396" t="s">
        <v>500</v>
      </c>
      <c r="AD788" s="398">
        <v>400</v>
      </c>
      <c r="AE788" s="398">
        <v>400</v>
      </c>
      <c r="AF788" s="396" t="s">
        <v>741</v>
      </c>
      <c r="AG788" s="396">
        <v>1</v>
      </c>
      <c r="AH788" s="398">
        <v>400</v>
      </c>
      <c r="AI788" s="398">
        <v>400</v>
      </c>
      <c r="AJ788" s="396" t="s">
        <v>501</v>
      </c>
      <c r="AK788" s="396" t="s">
        <v>502</v>
      </c>
      <c r="AL788" s="395" t="s">
        <v>503</v>
      </c>
      <c r="AM788" s="396">
        <v>34810</v>
      </c>
      <c r="AN788" s="396">
        <v>71620</v>
      </c>
      <c r="AO788" s="395" t="s">
        <v>477</v>
      </c>
      <c r="AP788" s="395" t="s">
        <v>504</v>
      </c>
      <c r="AQ788" s="396" t="s">
        <v>1263</v>
      </c>
      <c r="AR788" s="396" t="s">
        <v>947</v>
      </c>
      <c r="AS788" s="397" t="s">
        <v>955</v>
      </c>
      <c r="AT788" s="396" t="s">
        <v>482</v>
      </c>
      <c r="AU788" s="396" t="s">
        <v>2003</v>
      </c>
      <c r="AV788" s="398" t="s">
        <v>2004</v>
      </c>
      <c r="AW788" s="396" t="s">
        <v>777</v>
      </c>
      <c r="AX788" s="396" t="s">
        <v>963</v>
      </c>
      <c r="AY788" s="398" t="s">
        <v>1933</v>
      </c>
      <c r="AZ788" s="396" t="s">
        <v>1574</v>
      </c>
      <c r="BA788" s="396" t="s">
        <v>1575</v>
      </c>
      <c r="BB788" s="396" t="s">
        <v>780</v>
      </c>
      <c r="BC788" s="396" t="s">
        <v>521</v>
      </c>
      <c r="BD788" s="396" t="s">
        <v>2005</v>
      </c>
      <c r="BE788" s="397" t="s">
        <v>1998</v>
      </c>
      <c r="BF788" s="396" t="s">
        <v>741</v>
      </c>
      <c r="BG788" s="398" t="s">
        <v>2004</v>
      </c>
      <c r="BH788" s="396"/>
      <c r="BI788" s="396"/>
      <c r="BJ788" s="396"/>
      <c r="BK788" s="396"/>
      <c r="BL788" s="396"/>
      <c r="BM788" s="396"/>
      <c r="BN788" s="396"/>
      <c r="BO788" s="396"/>
      <c r="BP788" s="396"/>
      <c r="BQ788" s="396"/>
      <c r="BR788" s="396"/>
    </row>
    <row r="789" spans="1:70" s="399" customFormat="1" hidden="1" x14ac:dyDescent="0.35">
      <c r="A789" s="395" t="s">
        <v>477</v>
      </c>
      <c r="B789" s="396" t="s">
        <v>478</v>
      </c>
      <c r="C789" s="396" t="s">
        <v>479</v>
      </c>
      <c r="D789" s="397" t="s">
        <v>480</v>
      </c>
      <c r="E789" s="397" t="s">
        <v>481</v>
      </c>
      <c r="F789" s="396" t="s">
        <v>482</v>
      </c>
      <c r="G789" s="396" t="s">
        <v>483</v>
      </c>
      <c r="H789" s="396" t="s">
        <v>484</v>
      </c>
      <c r="I789" s="396" t="s">
        <v>485</v>
      </c>
      <c r="J789" s="396" t="s">
        <v>486</v>
      </c>
      <c r="K789" s="396" t="s">
        <v>487</v>
      </c>
      <c r="L789" s="395" t="s">
        <v>488</v>
      </c>
      <c r="M789" s="396" t="s">
        <v>607</v>
      </c>
      <c r="N789" s="396" t="s">
        <v>608</v>
      </c>
      <c r="O789" s="396" t="s">
        <v>487</v>
      </c>
      <c r="P789" s="396" t="s">
        <v>484</v>
      </c>
      <c r="Q789" s="395" t="s">
        <v>491</v>
      </c>
      <c r="R789" s="396" t="s">
        <v>492</v>
      </c>
      <c r="S789" s="396" t="s">
        <v>493</v>
      </c>
      <c r="T789" s="396">
        <v>47236461</v>
      </c>
      <c r="U789" s="396"/>
      <c r="V789" s="396"/>
      <c r="W789" s="397" t="s">
        <v>946</v>
      </c>
      <c r="X789" s="396" t="s">
        <v>1058</v>
      </c>
      <c r="Y789" s="396" t="s">
        <v>496</v>
      </c>
      <c r="Z789" s="396" t="s">
        <v>497</v>
      </c>
      <c r="AA789" s="396" t="s">
        <v>498</v>
      </c>
      <c r="AB789" s="396" t="s">
        <v>499</v>
      </c>
      <c r="AC789" s="396" t="s">
        <v>500</v>
      </c>
      <c r="AD789" s="398">
        <v>126</v>
      </c>
      <c r="AE789" s="398">
        <v>126</v>
      </c>
      <c r="AF789" s="396" t="s">
        <v>741</v>
      </c>
      <c r="AG789" s="396">
        <v>1</v>
      </c>
      <c r="AH789" s="398">
        <v>126</v>
      </c>
      <c r="AI789" s="398">
        <v>126</v>
      </c>
      <c r="AJ789" s="396" t="s">
        <v>501</v>
      </c>
      <c r="AK789" s="396" t="s">
        <v>502</v>
      </c>
      <c r="AL789" s="395" t="s">
        <v>503</v>
      </c>
      <c r="AM789" s="396">
        <v>34810</v>
      </c>
      <c r="AN789" s="396">
        <v>71635</v>
      </c>
      <c r="AO789" s="395" t="s">
        <v>477</v>
      </c>
      <c r="AP789" s="395" t="s">
        <v>504</v>
      </c>
      <c r="AQ789" s="396" t="s">
        <v>1059</v>
      </c>
      <c r="AR789" s="396" t="s">
        <v>947</v>
      </c>
      <c r="AS789" s="397" t="s">
        <v>955</v>
      </c>
      <c r="AT789" s="396" t="s">
        <v>482</v>
      </c>
      <c r="AU789" s="396" t="s">
        <v>2003</v>
      </c>
      <c r="AV789" s="398" t="s">
        <v>2004</v>
      </c>
      <c r="AW789" s="396" t="s">
        <v>1060</v>
      </c>
      <c r="AX789" s="396" t="s">
        <v>603</v>
      </c>
      <c r="AY789" s="398" t="s">
        <v>1624</v>
      </c>
      <c r="AZ789" s="396" t="s">
        <v>1574</v>
      </c>
      <c r="BA789" s="396" t="s">
        <v>1575</v>
      </c>
      <c r="BB789" s="396" t="s">
        <v>780</v>
      </c>
      <c r="BC789" s="396" t="s">
        <v>521</v>
      </c>
      <c r="BD789" s="396" t="s">
        <v>2005</v>
      </c>
      <c r="BE789" s="397" t="s">
        <v>1998</v>
      </c>
      <c r="BF789" s="396" t="s">
        <v>741</v>
      </c>
      <c r="BG789" s="398" t="s">
        <v>2004</v>
      </c>
      <c r="BH789" s="396"/>
      <c r="BI789" s="396"/>
      <c r="BJ789" s="396"/>
      <c r="BK789" s="396"/>
      <c r="BL789" s="396"/>
      <c r="BM789" s="396"/>
      <c r="BN789" s="396"/>
      <c r="BO789" s="396"/>
      <c r="BP789" s="396"/>
      <c r="BQ789" s="396"/>
      <c r="BR789" s="396"/>
    </row>
    <row r="790" spans="1:70" hidden="1" x14ac:dyDescent="0.35">
      <c r="A790" s="301" t="s">
        <v>477</v>
      </c>
      <c r="B790" s="302" t="s">
        <v>478</v>
      </c>
      <c r="C790" s="302" t="s">
        <v>479</v>
      </c>
      <c r="D790" s="303" t="s">
        <v>480</v>
      </c>
      <c r="E790" s="303" t="s">
        <v>481</v>
      </c>
      <c r="F790" s="302" t="s">
        <v>482</v>
      </c>
      <c r="G790" s="302" t="s">
        <v>483</v>
      </c>
      <c r="H790" s="302" t="s">
        <v>484</v>
      </c>
      <c r="I790" s="302" t="s">
        <v>485</v>
      </c>
      <c r="J790" s="302" t="s">
        <v>486</v>
      </c>
      <c r="K790" s="302" t="s">
        <v>487</v>
      </c>
      <c r="L790" s="301" t="s">
        <v>488</v>
      </c>
      <c r="M790" s="302" t="s">
        <v>607</v>
      </c>
      <c r="N790" s="302" t="s">
        <v>608</v>
      </c>
      <c r="O790" s="302" t="s">
        <v>487</v>
      </c>
      <c r="P790" s="302" t="s">
        <v>484</v>
      </c>
      <c r="Q790" s="301" t="s">
        <v>491</v>
      </c>
      <c r="R790" s="302" t="s">
        <v>492</v>
      </c>
      <c r="S790" s="302" t="s">
        <v>493</v>
      </c>
      <c r="T790" s="302">
        <v>47248426</v>
      </c>
      <c r="U790" s="302"/>
      <c r="V790" s="302"/>
      <c r="W790" s="303" t="s">
        <v>946</v>
      </c>
      <c r="X790" s="302" t="s">
        <v>792</v>
      </c>
      <c r="Y790" s="302" t="s">
        <v>496</v>
      </c>
      <c r="Z790" s="302" t="s">
        <v>793</v>
      </c>
      <c r="AA790" s="302"/>
      <c r="AB790" s="302" t="s">
        <v>794</v>
      </c>
      <c r="AC790" s="302" t="s">
        <v>795</v>
      </c>
      <c r="AD790" s="304">
        <v>0</v>
      </c>
      <c r="AE790" s="304">
        <v>403830</v>
      </c>
      <c r="AF790" s="302" t="s">
        <v>273</v>
      </c>
      <c r="AG790" s="302">
        <v>2.2636999999999999E-4</v>
      </c>
      <c r="AH790" s="304">
        <v>0</v>
      </c>
      <c r="AI790" s="304">
        <v>91.41</v>
      </c>
      <c r="AJ790" s="302"/>
      <c r="AK790" s="302"/>
      <c r="AL790" s="301"/>
      <c r="AM790" s="302"/>
      <c r="AN790" s="302"/>
      <c r="AO790" s="301"/>
      <c r="AP790" s="301"/>
      <c r="AQ790" s="302" t="s">
        <v>796</v>
      </c>
      <c r="AR790" s="302"/>
      <c r="AS790" s="303"/>
      <c r="AT790" s="302"/>
      <c r="AU790" s="302"/>
      <c r="AV790" s="304"/>
      <c r="AW790" s="302"/>
      <c r="AX790" s="302"/>
      <c r="AY790" s="304"/>
      <c r="AZ790" s="302"/>
      <c r="BA790" s="302"/>
      <c r="BB790" s="302"/>
      <c r="BC790" s="302"/>
      <c r="BD790" s="302"/>
      <c r="BE790" s="303"/>
      <c r="BF790" s="302"/>
      <c r="BG790" s="304"/>
      <c r="BH790" s="302"/>
      <c r="BI790" s="302"/>
      <c r="BJ790" s="302"/>
      <c r="BK790" s="302"/>
      <c r="BL790" s="302"/>
      <c r="BM790" s="302"/>
      <c r="BN790" s="302"/>
      <c r="BO790" s="302"/>
      <c r="BP790" s="302"/>
      <c r="BQ790" s="302"/>
      <c r="BR790" s="302"/>
    </row>
    <row r="791" spans="1:70" hidden="1" x14ac:dyDescent="0.35">
      <c r="A791" s="301" t="s">
        <v>477</v>
      </c>
      <c r="B791" s="302" t="s">
        <v>478</v>
      </c>
      <c r="C791" s="302" t="s">
        <v>479</v>
      </c>
      <c r="D791" s="303" t="s">
        <v>480</v>
      </c>
      <c r="E791" s="303" t="s">
        <v>481</v>
      </c>
      <c r="F791" s="302" t="s">
        <v>482</v>
      </c>
      <c r="G791" s="302" t="s">
        <v>483</v>
      </c>
      <c r="H791" s="302" t="s">
        <v>484</v>
      </c>
      <c r="I791" s="302" t="s">
        <v>485</v>
      </c>
      <c r="J791" s="302" t="s">
        <v>486</v>
      </c>
      <c r="K791" s="302" t="s">
        <v>487</v>
      </c>
      <c r="L791" s="301" t="s">
        <v>488</v>
      </c>
      <c r="M791" s="302" t="s">
        <v>607</v>
      </c>
      <c r="N791" s="302" t="s">
        <v>608</v>
      </c>
      <c r="O791" s="302" t="s">
        <v>487</v>
      </c>
      <c r="P791" s="302" t="s">
        <v>484</v>
      </c>
      <c r="Q791" s="301" t="s">
        <v>491</v>
      </c>
      <c r="R791" s="302" t="s">
        <v>492</v>
      </c>
      <c r="S791" s="302" t="s">
        <v>493</v>
      </c>
      <c r="T791" s="302">
        <v>47248428</v>
      </c>
      <c r="U791" s="302"/>
      <c r="V791" s="302"/>
      <c r="W791" s="303" t="s">
        <v>946</v>
      </c>
      <c r="X791" s="302" t="s">
        <v>792</v>
      </c>
      <c r="Y791" s="302" t="s">
        <v>496</v>
      </c>
      <c r="Z791" s="302" t="s">
        <v>793</v>
      </c>
      <c r="AA791" s="302"/>
      <c r="AB791" s="302" t="s">
        <v>794</v>
      </c>
      <c r="AC791" s="302" t="s">
        <v>795</v>
      </c>
      <c r="AD791" s="304">
        <v>0</v>
      </c>
      <c r="AE791" s="304">
        <v>58.24</v>
      </c>
      <c r="AF791" s="302" t="s">
        <v>741</v>
      </c>
      <c r="AG791" s="302">
        <v>1</v>
      </c>
      <c r="AH791" s="304">
        <v>0</v>
      </c>
      <c r="AI791" s="304">
        <v>58.24</v>
      </c>
      <c r="AJ791" s="302"/>
      <c r="AK791" s="302"/>
      <c r="AL791" s="301"/>
      <c r="AM791" s="302"/>
      <c r="AN791" s="302"/>
      <c r="AO791" s="301"/>
      <c r="AP791" s="301"/>
      <c r="AQ791" s="302" t="s">
        <v>796</v>
      </c>
      <c r="AR791" s="302"/>
      <c r="AS791" s="303"/>
      <c r="AT791" s="302"/>
      <c r="AU791" s="302"/>
      <c r="AV791" s="304"/>
      <c r="AW791" s="302"/>
      <c r="AX791" s="302"/>
      <c r="AY791" s="304"/>
      <c r="AZ791" s="302"/>
      <c r="BA791" s="302"/>
      <c r="BB791" s="302"/>
      <c r="BC791" s="302"/>
      <c r="BD791" s="302"/>
      <c r="BE791" s="303"/>
      <c r="BF791" s="302"/>
      <c r="BG791" s="304"/>
      <c r="BH791" s="302"/>
      <c r="BI791" s="302"/>
      <c r="BJ791" s="302"/>
      <c r="BK791" s="302"/>
      <c r="BL791" s="302"/>
      <c r="BM791" s="302"/>
      <c r="BN791" s="302"/>
      <c r="BO791" s="302"/>
      <c r="BP791" s="302"/>
      <c r="BQ791" s="302"/>
      <c r="BR791" s="302"/>
    </row>
    <row r="792" spans="1:70" hidden="1" x14ac:dyDescent="0.35">
      <c r="A792" s="301" t="s">
        <v>477</v>
      </c>
      <c r="B792" s="302" t="s">
        <v>478</v>
      </c>
      <c r="C792" s="302" t="s">
        <v>479</v>
      </c>
      <c r="D792" s="303" t="s">
        <v>480</v>
      </c>
      <c r="E792" s="303" t="s">
        <v>481</v>
      </c>
      <c r="F792" s="302" t="s">
        <v>482</v>
      </c>
      <c r="G792" s="302" t="s">
        <v>483</v>
      </c>
      <c r="H792" s="302" t="s">
        <v>484</v>
      </c>
      <c r="I792" s="302" t="s">
        <v>485</v>
      </c>
      <c r="J792" s="302" t="s">
        <v>486</v>
      </c>
      <c r="K792" s="302" t="s">
        <v>487</v>
      </c>
      <c r="L792" s="301" t="s">
        <v>488</v>
      </c>
      <c r="M792" s="302" t="s">
        <v>607</v>
      </c>
      <c r="N792" s="302" t="s">
        <v>608</v>
      </c>
      <c r="O792" s="302" t="s">
        <v>487</v>
      </c>
      <c r="P792" s="302" t="s">
        <v>484</v>
      </c>
      <c r="Q792" s="301" t="s">
        <v>491</v>
      </c>
      <c r="R792" s="302" t="s">
        <v>492</v>
      </c>
      <c r="S792" s="302" t="s">
        <v>493</v>
      </c>
      <c r="T792" s="302">
        <v>47252555</v>
      </c>
      <c r="U792" s="302"/>
      <c r="V792" s="302"/>
      <c r="W792" s="303" t="s">
        <v>971</v>
      </c>
      <c r="X792" s="302" t="s">
        <v>879</v>
      </c>
      <c r="Y792" s="302" t="s">
        <v>496</v>
      </c>
      <c r="Z792" s="302" t="s">
        <v>880</v>
      </c>
      <c r="AA792" s="302"/>
      <c r="AB792" s="302" t="s">
        <v>880</v>
      </c>
      <c r="AC792" s="302" t="s">
        <v>880</v>
      </c>
      <c r="AD792" s="304">
        <v>-0.87</v>
      </c>
      <c r="AE792" s="304">
        <v>-0.87</v>
      </c>
      <c r="AF792" s="302" t="s">
        <v>741</v>
      </c>
      <c r="AG792" s="302">
        <v>1</v>
      </c>
      <c r="AH792" s="304">
        <v>-0.87</v>
      </c>
      <c r="AI792" s="304">
        <v>-0.87</v>
      </c>
      <c r="AJ792" s="302" t="s">
        <v>501</v>
      </c>
      <c r="AK792" s="302" t="s">
        <v>502</v>
      </c>
      <c r="AL792" s="301" t="s">
        <v>503</v>
      </c>
      <c r="AM792" s="302">
        <v>34810</v>
      </c>
      <c r="AN792" s="302">
        <v>76135</v>
      </c>
      <c r="AO792" s="301" t="s">
        <v>477</v>
      </c>
      <c r="AP792" s="301" t="s">
        <v>504</v>
      </c>
      <c r="AQ792" s="302" t="s">
        <v>881</v>
      </c>
      <c r="AR792" s="302"/>
      <c r="AS792" s="303"/>
      <c r="AT792" s="302"/>
      <c r="AU792" s="302"/>
      <c r="AV792" s="304"/>
      <c r="AW792" s="302"/>
      <c r="AX792" s="302"/>
      <c r="AY792" s="304"/>
      <c r="AZ792" s="302"/>
      <c r="BA792" s="302"/>
      <c r="BB792" s="302"/>
      <c r="BC792" s="302"/>
      <c r="BD792" s="302"/>
      <c r="BE792" s="303"/>
      <c r="BF792" s="302"/>
      <c r="BG792" s="304"/>
      <c r="BH792" s="302"/>
      <c r="BI792" s="302"/>
      <c r="BJ792" s="302"/>
      <c r="BK792" s="302"/>
      <c r="BL792" s="302"/>
      <c r="BM792" s="302"/>
      <c r="BN792" s="302"/>
      <c r="BO792" s="302"/>
      <c r="BP792" s="302"/>
      <c r="BQ792" s="302"/>
      <c r="BR792" s="302"/>
    </row>
    <row r="793" spans="1:70" s="414" customFormat="1" hidden="1" x14ac:dyDescent="0.35">
      <c r="A793" s="410" t="s">
        <v>477</v>
      </c>
      <c r="B793" s="411" t="s">
        <v>478</v>
      </c>
      <c r="C793" s="411" t="s">
        <v>479</v>
      </c>
      <c r="D793" s="412" t="s">
        <v>480</v>
      </c>
      <c r="E793" s="412" t="s">
        <v>481</v>
      </c>
      <c r="F793" s="411" t="s">
        <v>482</v>
      </c>
      <c r="G793" s="411" t="s">
        <v>483</v>
      </c>
      <c r="H793" s="411" t="s">
        <v>484</v>
      </c>
      <c r="I793" s="411" t="s">
        <v>485</v>
      </c>
      <c r="J793" s="411" t="s">
        <v>486</v>
      </c>
      <c r="K793" s="411" t="s">
        <v>487</v>
      </c>
      <c r="L793" s="410" t="s">
        <v>488</v>
      </c>
      <c r="M793" s="411" t="s">
        <v>607</v>
      </c>
      <c r="N793" s="411" t="s">
        <v>608</v>
      </c>
      <c r="O793" s="411" t="s">
        <v>487</v>
      </c>
      <c r="P793" s="411" t="s">
        <v>484</v>
      </c>
      <c r="Q793" s="410" t="s">
        <v>491</v>
      </c>
      <c r="R793" s="411" t="s">
        <v>492</v>
      </c>
      <c r="S793" s="411" t="s">
        <v>493</v>
      </c>
      <c r="T793" s="411">
        <v>47266113</v>
      </c>
      <c r="U793" s="411"/>
      <c r="V793" s="411"/>
      <c r="W793" s="412" t="s">
        <v>955</v>
      </c>
      <c r="X793" s="411" t="s">
        <v>2006</v>
      </c>
      <c r="Y793" s="411" t="s">
        <v>496</v>
      </c>
      <c r="Z793" s="411" t="s">
        <v>497</v>
      </c>
      <c r="AA793" s="411" t="s">
        <v>498</v>
      </c>
      <c r="AB793" s="411" t="s">
        <v>499</v>
      </c>
      <c r="AC793" s="411" t="s">
        <v>500</v>
      </c>
      <c r="AD793" s="413">
        <v>14908000</v>
      </c>
      <c r="AE793" s="413">
        <v>14908000</v>
      </c>
      <c r="AF793" s="411" t="s">
        <v>273</v>
      </c>
      <c r="AG793" s="411">
        <v>2.2636999999999999E-4</v>
      </c>
      <c r="AH793" s="413">
        <v>3374.73</v>
      </c>
      <c r="AI793" s="413">
        <v>3374.73</v>
      </c>
      <c r="AJ793" s="411" t="s">
        <v>501</v>
      </c>
      <c r="AK793" s="411" t="s">
        <v>502</v>
      </c>
      <c r="AL793" s="410" t="s">
        <v>503</v>
      </c>
      <c r="AM793" s="411">
        <v>34810</v>
      </c>
      <c r="AN793" s="411">
        <v>75707</v>
      </c>
      <c r="AO793" s="410" t="s">
        <v>477</v>
      </c>
      <c r="AP793" s="410" t="s">
        <v>504</v>
      </c>
      <c r="AQ793" s="411" t="s">
        <v>2007</v>
      </c>
      <c r="AR793" s="411" t="s">
        <v>947</v>
      </c>
      <c r="AS793" s="412" t="s">
        <v>955</v>
      </c>
      <c r="AT793" s="411" t="s">
        <v>482</v>
      </c>
      <c r="AU793" s="411" t="s">
        <v>2008</v>
      </c>
      <c r="AV793" s="413" t="s">
        <v>2009</v>
      </c>
      <c r="AW793" s="411"/>
      <c r="AX793" s="411" t="s">
        <v>509</v>
      </c>
      <c r="AY793" s="413" t="s">
        <v>2010</v>
      </c>
      <c r="AZ793" s="411">
        <v>1040682</v>
      </c>
      <c r="BA793" s="411" t="s">
        <v>1435</v>
      </c>
      <c r="BB793" s="411" t="s">
        <v>1436</v>
      </c>
      <c r="BC793" s="411" t="s">
        <v>512</v>
      </c>
      <c r="BD793" s="411" t="s">
        <v>2011</v>
      </c>
      <c r="BE793" s="412" t="s">
        <v>538</v>
      </c>
      <c r="BF793" s="411" t="s">
        <v>273</v>
      </c>
      <c r="BG793" s="413" t="s">
        <v>2009</v>
      </c>
      <c r="BH793" s="411"/>
      <c r="BI793" s="411"/>
      <c r="BJ793" s="411"/>
      <c r="BK793" s="411"/>
      <c r="BL793" s="411"/>
      <c r="BM793" s="411"/>
      <c r="BN793" s="411"/>
      <c r="BO793" s="411"/>
      <c r="BP793" s="411"/>
      <c r="BQ793" s="411"/>
      <c r="BR793" s="411"/>
    </row>
    <row r="794" spans="1:70" s="414" customFormat="1" hidden="1" x14ac:dyDescent="0.35">
      <c r="A794" s="410" t="s">
        <v>477</v>
      </c>
      <c r="B794" s="411" t="s">
        <v>478</v>
      </c>
      <c r="C794" s="411" t="s">
        <v>479</v>
      </c>
      <c r="D794" s="412" t="s">
        <v>480</v>
      </c>
      <c r="E794" s="412" t="s">
        <v>481</v>
      </c>
      <c r="F794" s="411" t="s">
        <v>482</v>
      </c>
      <c r="G794" s="411" t="s">
        <v>483</v>
      </c>
      <c r="H794" s="411" t="s">
        <v>484</v>
      </c>
      <c r="I794" s="411" t="s">
        <v>485</v>
      </c>
      <c r="J794" s="411" t="s">
        <v>486</v>
      </c>
      <c r="K794" s="411" t="s">
        <v>487</v>
      </c>
      <c r="L794" s="410" t="s">
        <v>488</v>
      </c>
      <c r="M794" s="411" t="s">
        <v>607</v>
      </c>
      <c r="N794" s="411" t="s">
        <v>608</v>
      </c>
      <c r="O794" s="411" t="s">
        <v>487</v>
      </c>
      <c r="P794" s="411" t="s">
        <v>484</v>
      </c>
      <c r="Q794" s="410" t="s">
        <v>491</v>
      </c>
      <c r="R794" s="411" t="s">
        <v>492</v>
      </c>
      <c r="S794" s="411" t="s">
        <v>493</v>
      </c>
      <c r="T794" s="411">
        <v>47266121</v>
      </c>
      <c r="U794" s="411"/>
      <c r="V794" s="411"/>
      <c r="W794" s="412" t="s">
        <v>955</v>
      </c>
      <c r="X794" s="411" t="s">
        <v>2006</v>
      </c>
      <c r="Y794" s="411" t="s">
        <v>496</v>
      </c>
      <c r="Z794" s="411" t="s">
        <v>497</v>
      </c>
      <c r="AA794" s="411" t="s">
        <v>498</v>
      </c>
      <c r="AB794" s="411" t="s">
        <v>499</v>
      </c>
      <c r="AC794" s="411" t="s">
        <v>500</v>
      </c>
      <c r="AD794" s="413">
        <v>4452000</v>
      </c>
      <c r="AE794" s="413">
        <v>4452000</v>
      </c>
      <c r="AF794" s="411" t="s">
        <v>273</v>
      </c>
      <c r="AG794" s="411">
        <v>2.2636999999999999E-4</v>
      </c>
      <c r="AH794" s="413">
        <v>1007.8</v>
      </c>
      <c r="AI794" s="413">
        <v>1007.8</v>
      </c>
      <c r="AJ794" s="411" t="s">
        <v>501</v>
      </c>
      <c r="AK794" s="411" t="s">
        <v>502</v>
      </c>
      <c r="AL794" s="410" t="s">
        <v>503</v>
      </c>
      <c r="AM794" s="411">
        <v>34810</v>
      </c>
      <c r="AN794" s="411">
        <v>75707</v>
      </c>
      <c r="AO794" s="410" t="s">
        <v>477</v>
      </c>
      <c r="AP794" s="410" t="s">
        <v>504</v>
      </c>
      <c r="AQ794" s="411" t="s">
        <v>2007</v>
      </c>
      <c r="AR794" s="411" t="s">
        <v>947</v>
      </c>
      <c r="AS794" s="412" t="s">
        <v>955</v>
      </c>
      <c r="AT794" s="411" t="s">
        <v>482</v>
      </c>
      <c r="AU794" s="411" t="s">
        <v>2012</v>
      </c>
      <c r="AV794" s="413" t="s">
        <v>2013</v>
      </c>
      <c r="AW794" s="411"/>
      <c r="AX794" s="411" t="s">
        <v>509</v>
      </c>
      <c r="AY794" s="413" t="s">
        <v>2013</v>
      </c>
      <c r="AZ794" s="411">
        <v>1040682</v>
      </c>
      <c r="BA794" s="411" t="s">
        <v>1435</v>
      </c>
      <c r="BB794" s="411" t="s">
        <v>1436</v>
      </c>
      <c r="BC794" s="411" t="s">
        <v>512</v>
      </c>
      <c r="BD794" s="411" t="s">
        <v>2014</v>
      </c>
      <c r="BE794" s="412" t="s">
        <v>538</v>
      </c>
      <c r="BF794" s="411" t="s">
        <v>273</v>
      </c>
      <c r="BG794" s="413" t="s">
        <v>2013</v>
      </c>
      <c r="BH794" s="411"/>
      <c r="BI794" s="411"/>
      <c r="BJ794" s="411"/>
      <c r="BK794" s="411"/>
      <c r="BL794" s="411"/>
      <c r="BM794" s="411"/>
      <c r="BN794" s="411"/>
      <c r="BO794" s="411"/>
      <c r="BP794" s="411"/>
      <c r="BQ794" s="411"/>
      <c r="BR794" s="411"/>
    </row>
    <row r="795" spans="1:70" s="414" customFormat="1" hidden="1" x14ac:dyDescent="0.35">
      <c r="A795" s="410" t="s">
        <v>477</v>
      </c>
      <c r="B795" s="411" t="s">
        <v>478</v>
      </c>
      <c r="C795" s="411" t="s">
        <v>479</v>
      </c>
      <c r="D795" s="412" t="s">
        <v>480</v>
      </c>
      <c r="E795" s="412" t="s">
        <v>481</v>
      </c>
      <c r="F795" s="411" t="s">
        <v>482</v>
      </c>
      <c r="G795" s="411" t="s">
        <v>483</v>
      </c>
      <c r="H795" s="411" t="s">
        <v>484</v>
      </c>
      <c r="I795" s="411" t="s">
        <v>485</v>
      </c>
      <c r="J795" s="411" t="s">
        <v>486</v>
      </c>
      <c r="K795" s="411" t="s">
        <v>487</v>
      </c>
      <c r="L795" s="410" t="s">
        <v>488</v>
      </c>
      <c r="M795" s="411" t="s">
        <v>607</v>
      </c>
      <c r="N795" s="411" t="s">
        <v>608</v>
      </c>
      <c r="O795" s="411" t="s">
        <v>487</v>
      </c>
      <c r="P795" s="411" t="s">
        <v>484</v>
      </c>
      <c r="Q795" s="410" t="s">
        <v>491</v>
      </c>
      <c r="R795" s="411" t="s">
        <v>492</v>
      </c>
      <c r="S795" s="411" t="s">
        <v>493</v>
      </c>
      <c r="T795" s="411">
        <v>47266123</v>
      </c>
      <c r="U795" s="411"/>
      <c r="V795" s="411"/>
      <c r="W795" s="412" t="s">
        <v>955</v>
      </c>
      <c r="X795" s="411" t="s">
        <v>1148</v>
      </c>
      <c r="Y795" s="411" t="s">
        <v>496</v>
      </c>
      <c r="Z795" s="411" t="s">
        <v>497</v>
      </c>
      <c r="AA795" s="411" t="s">
        <v>498</v>
      </c>
      <c r="AB795" s="411" t="s">
        <v>499</v>
      </c>
      <c r="AC795" s="411" t="s">
        <v>500</v>
      </c>
      <c r="AD795" s="413">
        <v>894480</v>
      </c>
      <c r="AE795" s="413">
        <v>894480</v>
      </c>
      <c r="AF795" s="411" t="s">
        <v>273</v>
      </c>
      <c r="AG795" s="411">
        <v>2.2636999999999999E-4</v>
      </c>
      <c r="AH795" s="413">
        <v>202.48</v>
      </c>
      <c r="AI795" s="413">
        <v>202.48</v>
      </c>
      <c r="AJ795" s="411" t="s">
        <v>501</v>
      </c>
      <c r="AK795" s="411" t="s">
        <v>502</v>
      </c>
      <c r="AL795" s="410" t="s">
        <v>503</v>
      </c>
      <c r="AM795" s="411">
        <v>34810</v>
      </c>
      <c r="AN795" s="411">
        <v>74510</v>
      </c>
      <c r="AO795" s="410" t="s">
        <v>477</v>
      </c>
      <c r="AP795" s="410" t="s">
        <v>504</v>
      </c>
      <c r="AQ795" s="411" t="s">
        <v>1149</v>
      </c>
      <c r="AR795" s="411" t="s">
        <v>947</v>
      </c>
      <c r="AS795" s="412" t="s">
        <v>955</v>
      </c>
      <c r="AT795" s="411" t="s">
        <v>482</v>
      </c>
      <c r="AU795" s="411" t="s">
        <v>2008</v>
      </c>
      <c r="AV795" s="413" t="s">
        <v>2009</v>
      </c>
      <c r="AW795" s="411"/>
      <c r="AX795" s="411" t="s">
        <v>603</v>
      </c>
      <c r="AY795" s="413" t="s">
        <v>2015</v>
      </c>
      <c r="AZ795" s="411">
        <v>1040682</v>
      </c>
      <c r="BA795" s="411" t="s">
        <v>1435</v>
      </c>
      <c r="BB795" s="411" t="s">
        <v>1436</v>
      </c>
      <c r="BC795" s="411" t="s">
        <v>512</v>
      </c>
      <c r="BD795" s="411" t="s">
        <v>2011</v>
      </c>
      <c r="BE795" s="412" t="s">
        <v>538</v>
      </c>
      <c r="BF795" s="411" t="s">
        <v>273</v>
      </c>
      <c r="BG795" s="413" t="s">
        <v>2009</v>
      </c>
      <c r="BH795" s="411"/>
      <c r="BI795" s="411"/>
      <c r="BJ795" s="411"/>
      <c r="BK795" s="411"/>
      <c r="BL795" s="411"/>
      <c r="BM795" s="411"/>
      <c r="BN795" s="411"/>
      <c r="BO795" s="411"/>
      <c r="BP795" s="411"/>
      <c r="BQ795" s="411"/>
      <c r="BR795" s="411"/>
    </row>
    <row r="796" spans="1:70" hidden="1" x14ac:dyDescent="0.35">
      <c r="A796" s="301" t="s">
        <v>477</v>
      </c>
      <c r="B796" s="302" t="s">
        <v>478</v>
      </c>
      <c r="C796" s="302" t="s">
        <v>479</v>
      </c>
      <c r="D796" s="303" t="s">
        <v>480</v>
      </c>
      <c r="E796" s="303" t="s">
        <v>481</v>
      </c>
      <c r="F796" s="302" t="s">
        <v>482</v>
      </c>
      <c r="G796" s="302" t="s">
        <v>483</v>
      </c>
      <c r="H796" s="302" t="s">
        <v>484</v>
      </c>
      <c r="I796" s="302" t="s">
        <v>485</v>
      </c>
      <c r="J796" s="302" t="s">
        <v>486</v>
      </c>
      <c r="K796" s="302" t="s">
        <v>487</v>
      </c>
      <c r="L796" s="301" t="s">
        <v>488</v>
      </c>
      <c r="M796" s="302" t="s">
        <v>607</v>
      </c>
      <c r="N796" s="302" t="s">
        <v>608</v>
      </c>
      <c r="O796" s="302" t="s">
        <v>487</v>
      </c>
      <c r="P796" s="302" t="s">
        <v>484</v>
      </c>
      <c r="Q796" s="301" t="s">
        <v>491</v>
      </c>
      <c r="R796" s="302" t="s">
        <v>492</v>
      </c>
      <c r="S796" s="302" t="s">
        <v>493</v>
      </c>
      <c r="T796" s="302">
        <v>47294403</v>
      </c>
      <c r="U796" s="302"/>
      <c r="V796" s="302"/>
      <c r="W796" s="303" t="s">
        <v>955</v>
      </c>
      <c r="X796" s="302" t="s">
        <v>792</v>
      </c>
      <c r="Y796" s="302" t="s">
        <v>496</v>
      </c>
      <c r="Z796" s="302" t="s">
        <v>793</v>
      </c>
      <c r="AA796" s="302"/>
      <c r="AB796" s="302" t="s">
        <v>794</v>
      </c>
      <c r="AC796" s="302" t="s">
        <v>795</v>
      </c>
      <c r="AD796" s="304">
        <v>0</v>
      </c>
      <c r="AE796" s="304">
        <v>1417813.6</v>
      </c>
      <c r="AF796" s="302" t="s">
        <v>273</v>
      </c>
      <c r="AG796" s="302">
        <v>2.2636999999999999E-4</v>
      </c>
      <c r="AH796" s="304">
        <v>0</v>
      </c>
      <c r="AI796" s="304">
        <v>320.95</v>
      </c>
      <c r="AJ796" s="302"/>
      <c r="AK796" s="302"/>
      <c r="AL796" s="301"/>
      <c r="AM796" s="302"/>
      <c r="AN796" s="302"/>
      <c r="AO796" s="301"/>
      <c r="AP796" s="301"/>
      <c r="AQ796" s="302" t="s">
        <v>796</v>
      </c>
      <c r="AR796" s="302"/>
      <c r="AS796" s="303"/>
      <c r="AT796" s="302"/>
      <c r="AU796" s="302"/>
      <c r="AV796" s="304"/>
      <c r="AW796" s="302"/>
      <c r="AX796" s="302"/>
      <c r="AY796" s="304"/>
      <c r="AZ796" s="302"/>
      <c r="BA796" s="302"/>
      <c r="BB796" s="302"/>
      <c r="BC796" s="302"/>
      <c r="BD796" s="302"/>
      <c r="BE796" s="303"/>
      <c r="BF796" s="302"/>
      <c r="BG796" s="304"/>
      <c r="BH796" s="302"/>
      <c r="BI796" s="302"/>
      <c r="BJ796" s="302"/>
      <c r="BK796" s="302"/>
      <c r="BL796" s="302"/>
      <c r="BM796" s="302"/>
      <c r="BN796" s="302"/>
      <c r="BO796" s="302"/>
      <c r="BP796" s="302"/>
      <c r="BQ796" s="302"/>
      <c r="BR796" s="302"/>
    </row>
    <row r="797" spans="1:70" hidden="1" x14ac:dyDescent="0.35">
      <c r="A797" s="301" t="s">
        <v>477</v>
      </c>
      <c r="B797" s="302" t="s">
        <v>478</v>
      </c>
      <c r="C797" s="302" t="s">
        <v>479</v>
      </c>
      <c r="D797" s="303" t="s">
        <v>480</v>
      </c>
      <c r="E797" s="303" t="s">
        <v>481</v>
      </c>
      <c r="F797" s="302" t="s">
        <v>482</v>
      </c>
      <c r="G797" s="302" t="s">
        <v>483</v>
      </c>
      <c r="H797" s="302" t="s">
        <v>484</v>
      </c>
      <c r="I797" s="302" t="s">
        <v>485</v>
      </c>
      <c r="J797" s="302" t="s">
        <v>486</v>
      </c>
      <c r="K797" s="302" t="s">
        <v>487</v>
      </c>
      <c r="L797" s="301" t="s">
        <v>488</v>
      </c>
      <c r="M797" s="302" t="s">
        <v>607</v>
      </c>
      <c r="N797" s="302" t="s">
        <v>608</v>
      </c>
      <c r="O797" s="302" t="s">
        <v>487</v>
      </c>
      <c r="P797" s="302" t="s">
        <v>484</v>
      </c>
      <c r="Q797" s="301" t="s">
        <v>491</v>
      </c>
      <c r="R797" s="302" t="s">
        <v>492</v>
      </c>
      <c r="S797" s="302" t="s">
        <v>493</v>
      </c>
      <c r="T797" s="302">
        <v>47300019</v>
      </c>
      <c r="U797" s="302"/>
      <c r="V797" s="302"/>
      <c r="W797" s="303" t="s">
        <v>971</v>
      </c>
      <c r="X797" s="302" t="s">
        <v>879</v>
      </c>
      <c r="Y797" s="302" t="s">
        <v>496</v>
      </c>
      <c r="Z797" s="302" t="s">
        <v>880</v>
      </c>
      <c r="AA797" s="302"/>
      <c r="AB797" s="302" t="s">
        <v>880</v>
      </c>
      <c r="AC797" s="302" t="s">
        <v>880</v>
      </c>
      <c r="AD797" s="304">
        <v>-2.37</v>
      </c>
      <c r="AE797" s="304">
        <v>-2.37</v>
      </c>
      <c r="AF797" s="302" t="s">
        <v>741</v>
      </c>
      <c r="AG797" s="302">
        <v>1</v>
      </c>
      <c r="AH797" s="304">
        <v>-2.37</v>
      </c>
      <c r="AI797" s="304">
        <v>-2.37</v>
      </c>
      <c r="AJ797" s="302" t="s">
        <v>501</v>
      </c>
      <c r="AK797" s="302" t="s">
        <v>502</v>
      </c>
      <c r="AL797" s="301" t="s">
        <v>503</v>
      </c>
      <c r="AM797" s="302">
        <v>34810</v>
      </c>
      <c r="AN797" s="302">
        <v>76135</v>
      </c>
      <c r="AO797" s="301" t="s">
        <v>477</v>
      </c>
      <c r="AP797" s="301" t="s">
        <v>504</v>
      </c>
      <c r="AQ797" s="302" t="s">
        <v>881</v>
      </c>
      <c r="AR797" s="302"/>
      <c r="AS797" s="303"/>
      <c r="AT797" s="302"/>
      <c r="AU797" s="302"/>
      <c r="AV797" s="304"/>
      <c r="AW797" s="302"/>
      <c r="AX797" s="302"/>
      <c r="AY797" s="304"/>
      <c r="AZ797" s="302"/>
      <c r="BA797" s="302"/>
      <c r="BB797" s="302"/>
      <c r="BC797" s="302"/>
      <c r="BD797" s="302"/>
      <c r="BE797" s="303"/>
      <c r="BF797" s="302"/>
      <c r="BG797" s="304"/>
      <c r="BH797" s="302"/>
      <c r="BI797" s="302"/>
      <c r="BJ797" s="302"/>
      <c r="BK797" s="302"/>
      <c r="BL797" s="302"/>
      <c r="BM797" s="302"/>
      <c r="BN797" s="302"/>
      <c r="BO797" s="302"/>
      <c r="BP797" s="302"/>
      <c r="BQ797" s="302"/>
      <c r="BR797" s="302"/>
    </row>
    <row r="798" spans="1:70" hidden="1" x14ac:dyDescent="0.35">
      <c r="A798" s="301" t="s">
        <v>477</v>
      </c>
      <c r="B798" s="302" t="s">
        <v>478</v>
      </c>
      <c r="C798" s="302" t="s">
        <v>479</v>
      </c>
      <c r="D798" s="303" t="s">
        <v>480</v>
      </c>
      <c r="E798" s="303" t="s">
        <v>481</v>
      </c>
      <c r="F798" s="302" t="s">
        <v>482</v>
      </c>
      <c r="G798" s="302" t="s">
        <v>483</v>
      </c>
      <c r="H798" s="302" t="s">
        <v>484</v>
      </c>
      <c r="I798" s="302" t="s">
        <v>485</v>
      </c>
      <c r="J798" s="302" t="s">
        <v>486</v>
      </c>
      <c r="K798" s="302" t="s">
        <v>487</v>
      </c>
      <c r="L798" s="301" t="s">
        <v>488</v>
      </c>
      <c r="M798" s="302" t="s">
        <v>607</v>
      </c>
      <c r="N798" s="302" t="s">
        <v>608</v>
      </c>
      <c r="O798" s="302" t="s">
        <v>487</v>
      </c>
      <c r="P798" s="302" t="s">
        <v>484</v>
      </c>
      <c r="Q798" s="301" t="s">
        <v>491</v>
      </c>
      <c r="R798" s="302" t="s">
        <v>492</v>
      </c>
      <c r="S798" s="302" t="s">
        <v>493</v>
      </c>
      <c r="T798" s="302">
        <v>47300036</v>
      </c>
      <c r="U798" s="302"/>
      <c r="V798" s="302"/>
      <c r="W798" s="303" t="s">
        <v>971</v>
      </c>
      <c r="X798" s="302" t="s">
        <v>879</v>
      </c>
      <c r="Y798" s="302" t="s">
        <v>496</v>
      </c>
      <c r="Z798" s="302" t="s">
        <v>880</v>
      </c>
      <c r="AA798" s="302"/>
      <c r="AB798" s="302" t="s">
        <v>880</v>
      </c>
      <c r="AC798" s="302" t="s">
        <v>880</v>
      </c>
      <c r="AD798" s="304">
        <v>-0.67</v>
      </c>
      <c r="AE798" s="304">
        <v>-0.67</v>
      </c>
      <c r="AF798" s="302" t="s">
        <v>741</v>
      </c>
      <c r="AG798" s="302">
        <v>1</v>
      </c>
      <c r="AH798" s="304">
        <v>-0.67</v>
      </c>
      <c r="AI798" s="304">
        <v>-0.67</v>
      </c>
      <c r="AJ798" s="302" t="s">
        <v>501</v>
      </c>
      <c r="AK798" s="302" t="s">
        <v>502</v>
      </c>
      <c r="AL798" s="301" t="s">
        <v>503</v>
      </c>
      <c r="AM798" s="302">
        <v>34810</v>
      </c>
      <c r="AN798" s="302">
        <v>76135</v>
      </c>
      <c r="AO798" s="301" t="s">
        <v>477</v>
      </c>
      <c r="AP798" s="301" t="s">
        <v>504</v>
      </c>
      <c r="AQ798" s="302" t="s">
        <v>881</v>
      </c>
      <c r="AR798" s="302"/>
      <c r="AS798" s="303"/>
      <c r="AT798" s="302"/>
      <c r="AU798" s="302"/>
      <c r="AV798" s="304"/>
      <c r="AW798" s="302"/>
      <c r="AX798" s="302"/>
      <c r="AY798" s="304"/>
      <c r="AZ798" s="302"/>
      <c r="BA798" s="302"/>
      <c r="BB798" s="302"/>
      <c r="BC798" s="302"/>
      <c r="BD798" s="302"/>
      <c r="BE798" s="303"/>
      <c r="BF798" s="302"/>
      <c r="BG798" s="304"/>
      <c r="BH798" s="302"/>
      <c r="BI798" s="302"/>
      <c r="BJ798" s="302"/>
      <c r="BK798" s="302"/>
      <c r="BL798" s="302"/>
      <c r="BM798" s="302"/>
      <c r="BN798" s="302"/>
      <c r="BO798" s="302"/>
      <c r="BP798" s="302"/>
      <c r="BQ798" s="302"/>
      <c r="BR798" s="302"/>
    </row>
    <row r="799" spans="1:70" s="399" customFormat="1" hidden="1" x14ac:dyDescent="0.35">
      <c r="A799" s="395" t="s">
        <v>477</v>
      </c>
      <c r="B799" s="396" t="s">
        <v>478</v>
      </c>
      <c r="C799" s="396" t="s">
        <v>479</v>
      </c>
      <c r="D799" s="397" t="s">
        <v>480</v>
      </c>
      <c r="E799" s="397" t="s">
        <v>481</v>
      </c>
      <c r="F799" s="396" t="s">
        <v>482</v>
      </c>
      <c r="G799" s="396" t="s">
        <v>483</v>
      </c>
      <c r="H799" s="396" t="s">
        <v>484</v>
      </c>
      <c r="I799" s="396" t="s">
        <v>485</v>
      </c>
      <c r="J799" s="396" t="s">
        <v>486</v>
      </c>
      <c r="K799" s="396" t="s">
        <v>487</v>
      </c>
      <c r="L799" s="395" t="s">
        <v>488</v>
      </c>
      <c r="M799" s="396" t="s">
        <v>607</v>
      </c>
      <c r="N799" s="396" t="s">
        <v>608</v>
      </c>
      <c r="O799" s="396" t="s">
        <v>487</v>
      </c>
      <c r="P799" s="396" t="s">
        <v>484</v>
      </c>
      <c r="Q799" s="395" t="s">
        <v>491</v>
      </c>
      <c r="R799" s="396" t="s">
        <v>492</v>
      </c>
      <c r="S799" s="396" t="s">
        <v>493</v>
      </c>
      <c r="T799" s="396">
        <v>47591474</v>
      </c>
      <c r="U799" s="396"/>
      <c r="V799" s="396"/>
      <c r="W799" s="397" t="s">
        <v>2016</v>
      </c>
      <c r="X799" s="396" t="s">
        <v>1262</v>
      </c>
      <c r="Y799" s="396" t="s">
        <v>496</v>
      </c>
      <c r="Z799" s="396" t="s">
        <v>497</v>
      </c>
      <c r="AA799" s="396" t="s">
        <v>498</v>
      </c>
      <c r="AB799" s="396" t="s">
        <v>499</v>
      </c>
      <c r="AC799" s="396" t="s">
        <v>500</v>
      </c>
      <c r="AD799" s="398">
        <v>482000</v>
      </c>
      <c r="AE799" s="398">
        <v>482000</v>
      </c>
      <c r="AF799" s="396" t="s">
        <v>273</v>
      </c>
      <c r="AG799" s="396">
        <v>2.2622000000000001E-4</v>
      </c>
      <c r="AH799" s="398">
        <v>109.04</v>
      </c>
      <c r="AI799" s="398">
        <v>109.04</v>
      </c>
      <c r="AJ799" s="396" t="s">
        <v>501</v>
      </c>
      <c r="AK799" s="396" t="s">
        <v>502</v>
      </c>
      <c r="AL799" s="395" t="s">
        <v>503</v>
      </c>
      <c r="AM799" s="396">
        <v>34810</v>
      </c>
      <c r="AN799" s="396">
        <v>71620</v>
      </c>
      <c r="AO799" s="395" t="s">
        <v>477</v>
      </c>
      <c r="AP799" s="395" t="s">
        <v>504</v>
      </c>
      <c r="AQ799" s="396" t="s">
        <v>1263</v>
      </c>
      <c r="AR799" s="396" t="s">
        <v>947</v>
      </c>
      <c r="AS799" s="397" t="s">
        <v>2016</v>
      </c>
      <c r="AT799" s="396" t="s">
        <v>482</v>
      </c>
      <c r="AU799" s="396" t="s">
        <v>2017</v>
      </c>
      <c r="AV799" s="398" t="s">
        <v>2018</v>
      </c>
      <c r="AW799" s="396" t="s">
        <v>777</v>
      </c>
      <c r="AX799" s="396" t="s">
        <v>509</v>
      </c>
      <c r="AY799" s="398" t="s">
        <v>2002</v>
      </c>
      <c r="AZ799" s="396" t="s">
        <v>2019</v>
      </c>
      <c r="BA799" s="396" t="s">
        <v>2020</v>
      </c>
      <c r="BB799" s="396" t="s">
        <v>2021</v>
      </c>
      <c r="BC799" s="396" t="s">
        <v>521</v>
      </c>
      <c r="BD799" s="396" t="s">
        <v>2022</v>
      </c>
      <c r="BE799" s="397" t="s">
        <v>2023</v>
      </c>
      <c r="BF799" s="396" t="s">
        <v>273</v>
      </c>
      <c r="BG799" s="398" t="s">
        <v>2018</v>
      </c>
      <c r="BH799" s="396"/>
      <c r="BI799" s="396"/>
      <c r="BJ799" s="396"/>
      <c r="BK799" s="396"/>
      <c r="BL799" s="396"/>
      <c r="BM799" s="396"/>
      <c r="BN799" s="396"/>
      <c r="BO799" s="396"/>
      <c r="BP799" s="396"/>
      <c r="BQ799" s="396"/>
      <c r="BR799" s="396"/>
    </row>
    <row r="800" spans="1:70" s="399" customFormat="1" hidden="1" x14ac:dyDescent="0.35">
      <c r="A800" s="395" t="s">
        <v>477</v>
      </c>
      <c r="B800" s="396" t="s">
        <v>478</v>
      </c>
      <c r="C800" s="396" t="s">
        <v>479</v>
      </c>
      <c r="D800" s="397" t="s">
        <v>480</v>
      </c>
      <c r="E800" s="397" t="s">
        <v>481</v>
      </c>
      <c r="F800" s="396" t="s">
        <v>482</v>
      </c>
      <c r="G800" s="396" t="s">
        <v>483</v>
      </c>
      <c r="H800" s="396" t="s">
        <v>484</v>
      </c>
      <c r="I800" s="396" t="s">
        <v>485</v>
      </c>
      <c r="J800" s="396" t="s">
        <v>486</v>
      </c>
      <c r="K800" s="396" t="s">
        <v>487</v>
      </c>
      <c r="L800" s="395" t="s">
        <v>488</v>
      </c>
      <c r="M800" s="396" t="s">
        <v>607</v>
      </c>
      <c r="N800" s="396" t="s">
        <v>608</v>
      </c>
      <c r="O800" s="396" t="s">
        <v>487</v>
      </c>
      <c r="P800" s="396" t="s">
        <v>484</v>
      </c>
      <c r="Q800" s="395" t="s">
        <v>491</v>
      </c>
      <c r="R800" s="396" t="s">
        <v>492</v>
      </c>
      <c r="S800" s="396" t="s">
        <v>493</v>
      </c>
      <c r="T800" s="396">
        <v>47591475</v>
      </c>
      <c r="U800" s="396"/>
      <c r="V800" s="396"/>
      <c r="W800" s="397" t="s">
        <v>2016</v>
      </c>
      <c r="X800" s="396" t="s">
        <v>1262</v>
      </c>
      <c r="Y800" s="396" t="s">
        <v>496</v>
      </c>
      <c r="Z800" s="396" t="s">
        <v>497</v>
      </c>
      <c r="AA800" s="396" t="s">
        <v>498</v>
      </c>
      <c r="AB800" s="396" t="s">
        <v>499</v>
      </c>
      <c r="AC800" s="396" t="s">
        <v>500</v>
      </c>
      <c r="AD800" s="398">
        <v>1416000</v>
      </c>
      <c r="AE800" s="398">
        <v>1416000</v>
      </c>
      <c r="AF800" s="396" t="s">
        <v>273</v>
      </c>
      <c r="AG800" s="396">
        <v>2.2622000000000001E-4</v>
      </c>
      <c r="AH800" s="398">
        <v>320.33</v>
      </c>
      <c r="AI800" s="398">
        <v>320.33</v>
      </c>
      <c r="AJ800" s="396" t="s">
        <v>501</v>
      </c>
      <c r="AK800" s="396" t="s">
        <v>502</v>
      </c>
      <c r="AL800" s="395" t="s">
        <v>503</v>
      </c>
      <c r="AM800" s="396">
        <v>34810</v>
      </c>
      <c r="AN800" s="396">
        <v>71620</v>
      </c>
      <c r="AO800" s="395" t="s">
        <v>477</v>
      </c>
      <c r="AP800" s="395" t="s">
        <v>504</v>
      </c>
      <c r="AQ800" s="396" t="s">
        <v>1263</v>
      </c>
      <c r="AR800" s="396" t="s">
        <v>947</v>
      </c>
      <c r="AS800" s="397" t="s">
        <v>2016</v>
      </c>
      <c r="AT800" s="396" t="s">
        <v>482</v>
      </c>
      <c r="AU800" s="396" t="s">
        <v>2017</v>
      </c>
      <c r="AV800" s="398" t="s">
        <v>2018</v>
      </c>
      <c r="AW800" s="396" t="s">
        <v>777</v>
      </c>
      <c r="AX800" s="396" t="s">
        <v>603</v>
      </c>
      <c r="AY800" s="398" t="s">
        <v>2024</v>
      </c>
      <c r="AZ800" s="396" t="s">
        <v>2019</v>
      </c>
      <c r="BA800" s="396" t="s">
        <v>2020</v>
      </c>
      <c r="BB800" s="396" t="s">
        <v>2021</v>
      </c>
      <c r="BC800" s="396" t="s">
        <v>521</v>
      </c>
      <c r="BD800" s="396" t="s">
        <v>2022</v>
      </c>
      <c r="BE800" s="397" t="s">
        <v>2023</v>
      </c>
      <c r="BF800" s="396" t="s">
        <v>273</v>
      </c>
      <c r="BG800" s="398" t="s">
        <v>2018</v>
      </c>
      <c r="BH800" s="396"/>
      <c r="BI800" s="396"/>
      <c r="BJ800" s="396"/>
      <c r="BK800" s="396"/>
      <c r="BL800" s="396"/>
      <c r="BM800" s="396"/>
      <c r="BN800" s="396"/>
      <c r="BO800" s="396"/>
      <c r="BP800" s="396"/>
      <c r="BQ800" s="396"/>
      <c r="BR800" s="396"/>
    </row>
    <row r="801" spans="1:70" s="399" customFormat="1" hidden="1" x14ac:dyDescent="0.35">
      <c r="A801" s="395" t="s">
        <v>477</v>
      </c>
      <c r="B801" s="396" t="s">
        <v>478</v>
      </c>
      <c r="C801" s="396" t="s">
        <v>479</v>
      </c>
      <c r="D801" s="397" t="s">
        <v>480</v>
      </c>
      <c r="E801" s="397" t="s">
        <v>481</v>
      </c>
      <c r="F801" s="396" t="s">
        <v>482</v>
      </c>
      <c r="G801" s="396" t="s">
        <v>483</v>
      </c>
      <c r="H801" s="396" t="s">
        <v>484</v>
      </c>
      <c r="I801" s="396" t="s">
        <v>485</v>
      </c>
      <c r="J801" s="396" t="s">
        <v>486</v>
      </c>
      <c r="K801" s="396" t="s">
        <v>487</v>
      </c>
      <c r="L801" s="395" t="s">
        <v>488</v>
      </c>
      <c r="M801" s="396" t="s">
        <v>607</v>
      </c>
      <c r="N801" s="396" t="s">
        <v>608</v>
      </c>
      <c r="O801" s="396" t="s">
        <v>487</v>
      </c>
      <c r="P801" s="396" t="s">
        <v>484</v>
      </c>
      <c r="Q801" s="395" t="s">
        <v>491</v>
      </c>
      <c r="R801" s="396" t="s">
        <v>492</v>
      </c>
      <c r="S801" s="396" t="s">
        <v>493</v>
      </c>
      <c r="T801" s="396">
        <v>47591476</v>
      </c>
      <c r="U801" s="396"/>
      <c r="V801" s="396"/>
      <c r="W801" s="397" t="s">
        <v>2016</v>
      </c>
      <c r="X801" s="396" t="s">
        <v>1262</v>
      </c>
      <c r="Y801" s="396" t="s">
        <v>496</v>
      </c>
      <c r="Z801" s="396" t="s">
        <v>497</v>
      </c>
      <c r="AA801" s="396" t="s">
        <v>498</v>
      </c>
      <c r="AB801" s="396" t="s">
        <v>499</v>
      </c>
      <c r="AC801" s="396" t="s">
        <v>500</v>
      </c>
      <c r="AD801" s="398">
        <v>1804000</v>
      </c>
      <c r="AE801" s="398">
        <v>1804000</v>
      </c>
      <c r="AF801" s="396" t="s">
        <v>273</v>
      </c>
      <c r="AG801" s="396">
        <v>2.2622000000000001E-4</v>
      </c>
      <c r="AH801" s="398">
        <v>408.09</v>
      </c>
      <c r="AI801" s="398">
        <v>408.09</v>
      </c>
      <c r="AJ801" s="396" t="s">
        <v>501</v>
      </c>
      <c r="AK801" s="396" t="s">
        <v>502</v>
      </c>
      <c r="AL801" s="395" t="s">
        <v>503</v>
      </c>
      <c r="AM801" s="396">
        <v>34810</v>
      </c>
      <c r="AN801" s="396">
        <v>71620</v>
      </c>
      <c r="AO801" s="395" t="s">
        <v>477</v>
      </c>
      <c r="AP801" s="395" t="s">
        <v>504</v>
      </c>
      <c r="AQ801" s="396" t="s">
        <v>1263</v>
      </c>
      <c r="AR801" s="396" t="s">
        <v>947</v>
      </c>
      <c r="AS801" s="397" t="s">
        <v>2016</v>
      </c>
      <c r="AT801" s="396" t="s">
        <v>482</v>
      </c>
      <c r="AU801" s="396" t="s">
        <v>2017</v>
      </c>
      <c r="AV801" s="398" t="s">
        <v>2018</v>
      </c>
      <c r="AW801" s="396" t="s">
        <v>777</v>
      </c>
      <c r="AX801" s="396" t="s">
        <v>951</v>
      </c>
      <c r="AY801" s="398" t="s">
        <v>1999</v>
      </c>
      <c r="AZ801" s="396" t="s">
        <v>2019</v>
      </c>
      <c r="BA801" s="396" t="s">
        <v>2020</v>
      </c>
      <c r="BB801" s="396" t="s">
        <v>2021</v>
      </c>
      <c r="BC801" s="396" t="s">
        <v>521</v>
      </c>
      <c r="BD801" s="396" t="s">
        <v>2022</v>
      </c>
      <c r="BE801" s="397" t="s">
        <v>2023</v>
      </c>
      <c r="BF801" s="396" t="s">
        <v>273</v>
      </c>
      <c r="BG801" s="398" t="s">
        <v>2018</v>
      </c>
      <c r="BH801" s="396"/>
      <c r="BI801" s="396"/>
      <c r="BJ801" s="396"/>
      <c r="BK801" s="396"/>
      <c r="BL801" s="396"/>
      <c r="BM801" s="396"/>
      <c r="BN801" s="396"/>
      <c r="BO801" s="396"/>
      <c r="BP801" s="396"/>
      <c r="BQ801" s="396"/>
      <c r="BR801" s="396"/>
    </row>
    <row r="802" spans="1:70" s="399" customFormat="1" hidden="1" x14ac:dyDescent="0.35">
      <c r="A802" s="395" t="s">
        <v>477</v>
      </c>
      <c r="B802" s="396" t="s">
        <v>478</v>
      </c>
      <c r="C802" s="396" t="s">
        <v>479</v>
      </c>
      <c r="D802" s="397" t="s">
        <v>480</v>
      </c>
      <c r="E802" s="397" t="s">
        <v>481</v>
      </c>
      <c r="F802" s="396" t="s">
        <v>482</v>
      </c>
      <c r="G802" s="396" t="s">
        <v>483</v>
      </c>
      <c r="H802" s="396" t="s">
        <v>484</v>
      </c>
      <c r="I802" s="396" t="s">
        <v>485</v>
      </c>
      <c r="J802" s="396" t="s">
        <v>486</v>
      </c>
      <c r="K802" s="396" t="s">
        <v>487</v>
      </c>
      <c r="L802" s="395" t="s">
        <v>488</v>
      </c>
      <c r="M802" s="396" t="s">
        <v>607</v>
      </c>
      <c r="N802" s="396" t="s">
        <v>608</v>
      </c>
      <c r="O802" s="396" t="s">
        <v>487</v>
      </c>
      <c r="P802" s="396" t="s">
        <v>484</v>
      </c>
      <c r="Q802" s="395" t="s">
        <v>491</v>
      </c>
      <c r="R802" s="396" t="s">
        <v>492</v>
      </c>
      <c r="S802" s="396" t="s">
        <v>493</v>
      </c>
      <c r="T802" s="396">
        <v>47591477</v>
      </c>
      <c r="U802" s="396"/>
      <c r="V802" s="396"/>
      <c r="W802" s="397" t="s">
        <v>2016</v>
      </c>
      <c r="X802" s="396" t="s">
        <v>1262</v>
      </c>
      <c r="Y802" s="396" t="s">
        <v>496</v>
      </c>
      <c r="Z802" s="396" t="s">
        <v>497</v>
      </c>
      <c r="AA802" s="396" t="s">
        <v>498</v>
      </c>
      <c r="AB802" s="396" t="s">
        <v>499</v>
      </c>
      <c r="AC802" s="396" t="s">
        <v>500</v>
      </c>
      <c r="AD802" s="398">
        <v>530000</v>
      </c>
      <c r="AE802" s="398">
        <v>530000</v>
      </c>
      <c r="AF802" s="396" t="s">
        <v>273</v>
      </c>
      <c r="AG802" s="396">
        <v>2.2622000000000001E-4</v>
      </c>
      <c r="AH802" s="398">
        <v>119.9</v>
      </c>
      <c r="AI802" s="398">
        <v>119.9</v>
      </c>
      <c r="AJ802" s="396" t="s">
        <v>501</v>
      </c>
      <c r="AK802" s="396" t="s">
        <v>502</v>
      </c>
      <c r="AL802" s="395" t="s">
        <v>503</v>
      </c>
      <c r="AM802" s="396">
        <v>34810</v>
      </c>
      <c r="AN802" s="396">
        <v>71620</v>
      </c>
      <c r="AO802" s="395" t="s">
        <v>477</v>
      </c>
      <c r="AP802" s="395" t="s">
        <v>504</v>
      </c>
      <c r="AQ802" s="396" t="s">
        <v>1263</v>
      </c>
      <c r="AR802" s="396" t="s">
        <v>947</v>
      </c>
      <c r="AS802" s="397" t="s">
        <v>2016</v>
      </c>
      <c r="AT802" s="396" t="s">
        <v>482</v>
      </c>
      <c r="AU802" s="396" t="s">
        <v>2017</v>
      </c>
      <c r="AV802" s="398" t="s">
        <v>2018</v>
      </c>
      <c r="AW802" s="396" t="s">
        <v>777</v>
      </c>
      <c r="AX802" s="396" t="s">
        <v>963</v>
      </c>
      <c r="AY802" s="398" t="s">
        <v>2000</v>
      </c>
      <c r="AZ802" s="396" t="s">
        <v>2019</v>
      </c>
      <c r="BA802" s="396" t="s">
        <v>2020</v>
      </c>
      <c r="BB802" s="396" t="s">
        <v>2021</v>
      </c>
      <c r="BC802" s="396" t="s">
        <v>521</v>
      </c>
      <c r="BD802" s="396" t="s">
        <v>2022</v>
      </c>
      <c r="BE802" s="397" t="s">
        <v>2023</v>
      </c>
      <c r="BF802" s="396" t="s">
        <v>273</v>
      </c>
      <c r="BG802" s="398" t="s">
        <v>2018</v>
      </c>
      <c r="BH802" s="396"/>
      <c r="BI802" s="396"/>
      <c r="BJ802" s="396"/>
      <c r="BK802" s="396"/>
      <c r="BL802" s="396"/>
      <c r="BM802" s="396"/>
      <c r="BN802" s="396"/>
      <c r="BO802" s="396"/>
      <c r="BP802" s="396"/>
      <c r="BQ802" s="396"/>
      <c r="BR802" s="396"/>
    </row>
    <row r="803" spans="1:70" hidden="1" x14ac:dyDescent="0.35">
      <c r="A803" s="301" t="s">
        <v>477</v>
      </c>
      <c r="B803" s="302" t="s">
        <v>478</v>
      </c>
      <c r="C803" s="302" t="s">
        <v>479</v>
      </c>
      <c r="D803" s="303" t="s">
        <v>480</v>
      </c>
      <c r="E803" s="303" t="s">
        <v>481</v>
      </c>
      <c r="F803" s="302" t="s">
        <v>482</v>
      </c>
      <c r="G803" s="302" t="s">
        <v>483</v>
      </c>
      <c r="H803" s="302" t="s">
        <v>484</v>
      </c>
      <c r="I803" s="302" t="s">
        <v>485</v>
      </c>
      <c r="J803" s="302" t="s">
        <v>486</v>
      </c>
      <c r="K803" s="302" t="s">
        <v>487</v>
      </c>
      <c r="L803" s="301" t="s">
        <v>488</v>
      </c>
      <c r="M803" s="302" t="s">
        <v>607</v>
      </c>
      <c r="N803" s="302" t="s">
        <v>608</v>
      </c>
      <c r="O803" s="302" t="s">
        <v>487</v>
      </c>
      <c r="P803" s="302" t="s">
        <v>484</v>
      </c>
      <c r="Q803" s="301" t="s">
        <v>491</v>
      </c>
      <c r="R803" s="302" t="s">
        <v>492</v>
      </c>
      <c r="S803" s="302" t="s">
        <v>493</v>
      </c>
      <c r="T803" s="302">
        <v>47605215</v>
      </c>
      <c r="U803" s="302"/>
      <c r="V803" s="302"/>
      <c r="W803" s="303" t="s">
        <v>2016</v>
      </c>
      <c r="X803" s="302" t="s">
        <v>792</v>
      </c>
      <c r="Y803" s="302" t="s">
        <v>496</v>
      </c>
      <c r="Z803" s="302" t="s">
        <v>793</v>
      </c>
      <c r="AA803" s="302"/>
      <c r="AB803" s="302" t="s">
        <v>794</v>
      </c>
      <c r="AC803" s="302" t="s">
        <v>795</v>
      </c>
      <c r="AD803" s="304">
        <v>0</v>
      </c>
      <c r="AE803" s="304">
        <v>296240</v>
      </c>
      <c r="AF803" s="302" t="s">
        <v>273</v>
      </c>
      <c r="AG803" s="302">
        <v>2.2622000000000001E-4</v>
      </c>
      <c r="AH803" s="304">
        <v>0</v>
      </c>
      <c r="AI803" s="304">
        <v>67.02</v>
      </c>
      <c r="AJ803" s="302"/>
      <c r="AK803" s="302"/>
      <c r="AL803" s="301"/>
      <c r="AM803" s="302"/>
      <c r="AN803" s="302"/>
      <c r="AO803" s="301"/>
      <c r="AP803" s="301"/>
      <c r="AQ803" s="302" t="s">
        <v>796</v>
      </c>
      <c r="AR803" s="302"/>
      <c r="AS803" s="303"/>
      <c r="AT803" s="302"/>
      <c r="AU803" s="302"/>
      <c r="AV803" s="304"/>
      <c r="AW803" s="302"/>
      <c r="AX803" s="302"/>
      <c r="AY803" s="304"/>
      <c r="AZ803" s="302"/>
      <c r="BA803" s="302"/>
      <c r="BB803" s="302"/>
      <c r="BC803" s="302"/>
      <c r="BD803" s="302"/>
      <c r="BE803" s="303"/>
      <c r="BF803" s="302"/>
      <c r="BG803" s="304"/>
      <c r="BH803" s="302"/>
      <c r="BI803" s="302"/>
      <c r="BJ803" s="302"/>
      <c r="BK803" s="302"/>
      <c r="BL803" s="302"/>
      <c r="BM803" s="302"/>
      <c r="BN803" s="302"/>
      <c r="BO803" s="302"/>
      <c r="BP803" s="302"/>
      <c r="BQ803" s="302"/>
      <c r="BR803" s="302"/>
    </row>
    <row r="804" spans="1:70" s="399" customFormat="1" hidden="1" x14ac:dyDescent="0.35">
      <c r="A804" s="395" t="s">
        <v>477</v>
      </c>
      <c r="B804" s="396" t="s">
        <v>478</v>
      </c>
      <c r="C804" s="396" t="s">
        <v>479</v>
      </c>
      <c r="D804" s="397" t="s">
        <v>480</v>
      </c>
      <c r="E804" s="397" t="s">
        <v>481</v>
      </c>
      <c r="F804" s="396" t="s">
        <v>482</v>
      </c>
      <c r="G804" s="396" t="s">
        <v>483</v>
      </c>
      <c r="H804" s="396" t="s">
        <v>484</v>
      </c>
      <c r="I804" s="396" t="s">
        <v>485</v>
      </c>
      <c r="J804" s="396" t="s">
        <v>486</v>
      </c>
      <c r="K804" s="396" t="s">
        <v>487</v>
      </c>
      <c r="L804" s="395" t="s">
        <v>488</v>
      </c>
      <c r="M804" s="396" t="s">
        <v>607</v>
      </c>
      <c r="N804" s="396" t="s">
        <v>608</v>
      </c>
      <c r="O804" s="396" t="s">
        <v>487</v>
      </c>
      <c r="P804" s="396" t="s">
        <v>484</v>
      </c>
      <c r="Q804" s="395" t="s">
        <v>491</v>
      </c>
      <c r="R804" s="396" t="s">
        <v>492</v>
      </c>
      <c r="S804" s="396" t="s">
        <v>493</v>
      </c>
      <c r="T804" s="396">
        <v>48368244</v>
      </c>
      <c r="U804" s="396"/>
      <c r="V804" s="396"/>
      <c r="W804" s="397" t="s">
        <v>2025</v>
      </c>
      <c r="X804" s="396" t="s">
        <v>1262</v>
      </c>
      <c r="Y804" s="396" t="s">
        <v>496</v>
      </c>
      <c r="Z804" s="396" t="s">
        <v>497</v>
      </c>
      <c r="AA804" s="396" t="s">
        <v>498</v>
      </c>
      <c r="AB804" s="396" t="s">
        <v>499</v>
      </c>
      <c r="AC804" s="396" t="s">
        <v>500</v>
      </c>
      <c r="AD804" s="398">
        <v>40</v>
      </c>
      <c r="AE804" s="398">
        <v>40</v>
      </c>
      <c r="AF804" s="396" t="s">
        <v>741</v>
      </c>
      <c r="AG804" s="396">
        <v>1</v>
      </c>
      <c r="AH804" s="398">
        <v>40</v>
      </c>
      <c r="AI804" s="398">
        <v>40</v>
      </c>
      <c r="AJ804" s="396" t="s">
        <v>501</v>
      </c>
      <c r="AK804" s="396" t="s">
        <v>502</v>
      </c>
      <c r="AL804" s="395" t="s">
        <v>503</v>
      </c>
      <c r="AM804" s="396">
        <v>34810</v>
      </c>
      <c r="AN804" s="396">
        <v>71620</v>
      </c>
      <c r="AO804" s="395" t="s">
        <v>477</v>
      </c>
      <c r="AP804" s="395" t="s">
        <v>504</v>
      </c>
      <c r="AQ804" s="396" t="s">
        <v>1263</v>
      </c>
      <c r="AR804" s="396" t="s">
        <v>540</v>
      </c>
      <c r="AS804" s="397" t="s">
        <v>2025</v>
      </c>
      <c r="AT804" s="396" t="s">
        <v>482</v>
      </c>
      <c r="AU804" s="396" t="s">
        <v>2026</v>
      </c>
      <c r="AV804" s="398" t="s">
        <v>2027</v>
      </c>
      <c r="AW804" s="396" t="s">
        <v>839</v>
      </c>
      <c r="AX804" s="396" t="s">
        <v>509</v>
      </c>
      <c r="AY804" s="398" t="s">
        <v>2027</v>
      </c>
      <c r="AZ804" s="396" t="s">
        <v>1574</v>
      </c>
      <c r="BA804" s="396" t="s">
        <v>1575</v>
      </c>
      <c r="BB804" s="396" t="s">
        <v>780</v>
      </c>
      <c r="BC804" s="396" t="s">
        <v>521</v>
      </c>
      <c r="BD804" s="396" t="s">
        <v>2028</v>
      </c>
      <c r="BE804" s="397" t="s">
        <v>2029</v>
      </c>
      <c r="BF804" s="396" t="s">
        <v>741</v>
      </c>
      <c r="BG804" s="398" t="s">
        <v>2027</v>
      </c>
      <c r="BH804" s="396"/>
      <c r="BI804" s="396"/>
      <c r="BJ804" s="396"/>
      <c r="BK804" s="396"/>
      <c r="BL804" s="396"/>
      <c r="BM804" s="396"/>
      <c r="BN804" s="396"/>
      <c r="BO804" s="396"/>
      <c r="BP804" s="396"/>
      <c r="BQ804" s="396"/>
      <c r="BR804" s="396"/>
    </row>
    <row r="805" spans="1:70" hidden="1" x14ac:dyDescent="0.35">
      <c r="A805" s="301" t="s">
        <v>477</v>
      </c>
      <c r="B805" s="302" t="s">
        <v>478</v>
      </c>
      <c r="C805" s="302" t="s">
        <v>479</v>
      </c>
      <c r="D805" s="303" t="s">
        <v>480</v>
      </c>
      <c r="E805" s="303" t="s">
        <v>481</v>
      </c>
      <c r="F805" s="302" t="s">
        <v>482</v>
      </c>
      <c r="G805" s="302" t="s">
        <v>483</v>
      </c>
      <c r="H805" s="302" t="s">
        <v>484</v>
      </c>
      <c r="I805" s="302" t="s">
        <v>485</v>
      </c>
      <c r="J805" s="302" t="s">
        <v>486</v>
      </c>
      <c r="K805" s="302" t="s">
        <v>487</v>
      </c>
      <c r="L805" s="301" t="s">
        <v>488</v>
      </c>
      <c r="M805" s="302" t="s">
        <v>607</v>
      </c>
      <c r="N805" s="302" t="s">
        <v>608</v>
      </c>
      <c r="O805" s="302" t="s">
        <v>487</v>
      </c>
      <c r="P805" s="302" t="s">
        <v>484</v>
      </c>
      <c r="Q805" s="301" t="s">
        <v>491</v>
      </c>
      <c r="R805" s="302" t="s">
        <v>492</v>
      </c>
      <c r="S805" s="302" t="s">
        <v>493</v>
      </c>
      <c r="T805" s="302">
        <v>48415296</v>
      </c>
      <c r="U805" s="302"/>
      <c r="V805" s="302"/>
      <c r="W805" s="303" t="s">
        <v>2025</v>
      </c>
      <c r="X805" s="302" t="s">
        <v>792</v>
      </c>
      <c r="Y805" s="302" t="s">
        <v>496</v>
      </c>
      <c r="Z805" s="302" t="s">
        <v>793</v>
      </c>
      <c r="AA805" s="302"/>
      <c r="AB805" s="302" t="s">
        <v>794</v>
      </c>
      <c r="AC805" s="302" t="s">
        <v>795</v>
      </c>
      <c r="AD805" s="304">
        <v>0</v>
      </c>
      <c r="AE805" s="304">
        <v>2.8</v>
      </c>
      <c r="AF805" s="302" t="s">
        <v>741</v>
      </c>
      <c r="AG805" s="302">
        <v>1</v>
      </c>
      <c r="AH805" s="304">
        <v>0</v>
      </c>
      <c r="AI805" s="304">
        <v>2.8</v>
      </c>
      <c r="AJ805" s="302"/>
      <c r="AK805" s="302"/>
      <c r="AL805" s="301"/>
      <c r="AM805" s="302"/>
      <c r="AN805" s="302"/>
      <c r="AO805" s="301"/>
      <c r="AP805" s="301"/>
      <c r="AQ805" s="302" t="s">
        <v>796</v>
      </c>
      <c r="AR805" s="302"/>
      <c r="AS805" s="303"/>
      <c r="AT805" s="302"/>
      <c r="AU805" s="302"/>
      <c r="AV805" s="304"/>
      <c r="AW805" s="302"/>
      <c r="AX805" s="302"/>
      <c r="AY805" s="304"/>
      <c r="AZ805" s="302"/>
      <c r="BA805" s="302"/>
      <c r="BB805" s="302"/>
      <c r="BC805" s="302"/>
      <c r="BD805" s="302"/>
      <c r="BE805" s="303"/>
      <c r="BF805" s="302"/>
      <c r="BG805" s="304"/>
      <c r="BH805" s="302"/>
      <c r="BI805" s="302"/>
      <c r="BJ805" s="302"/>
      <c r="BK805" s="302"/>
      <c r="BL805" s="302"/>
      <c r="BM805" s="302"/>
      <c r="BN805" s="302"/>
      <c r="BO805" s="302"/>
      <c r="BP805" s="302"/>
      <c r="BQ805" s="302"/>
      <c r="BR805" s="302"/>
    </row>
    <row r="806" spans="1:70" s="399" customFormat="1" hidden="1" x14ac:dyDescent="0.35">
      <c r="A806" s="395" t="s">
        <v>477</v>
      </c>
      <c r="B806" s="396" t="s">
        <v>478</v>
      </c>
      <c r="C806" s="396" t="s">
        <v>479</v>
      </c>
      <c r="D806" s="397" t="s">
        <v>480</v>
      </c>
      <c r="E806" s="397" t="s">
        <v>481</v>
      </c>
      <c r="F806" s="396" t="s">
        <v>482</v>
      </c>
      <c r="G806" s="396" t="s">
        <v>483</v>
      </c>
      <c r="H806" s="396" t="s">
        <v>484</v>
      </c>
      <c r="I806" s="396" t="s">
        <v>485</v>
      </c>
      <c r="J806" s="396" t="s">
        <v>486</v>
      </c>
      <c r="K806" s="396" t="s">
        <v>487</v>
      </c>
      <c r="L806" s="395" t="s">
        <v>488</v>
      </c>
      <c r="M806" s="396" t="s">
        <v>607</v>
      </c>
      <c r="N806" s="396" t="s">
        <v>608</v>
      </c>
      <c r="O806" s="396" t="s">
        <v>487</v>
      </c>
      <c r="P806" s="396" t="s">
        <v>484</v>
      </c>
      <c r="Q806" s="395" t="s">
        <v>491</v>
      </c>
      <c r="R806" s="396" t="s">
        <v>492</v>
      </c>
      <c r="S806" s="396" t="s">
        <v>493</v>
      </c>
      <c r="T806" s="396">
        <v>49193868</v>
      </c>
      <c r="U806" s="396"/>
      <c r="V806" s="396"/>
      <c r="W806" s="397" t="s">
        <v>1589</v>
      </c>
      <c r="X806" s="396" t="s">
        <v>1262</v>
      </c>
      <c r="Y806" s="396" t="s">
        <v>496</v>
      </c>
      <c r="Z806" s="396" t="s">
        <v>497</v>
      </c>
      <c r="AA806" s="396" t="s">
        <v>498</v>
      </c>
      <c r="AB806" s="396" t="s">
        <v>499</v>
      </c>
      <c r="AC806" s="396" t="s">
        <v>500</v>
      </c>
      <c r="AD806" s="398">
        <v>482000</v>
      </c>
      <c r="AE806" s="398">
        <v>482000</v>
      </c>
      <c r="AF806" s="396" t="s">
        <v>273</v>
      </c>
      <c r="AG806" s="396">
        <v>2.2633000000000001E-4</v>
      </c>
      <c r="AH806" s="398">
        <v>109.09</v>
      </c>
      <c r="AI806" s="398">
        <v>109.09</v>
      </c>
      <c r="AJ806" s="396" t="s">
        <v>501</v>
      </c>
      <c r="AK806" s="396" t="s">
        <v>502</v>
      </c>
      <c r="AL806" s="395" t="s">
        <v>503</v>
      </c>
      <c r="AM806" s="396">
        <v>34810</v>
      </c>
      <c r="AN806" s="396">
        <v>71620</v>
      </c>
      <c r="AO806" s="395" t="s">
        <v>477</v>
      </c>
      <c r="AP806" s="395" t="s">
        <v>504</v>
      </c>
      <c r="AQ806" s="396" t="s">
        <v>1263</v>
      </c>
      <c r="AR806" s="396" t="s">
        <v>540</v>
      </c>
      <c r="AS806" s="397" t="s">
        <v>1589</v>
      </c>
      <c r="AT806" s="396" t="s">
        <v>482</v>
      </c>
      <c r="AU806" s="396" t="s">
        <v>2030</v>
      </c>
      <c r="AV806" s="398" t="s">
        <v>2031</v>
      </c>
      <c r="AW806" s="396" t="s">
        <v>777</v>
      </c>
      <c r="AX806" s="396" t="s">
        <v>603</v>
      </c>
      <c r="AY806" s="398" t="s">
        <v>2002</v>
      </c>
      <c r="AZ806" s="396" t="s">
        <v>1418</v>
      </c>
      <c r="BA806" s="396" t="s">
        <v>1419</v>
      </c>
      <c r="BB806" s="396" t="s">
        <v>1420</v>
      </c>
      <c r="BC806" s="396" t="s">
        <v>1421</v>
      </c>
      <c r="BD806" s="396" t="s">
        <v>2032</v>
      </c>
      <c r="BE806" s="397" t="s">
        <v>1595</v>
      </c>
      <c r="BF806" s="396" t="s">
        <v>273</v>
      </c>
      <c r="BG806" s="398" t="s">
        <v>2031</v>
      </c>
      <c r="BH806" s="396"/>
      <c r="BI806" s="396"/>
      <c r="BJ806" s="396"/>
      <c r="BK806" s="396"/>
      <c r="BL806" s="396"/>
      <c r="BM806" s="396"/>
      <c r="BN806" s="396"/>
      <c r="BO806" s="396"/>
      <c r="BP806" s="396"/>
      <c r="BQ806" s="396"/>
      <c r="BR806" s="396"/>
    </row>
    <row r="807" spans="1:70" s="399" customFormat="1" hidden="1" x14ac:dyDescent="0.35">
      <c r="A807" s="395" t="s">
        <v>477</v>
      </c>
      <c r="B807" s="396" t="s">
        <v>478</v>
      </c>
      <c r="C807" s="396" t="s">
        <v>479</v>
      </c>
      <c r="D807" s="397" t="s">
        <v>480</v>
      </c>
      <c r="E807" s="397" t="s">
        <v>481</v>
      </c>
      <c r="F807" s="396" t="s">
        <v>482</v>
      </c>
      <c r="G807" s="396" t="s">
        <v>483</v>
      </c>
      <c r="H807" s="396" t="s">
        <v>484</v>
      </c>
      <c r="I807" s="396" t="s">
        <v>485</v>
      </c>
      <c r="J807" s="396" t="s">
        <v>486</v>
      </c>
      <c r="K807" s="396" t="s">
        <v>487</v>
      </c>
      <c r="L807" s="395" t="s">
        <v>488</v>
      </c>
      <c r="M807" s="396" t="s">
        <v>607</v>
      </c>
      <c r="N807" s="396" t="s">
        <v>608</v>
      </c>
      <c r="O807" s="396" t="s">
        <v>487</v>
      </c>
      <c r="P807" s="396" t="s">
        <v>484</v>
      </c>
      <c r="Q807" s="395" t="s">
        <v>491</v>
      </c>
      <c r="R807" s="396" t="s">
        <v>492</v>
      </c>
      <c r="S807" s="396" t="s">
        <v>493</v>
      </c>
      <c r="T807" s="396">
        <v>49193869</v>
      </c>
      <c r="U807" s="396"/>
      <c r="V807" s="396"/>
      <c r="W807" s="397" t="s">
        <v>1589</v>
      </c>
      <c r="X807" s="396" t="s">
        <v>1262</v>
      </c>
      <c r="Y807" s="396" t="s">
        <v>496</v>
      </c>
      <c r="Z807" s="396" t="s">
        <v>497</v>
      </c>
      <c r="AA807" s="396" t="s">
        <v>498</v>
      </c>
      <c r="AB807" s="396" t="s">
        <v>499</v>
      </c>
      <c r="AC807" s="396" t="s">
        <v>500</v>
      </c>
      <c r="AD807" s="398">
        <v>964000</v>
      </c>
      <c r="AE807" s="398">
        <v>964000</v>
      </c>
      <c r="AF807" s="396" t="s">
        <v>273</v>
      </c>
      <c r="AG807" s="396">
        <v>2.2633000000000001E-4</v>
      </c>
      <c r="AH807" s="398">
        <v>218.18</v>
      </c>
      <c r="AI807" s="398">
        <v>218.18</v>
      </c>
      <c r="AJ807" s="396" t="s">
        <v>501</v>
      </c>
      <c r="AK807" s="396" t="s">
        <v>502</v>
      </c>
      <c r="AL807" s="395" t="s">
        <v>503</v>
      </c>
      <c r="AM807" s="396">
        <v>34810</v>
      </c>
      <c r="AN807" s="396">
        <v>71620</v>
      </c>
      <c r="AO807" s="395" t="s">
        <v>477</v>
      </c>
      <c r="AP807" s="395" t="s">
        <v>504</v>
      </c>
      <c r="AQ807" s="396" t="s">
        <v>1263</v>
      </c>
      <c r="AR807" s="396" t="s">
        <v>540</v>
      </c>
      <c r="AS807" s="397" t="s">
        <v>1589</v>
      </c>
      <c r="AT807" s="396" t="s">
        <v>482</v>
      </c>
      <c r="AU807" s="396" t="s">
        <v>2030</v>
      </c>
      <c r="AV807" s="398" t="s">
        <v>2031</v>
      </c>
      <c r="AW807" s="396" t="s">
        <v>777</v>
      </c>
      <c r="AX807" s="396" t="s">
        <v>509</v>
      </c>
      <c r="AY807" s="398" t="s">
        <v>2033</v>
      </c>
      <c r="AZ807" s="396" t="s">
        <v>1418</v>
      </c>
      <c r="BA807" s="396" t="s">
        <v>1419</v>
      </c>
      <c r="BB807" s="396" t="s">
        <v>1420</v>
      </c>
      <c r="BC807" s="396" t="s">
        <v>1421</v>
      </c>
      <c r="BD807" s="396" t="s">
        <v>2032</v>
      </c>
      <c r="BE807" s="397" t="s">
        <v>1595</v>
      </c>
      <c r="BF807" s="396" t="s">
        <v>273</v>
      </c>
      <c r="BG807" s="398" t="s">
        <v>2031</v>
      </c>
      <c r="BH807" s="396"/>
      <c r="BI807" s="396"/>
      <c r="BJ807" s="396"/>
      <c r="BK807" s="396"/>
      <c r="BL807" s="396"/>
      <c r="BM807" s="396"/>
      <c r="BN807" s="396"/>
      <c r="BO807" s="396"/>
      <c r="BP807" s="396"/>
      <c r="BQ807" s="396"/>
      <c r="BR807" s="396"/>
    </row>
    <row r="808" spans="1:70" s="399" customFormat="1" hidden="1" x14ac:dyDescent="0.35">
      <c r="A808" s="395" t="s">
        <v>477</v>
      </c>
      <c r="B808" s="396" t="s">
        <v>478</v>
      </c>
      <c r="C808" s="396" t="s">
        <v>479</v>
      </c>
      <c r="D808" s="397" t="s">
        <v>480</v>
      </c>
      <c r="E808" s="397" t="s">
        <v>481</v>
      </c>
      <c r="F808" s="396" t="s">
        <v>482</v>
      </c>
      <c r="G808" s="396" t="s">
        <v>483</v>
      </c>
      <c r="H808" s="396" t="s">
        <v>484</v>
      </c>
      <c r="I808" s="396" t="s">
        <v>485</v>
      </c>
      <c r="J808" s="396" t="s">
        <v>486</v>
      </c>
      <c r="K808" s="396" t="s">
        <v>487</v>
      </c>
      <c r="L808" s="395" t="s">
        <v>488</v>
      </c>
      <c r="M808" s="396" t="s">
        <v>607</v>
      </c>
      <c r="N808" s="396" t="s">
        <v>608</v>
      </c>
      <c r="O808" s="396" t="s">
        <v>487</v>
      </c>
      <c r="P808" s="396" t="s">
        <v>484</v>
      </c>
      <c r="Q808" s="395" t="s">
        <v>491</v>
      </c>
      <c r="R808" s="396" t="s">
        <v>492</v>
      </c>
      <c r="S808" s="396" t="s">
        <v>493</v>
      </c>
      <c r="T808" s="396">
        <v>49193905</v>
      </c>
      <c r="U808" s="396"/>
      <c r="V808" s="396"/>
      <c r="W808" s="397" t="s">
        <v>1589</v>
      </c>
      <c r="X808" s="396" t="s">
        <v>1262</v>
      </c>
      <c r="Y808" s="396" t="s">
        <v>496</v>
      </c>
      <c r="Z808" s="396" t="s">
        <v>497</v>
      </c>
      <c r="AA808" s="396" t="s">
        <v>498</v>
      </c>
      <c r="AB808" s="396" t="s">
        <v>499</v>
      </c>
      <c r="AC808" s="396" t="s">
        <v>500</v>
      </c>
      <c r="AD808" s="398">
        <v>1059000</v>
      </c>
      <c r="AE808" s="398">
        <v>1059000</v>
      </c>
      <c r="AF808" s="396" t="s">
        <v>273</v>
      </c>
      <c r="AG808" s="396">
        <v>2.2633000000000001E-4</v>
      </c>
      <c r="AH808" s="398">
        <v>239.69</v>
      </c>
      <c r="AI808" s="398">
        <v>239.69</v>
      </c>
      <c r="AJ808" s="396" t="s">
        <v>501</v>
      </c>
      <c r="AK808" s="396" t="s">
        <v>502</v>
      </c>
      <c r="AL808" s="395" t="s">
        <v>503</v>
      </c>
      <c r="AM808" s="396">
        <v>34810</v>
      </c>
      <c r="AN808" s="396">
        <v>71620</v>
      </c>
      <c r="AO808" s="395" t="s">
        <v>477</v>
      </c>
      <c r="AP808" s="395" t="s">
        <v>504</v>
      </c>
      <c r="AQ808" s="396" t="s">
        <v>1263</v>
      </c>
      <c r="AR808" s="396" t="s">
        <v>540</v>
      </c>
      <c r="AS808" s="397" t="s">
        <v>1589</v>
      </c>
      <c r="AT808" s="396" t="s">
        <v>482</v>
      </c>
      <c r="AU808" s="396" t="s">
        <v>2030</v>
      </c>
      <c r="AV808" s="398" t="s">
        <v>2031</v>
      </c>
      <c r="AW808" s="396" t="s">
        <v>777</v>
      </c>
      <c r="AX808" s="396" t="s">
        <v>963</v>
      </c>
      <c r="AY808" s="398" t="s">
        <v>2034</v>
      </c>
      <c r="AZ808" s="396" t="s">
        <v>1418</v>
      </c>
      <c r="BA808" s="396" t="s">
        <v>1419</v>
      </c>
      <c r="BB808" s="396" t="s">
        <v>1420</v>
      </c>
      <c r="BC808" s="396" t="s">
        <v>1421</v>
      </c>
      <c r="BD808" s="396" t="s">
        <v>2032</v>
      </c>
      <c r="BE808" s="397" t="s">
        <v>1595</v>
      </c>
      <c r="BF808" s="396" t="s">
        <v>273</v>
      </c>
      <c r="BG808" s="398" t="s">
        <v>2031</v>
      </c>
      <c r="BH808" s="396"/>
      <c r="BI808" s="396"/>
      <c r="BJ808" s="396"/>
      <c r="BK808" s="396"/>
      <c r="BL808" s="396"/>
      <c r="BM808" s="396"/>
      <c r="BN808" s="396"/>
      <c r="BO808" s="396"/>
      <c r="BP808" s="396"/>
      <c r="BQ808" s="396"/>
      <c r="BR808" s="396"/>
    </row>
    <row r="809" spans="1:70" hidden="1" x14ac:dyDescent="0.35">
      <c r="A809" s="301" t="s">
        <v>477</v>
      </c>
      <c r="B809" s="302" t="s">
        <v>478</v>
      </c>
      <c r="C809" s="302" t="s">
        <v>479</v>
      </c>
      <c r="D809" s="303" t="s">
        <v>480</v>
      </c>
      <c r="E809" s="303" t="s">
        <v>481</v>
      </c>
      <c r="F809" s="302" t="s">
        <v>482</v>
      </c>
      <c r="G809" s="302" t="s">
        <v>483</v>
      </c>
      <c r="H809" s="302" t="s">
        <v>484</v>
      </c>
      <c r="I809" s="302" t="s">
        <v>485</v>
      </c>
      <c r="J809" s="302" t="s">
        <v>486</v>
      </c>
      <c r="K809" s="302" t="s">
        <v>487</v>
      </c>
      <c r="L809" s="301" t="s">
        <v>488</v>
      </c>
      <c r="M809" s="302" t="s">
        <v>607</v>
      </c>
      <c r="N809" s="302" t="s">
        <v>608</v>
      </c>
      <c r="O809" s="302" t="s">
        <v>487</v>
      </c>
      <c r="P809" s="302" t="s">
        <v>484</v>
      </c>
      <c r="Q809" s="301" t="s">
        <v>491</v>
      </c>
      <c r="R809" s="302" t="s">
        <v>492</v>
      </c>
      <c r="S809" s="302" t="s">
        <v>493</v>
      </c>
      <c r="T809" s="302">
        <v>49259778</v>
      </c>
      <c r="U809" s="302"/>
      <c r="V809" s="302"/>
      <c r="W809" s="303" t="s">
        <v>1589</v>
      </c>
      <c r="X809" s="302" t="s">
        <v>792</v>
      </c>
      <c r="Y809" s="302" t="s">
        <v>496</v>
      </c>
      <c r="Z809" s="302" t="s">
        <v>793</v>
      </c>
      <c r="AA809" s="302"/>
      <c r="AB809" s="302" t="s">
        <v>794</v>
      </c>
      <c r="AC809" s="302" t="s">
        <v>795</v>
      </c>
      <c r="AD809" s="304">
        <v>0</v>
      </c>
      <c r="AE809" s="304">
        <v>175350</v>
      </c>
      <c r="AF809" s="302" t="s">
        <v>273</v>
      </c>
      <c r="AG809" s="302">
        <v>2.2633000000000001E-4</v>
      </c>
      <c r="AH809" s="304">
        <v>0</v>
      </c>
      <c r="AI809" s="304">
        <v>39.69</v>
      </c>
      <c r="AJ809" s="302"/>
      <c r="AK809" s="302"/>
      <c r="AL809" s="301"/>
      <c r="AM809" s="302"/>
      <c r="AN809" s="302"/>
      <c r="AO809" s="301"/>
      <c r="AP809" s="301"/>
      <c r="AQ809" s="302" t="s">
        <v>796</v>
      </c>
      <c r="AR809" s="302"/>
      <c r="AS809" s="303"/>
      <c r="AT809" s="302"/>
      <c r="AU809" s="302"/>
      <c r="AV809" s="304"/>
      <c r="AW809" s="302"/>
      <c r="AX809" s="302"/>
      <c r="AY809" s="304"/>
      <c r="AZ809" s="302"/>
      <c r="BA809" s="302"/>
      <c r="BB809" s="302"/>
      <c r="BC809" s="302"/>
      <c r="BD809" s="302"/>
      <c r="BE809" s="303"/>
      <c r="BF809" s="302"/>
      <c r="BG809" s="304"/>
      <c r="BH809" s="302"/>
      <c r="BI809" s="302"/>
      <c r="BJ809" s="302"/>
      <c r="BK809" s="302"/>
      <c r="BL809" s="302"/>
      <c r="BM809" s="302"/>
      <c r="BN809" s="302"/>
      <c r="BO809" s="302"/>
      <c r="BP809" s="302"/>
      <c r="BQ809" s="302"/>
      <c r="BR809" s="302"/>
    </row>
    <row r="810" spans="1:70" s="399" customFormat="1" hidden="1" x14ac:dyDescent="0.35">
      <c r="A810" s="395" t="s">
        <v>477</v>
      </c>
      <c r="B810" s="396" t="s">
        <v>478</v>
      </c>
      <c r="C810" s="396" t="s">
        <v>479</v>
      </c>
      <c r="D810" s="397" t="s">
        <v>480</v>
      </c>
      <c r="E810" s="397" t="s">
        <v>481</v>
      </c>
      <c r="F810" s="396" t="s">
        <v>482</v>
      </c>
      <c r="G810" s="396" t="s">
        <v>483</v>
      </c>
      <c r="H810" s="396" t="s">
        <v>484</v>
      </c>
      <c r="I810" s="396" t="s">
        <v>485</v>
      </c>
      <c r="J810" s="396" t="s">
        <v>486</v>
      </c>
      <c r="K810" s="396" t="s">
        <v>487</v>
      </c>
      <c r="L810" s="395" t="s">
        <v>488</v>
      </c>
      <c r="M810" s="396" t="s">
        <v>607</v>
      </c>
      <c r="N810" s="396" t="s">
        <v>608</v>
      </c>
      <c r="O810" s="396" t="s">
        <v>487</v>
      </c>
      <c r="P810" s="396" t="s">
        <v>484</v>
      </c>
      <c r="Q810" s="395" t="s">
        <v>491</v>
      </c>
      <c r="R810" s="396" t="s">
        <v>492</v>
      </c>
      <c r="S810" s="396" t="s">
        <v>493</v>
      </c>
      <c r="T810" s="396">
        <v>49292119</v>
      </c>
      <c r="U810" s="396"/>
      <c r="V810" s="396"/>
      <c r="W810" s="397" t="s">
        <v>2035</v>
      </c>
      <c r="X810" s="396" t="s">
        <v>1262</v>
      </c>
      <c r="Y810" s="396" t="s">
        <v>496</v>
      </c>
      <c r="Z810" s="396" t="s">
        <v>497</v>
      </c>
      <c r="AA810" s="396" t="s">
        <v>498</v>
      </c>
      <c r="AB810" s="396" t="s">
        <v>499</v>
      </c>
      <c r="AC810" s="396" t="s">
        <v>500</v>
      </c>
      <c r="AD810" s="398">
        <v>160</v>
      </c>
      <c r="AE810" s="398">
        <v>160</v>
      </c>
      <c r="AF810" s="396" t="s">
        <v>741</v>
      </c>
      <c r="AG810" s="396">
        <v>1</v>
      </c>
      <c r="AH810" s="398">
        <v>160</v>
      </c>
      <c r="AI810" s="398">
        <v>160</v>
      </c>
      <c r="AJ810" s="396" t="s">
        <v>501</v>
      </c>
      <c r="AK810" s="396" t="s">
        <v>502</v>
      </c>
      <c r="AL810" s="395" t="s">
        <v>503</v>
      </c>
      <c r="AM810" s="396">
        <v>34810</v>
      </c>
      <c r="AN810" s="396">
        <v>71620</v>
      </c>
      <c r="AO810" s="395" t="s">
        <v>477</v>
      </c>
      <c r="AP810" s="395" t="s">
        <v>504</v>
      </c>
      <c r="AQ810" s="396" t="s">
        <v>1263</v>
      </c>
      <c r="AR810" s="396" t="s">
        <v>540</v>
      </c>
      <c r="AS810" s="397" t="s">
        <v>1595</v>
      </c>
      <c r="AT810" s="396" t="s">
        <v>482</v>
      </c>
      <c r="AU810" s="396" t="s">
        <v>2036</v>
      </c>
      <c r="AV810" s="398" t="s">
        <v>2037</v>
      </c>
      <c r="AW810" s="396" t="s">
        <v>777</v>
      </c>
      <c r="AX810" s="396" t="s">
        <v>963</v>
      </c>
      <c r="AY810" s="398" t="s">
        <v>1483</v>
      </c>
      <c r="AZ810" s="396" t="s">
        <v>1484</v>
      </c>
      <c r="BA810" s="396" t="s">
        <v>1485</v>
      </c>
      <c r="BB810" s="396" t="s">
        <v>1486</v>
      </c>
      <c r="BC810" s="396" t="s">
        <v>512</v>
      </c>
      <c r="BD810" s="396" t="s">
        <v>2038</v>
      </c>
      <c r="BE810" s="397" t="s">
        <v>1596</v>
      </c>
      <c r="BF810" s="396" t="s">
        <v>741</v>
      </c>
      <c r="BG810" s="398" t="s">
        <v>2037</v>
      </c>
      <c r="BH810" s="396"/>
      <c r="BI810" s="396"/>
      <c r="BJ810" s="396"/>
      <c r="BK810" s="396"/>
      <c r="BL810" s="396"/>
      <c r="BM810" s="396"/>
      <c r="BN810" s="396"/>
      <c r="BO810" s="396"/>
      <c r="BP810" s="396"/>
      <c r="BQ810" s="396"/>
      <c r="BR810" s="396"/>
    </row>
    <row r="811" spans="1:70" s="399" customFormat="1" hidden="1" x14ac:dyDescent="0.35">
      <c r="A811" s="395" t="s">
        <v>477</v>
      </c>
      <c r="B811" s="396" t="s">
        <v>478</v>
      </c>
      <c r="C811" s="396" t="s">
        <v>479</v>
      </c>
      <c r="D811" s="397" t="s">
        <v>480</v>
      </c>
      <c r="E811" s="397" t="s">
        <v>481</v>
      </c>
      <c r="F811" s="396" t="s">
        <v>482</v>
      </c>
      <c r="G811" s="396" t="s">
        <v>483</v>
      </c>
      <c r="H811" s="396" t="s">
        <v>484</v>
      </c>
      <c r="I811" s="396" t="s">
        <v>485</v>
      </c>
      <c r="J811" s="396" t="s">
        <v>486</v>
      </c>
      <c r="K811" s="396" t="s">
        <v>487</v>
      </c>
      <c r="L811" s="395" t="s">
        <v>488</v>
      </c>
      <c r="M811" s="396" t="s">
        <v>607</v>
      </c>
      <c r="N811" s="396" t="s">
        <v>608</v>
      </c>
      <c r="O811" s="396" t="s">
        <v>487</v>
      </c>
      <c r="P811" s="396" t="s">
        <v>484</v>
      </c>
      <c r="Q811" s="395" t="s">
        <v>491</v>
      </c>
      <c r="R811" s="396" t="s">
        <v>492</v>
      </c>
      <c r="S811" s="396" t="s">
        <v>493</v>
      </c>
      <c r="T811" s="396">
        <v>49292120</v>
      </c>
      <c r="U811" s="396"/>
      <c r="V811" s="396"/>
      <c r="W811" s="397" t="s">
        <v>2035</v>
      </c>
      <c r="X811" s="396" t="s">
        <v>1262</v>
      </c>
      <c r="Y811" s="396" t="s">
        <v>496</v>
      </c>
      <c r="Z811" s="396" t="s">
        <v>497</v>
      </c>
      <c r="AA811" s="396" t="s">
        <v>498</v>
      </c>
      <c r="AB811" s="396" t="s">
        <v>499</v>
      </c>
      <c r="AC811" s="396" t="s">
        <v>500</v>
      </c>
      <c r="AD811" s="398">
        <v>109</v>
      </c>
      <c r="AE811" s="398">
        <v>109</v>
      </c>
      <c r="AF811" s="396" t="s">
        <v>741</v>
      </c>
      <c r="AG811" s="396">
        <v>1</v>
      </c>
      <c r="AH811" s="398">
        <v>109</v>
      </c>
      <c r="AI811" s="398">
        <v>109</v>
      </c>
      <c r="AJ811" s="396" t="s">
        <v>501</v>
      </c>
      <c r="AK811" s="396" t="s">
        <v>502</v>
      </c>
      <c r="AL811" s="395" t="s">
        <v>503</v>
      </c>
      <c r="AM811" s="396">
        <v>34810</v>
      </c>
      <c r="AN811" s="396">
        <v>71620</v>
      </c>
      <c r="AO811" s="395" t="s">
        <v>477</v>
      </c>
      <c r="AP811" s="395" t="s">
        <v>504</v>
      </c>
      <c r="AQ811" s="396" t="s">
        <v>1263</v>
      </c>
      <c r="AR811" s="396" t="s">
        <v>540</v>
      </c>
      <c r="AS811" s="397" t="s">
        <v>1595</v>
      </c>
      <c r="AT811" s="396" t="s">
        <v>482</v>
      </c>
      <c r="AU811" s="396" t="s">
        <v>2036</v>
      </c>
      <c r="AV811" s="398" t="s">
        <v>2037</v>
      </c>
      <c r="AW811" s="396" t="s">
        <v>777</v>
      </c>
      <c r="AX811" s="396" t="s">
        <v>509</v>
      </c>
      <c r="AY811" s="398" t="s">
        <v>1599</v>
      </c>
      <c r="AZ811" s="396" t="s">
        <v>1484</v>
      </c>
      <c r="BA811" s="396" t="s">
        <v>1485</v>
      </c>
      <c r="BB811" s="396" t="s">
        <v>1486</v>
      </c>
      <c r="BC811" s="396" t="s">
        <v>512</v>
      </c>
      <c r="BD811" s="396" t="s">
        <v>2038</v>
      </c>
      <c r="BE811" s="397" t="s">
        <v>1596</v>
      </c>
      <c r="BF811" s="396" t="s">
        <v>741</v>
      </c>
      <c r="BG811" s="398" t="s">
        <v>2037</v>
      </c>
      <c r="BH811" s="396"/>
      <c r="BI811" s="396"/>
      <c r="BJ811" s="396"/>
      <c r="BK811" s="396"/>
      <c r="BL811" s="396"/>
      <c r="BM811" s="396"/>
      <c r="BN811" s="396"/>
      <c r="BO811" s="396"/>
      <c r="BP811" s="396"/>
      <c r="BQ811" s="396"/>
      <c r="BR811" s="396"/>
    </row>
    <row r="812" spans="1:70" s="399" customFormat="1" hidden="1" x14ac:dyDescent="0.35">
      <c r="A812" s="395" t="s">
        <v>477</v>
      </c>
      <c r="B812" s="396" t="s">
        <v>478</v>
      </c>
      <c r="C812" s="396" t="s">
        <v>479</v>
      </c>
      <c r="D812" s="397" t="s">
        <v>480</v>
      </c>
      <c r="E812" s="397" t="s">
        <v>481</v>
      </c>
      <c r="F812" s="396" t="s">
        <v>482</v>
      </c>
      <c r="G812" s="396" t="s">
        <v>483</v>
      </c>
      <c r="H812" s="396" t="s">
        <v>484</v>
      </c>
      <c r="I812" s="396" t="s">
        <v>485</v>
      </c>
      <c r="J812" s="396" t="s">
        <v>486</v>
      </c>
      <c r="K812" s="396" t="s">
        <v>487</v>
      </c>
      <c r="L812" s="395" t="s">
        <v>488</v>
      </c>
      <c r="M812" s="396" t="s">
        <v>607</v>
      </c>
      <c r="N812" s="396" t="s">
        <v>608</v>
      </c>
      <c r="O812" s="396" t="s">
        <v>487</v>
      </c>
      <c r="P812" s="396" t="s">
        <v>484</v>
      </c>
      <c r="Q812" s="395" t="s">
        <v>491</v>
      </c>
      <c r="R812" s="396" t="s">
        <v>492</v>
      </c>
      <c r="S812" s="396" t="s">
        <v>493</v>
      </c>
      <c r="T812" s="396">
        <v>49292121</v>
      </c>
      <c r="U812" s="396"/>
      <c r="V812" s="396"/>
      <c r="W812" s="397" t="s">
        <v>2035</v>
      </c>
      <c r="X812" s="396" t="s">
        <v>1058</v>
      </c>
      <c r="Y812" s="396" t="s">
        <v>496</v>
      </c>
      <c r="Z812" s="396" t="s">
        <v>497</v>
      </c>
      <c r="AA812" s="396" t="s">
        <v>498</v>
      </c>
      <c r="AB812" s="396" t="s">
        <v>499</v>
      </c>
      <c r="AC812" s="396" t="s">
        <v>500</v>
      </c>
      <c r="AD812" s="398">
        <v>63</v>
      </c>
      <c r="AE812" s="398">
        <v>63</v>
      </c>
      <c r="AF812" s="396" t="s">
        <v>741</v>
      </c>
      <c r="AG812" s="396">
        <v>1</v>
      </c>
      <c r="AH812" s="398">
        <v>63</v>
      </c>
      <c r="AI812" s="398">
        <v>63</v>
      </c>
      <c r="AJ812" s="396" t="s">
        <v>501</v>
      </c>
      <c r="AK812" s="396" t="s">
        <v>502</v>
      </c>
      <c r="AL812" s="395" t="s">
        <v>503</v>
      </c>
      <c r="AM812" s="396">
        <v>34810</v>
      </c>
      <c r="AN812" s="396">
        <v>71635</v>
      </c>
      <c r="AO812" s="395" t="s">
        <v>477</v>
      </c>
      <c r="AP812" s="395" t="s">
        <v>504</v>
      </c>
      <c r="AQ812" s="396" t="s">
        <v>1059</v>
      </c>
      <c r="AR812" s="396" t="s">
        <v>540</v>
      </c>
      <c r="AS812" s="397" t="s">
        <v>1595</v>
      </c>
      <c r="AT812" s="396" t="s">
        <v>482</v>
      </c>
      <c r="AU812" s="396" t="s">
        <v>2036</v>
      </c>
      <c r="AV812" s="398" t="s">
        <v>2037</v>
      </c>
      <c r="AW812" s="396" t="s">
        <v>1060</v>
      </c>
      <c r="AX812" s="396" t="s">
        <v>603</v>
      </c>
      <c r="AY812" s="398" t="s">
        <v>2039</v>
      </c>
      <c r="AZ812" s="396" t="s">
        <v>1484</v>
      </c>
      <c r="BA812" s="396" t="s">
        <v>1485</v>
      </c>
      <c r="BB812" s="396" t="s">
        <v>1486</v>
      </c>
      <c r="BC812" s="396" t="s">
        <v>512</v>
      </c>
      <c r="BD812" s="396" t="s">
        <v>2038</v>
      </c>
      <c r="BE812" s="397" t="s">
        <v>1596</v>
      </c>
      <c r="BF812" s="396" t="s">
        <v>741</v>
      </c>
      <c r="BG812" s="398" t="s">
        <v>2037</v>
      </c>
      <c r="BH812" s="396"/>
      <c r="BI812" s="396"/>
      <c r="BJ812" s="396"/>
      <c r="BK812" s="396"/>
      <c r="BL812" s="396"/>
      <c r="BM812" s="396"/>
      <c r="BN812" s="396"/>
      <c r="BO812" s="396"/>
      <c r="BP812" s="396"/>
      <c r="BQ812" s="396"/>
      <c r="BR812" s="396"/>
    </row>
    <row r="813" spans="1:70" s="394" customFormat="1" hidden="1" x14ac:dyDescent="0.35">
      <c r="A813" s="390" t="s">
        <v>477</v>
      </c>
      <c r="B813" s="391" t="s">
        <v>478</v>
      </c>
      <c r="C813" s="391" t="s">
        <v>479</v>
      </c>
      <c r="D813" s="392" t="s">
        <v>480</v>
      </c>
      <c r="E813" s="392" t="s">
        <v>481</v>
      </c>
      <c r="F813" s="391" t="s">
        <v>482</v>
      </c>
      <c r="G813" s="391" t="s">
        <v>483</v>
      </c>
      <c r="H813" s="391" t="s">
        <v>484</v>
      </c>
      <c r="I813" s="391" t="s">
        <v>485</v>
      </c>
      <c r="J813" s="391" t="s">
        <v>486</v>
      </c>
      <c r="K813" s="391" t="s">
        <v>487</v>
      </c>
      <c r="L813" s="390" t="s">
        <v>488</v>
      </c>
      <c r="M813" s="391" t="s">
        <v>607</v>
      </c>
      <c r="N813" s="391" t="s">
        <v>608</v>
      </c>
      <c r="O813" s="391" t="s">
        <v>487</v>
      </c>
      <c r="P813" s="391" t="s">
        <v>484</v>
      </c>
      <c r="Q813" s="390" t="s">
        <v>491</v>
      </c>
      <c r="R813" s="391" t="s">
        <v>492</v>
      </c>
      <c r="S813" s="391" t="s">
        <v>493</v>
      </c>
      <c r="T813" s="391">
        <v>49292127</v>
      </c>
      <c r="U813" s="391"/>
      <c r="V813" s="391"/>
      <c r="W813" s="392" t="s">
        <v>1790</v>
      </c>
      <c r="X813" s="391" t="s">
        <v>1391</v>
      </c>
      <c r="Y813" s="391" t="s">
        <v>590</v>
      </c>
      <c r="Z813" s="391" t="s">
        <v>497</v>
      </c>
      <c r="AA813" s="391" t="s">
        <v>498</v>
      </c>
      <c r="AB813" s="391" t="s">
        <v>499</v>
      </c>
      <c r="AC813" s="391" t="s">
        <v>500</v>
      </c>
      <c r="AD813" s="393">
        <v>17400000</v>
      </c>
      <c r="AE813" s="393">
        <v>17400000</v>
      </c>
      <c r="AF813" s="391" t="s">
        <v>273</v>
      </c>
      <c r="AG813" s="391">
        <v>2.2633000000000001E-4</v>
      </c>
      <c r="AH813" s="393">
        <v>3811.99</v>
      </c>
      <c r="AI813" s="393">
        <v>3811.99</v>
      </c>
      <c r="AJ813" s="391" t="s">
        <v>501</v>
      </c>
      <c r="AK813" s="391" t="s">
        <v>502</v>
      </c>
      <c r="AL813" s="390" t="s">
        <v>503</v>
      </c>
      <c r="AM813" s="391">
        <v>34801</v>
      </c>
      <c r="AN813" s="391">
        <v>71305</v>
      </c>
      <c r="AO813" s="390" t="s">
        <v>477</v>
      </c>
      <c r="AP813" s="390" t="s">
        <v>504</v>
      </c>
      <c r="AQ813" s="391" t="s">
        <v>1392</v>
      </c>
      <c r="AR813" s="391" t="s">
        <v>540</v>
      </c>
      <c r="AS813" s="392" t="s">
        <v>1790</v>
      </c>
      <c r="AT813" s="391" t="s">
        <v>482</v>
      </c>
      <c r="AU813" s="391" t="s">
        <v>2040</v>
      </c>
      <c r="AV813" s="393" t="s">
        <v>1864</v>
      </c>
      <c r="AW813" s="391" t="s">
        <v>1865</v>
      </c>
      <c r="AX813" s="391" t="s">
        <v>603</v>
      </c>
      <c r="AY813" s="393" t="s">
        <v>1864</v>
      </c>
      <c r="AZ813" s="391">
        <v>2066069</v>
      </c>
      <c r="BA813" s="391" t="s">
        <v>1458</v>
      </c>
      <c r="BB813" s="391" t="s">
        <v>1459</v>
      </c>
      <c r="BC813" s="391" t="s">
        <v>1460</v>
      </c>
      <c r="BD813" s="391" t="s">
        <v>2041</v>
      </c>
      <c r="BE813" s="392" t="s">
        <v>1596</v>
      </c>
      <c r="BF813" s="391" t="s">
        <v>273</v>
      </c>
      <c r="BG813" s="393" t="s">
        <v>1864</v>
      </c>
      <c r="BH813" s="391">
        <v>10164865</v>
      </c>
      <c r="BI813" s="391">
        <v>3</v>
      </c>
      <c r="BJ813" s="391" t="s">
        <v>1865</v>
      </c>
      <c r="BK813" s="391" t="s">
        <v>618</v>
      </c>
      <c r="BL813" s="391" t="s">
        <v>601</v>
      </c>
      <c r="BM813" s="391"/>
      <c r="BN813" s="391"/>
      <c r="BO813" s="391"/>
      <c r="BP813" s="391"/>
      <c r="BQ813" s="391"/>
      <c r="BR813" s="391"/>
    </row>
    <row r="814" spans="1:70" s="394" customFormat="1" hidden="1" x14ac:dyDescent="0.35">
      <c r="A814" s="390" t="s">
        <v>477</v>
      </c>
      <c r="B814" s="391" t="s">
        <v>478</v>
      </c>
      <c r="C814" s="391" t="s">
        <v>479</v>
      </c>
      <c r="D814" s="392" t="s">
        <v>480</v>
      </c>
      <c r="E814" s="392" t="s">
        <v>481</v>
      </c>
      <c r="F814" s="391" t="s">
        <v>482</v>
      </c>
      <c r="G814" s="391" t="s">
        <v>483</v>
      </c>
      <c r="H814" s="391" t="s">
        <v>484</v>
      </c>
      <c r="I814" s="391" t="s">
        <v>485</v>
      </c>
      <c r="J814" s="391" t="s">
        <v>486</v>
      </c>
      <c r="K814" s="391" t="s">
        <v>487</v>
      </c>
      <c r="L814" s="390" t="s">
        <v>488</v>
      </c>
      <c r="M814" s="391" t="s">
        <v>607</v>
      </c>
      <c r="N814" s="391" t="s">
        <v>608</v>
      </c>
      <c r="O814" s="391" t="s">
        <v>487</v>
      </c>
      <c r="P814" s="391" t="s">
        <v>484</v>
      </c>
      <c r="Q814" s="390" t="s">
        <v>491</v>
      </c>
      <c r="R814" s="391" t="s">
        <v>492</v>
      </c>
      <c r="S814" s="391" t="s">
        <v>493</v>
      </c>
      <c r="T814" s="391">
        <v>49292128</v>
      </c>
      <c r="U814" s="391"/>
      <c r="V814" s="391"/>
      <c r="W814" s="392" t="s">
        <v>1790</v>
      </c>
      <c r="X814" s="391" t="s">
        <v>1391</v>
      </c>
      <c r="Y814" s="391" t="s">
        <v>590</v>
      </c>
      <c r="Z814" s="391" t="s">
        <v>497</v>
      </c>
      <c r="AA814" s="391" t="s">
        <v>498</v>
      </c>
      <c r="AB814" s="391" t="s">
        <v>499</v>
      </c>
      <c r="AC814" s="391" t="s">
        <v>605</v>
      </c>
      <c r="AD814" s="393">
        <v>0</v>
      </c>
      <c r="AE814" s="393">
        <v>0</v>
      </c>
      <c r="AF814" s="391" t="s">
        <v>273</v>
      </c>
      <c r="AG814" s="391">
        <v>2.2633000000000001E-4</v>
      </c>
      <c r="AH814" s="393">
        <v>126.15</v>
      </c>
      <c r="AI814" s="393">
        <v>126.15</v>
      </c>
      <c r="AJ814" s="391" t="s">
        <v>501</v>
      </c>
      <c r="AK814" s="391" t="s">
        <v>502</v>
      </c>
      <c r="AL814" s="390" t="s">
        <v>503</v>
      </c>
      <c r="AM814" s="391">
        <v>34801</v>
      </c>
      <c r="AN814" s="391">
        <v>71305</v>
      </c>
      <c r="AO814" s="390" t="s">
        <v>477</v>
      </c>
      <c r="AP814" s="390" t="s">
        <v>504</v>
      </c>
      <c r="AQ814" s="391" t="s">
        <v>1392</v>
      </c>
      <c r="AR814" s="391" t="s">
        <v>540</v>
      </c>
      <c r="AS814" s="392" t="s">
        <v>1790</v>
      </c>
      <c r="AT814" s="391" t="s">
        <v>482</v>
      </c>
      <c r="AU814" s="391" t="s">
        <v>2040</v>
      </c>
      <c r="AV814" s="393" t="s">
        <v>1864</v>
      </c>
      <c r="AW814" s="391" t="s">
        <v>1865</v>
      </c>
      <c r="AX814" s="391" t="s">
        <v>603</v>
      </c>
      <c r="AY814" s="393" t="s">
        <v>606</v>
      </c>
      <c r="AZ814" s="391">
        <v>2066069</v>
      </c>
      <c r="BA814" s="391" t="s">
        <v>1458</v>
      </c>
      <c r="BB814" s="391" t="s">
        <v>1459</v>
      </c>
      <c r="BC814" s="391" t="s">
        <v>1460</v>
      </c>
      <c r="BD814" s="391" t="s">
        <v>2041</v>
      </c>
      <c r="BE814" s="392" t="s">
        <v>1596</v>
      </c>
      <c r="BF814" s="391" t="s">
        <v>273</v>
      </c>
      <c r="BG814" s="393" t="s">
        <v>1864</v>
      </c>
      <c r="BH814" s="391">
        <v>10164865</v>
      </c>
      <c r="BI814" s="391">
        <v>3</v>
      </c>
      <c r="BJ814" s="391" t="s">
        <v>1865</v>
      </c>
      <c r="BK814" s="391" t="s">
        <v>618</v>
      </c>
      <c r="BL814" s="391" t="s">
        <v>601</v>
      </c>
      <c r="BM814" s="391"/>
      <c r="BN814" s="391"/>
      <c r="BO814" s="391"/>
      <c r="BP814" s="391"/>
      <c r="BQ814" s="391"/>
      <c r="BR814" s="391"/>
    </row>
    <row r="815" spans="1:70" hidden="1" x14ac:dyDescent="0.35">
      <c r="A815" s="301" t="s">
        <v>477</v>
      </c>
      <c r="B815" s="302" t="s">
        <v>478</v>
      </c>
      <c r="C815" s="302" t="s">
        <v>479</v>
      </c>
      <c r="D815" s="303" t="s">
        <v>480</v>
      </c>
      <c r="E815" s="303" t="s">
        <v>481</v>
      </c>
      <c r="F815" s="302" t="s">
        <v>482</v>
      </c>
      <c r="G815" s="302" t="s">
        <v>483</v>
      </c>
      <c r="H815" s="302" t="s">
        <v>484</v>
      </c>
      <c r="I815" s="302" t="s">
        <v>485</v>
      </c>
      <c r="J815" s="302" t="s">
        <v>486</v>
      </c>
      <c r="K815" s="302" t="s">
        <v>487</v>
      </c>
      <c r="L815" s="301" t="s">
        <v>488</v>
      </c>
      <c r="M815" s="302" t="s">
        <v>607</v>
      </c>
      <c r="N815" s="302" t="s">
        <v>608</v>
      </c>
      <c r="O815" s="302" t="s">
        <v>487</v>
      </c>
      <c r="P815" s="302" t="s">
        <v>484</v>
      </c>
      <c r="Q815" s="301" t="s">
        <v>491</v>
      </c>
      <c r="R815" s="302" t="s">
        <v>492</v>
      </c>
      <c r="S815" s="302" t="s">
        <v>493</v>
      </c>
      <c r="T815" s="302">
        <v>49368167</v>
      </c>
      <c r="U815" s="302"/>
      <c r="V815" s="302"/>
      <c r="W815" s="303" t="s">
        <v>1790</v>
      </c>
      <c r="X815" s="302" t="s">
        <v>792</v>
      </c>
      <c r="Y815" s="302" t="s">
        <v>590</v>
      </c>
      <c r="Z815" s="302" t="s">
        <v>793</v>
      </c>
      <c r="AA815" s="302"/>
      <c r="AB815" s="302" t="s">
        <v>794</v>
      </c>
      <c r="AC815" s="302" t="s">
        <v>795</v>
      </c>
      <c r="AD815" s="304">
        <v>0</v>
      </c>
      <c r="AE815" s="304">
        <v>1218000</v>
      </c>
      <c r="AF815" s="302" t="s">
        <v>273</v>
      </c>
      <c r="AG815" s="302">
        <v>2.2633000000000001E-4</v>
      </c>
      <c r="AH815" s="304">
        <v>0</v>
      </c>
      <c r="AI815" s="304">
        <v>275.67</v>
      </c>
      <c r="AJ815" s="302"/>
      <c r="AK815" s="302"/>
      <c r="AL815" s="301"/>
      <c r="AM815" s="302"/>
      <c r="AN815" s="302"/>
      <c r="AO815" s="301"/>
      <c r="AP815" s="301"/>
      <c r="AQ815" s="302" t="s">
        <v>796</v>
      </c>
      <c r="AR815" s="302"/>
      <c r="AS815" s="303"/>
      <c r="AT815" s="302"/>
      <c r="AU815" s="302"/>
      <c r="AV815" s="304"/>
      <c r="AW815" s="302"/>
      <c r="AX815" s="302"/>
      <c r="AY815" s="304"/>
      <c r="AZ815" s="302"/>
      <c r="BA815" s="302"/>
      <c r="BB815" s="302"/>
      <c r="BC815" s="302"/>
      <c r="BD815" s="302"/>
      <c r="BE815" s="303"/>
      <c r="BF815" s="302"/>
      <c r="BG815" s="304"/>
      <c r="BH815" s="302"/>
      <c r="BI815" s="302"/>
      <c r="BJ815" s="302"/>
      <c r="BK815" s="302"/>
      <c r="BL815" s="302"/>
      <c r="BM815" s="302"/>
      <c r="BN815" s="302"/>
      <c r="BO815" s="302"/>
      <c r="BP815" s="302"/>
      <c r="BQ815" s="302"/>
      <c r="BR815" s="302"/>
    </row>
    <row r="816" spans="1:70" hidden="1" x14ac:dyDescent="0.35">
      <c r="A816" s="301" t="s">
        <v>477</v>
      </c>
      <c r="B816" s="302" t="s">
        <v>478</v>
      </c>
      <c r="C816" s="302" t="s">
        <v>479</v>
      </c>
      <c r="D816" s="303" t="s">
        <v>480</v>
      </c>
      <c r="E816" s="303" t="s">
        <v>481</v>
      </c>
      <c r="F816" s="302" t="s">
        <v>482</v>
      </c>
      <c r="G816" s="302" t="s">
        <v>483</v>
      </c>
      <c r="H816" s="302" t="s">
        <v>484</v>
      </c>
      <c r="I816" s="302" t="s">
        <v>485</v>
      </c>
      <c r="J816" s="302" t="s">
        <v>486</v>
      </c>
      <c r="K816" s="302" t="s">
        <v>487</v>
      </c>
      <c r="L816" s="301" t="s">
        <v>488</v>
      </c>
      <c r="M816" s="302" t="s">
        <v>607</v>
      </c>
      <c r="N816" s="302" t="s">
        <v>608</v>
      </c>
      <c r="O816" s="302" t="s">
        <v>487</v>
      </c>
      <c r="P816" s="302" t="s">
        <v>484</v>
      </c>
      <c r="Q816" s="301" t="s">
        <v>491</v>
      </c>
      <c r="R816" s="302" t="s">
        <v>492</v>
      </c>
      <c r="S816" s="302" t="s">
        <v>493</v>
      </c>
      <c r="T816" s="302">
        <v>49368168</v>
      </c>
      <c r="U816" s="302"/>
      <c r="V816" s="302"/>
      <c r="W816" s="303" t="s">
        <v>2035</v>
      </c>
      <c r="X816" s="302" t="s">
        <v>792</v>
      </c>
      <c r="Y816" s="302" t="s">
        <v>496</v>
      </c>
      <c r="Z816" s="302" t="s">
        <v>793</v>
      </c>
      <c r="AA816" s="302"/>
      <c r="AB816" s="302" t="s">
        <v>794</v>
      </c>
      <c r="AC816" s="302" t="s">
        <v>795</v>
      </c>
      <c r="AD816" s="304">
        <v>0</v>
      </c>
      <c r="AE816" s="304">
        <v>23.24</v>
      </c>
      <c r="AF816" s="302" t="s">
        <v>741</v>
      </c>
      <c r="AG816" s="302">
        <v>1</v>
      </c>
      <c r="AH816" s="304">
        <v>0</v>
      </c>
      <c r="AI816" s="304">
        <v>23.24</v>
      </c>
      <c r="AJ816" s="302"/>
      <c r="AK816" s="302"/>
      <c r="AL816" s="301"/>
      <c r="AM816" s="302"/>
      <c r="AN816" s="302"/>
      <c r="AO816" s="301"/>
      <c r="AP816" s="301"/>
      <c r="AQ816" s="302" t="s">
        <v>796</v>
      </c>
      <c r="AR816" s="302"/>
      <c r="AS816" s="303"/>
      <c r="AT816" s="302"/>
      <c r="AU816" s="302"/>
      <c r="AV816" s="304"/>
      <c r="AW816" s="302"/>
      <c r="AX816" s="302"/>
      <c r="AY816" s="304"/>
      <c r="AZ816" s="302"/>
      <c r="BA816" s="302"/>
      <c r="BB816" s="302"/>
      <c r="BC816" s="302"/>
      <c r="BD816" s="302"/>
      <c r="BE816" s="303"/>
      <c r="BF816" s="302"/>
      <c r="BG816" s="304"/>
      <c r="BH816" s="302"/>
      <c r="BI816" s="302"/>
      <c r="BJ816" s="302"/>
      <c r="BK816" s="302"/>
      <c r="BL816" s="302"/>
      <c r="BM816" s="302"/>
      <c r="BN816" s="302"/>
      <c r="BO816" s="302"/>
      <c r="BP816" s="302"/>
      <c r="BQ816" s="302"/>
      <c r="BR816" s="302"/>
    </row>
    <row r="817" spans="1:70" hidden="1" x14ac:dyDescent="0.35">
      <c r="A817" s="301" t="s">
        <v>477</v>
      </c>
      <c r="B817" s="302" t="s">
        <v>478</v>
      </c>
      <c r="C817" s="302" t="s">
        <v>479</v>
      </c>
      <c r="D817" s="303" t="s">
        <v>480</v>
      </c>
      <c r="E817" s="303" t="s">
        <v>481</v>
      </c>
      <c r="F817" s="302" t="s">
        <v>482</v>
      </c>
      <c r="G817" s="302" t="s">
        <v>483</v>
      </c>
      <c r="H817" s="302" t="s">
        <v>484</v>
      </c>
      <c r="I817" s="302" t="s">
        <v>485</v>
      </c>
      <c r="J817" s="302" t="s">
        <v>486</v>
      </c>
      <c r="K817" s="302" t="s">
        <v>487</v>
      </c>
      <c r="L817" s="301" t="s">
        <v>488</v>
      </c>
      <c r="M817" s="302" t="s">
        <v>607</v>
      </c>
      <c r="N817" s="302" t="s">
        <v>608</v>
      </c>
      <c r="O817" s="302" t="s">
        <v>487</v>
      </c>
      <c r="P817" s="302" t="s">
        <v>484</v>
      </c>
      <c r="Q817" s="301" t="s">
        <v>491</v>
      </c>
      <c r="R817" s="302" t="s">
        <v>492</v>
      </c>
      <c r="S817" s="302" t="s">
        <v>493</v>
      </c>
      <c r="T817" s="302">
        <v>49457347</v>
      </c>
      <c r="U817" s="302"/>
      <c r="V817" s="302"/>
      <c r="W817" s="303" t="s">
        <v>1790</v>
      </c>
      <c r="X817" s="302" t="s">
        <v>792</v>
      </c>
      <c r="Y817" s="302" t="s">
        <v>590</v>
      </c>
      <c r="Z817" s="302" t="s">
        <v>793</v>
      </c>
      <c r="AA817" s="302"/>
      <c r="AB817" s="302" t="s">
        <v>794</v>
      </c>
      <c r="AC817" s="302" t="s">
        <v>795</v>
      </c>
      <c r="AD817" s="304">
        <v>0</v>
      </c>
      <c r="AE817" s="304">
        <v>0</v>
      </c>
      <c r="AF817" s="302" t="s">
        <v>273</v>
      </c>
      <c r="AG817" s="302"/>
      <c r="AH817" s="304">
        <v>0</v>
      </c>
      <c r="AI817" s="304">
        <v>8.83</v>
      </c>
      <c r="AJ817" s="302"/>
      <c r="AK817" s="302"/>
      <c r="AL817" s="301"/>
      <c r="AM817" s="302"/>
      <c r="AN817" s="302"/>
      <c r="AO817" s="301"/>
      <c r="AP817" s="301"/>
      <c r="AQ817" s="302" t="s">
        <v>796</v>
      </c>
      <c r="AR817" s="302"/>
      <c r="AS817" s="303"/>
      <c r="AT817" s="302"/>
      <c r="AU817" s="302"/>
      <c r="AV817" s="304"/>
      <c r="AW817" s="302"/>
      <c r="AX817" s="302"/>
      <c r="AY817" s="304"/>
      <c r="AZ817" s="302"/>
      <c r="BA817" s="302"/>
      <c r="BB817" s="302"/>
      <c r="BC817" s="302"/>
      <c r="BD817" s="302"/>
      <c r="BE817" s="303"/>
      <c r="BF817" s="302"/>
      <c r="BG817" s="304"/>
      <c r="BH817" s="302"/>
      <c r="BI817" s="302"/>
      <c r="BJ817" s="302"/>
      <c r="BK817" s="302"/>
      <c r="BL817" s="302"/>
      <c r="BM817" s="302"/>
      <c r="BN817" s="302"/>
      <c r="BO817" s="302"/>
      <c r="BP817" s="302"/>
      <c r="BQ817" s="302"/>
      <c r="BR817" s="302"/>
    </row>
    <row r="818" spans="1:70" s="399" customFormat="1" hidden="1" x14ac:dyDescent="0.35">
      <c r="A818" s="395" t="s">
        <v>477</v>
      </c>
      <c r="B818" s="396" t="s">
        <v>478</v>
      </c>
      <c r="C818" s="396" t="s">
        <v>479</v>
      </c>
      <c r="D818" s="397" t="s">
        <v>480</v>
      </c>
      <c r="E818" s="397" t="s">
        <v>481</v>
      </c>
      <c r="F818" s="396" t="s">
        <v>482</v>
      </c>
      <c r="G818" s="396" t="s">
        <v>483</v>
      </c>
      <c r="H818" s="396" t="s">
        <v>484</v>
      </c>
      <c r="I818" s="396" t="s">
        <v>485</v>
      </c>
      <c r="J818" s="396" t="s">
        <v>486</v>
      </c>
      <c r="K818" s="396" t="s">
        <v>487</v>
      </c>
      <c r="L818" s="395" t="s">
        <v>488</v>
      </c>
      <c r="M818" s="396" t="s">
        <v>607</v>
      </c>
      <c r="N818" s="396" t="s">
        <v>608</v>
      </c>
      <c r="O818" s="396" t="s">
        <v>487</v>
      </c>
      <c r="P818" s="396" t="s">
        <v>484</v>
      </c>
      <c r="Q818" s="395" t="s">
        <v>491</v>
      </c>
      <c r="R818" s="396" t="s">
        <v>492</v>
      </c>
      <c r="S818" s="396" t="s">
        <v>493</v>
      </c>
      <c r="T818" s="396">
        <v>49502939</v>
      </c>
      <c r="U818" s="396"/>
      <c r="V818" s="396"/>
      <c r="W818" s="397" t="s">
        <v>2042</v>
      </c>
      <c r="X818" s="396" t="s">
        <v>1262</v>
      </c>
      <c r="Y818" s="396" t="s">
        <v>496</v>
      </c>
      <c r="Z818" s="396" t="s">
        <v>497</v>
      </c>
      <c r="AA818" s="396" t="s">
        <v>498</v>
      </c>
      <c r="AB818" s="396" t="s">
        <v>499</v>
      </c>
      <c r="AC818" s="396" t="s">
        <v>500</v>
      </c>
      <c r="AD818" s="398">
        <v>166</v>
      </c>
      <c r="AE818" s="398">
        <v>166</v>
      </c>
      <c r="AF818" s="396" t="s">
        <v>741</v>
      </c>
      <c r="AG818" s="396">
        <v>1</v>
      </c>
      <c r="AH818" s="398">
        <v>166</v>
      </c>
      <c r="AI818" s="398">
        <v>166</v>
      </c>
      <c r="AJ818" s="396" t="s">
        <v>501</v>
      </c>
      <c r="AK818" s="396" t="s">
        <v>502</v>
      </c>
      <c r="AL818" s="395" t="s">
        <v>503</v>
      </c>
      <c r="AM818" s="396">
        <v>34810</v>
      </c>
      <c r="AN818" s="396">
        <v>71620</v>
      </c>
      <c r="AO818" s="395" t="s">
        <v>477</v>
      </c>
      <c r="AP818" s="395" t="s">
        <v>504</v>
      </c>
      <c r="AQ818" s="396" t="s">
        <v>1263</v>
      </c>
      <c r="AR818" s="396" t="s">
        <v>540</v>
      </c>
      <c r="AS818" s="397" t="s">
        <v>2042</v>
      </c>
      <c r="AT818" s="396" t="s">
        <v>482</v>
      </c>
      <c r="AU818" s="396" t="s">
        <v>2043</v>
      </c>
      <c r="AV818" s="398" t="s">
        <v>2044</v>
      </c>
      <c r="AW818" s="396" t="s">
        <v>839</v>
      </c>
      <c r="AX818" s="396" t="s">
        <v>509</v>
      </c>
      <c r="AY818" s="398" t="s">
        <v>2044</v>
      </c>
      <c r="AZ818" s="396" t="s">
        <v>1484</v>
      </c>
      <c r="BA818" s="396" t="s">
        <v>1485</v>
      </c>
      <c r="BB818" s="396" t="s">
        <v>1486</v>
      </c>
      <c r="BC818" s="396" t="s">
        <v>512</v>
      </c>
      <c r="BD818" s="396" t="s">
        <v>2045</v>
      </c>
      <c r="BE818" s="397" t="s">
        <v>1601</v>
      </c>
      <c r="BF818" s="396" t="s">
        <v>741</v>
      </c>
      <c r="BG818" s="398" t="s">
        <v>2044</v>
      </c>
      <c r="BH818" s="396"/>
      <c r="BI818" s="396"/>
      <c r="BJ818" s="396"/>
      <c r="BK818" s="396"/>
      <c r="BL818" s="396"/>
      <c r="BM818" s="396"/>
      <c r="BN818" s="396"/>
      <c r="BO818" s="396"/>
      <c r="BP818" s="396"/>
      <c r="BQ818" s="396"/>
      <c r="BR818" s="396"/>
    </row>
    <row r="819" spans="1:70" hidden="1" x14ac:dyDescent="0.35">
      <c r="A819" s="301" t="s">
        <v>477</v>
      </c>
      <c r="B819" s="302" t="s">
        <v>478</v>
      </c>
      <c r="C819" s="302" t="s">
        <v>479</v>
      </c>
      <c r="D819" s="303" t="s">
        <v>480</v>
      </c>
      <c r="E819" s="303" t="s">
        <v>481</v>
      </c>
      <c r="F819" s="302" t="s">
        <v>482</v>
      </c>
      <c r="G819" s="302" t="s">
        <v>483</v>
      </c>
      <c r="H819" s="302" t="s">
        <v>484</v>
      </c>
      <c r="I819" s="302" t="s">
        <v>485</v>
      </c>
      <c r="J819" s="302" t="s">
        <v>486</v>
      </c>
      <c r="K819" s="302" t="s">
        <v>487</v>
      </c>
      <c r="L819" s="301" t="s">
        <v>488</v>
      </c>
      <c r="M819" s="302" t="s">
        <v>607</v>
      </c>
      <c r="N819" s="302" t="s">
        <v>608</v>
      </c>
      <c r="O819" s="302" t="s">
        <v>487</v>
      </c>
      <c r="P819" s="302" t="s">
        <v>484</v>
      </c>
      <c r="Q819" s="301" t="s">
        <v>491</v>
      </c>
      <c r="R819" s="302" t="s">
        <v>492</v>
      </c>
      <c r="S819" s="302" t="s">
        <v>493</v>
      </c>
      <c r="T819" s="302">
        <v>49559262</v>
      </c>
      <c r="U819" s="302"/>
      <c r="V819" s="302"/>
      <c r="W819" s="303" t="s">
        <v>2042</v>
      </c>
      <c r="X819" s="302" t="s">
        <v>792</v>
      </c>
      <c r="Y819" s="302" t="s">
        <v>496</v>
      </c>
      <c r="Z819" s="302" t="s">
        <v>793</v>
      </c>
      <c r="AA819" s="302"/>
      <c r="AB819" s="302" t="s">
        <v>794</v>
      </c>
      <c r="AC819" s="302" t="s">
        <v>795</v>
      </c>
      <c r="AD819" s="304">
        <v>0</v>
      </c>
      <c r="AE819" s="304">
        <v>11.62</v>
      </c>
      <c r="AF819" s="302" t="s">
        <v>741</v>
      </c>
      <c r="AG819" s="302">
        <v>1</v>
      </c>
      <c r="AH819" s="304">
        <v>0</v>
      </c>
      <c r="AI819" s="304">
        <v>11.62</v>
      </c>
      <c r="AJ819" s="302"/>
      <c r="AK819" s="302"/>
      <c r="AL819" s="301"/>
      <c r="AM819" s="302"/>
      <c r="AN819" s="302"/>
      <c r="AO819" s="301"/>
      <c r="AP819" s="301"/>
      <c r="AQ819" s="302" t="s">
        <v>796</v>
      </c>
      <c r="AR819" s="302"/>
      <c r="AS819" s="303"/>
      <c r="AT819" s="302"/>
      <c r="AU819" s="302"/>
      <c r="AV819" s="304"/>
      <c r="AW819" s="302"/>
      <c r="AX819" s="302"/>
      <c r="AY819" s="304"/>
      <c r="AZ819" s="302"/>
      <c r="BA819" s="302"/>
      <c r="BB819" s="302"/>
      <c r="BC819" s="302"/>
      <c r="BD819" s="302"/>
      <c r="BE819" s="303"/>
      <c r="BF819" s="302"/>
      <c r="BG819" s="304"/>
      <c r="BH819" s="302"/>
      <c r="BI819" s="302"/>
      <c r="BJ819" s="302"/>
      <c r="BK819" s="302"/>
      <c r="BL819" s="302"/>
      <c r="BM819" s="302"/>
      <c r="BN819" s="302"/>
      <c r="BO819" s="302"/>
      <c r="BP819" s="302"/>
      <c r="BQ819" s="302"/>
      <c r="BR819" s="302"/>
    </row>
    <row r="820" spans="1:70" s="399" customFormat="1" hidden="1" x14ac:dyDescent="0.35">
      <c r="A820" s="395" t="s">
        <v>477</v>
      </c>
      <c r="B820" s="396" t="s">
        <v>478</v>
      </c>
      <c r="C820" s="396" t="s">
        <v>479</v>
      </c>
      <c r="D820" s="397" t="s">
        <v>480</v>
      </c>
      <c r="E820" s="397" t="s">
        <v>481</v>
      </c>
      <c r="F820" s="396" t="s">
        <v>482</v>
      </c>
      <c r="G820" s="396" t="s">
        <v>483</v>
      </c>
      <c r="H820" s="396" t="s">
        <v>484</v>
      </c>
      <c r="I820" s="396" t="s">
        <v>485</v>
      </c>
      <c r="J820" s="396" t="s">
        <v>486</v>
      </c>
      <c r="K820" s="396" t="s">
        <v>487</v>
      </c>
      <c r="L820" s="395" t="s">
        <v>488</v>
      </c>
      <c r="M820" s="396" t="s">
        <v>607</v>
      </c>
      <c r="N820" s="396" t="s">
        <v>608</v>
      </c>
      <c r="O820" s="396" t="s">
        <v>487</v>
      </c>
      <c r="P820" s="396" t="s">
        <v>484</v>
      </c>
      <c r="Q820" s="395" t="s">
        <v>491</v>
      </c>
      <c r="R820" s="396" t="s">
        <v>492</v>
      </c>
      <c r="S820" s="396" t="s">
        <v>493</v>
      </c>
      <c r="T820" s="396">
        <v>49702570</v>
      </c>
      <c r="U820" s="396"/>
      <c r="V820" s="396"/>
      <c r="W820" s="397" t="s">
        <v>1613</v>
      </c>
      <c r="X820" s="396" t="s">
        <v>1262</v>
      </c>
      <c r="Y820" s="396" t="s">
        <v>496</v>
      </c>
      <c r="Z820" s="396" t="s">
        <v>497</v>
      </c>
      <c r="AA820" s="396" t="s">
        <v>498</v>
      </c>
      <c r="AB820" s="396" t="s">
        <v>499</v>
      </c>
      <c r="AC820" s="396" t="s">
        <v>500</v>
      </c>
      <c r="AD820" s="398">
        <v>182000</v>
      </c>
      <c r="AE820" s="398">
        <v>182000</v>
      </c>
      <c r="AF820" s="396" t="s">
        <v>273</v>
      </c>
      <c r="AG820" s="396">
        <v>2.2397000000000001E-4</v>
      </c>
      <c r="AH820" s="398">
        <v>40.76</v>
      </c>
      <c r="AI820" s="398">
        <v>40.76</v>
      </c>
      <c r="AJ820" s="396" t="s">
        <v>501</v>
      </c>
      <c r="AK820" s="396" t="s">
        <v>502</v>
      </c>
      <c r="AL820" s="395" t="s">
        <v>503</v>
      </c>
      <c r="AM820" s="396">
        <v>34810</v>
      </c>
      <c r="AN820" s="396">
        <v>71620</v>
      </c>
      <c r="AO820" s="395" t="s">
        <v>477</v>
      </c>
      <c r="AP820" s="395" t="s">
        <v>504</v>
      </c>
      <c r="AQ820" s="396" t="s">
        <v>1263</v>
      </c>
      <c r="AR820" s="396" t="s">
        <v>540</v>
      </c>
      <c r="AS820" s="397" t="s">
        <v>1613</v>
      </c>
      <c r="AT820" s="396" t="s">
        <v>482</v>
      </c>
      <c r="AU820" s="396" t="s">
        <v>2046</v>
      </c>
      <c r="AV820" s="398" t="s">
        <v>2047</v>
      </c>
      <c r="AW820" s="396" t="s">
        <v>839</v>
      </c>
      <c r="AX820" s="396" t="s">
        <v>509</v>
      </c>
      <c r="AY820" s="398" t="s">
        <v>2047</v>
      </c>
      <c r="AZ820" s="396" t="s">
        <v>1418</v>
      </c>
      <c r="BA820" s="396" t="s">
        <v>1419</v>
      </c>
      <c r="BB820" s="396" t="s">
        <v>1420</v>
      </c>
      <c r="BC820" s="396" t="s">
        <v>1421</v>
      </c>
      <c r="BD820" s="396" t="s">
        <v>2048</v>
      </c>
      <c r="BE820" s="397" t="s">
        <v>1612</v>
      </c>
      <c r="BF820" s="396" t="s">
        <v>273</v>
      </c>
      <c r="BG820" s="398" t="s">
        <v>2047</v>
      </c>
      <c r="BH820" s="396"/>
      <c r="BI820" s="396"/>
      <c r="BJ820" s="396"/>
      <c r="BK820" s="396"/>
      <c r="BL820" s="396"/>
      <c r="BM820" s="396"/>
      <c r="BN820" s="396"/>
      <c r="BO820" s="396"/>
      <c r="BP820" s="396"/>
      <c r="BQ820" s="396"/>
      <c r="BR820" s="396"/>
    </row>
    <row r="821" spans="1:70" hidden="1" x14ac:dyDescent="0.35">
      <c r="A821" s="301" t="s">
        <v>477</v>
      </c>
      <c r="B821" s="302" t="s">
        <v>478</v>
      </c>
      <c r="C821" s="302" t="s">
        <v>479</v>
      </c>
      <c r="D821" s="303" t="s">
        <v>480</v>
      </c>
      <c r="E821" s="303" t="s">
        <v>481</v>
      </c>
      <c r="F821" s="302" t="s">
        <v>482</v>
      </c>
      <c r="G821" s="302" t="s">
        <v>483</v>
      </c>
      <c r="H821" s="302" t="s">
        <v>484</v>
      </c>
      <c r="I821" s="302" t="s">
        <v>485</v>
      </c>
      <c r="J821" s="302" t="s">
        <v>486</v>
      </c>
      <c r="K821" s="302" t="s">
        <v>487</v>
      </c>
      <c r="L821" s="301" t="s">
        <v>488</v>
      </c>
      <c r="M821" s="302" t="s">
        <v>607</v>
      </c>
      <c r="N821" s="302" t="s">
        <v>608</v>
      </c>
      <c r="O821" s="302" t="s">
        <v>487</v>
      </c>
      <c r="P821" s="302" t="s">
        <v>484</v>
      </c>
      <c r="Q821" s="301" t="s">
        <v>491</v>
      </c>
      <c r="R821" s="302" t="s">
        <v>492</v>
      </c>
      <c r="S821" s="302" t="s">
        <v>493</v>
      </c>
      <c r="T821" s="302">
        <v>49750344</v>
      </c>
      <c r="U821" s="302"/>
      <c r="V821" s="302"/>
      <c r="W821" s="303" t="s">
        <v>1613</v>
      </c>
      <c r="X821" s="302" t="s">
        <v>792</v>
      </c>
      <c r="Y821" s="302" t="s">
        <v>496</v>
      </c>
      <c r="Z821" s="302" t="s">
        <v>793</v>
      </c>
      <c r="AA821" s="302"/>
      <c r="AB821" s="302" t="s">
        <v>794</v>
      </c>
      <c r="AC821" s="302" t="s">
        <v>795</v>
      </c>
      <c r="AD821" s="304">
        <v>0</v>
      </c>
      <c r="AE821" s="304">
        <v>12740</v>
      </c>
      <c r="AF821" s="302" t="s">
        <v>273</v>
      </c>
      <c r="AG821" s="302">
        <v>2.2397000000000001E-4</v>
      </c>
      <c r="AH821" s="304">
        <v>0</v>
      </c>
      <c r="AI821" s="304">
        <v>2.85</v>
      </c>
      <c r="AJ821" s="302"/>
      <c r="AK821" s="302"/>
      <c r="AL821" s="301"/>
      <c r="AM821" s="302"/>
      <c r="AN821" s="302"/>
      <c r="AO821" s="301"/>
      <c r="AP821" s="301"/>
      <c r="AQ821" s="302" t="s">
        <v>796</v>
      </c>
      <c r="AR821" s="302"/>
      <c r="AS821" s="303"/>
      <c r="AT821" s="302"/>
      <c r="AU821" s="302"/>
      <c r="AV821" s="304"/>
      <c r="AW821" s="302"/>
      <c r="AX821" s="302"/>
      <c r="AY821" s="304"/>
      <c r="AZ821" s="302"/>
      <c r="BA821" s="302"/>
      <c r="BB821" s="302"/>
      <c r="BC821" s="302"/>
      <c r="BD821" s="302"/>
      <c r="BE821" s="303"/>
      <c r="BF821" s="302"/>
      <c r="BG821" s="304"/>
      <c r="BH821" s="302"/>
      <c r="BI821" s="302"/>
      <c r="BJ821" s="302"/>
      <c r="BK821" s="302"/>
      <c r="BL821" s="302"/>
      <c r="BM821" s="302"/>
      <c r="BN821" s="302"/>
      <c r="BO821" s="302"/>
      <c r="BP821" s="302"/>
      <c r="BQ821" s="302"/>
      <c r="BR821" s="302"/>
    </row>
    <row r="822" spans="1:70" s="414" customFormat="1" hidden="1" x14ac:dyDescent="0.35">
      <c r="A822" s="410" t="s">
        <v>477</v>
      </c>
      <c r="B822" s="411" t="s">
        <v>478</v>
      </c>
      <c r="C822" s="411" t="s">
        <v>479</v>
      </c>
      <c r="D822" s="412" t="s">
        <v>480</v>
      </c>
      <c r="E822" s="412" t="s">
        <v>481</v>
      </c>
      <c r="F822" s="411" t="s">
        <v>482</v>
      </c>
      <c r="G822" s="411" t="s">
        <v>483</v>
      </c>
      <c r="H822" s="411" t="s">
        <v>484</v>
      </c>
      <c r="I822" s="411" t="s">
        <v>485</v>
      </c>
      <c r="J822" s="411" t="s">
        <v>486</v>
      </c>
      <c r="K822" s="411" t="s">
        <v>487</v>
      </c>
      <c r="L822" s="410" t="s">
        <v>488</v>
      </c>
      <c r="M822" s="411" t="s">
        <v>607</v>
      </c>
      <c r="N822" s="411" t="s">
        <v>608</v>
      </c>
      <c r="O822" s="411" t="s">
        <v>487</v>
      </c>
      <c r="P822" s="411" t="s">
        <v>484</v>
      </c>
      <c r="Q822" s="410" t="s">
        <v>491</v>
      </c>
      <c r="R822" s="411" t="s">
        <v>492</v>
      </c>
      <c r="S822" s="411" t="s">
        <v>493</v>
      </c>
      <c r="T822" s="411">
        <v>50275416</v>
      </c>
      <c r="U822" s="411"/>
      <c r="V822" s="411"/>
      <c r="W822" s="412" t="s">
        <v>2049</v>
      </c>
      <c r="X822" s="411" t="s">
        <v>1242</v>
      </c>
      <c r="Y822" s="411" t="s">
        <v>590</v>
      </c>
      <c r="Z822" s="411" t="s">
        <v>497</v>
      </c>
      <c r="AA822" s="411" t="s">
        <v>498</v>
      </c>
      <c r="AB822" s="411" t="s">
        <v>499</v>
      </c>
      <c r="AC822" s="411" t="s">
        <v>500</v>
      </c>
      <c r="AD822" s="413">
        <v>3010000</v>
      </c>
      <c r="AE822" s="413">
        <v>3010000</v>
      </c>
      <c r="AF822" s="411" t="s">
        <v>273</v>
      </c>
      <c r="AG822" s="411">
        <v>2.2622000000000001E-4</v>
      </c>
      <c r="AH822" s="413">
        <v>680.92</v>
      </c>
      <c r="AI822" s="413">
        <v>680.92</v>
      </c>
      <c r="AJ822" s="411" t="s">
        <v>501</v>
      </c>
      <c r="AK822" s="411" t="s">
        <v>502</v>
      </c>
      <c r="AL822" s="410" t="s">
        <v>503</v>
      </c>
      <c r="AM822" s="411">
        <v>34801</v>
      </c>
      <c r="AN822" s="411">
        <v>72715</v>
      </c>
      <c r="AO822" s="410" t="s">
        <v>477</v>
      </c>
      <c r="AP822" s="410" t="s">
        <v>504</v>
      </c>
      <c r="AQ822" s="411" t="s">
        <v>1243</v>
      </c>
      <c r="AR822" s="411" t="s">
        <v>947</v>
      </c>
      <c r="AS822" s="412" t="s">
        <v>2049</v>
      </c>
      <c r="AT822" s="411" t="s">
        <v>482</v>
      </c>
      <c r="AU822" s="411" t="s">
        <v>2050</v>
      </c>
      <c r="AV822" s="413" t="s">
        <v>2051</v>
      </c>
      <c r="AW822" s="411" t="s">
        <v>2052</v>
      </c>
      <c r="AX822" s="411" t="s">
        <v>509</v>
      </c>
      <c r="AY822" s="413" t="s">
        <v>2051</v>
      </c>
      <c r="AZ822" s="411">
        <v>1040733</v>
      </c>
      <c r="BA822" s="411" t="s">
        <v>2053</v>
      </c>
      <c r="BB822" s="411" t="s">
        <v>2054</v>
      </c>
      <c r="BC822" s="411" t="s">
        <v>2055</v>
      </c>
      <c r="BD822" s="411" t="s">
        <v>2056</v>
      </c>
      <c r="BE822" s="412" t="s">
        <v>1627</v>
      </c>
      <c r="BF822" s="411" t="s">
        <v>273</v>
      </c>
      <c r="BG822" s="413" t="s">
        <v>2051</v>
      </c>
      <c r="BH822" s="411">
        <v>10225738</v>
      </c>
      <c r="BI822" s="411">
        <v>1</v>
      </c>
      <c r="BJ822" s="411" t="s">
        <v>2052</v>
      </c>
      <c r="BK822" s="411" t="s">
        <v>600</v>
      </c>
      <c r="BL822" s="411" t="s">
        <v>601</v>
      </c>
      <c r="BM822" s="411"/>
      <c r="BN822" s="411"/>
      <c r="BO822" s="411"/>
      <c r="BP822" s="411"/>
      <c r="BQ822" s="411"/>
      <c r="BR822" s="411"/>
    </row>
    <row r="823" spans="1:70" hidden="1" x14ac:dyDescent="0.35">
      <c r="A823" s="301" t="s">
        <v>477</v>
      </c>
      <c r="B823" s="302" t="s">
        <v>478</v>
      </c>
      <c r="C823" s="302" t="s">
        <v>479</v>
      </c>
      <c r="D823" s="303" t="s">
        <v>480</v>
      </c>
      <c r="E823" s="303" t="s">
        <v>481</v>
      </c>
      <c r="F823" s="302" t="s">
        <v>482</v>
      </c>
      <c r="G823" s="302" t="s">
        <v>483</v>
      </c>
      <c r="H823" s="302" t="s">
        <v>484</v>
      </c>
      <c r="I823" s="302" t="s">
        <v>485</v>
      </c>
      <c r="J823" s="302" t="s">
        <v>486</v>
      </c>
      <c r="K823" s="302" t="s">
        <v>487</v>
      </c>
      <c r="L823" s="301" t="s">
        <v>488</v>
      </c>
      <c r="M823" s="302" t="s">
        <v>607</v>
      </c>
      <c r="N823" s="302" t="s">
        <v>608</v>
      </c>
      <c r="O823" s="302" t="s">
        <v>487</v>
      </c>
      <c r="P823" s="302" t="s">
        <v>484</v>
      </c>
      <c r="Q823" s="301" t="s">
        <v>491</v>
      </c>
      <c r="R823" s="302" t="s">
        <v>492</v>
      </c>
      <c r="S823" s="302" t="s">
        <v>493</v>
      </c>
      <c r="T823" s="302">
        <v>50286056</v>
      </c>
      <c r="U823" s="302"/>
      <c r="V823" s="302"/>
      <c r="W823" s="303" t="s">
        <v>2049</v>
      </c>
      <c r="X823" s="302" t="s">
        <v>792</v>
      </c>
      <c r="Y823" s="302" t="s">
        <v>590</v>
      </c>
      <c r="Z823" s="302" t="s">
        <v>793</v>
      </c>
      <c r="AA823" s="302"/>
      <c r="AB823" s="302" t="s">
        <v>794</v>
      </c>
      <c r="AC823" s="302" t="s">
        <v>795</v>
      </c>
      <c r="AD823" s="304">
        <v>0</v>
      </c>
      <c r="AE823" s="304">
        <v>210700</v>
      </c>
      <c r="AF823" s="302" t="s">
        <v>273</v>
      </c>
      <c r="AG823" s="302">
        <v>2.2622000000000001E-4</v>
      </c>
      <c r="AH823" s="304">
        <v>0</v>
      </c>
      <c r="AI823" s="304">
        <v>47.66</v>
      </c>
      <c r="AJ823" s="302"/>
      <c r="AK823" s="302"/>
      <c r="AL823" s="301"/>
      <c r="AM823" s="302"/>
      <c r="AN823" s="302"/>
      <c r="AO823" s="301"/>
      <c r="AP823" s="301"/>
      <c r="AQ823" s="302" t="s">
        <v>796</v>
      </c>
      <c r="AR823" s="302"/>
      <c r="AS823" s="303"/>
      <c r="AT823" s="302"/>
      <c r="AU823" s="302"/>
      <c r="AV823" s="304"/>
      <c r="AW823" s="302"/>
      <c r="AX823" s="302"/>
      <c r="AY823" s="304"/>
      <c r="AZ823" s="302"/>
      <c r="BA823" s="302"/>
      <c r="BB823" s="302"/>
      <c r="BC823" s="302"/>
      <c r="BD823" s="302"/>
      <c r="BE823" s="303"/>
      <c r="BF823" s="302"/>
      <c r="BG823" s="304"/>
      <c r="BH823" s="302"/>
      <c r="BI823" s="302"/>
      <c r="BJ823" s="302"/>
      <c r="BK823" s="302"/>
      <c r="BL823" s="302"/>
      <c r="BM823" s="302"/>
      <c r="BN823" s="302"/>
      <c r="BO823" s="302"/>
      <c r="BP823" s="302"/>
      <c r="BQ823" s="302"/>
      <c r="BR823" s="302"/>
    </row>
    <row r="824" spans="1:70" hidden="1" x14ac:dyDescent="0.35">
      <c r="A824" s="301" t="s">
        <v>477</v>
      </c>
      <c r="B824" s="302" t="s">
        <v>478</v>
      </c>
      <c r="C824" s="302" t="s">
        <v>479</v>
      </c>
      <c r="D824" s="303" t="s">
        <v>480</v>
      </c>
      <c r="E824" s="303" t="s">
        <v>481</v>
      </c>
      <c r="F824" s="302" t="s">
        <v>482</v>
      </c>
      <c r="G824" s="302" t="s">
        <v>483</v>
      </c>
      <c r="H824" s="302" t="s">
        <v>484</v>
      </c>
      <c r="I824" s="302" t="s">
        <v>485</v>
      </c>
      <c r="J824" s="302" t="s">
        <v>486</v>
      </c>
      <c r="K824" s="302" t="s">
        <v>487</v>
      </c>
      <c r="L824" s="301" t="s">
        <v>488</v>
      </c>
      <c r="M824" s="302" t="s">
        <v>607</v>
      </c>
      <c r="N824" s="302" t="s">
        <v>608</v>
      </c>
      <c r="O824" s="302" t="s">
        <v>487</v>
      </c>
      <c r="P824" s="302" t="s">
        <v>484</v>
      </c>
      <c r="Q824" s="301" t="s">
        <v>491</v>
      </c>
      <c r="R824" s="302" t="s">
        <v>492</v>
      </c>
      <c r="S824" s="302" t="s">
        <v>493</v>
      </c>
      <c r="T824" s="302">
        <v>50289566</v>
      </c>
      <c r="U824" s="302"/>
      <c r="V824" s="302"/>
      <c r="W824" s="303" t="s">
        <v>552</v>
      </c>
      <c r="X824" s="302" t="s">
        <v>879</v>
      </c>
      <c r="Y824" s="302" t="s">
        <v>590</v>
      </c>
      <c r="Z824" s="302" t="s">
        <v>880</v>
      </c>
      <c r="AA824" s="302"/>
      <c r="AB824" s="302" t="s">
        <v>880</v>
      </c>
      <c r="AC824" s="302" t="s">
        <v>880</v>
      </c>
      <c r="AD824" s="304">
        <v>-6.53</v>
      </c>
      <c r="AE824" s="304">
        <v>-6.53</v>
      </c>
      <c r="AF824" s="302" t="s">
        <v>741</v>
      </c>
      <c r="AG824" s="302">
        <v>1</v>
      </c>
      <c r="AH824" s="304">
        <v>-6.53</v>
      </c>
      <c r="AI824" s="304">
        <v>-6.53</v>
      </c>
      <c r="AJ824" s="302" t="s">
        <v>501</v>
      </c>
      <c r="AK824" s="302" t="s">
        <v>502</v>
      </c>
      <c r="AL824" s="301" t="s">
        <v>503</v>
      </c>
      <c r="AM824" s="302">
        <v>34801</v>
      </c>
      <c r="AN824" s="302">
        <v>76135</v>
      </c>
      <c r="AO824" s="301" t="s">
        <v>477</v>
      </c>
      <c r="AP824" s="301" t="s">
        <v>504</v>
      </c>
      <c r="AQ824" s="302" t="s">
        <v>885</v>
      </c>
      <c r="AR824" s="302"/>
      <c r="AS824" s="303"/>
      <c r="AT824" s="302"/>
      <c r="AU824" s="302"/>
      <c r="AV824" s="304"/>
      <c r="AW824" s="302"/>
      <c r="AX824" s="302"/>
      <c r="AY824" s="304"/>
      <c r="AZ824" s="302"/>
      <c r="BA824" s="302"/>
      <c r="BB824" s="302"/>
      <c r="BC824" s="302"/>
      <c r="BD824" s="302"/>
      <c r="BE824" s="303"/>
      <c r="BF824" s="302"/>
      <c r="BG824" s="304"/>
      <c r="BH824" s="302"/>
      <c r="BI824" s="302"/>
      <c r="BJ824" s="302"/>
      <c r="BK824" s="302"/>
      <c r="BL824" s="302"/>
      <c r="BM824" s="302"/>
      <c r="BN824" s="302"/>
      <c r="BO824" s="302"/>
      <c r="BP824" s="302"/>
      <c r="BQ824" s="302"/>
      <c r="BR824" s="302"/>
    </row>
    <row r="825" spans="1:70" s="414" customFormat="1" hidden="1" x14ac:dyDescent="0.35">
      <c r="A825" s="410" t="s">
        <v>477</v>
      </c>
      <c r="B825" s="411" t="s">
        <v>478</v>
      </c>
      <c r="C825" s="411" t="s">
        <v>479</v>
      </c>
      <c r="D825" s="412" t="s">
        <v>480</v>
      </c>
      <c r="E825" s="412" t="s">
        <v>481</v>
      </c>
      <c r="F825" s="411" t="s">
        <v>482</v>
      </c>
      <c r="G825" s="411" t="s">
        <v>483</v>
      </c>
      <c r="H825" s="411" t="s">
        <v>484</v>
      </c>
      <c r="I825" s="411" t="s">
        <v>485</v>
      </c>
      <c r="J825" s="411" t="s">
        <v>486</v>
      </c>
      <c r="K825" s="411" t="s">
        <v>487</v>
      </c>
      <c r="L825" s="410" t="s">
        <v>488</v>
      </c>
      <c r="M825" s="411" t="s">
        <v>607</v>
      </c>
      <c r="N825" s="411" t="s">
        <v>608</v>
      </c>
      <c r="O825" s="411" t="s">
        <v>487</v>
      </c>
      <c r="P825" s="411" t="s">
        <v>484</v>
      </c>
      <c r="Q825" s="410" t="s">
        <v>491</v>
      </c>
      <c r="R825" s="411" t="s">
        <v>492</v>
      </c>
      <c r="S825" s="411" t="s">
        <v>493</v>
      </c>
      <c r="T825" s="411">
        <v>50653206</v>
      </c>
      <c r="U825" s="411"/>
      <c r="V825" s="411"/>
      <c r="W825" s="412" t="s">
        <v>1998</v>
      </c>
      <c r="X825" s="411" t="s">
        <v>1242</v>
      </c>
      <c r="Y825" s="411" t="s">
        <v>590</v>
      </c>
      <c r="Z825" s="411" t="s">
        <v>497</v>
      </c>
      <c r="AA825" s="411" t="s">
        <v>498</v>
      </c>
      <c r="AB825" s="411" t="s">
        <v>499</v>
      </c>
      <c r="AC825" s="411" t="s">
        <v>500</v>
      </c>
      <c r="AD825" s="413">
        <v>285000</v>
      </c>
      <c r="AE825" s="413">
        <v>285000</v>
      </c>
      <c r="AF825" s="411" t="s">
        <v>273</v>
      </c>
      <c r="AG825" s="411">
        <v>2.2622000000000001E-4</v>
      </c>
      <c r="AH825" s="413">
        <v>65.650000000000006</v>
      </c>
      <c r="AI825" s="413">
        <v>65.650000000000006</v>
      </c>
      <c r="AJ825" s="411" t="s">
        <v>501</v>
      </c>
      <c r="AK825" s="411" t="s">
        <v>502</v>
      </c>
      <c r="AL825" s="410" t="s">
        <v>503</v>
      </c>
      <c r="AM825" s="411">
        <v>34801</v>
      </c>
      <c r="AN825" s="411">
        <v>72715</v>
      </c>
      <c r="AO825" s="410" t="s">
        <v>477</v>
      </c>
      <c r="AP825" s="410" t="s">
        <v>504</v>
      </c>
      <c r="AQ825" s="411" t="s">
        <v>1243</v>
      </c>
      <c r="AR825" s="411" t="s">
        <v>947</v>
      </c>
      <c r="AS825" s="412" t="s">
        <v>1998</v>
      </c>
      <c r="AT825" s="411" t="s">
        <v>482</v>
      </c>
      <c r="AU825" s="411" t="s">
        <v>2057</v>
      </c>
      <c r="AV825" s="413" t="s">
        <v>2058</v>
      </c>
      <c r="AW825" s="411" t="s">
        <v>2059</v>
      </c>
      <c r="AX825" s="411" t="s">
        <v>509</v>
      </c>
      <c r="AY825" s="413" t="s">
        <v>2058</v>
      </c>
      <c r="AZ825" s="411">
        <v>1040651</v>
      </c>
      <c r="BA825" s="411" t="s">
        <v>1244</v>
      </c>
      <c r="BB825" s="411" t="s">
        <v>1245</v>
      </c>
      <c r="BC825" s="411" t="s">
        <v>512</v>
      </c>
      <c r="BD825" s="411" t="s">
        <v>2060</v>
      </c>
      <c r="BE825" s="412" t="s">
        <v>980</v>
      </c>
      <c r="BF825" s="411" t="s">
        <v>273</v>
      </c>
      <c r="BG825" s="413" t="s">
        <v>2058</v>
      </c>
      <c r="BH825" s="411">
        <v>10213104</v>
      </c>
      <c r="BI825" s="411">
        <v>1</v>
      </c>
      <c r="BJ825" s="411" t="s">
        <v>2059</v>
      </c>
      <c r="BK825" s="411" t="s">
        <v>600</v>
      </c>
      <c r="BL825" s="411" t="s">
        <v>601</v>
      </c>
      <c r="BM825" s="411"/>
      <c r="BN825" s="411"/>
      <c r="BO825" s="411"/>
      <c r="BP825" s="411"/>
      <c r="BQ825" s="411"/>
      <c r="BR825" s="411"/>
    </row>
    <row r="826" spans="1:70" s="414" customFormat="1" hidden="1" x14ac:dyDescent="0.35">
      <c r="A826" s="410" t="s">
        <v>477</v>
      </c>
      <c r="B826" s="411" t="s">
        <v>478</v>
      </c>
      <c r="C826" s="411" t="s">
        <v>479</v>
      </c>
      <c r="D826" s="412" t="s">
        <v>480</v>
      </c>
      <c r="E826" s="412" t="s">
        <v>481</v>
      </c>
      <c r="F826" s="411" t="s">
        <v>482</v>
      </c>
      <c r="G826" s="411" t="s">
        <v>483</v>
      </c>
      <c r="H826" s="411" t="s">
        <v>484</v>
      </c>
      <c r="I826" s="411" t="s">
        <v>485</v>
      </c>
      <c r="J826" s="411" t="s">
        <v>486</v>
      </c>
      <c r="K826" s="411" t="s">
        <v>487</v>
      </c>
      <c r="L826" s="410" t="s">
        <v>488</v>
      </c>
      <c r="M826" s="411" t="s">
        <v>607</v>
      </c>
      <c r="N826" s="411" t="s">
        <v>608</v>
      </c>
      <c r="O826" s="411" t="s">
        <v>487</v>
      </c>
      <c r="P826" s="411" t="s">
        <v>484</v>
      </c>
      <c r="Q826" s="410" t="s">
        <v>491</v>
      </c>
      <c r="R826" s="411" t="s">
        <v>492</v>
      </c>
      <c r="S826" s="411" t="s">
        <v>493</v>
      </c>
      <c r="T826" s="411">
        <v>50653207</v>
      </c>
      <c r="U826" s="411"/>
      <c r="V826" s="411"/>
      <c r="W826" s="412" t="s">
        <v>1998</v>
      </c>
      <c r="X826" s="411" t="s">
        <v>1242</v>
      </c>
      <c r="Y826" s="411" t="s">
        <v>590</v>
      </c>
      <c r="Z826" s="411" t="s">
        <v>497</v>
      </c>
      <c r="AA826" s="411" t="s">
        <v>498</v>
      </c>
      <c r="AB826" s="411" t="s">
        <v>499</v>
      </c>
      <c r="AC826" s="411" t="s">
        <v>605</v>
      </c>
      <c r="AD826" s="413">
        <v>0</v>
      </c>
      <c r="AE826" s="413">
        <v>0</v>
      </c>
      <c r="AF826" s="411" t="s">
        <v>273</v>
      </c>
      <c r="AG826" s="411">
        <v>2.2622000000000001E-4</v>
      </c>
      <c r="AH826" s="413">
        <v>-1.18</v>
      </c>
      <c r="AI826" s="413">
        <v>-1.18</v>
      </c>
      <c r="AJ826" s="411" t="s">
        <v>501</v>
      </c>
      <c r="AK826" s="411" t="s">
        <v>502</v>
      </c>
      <c r="AL826" s="410" t="s">
        <v>503</v>
      </c>
      <c r="AM826" s="411">
        <v>34801</v>
      </c>
      <c r="AN826" s="411">
        <v>72715</v>
      </c>
      <c r="AO826" s="410" t="s">
        <v>477</v>
      </c>
      <c r="AP826" s="410" t="s">
        <v>504</v>
      </c>
      <c r="AQ826" s="411" t="s">
        <v>1243</v>
      </c>
      <c r="AR826" s="411" t="s">
        <v>947</v>
      </c>
      <c r="AS826" s="412" t="s">
        <v>1998</v>
      </c>
      <c r="AT826" s="411" t="s">
        <v>482</v>
      </c>
      <c r="AU826" s="411" t="s">
        <v>2057</v>
      </c>
      <c r="AV826" s="413" t="s">
        <v>2058</v>
      </c>
      <c r="AW826" s="411" t="s">
        <v>2059</v>
      </c>
      <c r="AX826" s="411" t="s">
        <v>509</v>
      </c>
      <c r="AY826" s="413" t="s">
        <v>606</v>
      </c>
      <c r="AZ826" s="411">
        <v>1040651</v>
      </c>
      <c r="BA826" s="411" t="s">
        <v>1244</v>
      </c>
      <c r="BB826" s="411" t="s">
        <v>1245</v>
      </c>
      <c r="BC826" s="411" t="s">
        <v>512</v>
      </c>
      <c r="BD826" s="411" t="s">
        <v>2060</v>
      </c>
      <c r="BE826" s="412" t="s">
        <v>980</v>
      </c>
      <c r="BF826" s="411" t="s">
        <v>273</v>
      </c>
      <c r="BG826" s="413" t="s">
        <v>2058</v>
      </c>
      <c r="BH826" s="411">
        <v>10213104</v>
      </c>
      <c r="BI826" s="411">
        <v>1</v>
      </c>
      <c r="BJ826" s="411" t="s">
        <v>2059</v>
      </c>
      <c r="BK826" s="411" t="s">
        <v>600</v>
      </c>
      <c r="BL826" s="411" t="s">
        <v>601</v>
      </c>
      <c r="BM826" s="411"/>
      <c r="BN826" s="411"/>
      <c r="BO826" s="411"/>
      <c r="BP826" s="411"/>
      <c r="BQ826" s="411"/>
      <c r="BR826" s="411"/>
    </row>
    <row r="827" spans="1:70" hidden="1" x14ac:dyDescent="0.35">
      <c r="A827" s="301" t="s">
        <v>477</v>
      </c>
      <c r="B827" s="302" t="s">
        <v>478</v>
      </c>
      <c r="C827" s="302" t="s">
        <v>479</v>
      </c>
      <c r="D827" s="303" t="s">
        <v>480</v>
      </c>
      <c r="E827" s="303" t="s">
        <v>481</v>
      </c>
      <c r="F827" s="302" t="s">
        <v>482</v>
      </c>
      <c r="G827" s="302" t="s">
        <v>483</v>
      </c>
      <c r="H827" s="302" t="s">
        <v>484</v>
      </c>
      <c r="I827" s="302" t="s">
        <v>485</v>
      </c>
      <c r="J827" s="302" t="s">
        <v>486</v>
      </c>
      <c r="K827" s="302" t="s">
        <v>487</v>
      </c>
      <c r="L827" s="301" t="s">
        <v>488</v>
      </c>
      <c r="M827" s="302" t="s">
        <v>607</v>
      </c>
      <c r="N827" s="302" t="s">
        <v>608</v>
      </c>
      <c r="O827" s="302" t="s">
        <v>487</v>
      </c>
      <c r="P827" s="302" t="s">
        <v>484</v>
      </c>
      <c r="Q827" s="301" t="s">
        <v>491</v>
      </c>
      <c r="R827" s="302" t="s">
        <v>492</v>
      </c>
      <c r="S827" s="302" t="s">
        <v>493</v>
      </c>
      <c r="T827" s="302">
        <v>50693975</v>
      </c>
      <c r="U827" s="302"/>
      <c r="V827" s="302"/>
      <c r="W827" s="303" t="s">
        <v>1998</v>
      </c>
      <c r="X827" s="302" t="s">
        <v>792</v>
      </c>
      <c r="Y827" s="302" t="s">
        <v>590</v>
      </c>
      <c r="Z827" s="302" t="s">
        <v>793</v>
      </c>
      <c r="AA827" s="302"/>
      <c r="AB827" s="302" t="s">
        <v>794</v>
      </c>
      <c r="AC827" s="302" t="s">
        <v>795</v>
      </c>
      <c r="AD827" s="304">
        <v>0</v>
      </c>
      <c r="AE827" s="304">
        <v>19950</v>
      </c>
      <c r="AF827" s="302" t="s">
        <v>273</v>
      </c>
      <c r="AG827" s="302">
        <v>2.2622000000000001E-4</v>
      </c>
      <c r="AH827" s="304">
        <v>0</v>
      </c>
      <c r="AI827" s="304">
        <v>4.51</v>
      </c>
      <c r="AJ827" s="302"/>
      <c r="AK827" s="302"/>
      <c r="AL827" s="301"/>
      <c r="AM827" s="302"/>
      <c r="AN827" s="302"/>
      <c r="AO827" s="301"/>
      <c r="AP827" s="301"/>
      <c r="AQ827" s="302" t="s">
        <v>796</v>
      </c>
      <c r="AR827" s="302"/>
      <c r="AS827" s="303"/>
      <c r="AT827" s="302"/>
      <c r="AU827" s="302"/>
      <c r="AV827" s="304"/>
      <c r="AW827" s="302"/>
      <c r="AX827" s="302"/>
      <c r="AY827" s="304"/>
      <c r="AZ827" s="302"/>
      <c r="BA827" s="302"/>
      <c r="BB827" s="302"/>
      <c r="BC827" s="302"/>
      <c r="BD827" s="302"/>
      <c r="BE827" s="303"/>
      <c r="BF827" s="302"/>
      <c r="BG827" s="304"/>
      <c r="BH827" s="302"/>
      <c r="BI827" s="302"/>
      <c r="BJ827" s="302"/>
      <c r="BK827" s="302"/>
      <c r="BL827" s="302"/>
      <c r="BM827" s="302"/>
      <c r="BN827" s="302"/>
      <c r="BO827" s="302"/>
      <c r="BP827" s="302"/>
      <c r="BQ827" s="302"/>
      <c r="BR827" s="302"/>
    </row>
    <row r="828" spans="1:70" hidden="1" x14ac:dyDescent="0.35">
      <c r="A828" s="301" t="s">
        <v>477</v>
      </c>
      <c r="B828" s="302" t="s">
        <v>478</v>
      </c>
      <c r="C828" s="302" t="s">
        <v>479</v>
      </c>
      <c r="D828" s="303" t="s">
        <v>480</v>
      </c>
      <c r="E828" s="303" t="s">
        <v>481</v>
      </c>
      <c r="F828" s="302" t="s">
        <v>482</v>
      </c>
      <c r="G828" s="302" t="s">
        <v>483</v>
      </c>
      <c r="H828" s="302" t="s">
        <v>484</v>
      </c>
      <c r="I828" s="302" t="s">
        <v>485</v>
      </c>
      <c r="J828" s="302" t="s">
        <v>486</v>
      </c>
      <c r="K828" s="302" t="s">
        <v>487</v>
      </c>
      <c r="L828" s="301" t="s">
        <v>488</v>
      </c>
      <c r="M828" s="302" t="s">
        <v>607</v>
      </c>
      <c r="N828" s="302" t="s">
        <v>608</v>
      </c>
      <c r="O828" s="302" t="s">
        <v>487</v>
      </c>
      <c r="P828" s="302" t="s">
        <v>484</v>
      </c>
      <c r="Q828" s="301" t="s">
        <v>491</v>
      </c>
      <c r="R828" s="302" t="s">
        <v>492</v>
      </c>
      <c r="S828" s="302" t="s">
        <v>493</v>
      </c>
      <c r="T828" s="302">
        <v>50694644</v>
      </c>
      <c r="U828" s="302"/>
      <c r="V828" s="302"/>
      <c r="W828" s="303" t="s">
        <v>552</v>
      </c>
      <c r="X828" s="302" t="s">
        <v>879</v>
      </c>
      <c r="Y828" s="302" t="s">
        <v>590</v>
      </c>
      <c r="Z828" s="302" t="s">
        <v>880</v>
      </c>
      <c r="AA828" s="302"/>
      <c r="AB828" s="302" t="s">
        <v>880</v>
      </c>
      <c r="AC828" s="302" t="s">
        <v>880</v>
      </c>
      <c r="AD828" s="304">
        <v>-0.62</v>
      </c>
      <c r="AE828" s="304">
        <v>-0.62</v>
      </c>
      <c r="AF828" s="302" t="s">
        <v>741</v>
      </c>
      <c r="AG828" s="302">
        <v>1</v>
      </c>
      <c r="AH828" s="304">
        <v>-0.62</v>
      </c>
      <c r="AI828" s="304">
        <v>-0.62</v>
      </c>
      <c r="AJ828" s="302" t="s">
        <v>501</v>
      </c>
      <c r="AK828" s="302" t="s">
        <v>502</v>
      </c>
      <c r="AL828" s="301" t="s">
        <v>503</v>
      </c>
      <c r="AM828" s="302">
        <v>34801</v>
      </c>
      <c r="AN828" s="302">
        <v>76135</v>
      </c>
      <c r="AO828" s="301" t="s">
        <v>477</v>
      </c>
      <c r="AP828" s="301" t="s">
        <v>504</v>
      </c>
      <c r="AQ828" s="302" t="s">
        <v>885</v>
      </c>
      <c r="AR828" s="302"/>
      <c r="AS828" s="303"/>
      <c r="AT828" s="302"/>
      <c r="AU828" s="302"/>
      <c r="AV828" s="304"/>
      <c r="AW828" s="302"/>
      <c r="AX828" s="302"/>
      <c r="AY828" s="304"/>
      <c r="AZ828" s="302"/>
      <c r="BA828" s="302"/>
      <c r="BB828" s="302"/>
      <c r="BC828" s="302"/>
      <c r="BD828" s="302"/>
      <c r="BE828" s="303"/>
      <c r="BF828" s="302"/>
      <c r="BG828" s="304"/>
      <c r="BH828" s="302"/>
      <c r="BI828" s="302"/>
      <c r="BJ828" s="302"/>
      <c r="BK828" s="302"/>
      <c r="BL828" s="302"/>
      <c r="BM828" s="302"/>
      <c r="BN828" s="302"/>
      <c r="BO828" s="302"/>
      <c r="BP828" s="302"/>
      <c r="BQ828" s="302"/>
      <c r="BR828" s="302"/>
    </row>
    <row r="829" spans="1:70" s="414" customFormat="1" hidden="1" x14ac:dyDescent="0.35">
      <c r="A829" s="410" t="s">
        <v>477</v>
      </c>
      <c r="B829" s="411" t="s">
        <v>478</v>
      </c>
      <c r="C829" s="411" t="s">
        <v>479</v>
      </c>
      <c r="D829" s="412" t="s">
        <v>480</v>
      </c>
      <c r="E829" s="412" t="s">
        <v>481</v>
      </c>
      <c r="F829" s="411" t="s">
        <v>482</v>
      </c>
      <c r="G829" s="411" t="s">
        <v>483</v>
      </c>
      <c r="H829" s="411" t="s">
        <v>484</v>
      </c>
      <c r="I829" s="411" t="s">
        <v>485</v>
      </c>
      <c r="J829" s="411" t="s">
        <v>486</v>
      </c>
      <c r="K829" s="411" t="s">
        <v>487</v>
      </c>
      <c r="L829" s="410" t="s">
        <v>488</v>
      </c>
      <c r="M829" s="411" t="s">
        <v>607</v>
      </c>
      <c r="N829" s="411" t="s">
        <v>608</v>
      </c>
      <c r="O829" s="411" t="s">
        <v>487</v>
      </c>
      <c r="P829" s="411" t="s">
        <v>484</v>
      </c>
      <c r="Q829" s="410" t="s">
        <v>491</v>
      </c>
      <c r="R829" s="411" t="s">
        <v>492</v>
      </c>
      <c r="S829" s="411" t="s">
        <v>493</v>
      </c>
      <c r="T829" s="411">
        <v>50736027</v>
      </c>
      <c r="U829" s="411"/>
      <c r="V829" s="411"/>
      <c r="W829" s="412" t="s">
        <v>1596</v>
      </c>
      <c r="X829" s="411" t="s">
        <v>1242</v>
      </c>
      <c r="Y829" s="411" t="s">
        <v>590</v>
      </c>
      <c r="Z829" s="411" t="s">
        <v>497</v>
      </c>
      <c r="AA829" s="411" t="s">
        <v>498</v>
      </c>
      <c r="AB829" s="411" t="s">
        <v>499</v>
      </c>
      <c r="AC829" s="411" t="s">
        <v>500</v>
      </c>
      <c r="AD829" s="413">
        <v>12666667</v>
      </c>
      <c r="AE829" s="413">
        <v>12666667</v>
      </c>
      <c r="AF829" s="411" t="s">
        <v>273</v>
      </c>
      <c r="AG829" s="411">
        <v>2.2633000000000001E-4</v>
      </c>
      <c r="AH829" s="413">
        <v>2866.85</v>
      </c>
      <c r="AI829" s="413">
        <v>2866.85</v>
      </c>
      <c r="AJ829" s="411" t="s">
        <v>501</v>
      </c>
      <c r="AK829" s="411" t="s">
        <v>502</v>
      </c>
      <c r="AL829" s="410" t="s">
        <v>503</v>
      </c>
      <c r="AM829" s="411">
        <v>34801</v>
      </c>
      <c r="AN829" s="411">
        <v>72715</v>
      </c>
      <c r="AO829" s="410" t="s">
        <v>477</v>
      </c>
      <c r="AP829" s="410" t="s">
        <v>504</v>
      </c>
      <c r="AQ829" s="411" t="s">
        <v>1243</v>
      </c>
      <c r="AR829" s="411" t="s">
        <v>540</v>
      </c>
      <c r="AS829" s="412" t="s">
        <v>1596</v>
      </c>
      <c r="AT829" s="411" t="s">
        <v>482</v>
      </c>
      <c r="AU829" s="411" t="s">
        <v>2061</v>
      </c>
      <c r="AV829" s="413" t="s">
        <v>2062</v>
      </c>
      <c r="AW829" s="411" t="s">
        <v>2063</v>
      </c>
      <c r="AX829" s="411" t="s">
        <v>509</v>
      </c>
      <c r="AY829" s="413" t="s">
        <v>2064</v>
      </c>
      <c r="AZ829" s="411">
        <v>1040642</v>
      </c>
      <c r="BA829" s="411" t="s">
        <v>2065</v>
      </c>
      <c r="BB829" s="411" t="s">
        <v>2066</v>
      </c>
      <c r="BC829" s="411" t="s">
        <v>512</v>
      </c>
      <c r="BD829" s="411" t="s">
        <v>2067</v>
      </c>
      <c r="BE829" s="412" t="s">
        <v>990</v>
      </c>
      <c r="BF829" s="411" t="s">
        <v>273</v>
      </c>
      <c r="BG829" s="413" t="s">
        <v>2062</v>
      </c>
      <c r="BH829" s="411">
        <v>10236571</v>
      </c>
      <c r="BI829" s="411">
        <v>1</v>
      </c>
      <c r="BJ829" s="411" t="s">
        <v>2063</v>
      </c>
      <c r="BK829" s="411" t="s">
        <v>600</v>
      </c>
      <c r="BL829" s="411" t="s">
        <v>601</v>
      </c>
      <c r="BM829" s="411"/>
      <c r="BN829" s="411"/>
      <c r="BO829" s="411"/>
      <c r="BP829" s="411"/>
      <c r="BQ829" s="411"/>
      <c r="BR829" s="411"/>
    </row>
    <row r="830" spans="1:70" s="414" customFormat="1" hidden="1" x14ac:dyDescent="0.35">
      <c r="A830" s="410" t="s">
        <v>477</v>
      </c>
      <c r="B830" s="411" t="s">
        <v>478</v>
      </c>
      <c r="C830" s="411" t="s">
        <v>479</v>
      </c>
      <c r="D830" s="412" t="s">
        <v>480</v>
      </c>
      <c r="E830" s="412" t="s">
        <v>481</v>
      </c>
      <c r="F830" s="411" t="s">
        <v>482</v>
      </c>
      <c r="G830" s="411" t="s">
        <v>483</v>
      </c>
      <c r="H830" s="411" t="s">
        <v>484</v>
      </c>
      <c r="I830" s="411" t="s">
        <v>485</v>
      </c>
      <c r="J830" s="411" t="s">
        <v>486</v>
      </c>
      <c r="K830" s="411" t="s">
        <v>487</v>
      </c>
      <c r="L830" s="410" t="s">
        <v>488</v>
      </c>
      <c r="M830" s="411" t="s">
        <v>607</v>
      </c>
      <c r="N830" s="411" t="s">
        <v>608</v>
      </c>
      <c r="O830" s="411" t="s">
        <v>487</v>
      </c>
      <c r="P830" s="411" t="s">
        <v>484</v>
      </c>
      <c r="Q830" s="410" t="s">
        <v>491</v>
      </c>
      <c r="R830" s="411" t="s">
        <v>492</v>
      </c>
      <c r="S830" s="411" t="s">
        <v>493</v>
      </c>
      <c r="T830" s="411">
        <v>50736031</v>
      </c>
      <c r="U830" s="411"/>
      <c r="V830" s="411"/>
      <c r="W830" s="412" t="s">
        <v>1596</v>
      </c>
      <c r="X830" s="411" t="s">
        <v>1242</v>
      </c>
      <c r="Y830" s="411" t="s">
        <v>590</v>
      </c>
      <c r="Z830" s="411" t="s">
        <v>497</v>
      </c>
      <c r="AA830" s="411" t="s">
        <v>498</v>
      </c>
      <c r="AB830" s="411" t="s">
        <v>499</v>
      </c>
      <c r="AC830" s="411" t="s">
        <v>619</v>
      </c>
      <c r="AD830" s="413">
        <v>-0.33</v>
      </c>
      <c r="AE830" s="413">
        <v>-0.33</v>
      </c>
      <c r="AF830" s="411" t="s">
        <v>273</v>
      </c>
      <c r="AG830" s="411">
        <v>2.2633000000000001E-4</v>
      </c>
      <c r="AH830" s="413">
        <v>0</v>
      </c>
      <c r="AI830" s="413">
        <v>0</v>
      </c>
      <c r="AJ830" s="411" t="s">
        <v>501</v>
      </c>
      <c r="AK830" s="411" t="s">
        <v>502</v>
      </c>
      <c r="AL830" s="410" t="s">
        <v>503</v>
      </c>
      <c r="AM830" s="411">
        <v>34801</v>
      </c>
      <c r="AN830" s="411">
        <v>72715</v>
      </c>
      <c r="AO830" s="410" t="s">
        <v>477</v>
      </c>
      <c r="AP830" s="410" t="s">
        <v>504</v>
      </c>
      <c r="AQ830" s="411" t="s">
        <v>1243</v>
      </c>
      <c r="AR830" s="411" t="s">
        <v>540</v>
      </c>
      <c r="AS830" s="412" t="s">
        <v>1596</v>
      </c>
      <c r="AT830" s="411" t="s">
        <v>482</v>
      </c>
      <c r="AU830" s="411" t="s">
        <v>2061</v>
      </c>
      <c r="AV830" s="413" t="s">
        <v>2062</v>
      </c>
      <c r="AW830" s="411" t="s">
        <v>2063</v>
      </c>
      <c r="AX830" s="411" t="s">
        <v>509</v>
      </c>
      <c r="AY830" s="413" t="s">
        <v>2068</v>
      </c>
      <c r="AZ830" s="411">
        <v>1040642</v>
      </c>
      <c r="BA830" s="411" t="s">
        <v>2065</v>
      </c>
      <c r="BB830" s="411" t="s">
        <v>2066</v>
      </c>
      <c r="BC830" s="411" t="s">
        <v>512</v>
      </c>
      <c r="BD830" s="411" t="s">
        <v>2067</v>
      </c>
      <c r="BE830" s="412" t="s">
        <v>990</v>
      </c>
      <c r="BF830" s="411" t="s">
        <v>273</v>
      </c>
      <c r="BG830" s="413" t="s">
        <v>2062</v>
      </c>
      <c r="BH830" s="411">
        <v>10236571</v>
      </c>
      <c r="BI830" s="411">
        <v>1</v>
      </c>
      <c r="BJ830" s="411" t="s">
        <v>2063</v>
      </c>
      <c r="BK830" s="411" t="s">
        <v>600</v>
      </c>
      <c r="BL830" s="411" t="s">
        <v>601</v>
      </c>
      <c r="BM830" s="411"/>
      <c r="BN830" s="411"/>
      <c r="BO830" s="411"/>
      <c r="BP830" s="411"/>
      <c r="BQ830" s="411"/>
      <c r="BR830" s="411"/>
    </row>
    <row r="831" spans="1:70" s="414" customFormat="1" hidden="1" x14ac:dyDescent="0.35">
      <c r="A831" s="410" t="s">
        <v>477</v>
      </c>
      <c r="B831" s="411" t="s">
        <v>478</v>
      </c>
      <c r="C831" s="411" t="s">
        <v>479</v>
      </c>
      <c r="D831" s="412" t="s">
        <v>480</v>
      </c>
      <c r="E831" s="412" t="s">
        <v>481</v>
      </c>
      <c r="F831" s="411" t="s">
        <v>482</v>
      </c>
      <c r="G831" s="411" t="s">
        <v>483</v>
      </c>
      <c r="H831" s="411" t="s">
        <v>484</v>
      </c>
      <c r="I831" s="411" t="s">
        <v>485</v>
      </c>
      <c r="J831" s="411" t="s">
        <v>486</v>
      </c>
      <c r="K831" s="411" t="s">
        <v>487</v>
      </c>
      <c r="L831" s="410" t="s">
        <v>488</v>
      </c>
      <c r="M831" s="411" t="s">
        <v>607</v>
      </c>
      <c r="N831" s="411" t="s">
        <v>608</v>
      </c>
      <c r="O831" s="411" t="s">
        <v>487</v>
      </c>
      <c r="P831" s="411" t="s">
        <v>484</v>
      </c>
      <c r="Q831" s="410" t="s">
        <v>491</v>
      </c>
      <c r="R831" s="411" t="s">
        <v>492</v>
      </c>
      <c r="S831" s="411" t="s">
        <v>493</v>
      </c>
      <c r="T831" s="411">
        <v>50736035</v>
      </c>
      <c r="U831" s="411"/>
      <c r="V831" s="411"/>
      <c r="W831" s="412" t="s">
        <v>2016</v>
      </c>
      <c r="X831" s="411" t="s">
        <v>1242</v>
      </c>
      <c r="Y831" s="411" t="s">
        <v>590</v>
      </c>
      <c r="Z831" s="411" t="s">
        <v>497</v>
      </c>
      <c r="AA831" s="411" t="s">
        <v>498</v>
      </c>
      <c r="AB831" s="411" t="s">
        <v>499</v>
      </c>
      <c r="AC831" s="411" t="s">
        <v>500</v>
      </c>
      <c r="AD831" s="413">
        <v>3583333</v>
      </c>
      <c r="AE831" s="413">
        <v>3583333</v>
      </c>
      <c r="AF831" s="411" t="s">
        <v>273</v>
      </c>
      <c r="AG831" s="411">
        <v>2.2622000000000001E-4</v>
      </c>
      <c r="AH831" s="413">
        <v>810.62</v>
      </c>
      <c r="AI831" s="413">
        <v>810.62</v>
      </c>
      <c r="AJ831" s="411" t="s">
        <v>501</v>
      </c>
      <c r="AK831" s="411" t="s">
        <v>502</v>
      </c>
      <c r="AL831" s="410" t="s">
        <v>503</v>
      </c>
      <c r="AM831" s="411">
        <v>34801</v>
      </c>
      <c r="AN831" s="411">
        <v>72715</v>
      </c>
      <c r="AO831" s="410" t="s">
        <v>477</v>
      </c>
      <c r="AP831" s="410" t="s">
        <v>504</v>
      </c>
      <c r="AQ831" s="411" t="s">
        <v>1243</v>
      </c>
      <c r="AR831" s="411" t="s">
        <v>540</v>
      </c>
      <c r="AS831" s="412" t="s">
        <v>539</v>
      </c>
      <c r="AT831" s="411" t="s">
        <v>482</v>
      </c>
      <c r="AU831" s="411" t="s">
        <v>2069</v>
      </c>
      <c r="AV831" s="413" t="s">
        <v>2070</v>
      </c>
      <c r="AW831" s="411" t="s">
        <v>2071</v>
      </c>
      <c r="AX831" s="411" t="s">
        <v>509</v>
      </c>
      <c r="AY831" s="413" t="s">
        <v>2070</v>
      </c>
      <c r="AZ831" s="411">
        <v>1977854</v>
      </c>
      <c r="BA831" s="411" t="s">
        <v>2072</v>
      </c>
      <c r="BB831" s="411" t="s">
        <v>2073</v>
      </c>
      <c r="BC831" s="411" t="s">
        <v>2073</v>
      </c>
      <c r="BD831" s="411" t="s">
        <v>2074</v>
      </c>
      <c r="BE831" s="412" t="s">
        <v>990</v>
      </c>
      <c r="BF831" s="411" t="s">
        <v>273</v>
      </c>
      <c r="BG831" s="413" t="s">
        <v>2070</v>
      </c>
      <c r="BH831" s="411">
        <v>10225762</v>
      </c>
      <c r="BI831" s="411">
        <v>1</v>
      </c>
      <c r="BJ831" s="411" t="s">
        <v>2071</v>
      </c>
      <c r="BK831" s="411" t="s">
        <v>600</v>
      </c>
      <c r="BL831" s="411" t="s">
        <v>601</v>
      </c>
      <c r="BM831" s="411"/>
      <c r="BN831" s="411"/>
      <c r="BO831" s="411"/>
      <c r="BP831" s="411"/>
      <c r="BQ831" s="411"/>
      <c r="BR831" s="411"/>
    </row>
    <row r="832" spans="1:70" hidden="1" x14ac:dyDescent="0.35">
      <c r="A832" s="301" t="s">
        <v>477</v>
      </c>
      <c r="B832" s="302" t="s">
        <v>478</v>
      </c>
      <c r="C832" s="302" t="s">
        <v>479</v>
      </c>
      <c r="D832" s="303" t="s">
        <v>480</v>
      </c>
      <c r="E832" s="303" t="s">
        <v>481</v>
      </c>
      <c r="F832" s="302" t="s">
        <v>482</v>
      </c>
      <c r="G832" s="302" t="s">
        <v>483</v>
      </c>
      <c r="H832" s="302" t="s">
        <v>484</v>
      </c>
      <c r="I832" s="302" t="s">
        <v>485</v>
      </c>
      <c r="J832" s="302" t="s">
        <v>486</v>
      </c>
      <c r="K832" s="302" t="s">
        <v>487</v>
      </c>
      <c r="L832" s="301" t="s">
        <v>488</v>
      </c>
      <c r="M832" s="302" t="s">
        <v>607</v>
      </c>
      <c r="N832" s="302" t="s">
        <v>608</v>
      </c>
      <c r="O832" s="302" t="s">
        <v>487</v>
      </c>
      <c r="P832" s="302" t="s">
        <v>484</v>
      </c>
      <c r="Q832" s="301" t="s">
        <v>491</v>
      </c>
      <c r="R832" s="302" t="s">
        <v>492</v>
      </c>
      <c r="S832" s="302" t="s">
        <v>493</v>
      </c>
      <c r="T832" s="302">
        <v>50765377</v>
      </c>
      <c r="U832" s="302"/>
      <c r="V832" s="302"/>
      <c r="W832" s="303" t="s">
        <v>1596</v>
      </c>
      <c r="X832" s="302" t="s">
        <v>792</v>
      </c>
      <c r="Y832" s="302" t="s">
        <v>590</v>
      </c>
      <c r="Z832" s="302" t="s">
        <v>793</v>
      </c>
      <c r="AA832" s="302"/>
      <c r="AB832" s="302" t="s">
        <v>794</v>
      </c>
      <c r="AC832" s="302" t="s">
        <v>795</v>
      </c>
      <c r="AD832" s="304">
        <v>0</v>
      </c>
      <c r="AE832" s="304">
        <v>1137500</v>
      </c>
      <c r="AF832" s="302" t="s">
        <v>273</v>
      </c>
      <c r="AG832" s="302">
        <v>2.2633000000000001E-4</v>
      </c>
      <c r="AH832" s="304">
        <v>0</v>
      </c>
      <c r="AI832" s="304">
        <v>257.45</v>
      </c>
      <c r="AJ832" s="302"/>
      <c r="AK832" s="302"/>
      <c r="AL832" s="301"/>
      <c r="AM832" s="302"/>
      <c r="AN832" s="302"/>
      <c r="AO832" s="301"/>
      <c r="AP832" s="301"/>
      <c r="AQ832" s="302" t="s">
        <v>796</v>
      </c>
      <c r="AR832" s="302"/>
      <c r="AS832" s="303"/>
      <c r="AT832" s="302"/>
      <c r="AU832" s="302"/>
      <c r="AV832" s="304"/>
      <c r="AW832" s="302"/>
      <c r="AX832" s="302"/>
      <c r="AY832" s="304"/>
      <c r="AZ832" s="302"/>
      <c r="BA832" s="302"/>
      <c r="BB832" s="302"/>
      <c r="BC832" s="302"/>
      <c r="BD832" s="302"/>
      <c r="BE832" s="303"/>
      <c r="BF832" s="302"/>
      <c r="BG832" s="304"/>
      <c r="BH832" s="302"/>
      <c r="BI832" s="302"/>
      <c r="BJ832" s="302"/>
      <c r="BK832" s="302"/>
      <c r="BL832" s="302"/>
      <c r="BM832" s="302"/>
      <c r="BN832" s="302"/>
      <c r="BO832" s="302"/>
      <c r="BP832" s="302"/>
      <c r="BQ832" s="302"/>
      <c r="BR832" s="302"/>
    </row>
    <row r="833" spans="1:70" hidden="1" x14ac:dyDescent="0.35">
      <c r="A833" s="301" t="s">
        <v>477</v>
      </c>
      <c r="B833" s="302" t="s">
        <v>478</v>
      </c>
      <c r="C833" s="302" t="s">
        <v>479</v>
      </c>
      <c r="D833" s="303" t="s">
        <v>480</v>
      </c>
      <c r="E833" s="303" t="s">
        <v>481</v>
      </c>
      <c r="F833" s="302" t="s">
        <v>482</v>
      </c>
      <c r="G833" s="302" t="s">
        <v>483</v>
      </c>
      <c r="H833" s="302" t="s">
        <v>484</v>
      </c>
      <c r="I833" s="302" t="s">
        <v>485</v>
      </c>
      <c r="J833" s="302" t="s">
        <v>486</v>
      </c>
      <c r="K833" s="302" t="s">
        <v>487</v>
      </c>
      <c r="L833" s="301" t="s">
        <v>488</v>
      </c>
      <c r="M833" s="302" t="s">
        <v>607</v>
      </c>
      <c r="N833" s="302" t="s">
        <v>608</v>
      </c>
      <c r="O833" s="302" t="s">
        <v>487</v>
      </c>
      <c r="P833" s="302" t="s">
        <v>484</v>
      </c>
      <c r="Q833" s="301" t="s">
        <v>491</v>
      </c>
      <c r="R833" s="302" t="s">
        <v>492</v>
      </c>
      <c r="S833" s="302" t="s">
        <v>493</v>
      </c>
      <c r="T833" s="302">
        <v>50771505</v>
      </c>
      <c r="U833" s="302"/>
      <c r="V833" s="302"/>
      <c r="W833" s="303" t="s">
        <v>552</v>
      </c>
      <c r="X833" s="302" t="s">
        <v>879</v>
      </c>
      <c r="Y833" s="302" t="s">
        <v>590</v>
      </c>
      <c r="Z833" s="302" t="s">
        <v>880</v>
      </c>
      <c r="AA833" s="302"/>
      <c r="AB833" s="302" t="s">
        <v>880</v>
      </c>
      <c r="AC833" s="302" t="s">
        <v>880</v>
      </c>
      <c r="AD833" s="304">
        <v>-7.77</v>
      </c>
      <c r="AE833" s="304">
        <v>-7.77</v>
      </c>
      <c r="AF833" s="302" t="s">
        <v>741</v>
      </c>
      <c r="AG833" s="302">
        <v>1</v>
      </c>
      <c r="AH833" s="304">
        <v>-7.77</v>
      </c>
      <c r="AI833" s="304">
        <v>-7.77</v>
      </c>
      <c r="AJ833" s="302" t="s">
        <v>501</v>
      </c>
      <c r="AK833" s="302" t="s">
        <v>502</v>
      </c>
      <c r="AL833" s="301" t="s">
        <v>503</v>
      </c>
      <c r="AM833" s="302">
        <v>34801</v>
      </c>
      <c r="AN833" s="302">
        <v>76135</v>
      </c>
      <c r="AO833" s="301" t="s">
        <v>477</v>
      </c>
      <c r="AP833" s="301" t="s">
        <v>504</v>
      </c>
      <c r="AQ833" s="302" t="s">
        <v>885</v>
      </c>
      <c r="AR833" s="302"/>
      <c r="AS833" s="303"/>
      <c r="AT833" s="302"/>
      <c r="AU833" s="302"/>
      <c r="AV833" s="304"/>
      <c r="AW833" s="302"/>
      <c r="AX833" s="302"/>
      <c r="AY833" s="304"/>
      <c r="AZ833" s="302"/>
      <c r="BA833" s="302"/>
      <c r="BB833" s="302"/>
      <c r="BC833" s="302"/>
      <c r="BD833" s="302"/>
      <c r="BE833" s="303"/>
      <c r="BF833" s="302"/>
      <c r="BG833" s="304"/>
      <c r="BH833" s="302"/>
      <c r="BI833" s="302"/>
      <c r="BJ833" s="302"/>
      <c r="BK833" s="302"/>
      <c r="BL833" s="302"/>
      <c r="BM833" s="302"/>
      <c r="BN833" s="302"/>
      <c r="BO833" s="302"/>
      <c r="BP833" s="302"/>
      <c r="BQ833" s="302"/>
      <c r="BR833" s="302"/>
    </row>
    <row r="834" spans="1:70" hidden="1" x14ac:dyDescent="0.35">
      <c r="A834" s="301" t="s">
        <v>477</v>
      </c>
      <c r="B834" s="302" t="s">
        <v>478</v>
      </c>
      <c r="C834" s="302" t="s">
        <v>479</v>
      </c>
      <c r="D834" s="303" t="s">
        <v>480</v>
      </c>
      <c r="E834" s="303" t="s">
        <v>481</v>
      </c>
      <c r="F834" s="302" t="s">
        <v>482</v>
      </c>
      <c r="G834" s="302" t="s">
        <v>483</v>
      </c>
      <c r="H834" s="302" t="s">
        <v>484</v>
      </c>
      <c r="I834" s="302" t="s">
        <v>485</v>
      </c>
      <c r="J834" s="302" t="s">
        <v>486</v>
      </c>
      <c r="K834" s="302" t="s">
        <v>487</v>
      </c>
      <c r="L834" s="301" t="s">
        <v>488</v>
      </c>
      <c r="M834" s="302" t="s">
        <v>607</v>
      </c>
      <c r="N834" s="302" t="s">
        <v>608</v>
      </c>
      <c r="O834" s="302" t="s">
        <v>487</v>
      </c>
      <c r="P834" s="302" t="s">
        <v>484</v>
      </c>
      <c r="Q834" s="301" t="s">
        <v>491</v>
      </c>
      <c r="R834" s="302" t="s">
        <v>492</v>
      </c>
      <c r="S834" s="302" t="s">
        <v>493</v>
      </c>
      <c r="T834" s="302">
        <v>50771514</v>
      </c>
      <c r="U834" s="302"/>
      <c r="V834" s="302"/>
      <c r="W834" s="303" t="s">
        <v>552</v>
      </c>
      <c r="X834" s="302" t="s">
        <v>879</v>
      </c>
      <c r="Y834" s="302" t="s">
        <v>590</v>
      </c>
      <c r="Z834" s="302" t="s">
        <v>880</v>
      </c>
      <c r="AA834" s="302"/>
      <c r="AB834" s="302" t="s">
        <v>880</v>
      </c>
      <c r="AC834" s="302" t="s">
        <v>880</v>
      </c>
      <c r="AD834" s="304">
        <v>-28.88</v>
      </c>
      <c r="AE834" s="304">
        <v>-28.88</v>
      </c>
      <c r="AF834" s="302" t="s">
        <v>741</v>
      </c>
      <c r="AG834" s="302">
        <v>1</v>
      </c>
      <c r="AH834" s="304">
        <v>-28.88</v>
      </c>
      <c r="AI834" s="304">
        <v>-28.88</v>
      </c>
      <c r="AJ834" s="302" t="s">
        <v>501</v>
      </c>
      <c r="AK834" s="302" t="s">
        <v>502</v>
      </c>
      <c r="AL834" s="301" t="s">
        <v>503</v>
      </c>
      <c r="AM834" s="302">
        <v>34801</v>
      </c>
      <c r="AN834" s="302">
        <v>76135</v>
      </c>
      <c r="AO834" s="301" t="s">
        <v>477</v>
      </c>
      <c r="AP834" s="301" t="s">
        <v>504</v>
      </c>
      <c r="AQ834" s="302" t="s">
        <v>885</v>
      </c>
      <c r="AR834" s="302"/>
      <c r="AS834" s="303"/>
      <c r="AT834" s="302"/>
      <c r="AU834" s="302"/>
      <c r="AV834" s="304"/>
      <c r="AW834" s="302"/>
      <c r="AX834" s="302"/>
      <c r="AY834" s="304"/>
      <c r="AZ834" s="302"/>
      <c r="BA834" s="302"/>
      <c r="BB834" s="302"/>
      <c r="BC834" s="302"/>
      <c r="BD834" s="302"/>
      <c r="BE834" s="303"/>
      <c r="BF834" s="302"/>
      <c r="BG834" s="304"/>
      <c r="BH834" s="302"/>
      <c r="BI834" s="302"/>
      <c r="BJ834" s="302"/>
      <c r="BK834" s="302"/>
      <c r="BL834" s="302"/>
      <c r="BM834" s="302"/>
      <c r="BN834" s="302"/>
      <c r="BO834" s="302"/>
      <c r="BP834" s="302"/>
      <c r="BQ834" s="302"/>
      <c r="BR834" s="302"/>
    </row>
    <row r="835" spans="1:70" s="414" customFormat="1" hidden="1" x14ac:dyDescent="0.35">
      <c r="A835" s="410" t="s">
        <v>477</v>
      </c>
      <c r="B835" s="411" t="s">
        <v>478</v>
      </c>
      <c r="C835" s="411" t="s">
        <v>479</v>
      </c>
      <c r="D835" s="412" t="s">
        <v>480</v>
      </c>
      <c r="E835" s="412" t="s">
        <v>481</v>
      </c>
      <c r="F835" s="411" t="s">
        <v>482</v>
      </c>
      <c r="G835" s="411" t="s">
        <v>483</v>
      </c>
      <c r="H835" s="411" t="s">
        <v>484</v>
      </c>
      <c r="I835" s="411" t="s">
        <v>485</v>
      </c>
      <c r="J835" s="411" t="s">
        <v>486</v>
      </c>
      <c r="K835" s="411" t="s">
        <v>487</v>
      </c>
      <c r="L835" s="410" t="s">
        <v>488</v>
      </c>
      <c r="M835" s="411" t="s">
        <v>607</v>
      </c>
      <c r="N835" s="411" t="s">
        <v>608</v>
      </c>
      <c r="O835" s="411" t="s">
        <v>487</v>
      </c>
      <c r="P835" s="411" t="s">
        <v>484</v>
      </c>
      <c r="Q835" s="410" t="s">
        <v>491</v>
      </c>
      <c r="R835" s="411" t="s">
        <v>492</v>
      </c>
      <c r="S835" s="411" t="s">
        <v>493</v>
      </c>
      <c r="T835" s="411">
        <v>51023674</v>
      </c>
      <c r="U835" s="411"/>
      <c r="V835" s="411"/>
      <c r="W835" s="412" t="s">
        <v>1596</v>
      </c>
      <c r="X835" s="411" t="s">
        <v>1242</v>
      </c>
      <c r="Y835" s="411" t="s">
        <v>590</v>
      </c>
      <c r="Z835" s="411" t="s">
        <v>497</v>
      </c>
      <c r="AA835" s="411" t="s">
        <v>498</v>
      </c>
      <c r="AB835" s="411" t="s">
        <v>499</v>
      </c>
      <c r="AC835" s="411" t="s">
        <v>500</v>
      </c>
      <c r="AD835" s="413">
        <v>-12666666.67</v>
      </c>
      <c r="AE835" s="413">
        <v>-12666666.67</v>
      </c>
      <c r="AF835" s="411" t="s">
        <v>273</v>
      </c>
      <c r="AG835" s="411">
        <v>2.2633000000000001E-4</v>
      </c>
      <c r="AH835" s="413">
        <v>-2866.85</v>
      </c>
      <c r="AI835" s="413">
        <v>-2866.85</v>
      </c>
      <c r="AJ835" s="411" t="s">
        <v>501</v>
      </c>
      <c r="AK835" s="411" t="s">
        <v>502</v>
      </c>
      <c r="AL835" s="410" t="s">
        <v>503</v>
      </c>
      <c r="AM835" s="411">
        <v>34801</v>
      </c>
      <c r="AN835" s="411">
        <v>72715</v>
      </c>
      <c r="AO835" s="410" t="s">
        <v>477</v>
      </c>
      <c r="AP835" s="410" t="s">
        <v>504</v>
      </c>
      <c r="AQ835" s="411" t="s">
        <v>1243</v>
      </c>
      <c r="AR835" s="411" t="s">
        <v>540</v>
      </c>
      <c r="AS835" s="412" t="s">
        <v>1596</v>
      </c>
      <c r="AT835" s="411" t="s">
        <v>482</v>
      </c>
      <c r="AU835" s="411" t="s">
        <v>2061</v>
      </c>
      <c r="AV835" s="413" t="s">
        <v>2062</v>
      </c>
      <c r="AW835" s="411"/>
      <c r="AX835" s="411" t="s">
        <v>603</v>
      </c>
      <c r="AY835" s="413" t="s">
        <v>2075</v>
      </c>
      <c r="AZ835" s="411">
        <v>1040642</v>
      </c>
      <c r="BA835" s="411" t="s">
        <v>2065</v>
      </c>
      <c r="BB835" s="411" t="s">
        <v>2066</v>
      </c>
      <c r="BC835" s="411" t="s">
        <v>512</v>
      </c>
      <c r="BD835" s="411" t="s">
        <v>2067</v>
      </c>
      <c r="BE835" s="412" t="s">
        <v>990</v>
      </c>
      <c r="BF835" s="411" t="s">
        <v>273</v>
      </c>
      <c r="BG835" s="413" t="s">
        <v>2062</v>
      </c>
      <c r="BH835" s="411"/>
      <c r="BI835" s="411"/>
      <c r="BJ835" s="411"/>
      <c r="BK835" s="411"/>
      <c r="BL835" s="411"/>
      <c r="BM835" s="411"/>
      <c r="BN835" s="411"/>
      <c r="BO835" s="411"/>
      <c r="BP835" s="411"/>
      <c r="BQ835" s="411"/>
      <c r="BR835" s="411"/>
    </row>
    <row r="836" spans="1:70" s="414" customFormat="1" hidden="1" x14ac:dyDescent="0.35">
      <c r="A836" s="410" t="s">
        <v>477</v>
      </c>
      <c r="B836" s="411" t="s">
        <v>478</v>
      </c>
      <c r="C836" s="411" t="s">
        <v>479</v>
      </c>
      <c r="D836" s="412" t="s">
        <v>480</v>
      </c>
      <c r="E836" s="412" t="s">
        <v>481</v>
      </c>
      <c r="F836" s="411" t="s">
        <v>482</v>
      </c>
      <c r="G836" s="411" t="s">
        <v>483</v>
      </c>
      <c r="H836" s="411" t="s">
        <v>484</v>
      </c>
      <c r="I836" s="411" t="s">
        <v>485</v>
      </c>
      <c r="J836" s="411" t="s">
        <v>486</v>
      </c>
      <c r="K836" s="411" t="s">
        <v>487</v>
      </c>
      <c r="L836" s="410" t="s">
        <v>488</v>
      </c>
      <c r="M836" s="411" t="s">
        <v>607</v>
      </c>
      <c r="N836" s="411" t="s">
        <v>608</v>
      </c>
      <c r="O836" s="411" t="s">
        <v>487</v>
      </c>
      <c r="P836" s="411" t="s">
        <v>484</v>
      </c>
      <c r="Q836" s="410" t="s">
        <v>491</v>
      </c>
      <c r="R836" s="411" t="s">
        <v>492</v>
      </c>
      <c r="S836" s="411" t="s">
        <v>493</v>
      </c>
      <c r="T836" s="411">
        <v>51023675</v>
      </c>
      <c r="U836" s="411"/>
      <c r="V836" s="411"/>
      <c r="W836" s="412" t="s">
        <v>1596</v>
      </c>
      <c r="X836" s="411" t="s">
        <v>1224</v>
      </c>
      <c r="Y836" s="411" t="s">
        <v>590</v>
      </c>
      <c r="Z836" s="411" t="s">
        <v>497</v>
      </c>
      <c r="AA836" s="411" t="s">
        <v>498</v>
      </c>
      <c r="AB836" s="411" t="s">
        <v>499</v>
      </c>
      <c r="AC836" s="411" t="s">
        <v>500</v>
      </c>
      <c r="AD836" s="413">
        <v>12666666.67</v>
      </c>
      <c r="AE836" s="413">
        <v>12666666.67</v>
      </c>
      <c r="AF836" s="411" t="s">
        <v>273</v>
      </c>
      <c r="AG836" s="411">
        <v>2.2633000000000001E-4</v>
      </c>
      <c r="AH836" s="413">
        <v>2866.85</v>
      </c>
      <c r="AI836" s="413">
        <v>2866.85</v>
      </c>
      <c r="AJ836" s="411" t="s">
        <v>501</v>
      </c>
      <c r="AK836" s="411" t="s">
        <v>502</v>
      </c>
      <c r="AL836" s="410" t="s">
        <v>503</v>
      </c>
      <c r="AM836" s="411">
        <v>34801</v>
      </c>
      <c r="AN836" s="411">
        <v>75709</v>
      </c>
      <c r="AO836" s="410" t="s">
        <v>477</v>
      </c>
      <c r="AP836" s="410" t="s">
        <v>504</v>
      </c>
      <c r="AQ836" s="411" t="s">
        <v>1386</v>
      </c>
      <c r="AR836" s="411" t="s">
        <v>540</v>
      </c>
      <c r="AS836" s="412" t="s">
        <v>1596</v>
      </c>
      <c r="AT836" s="411" t="s">
        <v>482</v>
      </c>
      <c r="AU836" s="411" t="s">
        <v>2061</v>
      </c>
      <c r="AV836" s="413" t="s">
        <v>2062</v>
      </c>
      <c r="AW836" s="411"/>
      <c r="AX836" s="411" t="s">
        <v>963</v>
      </c>
      <c r="AY836" s="413" t="s">
        <v>2062</v>
      </c>
      <c r="AZ836" s="411">
        <v>1040642</v>
      </c>
      <c r="BA836" s="411" t="s">
        <v>2065</v>
      </c>
      <c r="BB836" s="411" t="s">
        <v>2066</v>
      </c>
      <c r="BC836" s="411" t="s">
        <v>512</v>
      </c>
      <c r="BD836" s="411" t="s">
        <v>2067</v>
      </c>
      <c r="BE836" s="412" t="s">
        <v>990</v>
      </c>
      <c r="BF836" s="411" t="s">
        <v>273</v>
      </c>
      <c r="BG836" s="413" t="s">
        <v>2062</v>
      </c>
      <c r="BH836" s="411"/>
      <c r="BI836" s="411"/>
      <c r="BJ836" s="411"/>
      <c r="BK836" s="411"/>
      <c r="BL836" s="411"/>
      <c r="BM836" s="411"/>
      <c r="BN836" s="411"/>
      <c r="BO836" s="411"/>
      <c r="BP836" s="411"/>
      <c r="BQ836" s="411"/>
      <c r="BR836" s="411"/>
    </row>
    <row r="837" spans="1:70" s="414" customFormat="1" hidden="1" x14ac:dyDescent="0.35">
      <c r="A837" s="410" t="s">
        <v>477</v>
      </c>
      <c r="B837" s="411" t="s">
        <v>478</v>
      </c>
      <c r="C837" s="411" t="s">
        <v>479</v>
      </c>
      <c r="D837" s="412" t="s">
        <v>480</v>
      </c>
      <c r="E837" s="412" t="s">
        <v>481</v>
      </c>
      <c r="F837" s="411" t="s">
        <v>482</v>
      </c>
      <c r="G837" s="411" t="s">
        <v>483</v>
      </c>
      <c r="H837" s="411" t="s">
        <v>484</v>
      </c>
      <c r="I837" s="411" t="s">
        <v>485</v>
      </c>
      <c r="J837" s="411" t="s">
        <v>486</v>
      </c>
      <c r="K837" s="411" t="s">
        <v>487</v>
      </c>
      <c r="L837" s="410" t="s">
        <v>488</v>
      </c>
      <c r="M837" s="411" t="s">
        <v>607</v>
      </c>
      <c r="N837" s="411" t="s">
        <v>608</v>
      </c>
      <c r="O837" s="411" t="s">
        <v>487</v>
      </c>
      <c r="P837" s="411" t="s">
        <v>484</v>
      </c>
      <c r="Q837" s="410" t="s">
        <v>491</v>
      </c>
      <c r="R837" s="411" t="s">
        <v>492</v>
      </c>
      <c r="S837" s="411" t="s">
        <v>493</v>
      </c>
      <c r="T837" s="411">
        <v>51044971</v>
      </c>
      <c r="U837" s="411"/>
      <c r="V837" s="411"/>
      <c r="W837" s="412" t="s">
        <v>1568</v>
      </c>
      <c r="X837" s="411" t="s">
        <v>1242</v>
      </c>
      <c r="Y837" s="411" t="s">
        <v>590</v>
      </c>
      <c r="Z837" s="411" t="s">
        <v>497</v>
      </c>
      <c r="AA837" s="411" t="s">
        <v>498</v>
      </c>
      <c r="AB837" s="411" t="s">
        <v>499</v>
      </c>
      <c r="AC837" s="411" t="s">
        <v>500</v>
      </c>
      <c r="AD837" s="413">
        <v>-3630000</v>
      </c>
      <c r="AE837" s="413">
        <v>-3630000</v>
      </c>
      <c r="AF837" s="411" t="s">
        <v>273</v>
      </c>
      <c r="AG837" s="411">
        <v>2.2207999999999999E-4</v>
      </c>
      <c r="AH837" s="413">
        <v>-806.15</v>
      </c>
      <c r="AI837" s="413">
        <v>-806.15</v>
      </c>
      <c r="AJ837" s="411" t="s">
        <v>501</v>
      </c>
      <c r="AK837" s="411" t="s">
        <v>502</v>
      </c>
      <c r="AL837" s="410" t="s">
        <v>503</v>
      </c>
      <c r="AM837" s="411">
        <v>34801</v>
      </c>
      <c r="AN837" s="411">
        <v>72715</v>
      </c>
      <c r="AO837" s="410" t="s">
        <v>477</v>
      </c>
      <c r="AP837" s="410" t="s">
        <v>504</v>
      </c>
      <c r="AQ837" s="411" t="s">
        <v>1243</v>
      </c>
      <c r="AR837" s="411" t="s">
        <v>540</v>
      </c>
      <c r="AS837" s="412" t="s">
        <v>539</v>
      </c>
      <c r="AT837" s="411" t="s">
        <v>482</v>
      </c>
      <c r="AU837" s="411" t="s">
        <v>1964</v>
      </c>
      <c r="AV837" s="413" t="s">
        <v>1965</v>
      </c>
      <c r="AW837" s="411"/>
      <c r="AX837" s="411" t="s">
        <v>963</v>
      </c>
      <c r="AY837" s="413" t="s">
        <v>2076</v>
      </c>
      <c r="AZ837" s="411">
        <v>2028901</v>
      </c>
      <c r="BA837" s="411" t="s">
        <v>1967</v>
      </c>
      <c r="BB837" s="411" t="s">
        <v>1968</v>
      </c>
      <c r="BC837" s="411" t="s">
        <v>1969</v>
      </c>
      <c r="BD837" s="411" t="s">
        <v>1970</v>
      </c>
      <c r="BE837" s="412" t="s">
        <v>1583</v>
      </c>
      <c r="BF837" s="411" t="s">
        <v>273</v>
      </c>
      <c r="BG837" s="413" t="s">
        <v>1965</v>
      </c>
      <c r="BH837" s="411"/>
      <c r="BI837" s="411"/>
      <c r="BJ837" s="411"/>
      <c r="BK837" s="411"/>
      <c r="BL837" s="411"/>
      <c r="BM837" s="411"/>
      <c r="BN837" s="411"/>
      <c r="BO837" s="411"/>
      <c r="BP837" s="411"/>
      <c r="BQ837" s="411"/>
      <c r="BR837" s="411"/>
    </row>
    <row r="838" spans="1:70" s="414" customFormat="1" hidden="1" x14ac:dyDescent="0.35">
      <c r="A838" s="410" t="s">
        <v>477</v>
      </c>
      <c r="B838" s="411" t="s">
        <v>478</v>
      </c>
      <c r="C838" s="411" t="s">
        <v>479</v>
      </c>
      <c r="D838" s="412" t="s">
        <v>480</v>
      </c>
      <c r="E838" s="412" t="s">
        <v>481</v>
      </c>
      <c r="F838" s="411" t="s">
        <v>482</v>
      </c>
      <c r="G838" s="411" t="s">
        <v>483</v>
      </c>
      <c r="H838" s="411" t="s">
        <v>484</v>
      </c>
      <c r="I838" s="411" t="s">
        <v>485</v>
      </c>
      <c r="J838" s="411" t="s">
        <v>486</v>
      </c>
      <c r="K838" s="411" t="s">
        <v>487</v>
      </c>
      <c r="L838" s="410" t="s">
        <v>488</v>
      </c>
      <c r="M838" s="411" t="s">
        <v>607</v>
      </c>
      <c r="N838" s="411" t="s">
        <v>608</v>
      </c>
      <c r="O838" s="411" t="s">
        <v>487</v>
      </c>
      <c r="P838" s="411" t="s">
        <v>484</v>
      </c>
      <c r="Q838" s="410" t="s">
        <v>491</v>
      </c>
      <c r="R838" s="411" t="s">
        <v>492</v>
      </c>
      <c r="S838" s="411" t="s">
        <v>493</v>
      </c>
      <c r="T838" s="411">
        <v>51044972</v>
      </c>
      <c r="U838" s="411"/>
      <c r="V838" s="411"/>
      <c r="W838" s="412" t="s">
        <v>1568</v>
      </c>
      <c r="X838" s="411" t="s">
        <v>1224</v>
      </c>
      <c r="Y838" s="411" t="s">
        <v>590</v>
      </c>
      <c r="Z838" s="411" t="s">
        <v>497</v>
      </c>
      <c r="AA838" s="411" t="s">
        <v>498</v>
      </c>
      <c r="AB838" s="411" t="s">
        <v>499</v>
      </c>
      <c r="AC838" s="411" t="s">
        <v>500</v>
      </c>
      <c r="AD838" s="413">
        <v>3630000</v>
      </c>
      <c r="AE838" s="413">
        <v>3630000</v>
      </c>
      <c r="AF838" s="411" t="s">
        <v>273</v>
      </c>
      <c r="AG838" s="411">
        <v>2.2207999999999999E-4</v>
      </c>
      <c r="AH838" s="413">
        <v>806.15</v>
      </c>
      <c r="AI838" s="413">
        <v>806.15</v>
      </c>
      <c r="AJ838" s="411" t="s">
        <v>501</v>
      </c>
      <c r="AK838" s="411" t="s">
        <v>502</v>
      </c>
      <c r="AL838" s="410" t="s">
        <v>503</v>
      </c>
      <c r="AM838" s="411">
        <v>34801</v>
      </c>
      <c r="AN838" s="411">
        <v>75709</v>
      </c>
      <c r="AO838" s="410" t="s">
        <v>477</v>
      </c>
      <c r="AP838" s="410" t="s">
        <v>504</v>
      </c>
      <c r="AQ838" s="411" t="s">
        <v>1386</v>
      </c>
      <c r="AR838" s="411" t="s">
        <v>540</v>
      </c>
      <c r="AS838" s="412" t="s">
        <v>539</v>
      </c>
      <c r="AT838" s="411" t="s">
        <v>482</v>
      </c>
      <c r="AU838" s="411" t="s">
        <v>1964</v>
      </c>
      <c r="AV838" s="413" t="s">
        <v>1965</v>
      </c>
      <c r="AW838" s="411"/>
      <c r="AX838" s="411" t="s">
        <v>951</v>
      </c>
      <c r="AY838" s="413" t="s">
        <v>1965</v>
      </c>
      <c r="AZ838" s="411">
        <v>2028901</v>
      </c>
      <c r="BA838" s="411" t="s">
        <v>1967</v>
      </c>
      <c r="BB838" s="411" t="s">
        <v>1968</v>
      </c>
      <c r="BC838" s="411" t="s">
        <v>1969</v>
      </c>
      <c r="BD838" s="411" t="s">
        <v>1970</v>
      </c>
      <c r="BE838" s="412" t="s">
        <v>1583</v>
      </c>
      <c r="BF838" s="411" t="s">
        <v>273</v>
      </c>
      <c r="BG838" s="413" t="s">
        <v>1965</v>
      </c>
      <c r="BH838" s="411"/>
      <c r="BI838" s="411"/>
      <c r="BJ838" s="411"/>
      <c r="BK838" s="411"/>
      <c r="BL838" s="411"/>
      <c r="BM838" s="411"/>
      <c r="BN838" s="411"/>
      <c r="BO838" s="411"/>
      <c r="BP838" s="411"/>
      <c r="BQ838" s="411"/>
      <c r="BR838" s="411"/>
    </row>
    <row r="839" spans="1:70" s="414" customFormat="1" hidden="1" x14ac:dyDescent="0.35">
      <c r="A839" s="410" t="s">
        <v>477</v>
      </c>
      <c r="B839" s="411" t="s">
        <v>478</v>
      </c>
      <c r="C839" s="411" t="s">
        <v>479</v>
      </c>
      <c r="D839" s="412" t="s">
        <v>480</v>
      </c>
      <c r="E839" s="412" t="s">
        <v>481</v>
      </c>
      <c r="F839" s="411" t="s">
        <v>482</v>
      </c>
      <c r="G839" s="411" t="s">
        <v>483</v>
      </c>
      <c r="H839" s="411" t="s">
        <v>484</v>
      </c>
      <c r="I839" s="411" t="s">
        <v>485</v>
      </c>
      <c r="J839" s="411" t="s">
        <v>486</v>
      </c>
      <c r="K839" s="411" t="s">
        <v>487</v>
      </c>
      <c r="L839" s="410" t="s">
        <v>488</v>
      </c>
      <c r="M839" s="411" t="s">
        <v>607</v>
      </c>
      <c r="N839" s="411" t="s">
        <v>608</v>
      </c>
      <c r="O839" s="411" t="s">
        <v>487</v>
      </c>
      <c r="P839" s="411" t="s">
        <v>484</v>
      </c>
      <c r="Q839" s="410" t="s">
        <v>491</v>
      </c>
      <c r="R839" s="411" t="s">
        <v>492</v>
      </c>
      <c r="S839" s="411" t="s">
        <v>493</v>
      </c>
      <c r="T839" s="411">
        <v>51044973</v>
      </c>
      <c r="U839" s="411"/>
      <c r="V839" s="411"/>
      <c r="W839" s="412" t="s">
        <v>2049</v>
      </c>
      <c r="X839" s="411" t="s">
        <v>1242</v>
      </c>
      <c r="Y839" s="411" t="s">
        <v>590</v>
      </c>
      <c r="Z839" s="411" t="s">
        <v>497</v>
      </c>
      <c r="AA839" s="411" t="s">
        <v>498</v>
      </c>
      <c r="AB839" s="411" t="s">
        <v>499</v>
      </c>
      <c r="AC839" s="411" t="s">
        <v>500</v>
      </c>
      <c r="AD839" s="413">
        <v>-3010000</v>
      </c>
      <c r="AE839" s="413">
        <v>-3010000</v>
      </c>
      <c r="AF839" s="411" t="s">
        <v>273</v>
      </c>
      <c r="AG839" s="411">
        <v>2.2622000000000001E-4</v>
      </c>
      <c r="AH839" s="413">
        <v>-680.92</v>
      </c>
      <c r="AI839" s="413">
        <v>-680.92</v>
      </c>
      <c r="AJ839" s="411" t="s">
        <v>501</v>
      </c>
      <c r="AK839" s="411" t="s">
        <v>502</v>
      </c>
      <c r="AL839" s="410" t="s">
        <v>503</v>
      </c>
      <c r="AM839" s="411">
        <v>34801</v>
      </c>
      <c r="AN839" s="411">
        <v>72715</v>
      </c>
      <c r="AO839" s="410" t="s">
        <v>477</v>
      </c>
      <c r="AP839" s="410" t="s">
        <v>504</v>
      </c>
      <c r="AQ839" s="411" t="s">
        <v>1243</v>
      </c>
      <c r="AR839" s="411" t="s">
        <v>540</v>
      </c>
      <c r="AS839" s="412" t="s">
        <v>539</v>
      </c>
      <c r="AT839" s="411" t="s">
        <v>482</v>
      </c>
      <c r="AU839" s="411" t="s">
        <v>2050</v>
      </c>
      <c r="AV839" s="413" t="s">
        <v>2051</v>
      </c>
      <c r="AW839" s="411"/>
      <c r="AX839" s="411" t="s">
        <v>603</v>
      </c>
      <c r="AY839" s="413" t="s">
        <v>2077</v>
      </c>
      <c r="AZ839" s="411">
        <v>1040733</v>
      </c>
      <c r="BA839" s="411" t="s">
        <v>2053</v>
      </c>
      <c r="BB839" s="411" t="s">
        <v>2054</v>
      </c>
      <c r="BC839" s="411" t="s">
        <v>2055</v>
      </c>
      <c r="BD839" s="411" t="s">
        <v>2056</v>
      </c>
      <c r="BE839" s="412" t="s">
        <v>1627</v>
      </c>
      <c r="BF839" s="411" t="s">
        <v>273</v>
      </c>
      <c r="BG839" s="413" t="s">
        <v>2051</v>
      </c>
      <c r="BH839" s="411"/>
      <c r="BI839" s="411"/>
      <c r="BJ839" s="411"/>
      <c r="BK839" s="411"/>
      <c r="BL839" s="411"/>
      <c r="BM839" s="411"/>
      <c r="BN839" s="411"/>
      <c r="BO839" s="411"/>
      <c r="BP839" s="411"/>
      <c r="BQ839" s="411"/>
      <c r="BR839" s="411"/>
    </row>
    <row r="840" spans="1:70" s="414" customFormat="1" hidden="1" x14ac:dyDescent="0.35">
      <c r="A840" s="410" t="s">
        <v>477</v>
      </c>
      <c r="B840" s="411" t="s">
        <v>478</v>
      </c>
      <c r="C840" s="411" t="s">
        <v>479</v>
      </c>
      <c r="D840" s="412" t="s">
        <v>480</v>
      </c>
      <c r="E840" s="412" t="s">
        <v>481</v>
      </c>
      <c r="F840" s="411" t="s">
        <v>482</v>
      </c>
      <c r="G840" s="411" t="s">
        <v>483</v>
      </c>
      <c r="H840" s="411" t="s">
        <v>484</v>
      </c>
      <c r="I840" s="411" t="s">
        <v>485</v>
      </c>
      <c r="J840" s="411" t="s">
        <v>486</v>
      </c>
      <c r="K840" s="411" t="s">
        <v>487</v>
      </c>
      <c r="L840" s="410" t="s">
        <v>488</v>
      </c>
      <c r="M840" s="411" t="s">
        <v>607</v>
      </c>
      <c r="N840" s="411" t="s">
        <v>608</v>
      </c>
      <c r="O840" s="411" t="s">
        <v>487</v>
      </c>
      <c r="P840" s="411" t="s">
        <v>484</v>
      </c>
      <c r="Q840" s="410" t="s">
        <v>491</v>
      </c>
      <c r="R840" s="411" t="s">
        <v>492</v>
      </c>
      <c r="S840" s="411" t="s">
        <v>493</v>
      </c>
      <c r="T840" s="411">
        <v>51044974</v>
      </c>
      <c r="U840" s="411"/>
      <c r="V840" s="411"/>
      <c r="W840" s="412" t="s">
        <v>2049</v>
      </c>
      <c r="X840" s="411" t="s">
        <v>1242</v>
      </c>
      <c r="Y840" s="411" t="s">
        <v>590</v>
      </c>
      <c r="Z840" s="411" t="s">
        <v>497</v>
      </c>
      <c r="AA840" s="411" t="s">
        <v>498</v>
      </c>
      <c r="AB840" s="411" t="s">
        <v>499</v>
      </c>
      <c r="AC840" s="411" t="s">
        <v>500</v>
      </c>
      <c r="AD840" s="413">
        <v>3010000</v>
      </c>
      <c r="AE840" s="413">
        <v>3010000</v>
      </c>
      <c r="AF840" s="411" t="s">
        <v>273</v>
      </c>
      <c r="AG840" s="411">
        <v>2.2622000000000001E-4</v>
      </c>
      <c r="AH840" s="413">
        <v>680.92</v>
      </c>
      <c r="AI840" s="413">
        <v>680.92</v>
      </c>
      <c r="AJ840" s="411" t="s">
        <v>501</v>
      </c>
      <c r="AK840" s="411" t="s">
        <v>502</v>
      </c>
      <c r="AL840" s="410" t="s">
        <v>503</v>
      </c>
      <c r="AM840" s="411">
        <v>34801</v>
      </c>
      <c r="AN840" s="411">
        <v>75709</v>
      </c>
      <c r="AO840" s="410" t="s">
        <v>477</v>
      </c>
      <c r="AP840" s="410" t="s">
        <v>504</v>
      </c>
      <c r="AQ840" s="411" t="s">
        <v>1386</v>
      </c>
      <c r="AR840" s="411" t="s">
        <v>540</v>
      </c>
      <c r="AS840" s="412" t="s">
        <v>539</v>
      </c>
      <c r="AT840" s="411" t="s">
        <v>482</v>
      </c>
      <c r="AU840" s="411" t="s">
        <v>2050</v>
      </c>
      <c r="AV840" s="413" t="s">
        <v>2051</v>
      </c>
      <c r="AW840" s="411"/>
      <c r="AX840" s="411" t="s">
        <v>963</v>
      </c>
      <c r="AY840" s="413" t="s">
        <v>2051</v>
      </c>
      <c r="AZ840" s="411">
        <v>1040733</v>
      </c>
      <c r="BA840" s="411" t="s">
        <v>2053</v>
      </c>
      <c r="BB840" s="411" t="s">
        <v>2054</v>
      </c>
      <c r="BC840" s="411" t="s">
        <v>2055</v>
      </c>
      <c r="BD840" s="411" t="s">
        <v>2056</v>
      </c>
      <c r="BE840" s="412" t="s">
        <v>1627</v>
      </c>
      <c r="BF840" s="411" t="s">
        <v>273</v>
      </c>
      <c r="BG840" s="413" t="s">
        <v>2051</v>
      </c>
      <c r="BH840" s="411"/>
      <c r="BI840" s="411"/>
      <c r="BJ840" s="411"/>
      <c r="BK840" s="411"/>
      <c r="BL840" s="411"/>
      <c r="BM840" s="411"/>
      <c r="BN840" s="411"/>
      <c r="BO840" s="411"/>
      <c r="BP840" s="411"/>
      <c r="BQ840" s="411"/>
      <c r="BR840" s="411"/>
    </row>
    <row r="841" spans="1:70" s="414" customFormat="1" hidden="1" x14ac:dyDescent="0.35">
      <c r="A841" s="410" t="s">
        <v>477</v>
      </c>
      <c r="B841" s="411" t="s">
        <v>478</v>
      </c>
      <c r="C841" s="411" t="s">
        <v>479</v>
      </c>
      <c r="D841" s="412" t="s">
        <v>480</v>
      </c>
      <c r="E841" s="412" t="s">
        <v>481</v>
      </c>
      <c r="F841" s="411" t="s">
        <v>482</v>
      </c>
      <c r="G841" s="411" t="s">
        <v>483</v>
      </c>
      <c r="H841" s="411" t="s">
        <v>484</v>
      </c>
      <c r="I841" s="411" t="s">
        <v>485</v>
      </c>
      <c r="J841" s="411" t="s">
        <v>486</v>
      </c>
      <c r="K841" s="411" t="s">
        <v>487</v>
      </c>
      <c r="L841" s="410" t="s">
        <v>488</v>
      </c>
      <c r="M841" s="411" t="s">
        <v>607</v>
      </c>
      <c r="N841" s="411" t="s">
        <v>608</v>
      </c>
      <c r="O841" s="411" t="s">
        <v>487</v>
      </c>
      <c r="P841" s="411" t="s">
        <v>484</v>
      </c>
      <c r="Q841" s="410" t="s">
        <v>491</v>
      </c>
      <c r="R841" s="411" t="s">
        <v>492</v>
      </c>
      <c r="S841" s="411" t="s">
        <v>493</v>
      </c>
      <c r="T841" s="411">
        <v>51044975</v>
      </c>
      <c r="U841" s="411"/>
      <c r="V841" s="411"/>
      <c r="W841" s="412" t="s">
        <v>2016</v>
      </c>
      <c r="X841" s="411" t="s">
        <v>1242</v>
      </c>
      <c r="Y841" s="411" t="s">
        <v>590</v>
      </c>
      <c r="Z841" s="411" t="s">
        <v>497</v>
      </c>
      <c r="AA841" s="411" t="s">
        <v>498</v>
      </c>
      <c r="AB841" s="411" t="s">
        <v>499</v>
      </c>
      <c r="AC841" s="411" t="s">
        <v>500</v>
      </c>
      <c r="AD841" s="413">
        <v>-3583333</v>
      </c>
      <c r="AE841" s="413">
        <v>-3583333</v>
      </c>
      <c r="AF841" s="411" t="s">
        <v>273</v>
      </c>
      <c r="AG841" s="411">
        <v>2.2622000000000001E-4</v>
      </c>
      <c r="AH841" s="413">
        <v>-810.62</v>
      </c>
      <c r="AI841" s="413">
        <v>-810.62</v>
      </c>
      <c r="AJ841" s="411" t="s">
        <v>501</v>
      </c>
      <c r="AK841" s="411" t="s">
        <v>502</v>
      </c>
      <c r="AL841" s="410" t="s">
        <v>503</v>
      </c>
      <c r="AM841" s="411">
        <v>34801</v>
      </c>
      <c r="AN841" s="411">
        <v>72715</v>
      </c>
      <c r="AO841" s="410" t="s">
        <v>477</v>
      </c>
      <c r="AP841" s="410" t="s">
        <v>504</v>
      </c>
      <c r="AQ841" s="411" t="s">
        <v>1243</v>
      </c>
      <c r="AR841" s="411" t="s">
        <v>540</v>
      </c>
      <c r="AS841" s="412" t="s">
        <v>539</v>
      </c>
      <c r="AT841" s="411" t="s">
        <v>482</v>
      </c>
      <c r="AU841" s="411" t="s">
        <v>2069</v>
      </c>
      <c r="AV841" s="413" t="s">
        <v>2070</v>
      </c>
      <c r="AW841" s="411"/>
      <c r="AX841" s="411" t="s">
        <v>603</v>
      </c>
      <c r="AY841" s="413" t="s">
        <v>2078</v>
      </c>
      <c r="AZ841" s="411">
        <v>1977854</v>
      </c>
      <c r="BA841" s="411" t="s">
        <v>2072</v>
      </c>
      <c r="BB841" s="411" t="s">
        <v>2073</v>
      </c>
      <c r="BC841" s="411" t="s">
        <v>2073</v>
      </c>
      <c r="BD841" s="411" t="s">
        <v>2074</v>
      </c>
      <c r="BE841" s="412" t="s">
        <v>990</v>
      </c>
      <c r="BF841" s="411" t="s">
        <v>273</v>
      </c>
      <c r="BG841" s="413" t="s">
        <v>2070</v>
      </c>
      <c r="BH841" s="411"/>
      <c r="BI841" s="411"/>
      <c r="BJ841" s="411"/>
      <c r="BK841" s="411"/>
      <c r="BL841" s="411"/>
      <c r="BM841" s="411"/>
      <c r="BN841" s="411"/>
      <c r="BO841" s="411"/>
      <c r="BP841" s="411"/>
      <c r="BQ841" s="411"/>
      <c r="BR841" s="411"/>
    </row>
    <row r="842" spans="1:70" s="414" customFormat="1" hidden="1" x14ac:dyDescent="0.35">
      <c r="A842" s="410" t="s">
        <v>477</v>
      </c>
      <c r="B842" s="411" t="s">
        <v>478</v>
      </c>
      <c r="C842" s="411" t="s">
        <v>479</v>
      </c>
      <c r="D842" s="412" t="s">
        <v>480</v>
      </c>
      <c r="E842" s="412" t="s">
        <v>481</v>
      </c>
      <c r="F842" s="411" t="s">
        <v>482</v>
      </c>
      <c r="G842" s="411" t="s">
        <v>483</v>
      </c>
      <c r="H842" s="411" t="s">
        <v>484</v>
      </c>
      <c r="I842" s="411" t="s">
        <v>485</v>
      </c>
      <c r="J842" s="411" t="s">
        <v>486</v>
      </c>
      <c r="K842" s="411" t="s">
        <v>487</v>
      </c>
      <c r="L842" s="410" t="s">
        <v>488</v>
      </c>
      <c r="M842" s="411" t="s">
        <v>607</v>
      </c>
      <c r="N842" s="411" t="s">
        <v>608</v>
      </c>
      <c r="O842" s="411" t="s">
        <v>487</v>
      </c>
      <c r="P842" s="411" t="s">
        <v>484</v>
      </c>
      <c r="Q842" s="410" t="s">
        <v>491</v>
      </c>
      <c r="R842" s="411" t="s">
        <v>492</v>
      </c>
      <c r="S842" s="411" t="s">
        <v>493</v>
      </c>
      <c r="T842" s="411">
        <v>51044976</v>
      </c>
      <c r="U842" s="411"/>
      <c r="V842" s="411"/>
      <c r="W842" s="412" t="s">
        <v>2016</v>
      </c>
      <c r="X842" s="411" t="s">
        <v>1224</v>
      </c>
      <c r="Y842" s="411" t="s">
        <v>590</v>
      </c>
      <c r="Z842" s="411" t="s">
        <v>497</v>
      </c>
      <c r="AA842" s="411" t="s">
        <v>498</v>
      </c>
      <c r="AB842" s="411" t="s">
        <v>499</v>
      </c>
      <c r="AC842" s="411" t="s">
        <v>500</v>
      </c>
      <c r="AD842" s="413">
        <v>3583333</v>
      </c>
      <c r="AE842" s="413">
        <v>3583333</v>
      </c>
      <c r="AF842" s="411" t="s">
        <v>273</v>
      </c>
      <c r="AG842" s="411">
        <v>2.2622000000000001E-4</v>
      </c>
      <c r="AH842" s="413">
        <v>810.62</v>
      </c>
      <c r="AI842" s="413">
        <v>810.62</v>
      </c>
      <c r="AJ842" s="411" t="s">
        <v>501</v>
      </c>
      <c r="AK842" s="411" t="s">
        <v>502</v>
      </c>
      <c r="AL842" s="410" t="s">
        <v>503</v>
      </c>
      <c r="AM842" s="411">
        <v>34801</v>
      </c>
      <c r="AN842" s="411">
        <v>75709</v>
      </c>
      <c r="AO842" s="410" t="s">
        <v>477</v>
      </c>
      <c r="AP842" s="410" t="s">
        <v>504</v>
      </c>
      <c r="AQ842" s="411" t="s">
        <v>1386</v>
      </c>
      <c r="AR842" s="411" t="s">
        <v>540</v>
      </c>
      <c r="AS842" s="412" t="s">
        <v>539</v>
      </c>
      <c r="AT842" s="411" t="s">
        <v>482</v>
      </c>
      <c r="AU842" s="411" t="s">
        <v>2069</v>
      </c>
      <c r="AV842" s="413" t="s">
        <v>2070</v>
      </c>
      <c r="AW842" s="411"/>
      <c r="AX842" s="411" t="s">
        <v>963</v>
      </c>
      <c r="AY842" s="413" t="s">
        <v>2070</v>
      </c>
      <c r="AZ842" s="411">
        <v>1977854</v>
      </c>
      <c r="BA842" s="411" t="s">
        <v>2072</v>
      </c>
      <c r="BB842" s="411" t="s">
        <v>2073</v>
      </c>
      <c r="BC842" s="411" t="s">
        <v>2073</v>
      </c>
      <c r="BD842" s="411" t="s">
        <v>2074</v>
      </c>
      <c r="BE842" s="412" t="s">
        <v>990</v>
      </c>
      <c r="BF842" s="411" t="s">
        <v>273</v>
      </c>
      <c r="BG842" s="413" t="s">
        <v>2070</v>
      </c>
      <c r="BH842" s="411"/>
      <c r="BI842" s="411"/>
      <c r="BJ842" s="411"/>
      <c r="BK842" s="411"/>
      <c r="BL842" s="411"/>
      <c r="BM842" s="411"/>
      <c r="BN842" s="411"/>
      <c r="BO842" s="411"/>
      <c r="BP842" s="411"/>
      <c r="BQ842" s="411"/>
      <c r="BR842" s="411"/>
    </row>
    <row r="843" spans="1:70" s="414" customFormat="1" hidden="1" x14ac:dyDescent="0.35">
      <c r="A843" s="410" t="s">
        <v>477</v>
      </c>
      <c r="B843" s="411" t="s">
        <v>478</v>
      </c>
      <c r="C843" s="411" t="s">
        <v>479</v>
      </c>
      <c r="D843" s="412" t="s">
        <v>480</v>
      </c>
      <c r="E843" s="412" t="s">
        <v>481</v>
      </c>
      <c r="F843" s="411" t="s">
        <v>482</v>
      </c>
      <c r="G843" s="411" t="s">
        <v>483</v>
      </c>
      <c r="H843" s="411" t="s">
        <v>484</v>
      </c>
      <c r="I843" s="411" t="s">
        <v>485</v>
      </c>
      <c r="J843" s="411" t="s">
        <v>486</v>
      </c>
      <c r="K843" s="411" t="s">
        <v>487</v>
      </c>
      <c r="L843" s="410" t="s">
        <v>488</v>
      </c>
      <c r="M843" s="411" t="s">
        <v>607</v>
      </c>
      <c r="N843" s="411" t="s">
        <v>608</v>
      </c>
      <c r="O843" s="411" t="s">
        <v>487</v>
      </c>
      <c r="P843" s="411" t="s">
        <v>484</v>
      </c>
      <c r="Q843" s="410" t="s">
        <v>491</v>
      </c>
      <c r="R843" s="411" t="s">
        <v>492</v>
      </c>
      <c r="S843" s="411" t="s">
        <v>493</v>
      </c>
      <c r="T843" s="411">
        <v>51089294</v>
      </c>
      <c r="U843" s="411"/>
      <c r="V843" s="411"/>
      <c r="W843" s="412" t="s">
        <v>527</v>
      </c>
      <c r="X843" s="411" t="s">
        <v>1224</v>
      </c>
      <c r="Y843" s="411" t="s">
        <v>590</v>
      </c>
      <c r="Z843" s="411" t="s">
        <v>497</v>
      </c>
      <c r="AA843" s="411" t="s">
        <v>498</v>
      </c>
      <c r="AB843" s="411" t="s">
        <v>499</v>
      </c>
      <c r="AC843" s="411" t="s">
        <v>500</v>
      </c>
      <c r="AD843" s="413">
        <v>325000</v>
      </c>
      <c r="AE843" s="413">
        <v>325000</v>
      </c>
      <c r="AF843" s="411" t="s">
        <v>273</v>
      </c>
      <c r="AG843" s="411">
        <v>2.2060999999999999E-4</v>
      </c>
      <c r="AH843" s="413">
        <v>71.7</v>
      </c>
      <c r="AI843" s="413">
        <v>71.7</v>
      </c>
      <c r="AJ843" s="411" t="s">
        <v>501</v>
      </c>
      <c r="AK843" s="411" t="s">
        <v>502</v>
      </c>
      <c r="AL843" s="410" t="s">
        <v>503</v>
      </c>
      <c r="AM843" s="411">
        <v>34801</v>
      </c>
      <c r="AN843" s="411">
        <v>75709</v>
      </c>
      <c r="AO843" s="410" t="s">
        <v>477</v>
      </c>
      <c r="AP843" s="410" t="s">
        <v>504</v>
      </c>
      <c r="AQ843" s="411" t="s">
        <v>1386</v>
      </c>
      <c r="AR843" s="411" t="s">
        <v>540</v>
      </c>
      <c r="AS843" s="412" t="s">
        <v>539</v>
      </c>
      <c r="AT843" s="411" t="s">
        <v>482</v>
      </c>
      <c r="AU843" s="411" t="s">
        <v>1959</v>
      </c>
      <c r="AV843" s="413" t="s">
        <v>1960</v>
      </c>
      <c r="AW843" s="411"/>
      <c r="AX843" s="411" t="s">
        <v>963</v>
      </c>
      <c r="AY843" s="413" t="s">
        <v>1960</v>
      </c>
      <c r="AZ843" s="411">
        <v>1040651</v>
      </c>
      <c r="BA843" s="411" t="s">
        <v>1244</v>
      </c>
      <c r="BB843" s="411" t="s">
        <v>1245</v>
      </c>
      <c r="BC843" s="411" t="s">
        <v>512</v>
      </c>
      <c r="BD843" s="411" t="s">
        <v>1962</v>
      </c>
      <c r="BE843" s="412" t="s">
        <v>1963</v>
      </c>
      <c r="BF843" s="411" t="s">
        <v>273</v>
      </c>
      <c r="BG843" s="413" t="s">
        <v>1960</v>
      </c>
      <c r="BH843" s="411"/>
      <c r="BI843" s="411"/>
      <c r="BJ843" s="411"/>
      <c r="BK843" s="411"/>
      <c r="BL843" s="411"/>
      <c r="BM843" s="411"/>
      <c r="BN843" s="411"/>
      <c r="BO843" s="411"/>
      <c r="BP843" s="411"/>
      <c r="BQ843" s="411"/>
      <c r="BR843" s="411"/>
    </row>
    <row r="844" spans="1:70" s="414" customFormat="1" hidden="1" x14ac:dyDescent="0.35">
      <c r="A844" s="410" t="s">
        <v>477</v>
      </c>
      <c r="B844" s="411" t="s">
        <v>478</v>
      </c>
      <c r="C844" s="411" t="s">
        <v>479</v>
      </c>
      <c r="D844" s="412" t="s">
        <v>480</v>
      </c>
      <c r="E844" s="412" t="s">
        <v>481</v>
      </c>
      <c r="F844" s="411" t="s">
        <v>482</v>
      </c>
      <c r="G844" s="411" t="s">
        <v>483</v>
      </c>
      <c r="H844" s="411" t="s">
        <v>484</v>
      </c>
      <c r="I844" s="411" t="s">
        <v>485</v>
      </c>
      <c r="J844" s="411" t="s">
        <v>486</v>
      </c>
      <c r="K844" s="411" t="s">
        <v>487</v>
      </c>
      <c r="L844" s="410" t="s">
        <v>488</v>
      </c>
      <c r="M844" s="411" t="s">
        <v>607</v>
      </c>
      <c r="N844" s="411" t="s">
        <v>608</v>
      </c>
      <c r="O844" s="411" t="s">
        <v>487</v>
      </c>
      <c r="P844" s="411" t="s">
        <v>484</v>
      </c>
      <c r="Q844" s="410" t="s">
        <v>491</v>
      </c>
      <c r="R844" s="411" t="s">
        <v>492</v>
      </c>
      <c r="S844" s="411" t="s">
        <v>493</v>
      </c>
      <c r="T844" s="411">
        <v>51089298</v>
      </c>
      <c r="U844" s="411"/>
      <c r="V844" s="411"/>
      <c r="W844" s="412" t="s">
        <v>527</v>
      </c>
      <c r="X844" s="411" t="s">
        <v>1242</v>
      </c>
      <c r="Y844" s="411" t="s">
        <v>590</v>
      </c>
      <c r="Z844" s="411" t="s">
        <v>497</v>
      </c>
      <c r="AA844" s="411" t="s">
        <v>498</v>
      </c>
      <c r="AB844" s="411" t="s">
        <v>499</v>
      </c>
      <c r="AC844" s="411" t="s">
        <v>500</v>
      </c>
      <c r="AD844" s="413">
        <v>-325000</v>
      </c>
      <c r="AE844" s="413">
        <v>-325000</v>
      </c>
      <c r="AF844" s="411" t="s">
        <v>273</v>
      </c>
      <c r="AG844" s="411">
        <v>2.2060999999999999E-4</v>
      </c>
      <c r="AH844" s="413">
        <v>-71.7</v>
      </c>
      <c r="AI844" s="413">
        <v>-71.7</v>
      </c>
      <c r="AJ844" s="411" t="s">
        <v>501</v>
      </c>
      <c r="AK844" s="411" t="s">
        <v>502</v>
      </c>
      <c r="AL844" s="410" t="s">
        <v>503</v>
      </c>
      <c r="AM844" s="411">
        <v>34801</v>
      </c>
      <c r="AN844" s="411">
        <v>72715</v>
      </c>
      <c r="AO844" s="410" t="s">
        <v>477</v>
      </c>
      <c r="AP844" s="410" t="s">
        <v>504</v>
      </c>
      <c r="AQ844" s="411" t="s">
        <v>1243</v>
      </c>
      <c r="AR844" s="411" t="s">
        <v>540</v>
      </c>
      <c r="AS844" s="412" t="s">
        <v>539</v>
      </c>
      <c r="AT844" s="411" t="s">
        <v>482</v>
      </c>
      <c r="AU844" s="411" t="s">
        <v>1959</v>
      </c>
      <c r="AV844" s="413" t="s">
        <v>1960</v>
      </c>
      <c r="AW844" s="411"/>
      <c r="AX844" s="411" t="s">
        <v>603</v>
      </c>
      <c r="AY844" s="413" t="s">
        <v>2079</v>
      </c>
      <c r="AZ844" s="411">
        <v>1040651</v>
      </c>
      <c r="BA844" s="411" t="s">
        <v>1244</v>
      </c>
      <c r="BB844" s="411" t="s">
        <v>1245</v>
      </c>
      <c r="BC844" s="411" t="s">
        <v>512</v>
      </c>
      <c r="BD844" s="411" t="s">
        <v>1962</v>
      </c>
      <c r="BE844" s="412" t="s">
        <v>1963</v>
      </c>
      <c r="BF844" s="411" t="s">
        <v>273</v>
      </c>
      <c r="BG844" s="413" t="s">
        <v>1960</v>
      </c>
      <c r="BH844" s="411"/>
      <c r="BI844" s="411"/>
      <c r="BJ844" s="411"/>
      <c r="BK844" s="411"/>
      <c r="BL844" s="411"/>
      <c r="BM844" s="411"/>
      <c r="BN844" s="411"/>
      <c r="BO844" s="411"/>
      <c r="BP844" s="411"/>
      <c r="BQ844" s="411"/>
      <c r="BR844" s="411"/>
    </row>
    <row r="845" spans="1:70" s="399" customFormat="1" hidden="1" x14ac:dyDescent="0.35">
      <c r="A845" s="395" t="s">
        <v>477</v>
      </c>
      <c r="B845" s="396" t="s">
        <v>478</v>
      </c>
      <c r="C845" s="396" t="s">
        <v>479</v>
      </c>
      <c r="D845" s="397" t="s">
        <v>480</v>
      </c>
      <c r="E845" s="397" t="s">
        <v>481</v>
      </c>
      <c r="F845" s="396" t="s">
        <v>482</v>
      </c>
      <c r="G845" s="396" t="s">
        <v>483</v>
      </c>
      <c r="H845" s="396" t="s">
        <v>484</v>
      </c>
      <c r="I845" s="396" t="s">
        <v>485</v>
      </c>
      <c r="J845" s="396" t="s">
        <v>486</v>
      </c>
      <c r="K845" s="396" t="s">
        <v>487</v>
      </c>
      <c r="L845" s="395" t="s">
        <v>488</v>
      </c>
      <c r="M845" s="396" t="s">
        <v>607</v>
      </c>
      <c r="N845" s="396" t="s">
        <v>608</v>
      </c>
      <c r="O845" s="396" t="s">
        <v>487</v>
      </c>
      <c r="P845" s="396" t="s">
        <v>484</v>
      </c>
      <c r="Q845" s="395" t="s">
        <v>491</v>
      </c>
      <c r="R845" s="396" t="s">
        <v>492</v>
      </c>
      <c r="S845" s="396" t="s">
        <v>493</v>
      </c>
      <c r="T845" s="396">
        <v>51089303</v>
      </c>
      <c r="U845" s="396"/>
      <c r="V845" s="396"/>
      <c r="W845" s="397" t="s">
        <v>1005</v>
      </c>
      <c r="X845" s="396" t="s">
        <v>1262</v>
      </c>
      <c r="Y845" s="396" t="s">
        <v>496</v>
      </c>
      <c r="Z845" s="396" t="s">
        <v>497</v>
      </c>
      <c r="AA845" s="396" t="s">
        <v>498</v>
      </c>
      <c r="AB845" s="396" t="s">
        <v>499</v>
      </c>
      <c r="AC845" s="396" t="s">
        <v>500</v>
      </c>
      <c r="AD845" s="398">
        <v>240</v>
      </c>
      <c r="AE845" s="398">
        <v>240</v>
      </c>
      <c r="AF845" s="396" t="s">
        <v>741</v>
      </c>
      <c r="AG845" s="396">
        <v>1</v>
      </c>
      <c r="AH845" s="398">
        <v>240</v>
      </c>
      <c r="AI845" s="398">
        <v>240</v>
      </c>
      <c r="AJ845" s="396" t="s">
        <v>501</v>
      </c>
      <c r="AK845" s="396" t="s">
        <v>502</v>
      </c>
      <c r="AL845" s="395" t="s">
        <v>503</v>
      </c>
      <c r="AM845" s="396">
        <v>34810</v>
      </c>
      <c r="AN845" s="396">
        <v>71620</v>
      </c>
      <c r="AO845" s="395" t="s">
        <v>477</v>
      </c>
      <c r="AP845" s="395" t="s">
        <v>504</v>
      </c>
      <c r="AQ845" s="396" t="s">
        <v>1263</v>
      </c>
      <c r="AR845" s="396" t="s">
        <v>548</v>
      </c>
      <c r="AS845" s="397" t="s">
        <v>2080</v>
      </c>
      <c r="AT845" s="396" t="s">
        <v>482</v>
      </c>
      <c r="AU845" s="396" t="s">
        <v>2081</v>
      </c>
      <c r="AV845" s="398" t="s">
        <v>2082</v>
      </c>
      <c r="AW845" s="396" t="s">
        <v>777</v>
      </c>
      <c r="AX845" s="396" t="s">
        <v>963</v>
      </c>
      <c r="AY845" s="398" t="s">
        <v>1604</v>
      </c>
      <c r="AZ845" s="396" t="s">
        <v>1053</v>
      </c>
      <c r="BA845" s="396" t="s">
        <v>1054</v>
      </c>
      <c r="BB845" s="396" t="s">
        <v>1055</v>
      </c>
      <c r="BC845" s="396" t="s">
        <v>512</v>
      </c>
      <c r="BD845" s="396" t="s">
        <v>2083</v>
      </c>
      <c r="BE845" s="397" t="s">
        <v>2084</v>
      </c>
      <c r="BF845" s="396" t="s">
        <v>273</v>
      </c>
      <c r="BG845" s="398" t="s">
        <v>2085</v>
      </c>
      <c r="BH845" s="396"/>
      <c r="BI845" s="396"/>
      <c r="BJ845" s="396"/>
      <c r="BK845" s="396"/>
      <c r="BL845" s="396"/>
      <c r="BM845" s="396"/>
      <c r="BN845" s="396"/>
      <c r="BO845" s="396"/>
      <c r="BP845" s="396"/>
      <c r="BQ845" s="396"/>
      <c r="BR845" s="396"/>
    </row>
    <row r="846" spans="1:70" s="399" customFormat="1" hidden="1" x14ac:dyDescent="0.35">
      <c r="A846" s="395" t="s">
        <v>477</v>
      </c>
      <c r="B846" s="396" t="s">
        <v>478</v>
      </c>
      <c r="C846" s="396" t="s">
        <v>479</v>
      </c>
      <c r="D846" s="397" t="s">
        <v>480</v>
      </c>
      <c r="E846" s="397" t="s">
        <v>481</v>
      </c>
      <c r="F846" s="396" t="s">
        <v>482</v>
      </c>
      <c r="G846" s="396" t="s">
        <v>483</v>
      </c>
      <c r="H846" s="396" t="s">
        <v>484</v>
      </c>
      <c r="I846" s="396" t="s">
        <v>485</v>
      </c>
      <c r="J846" s="396" t="s">
        <v>486</v>
      </c>
      <c r="K846" s="396" t="s">
        <v>487</v>
      </c>
      <c r="L846" s="395" t="s">
        <v>488</v>
      </c>
      <c r="M846" s="396" t="s">
        <v>607</v>
      </c>
      <c r="N846" s="396" t="s">
        <v>608</v>
      </c>
      <c r="O846" s="396" t="s">
        <v>487</v>
      </c>
      <c r="P846" s="396" t="s">
        <v>484</v>
      </c>
      <c r="Q846" s="395" t="s">
        <v>491</v>
      </c>
      <c r="R846" s="396" t="s">
        <v>492</v>
      </c>
      <c r="S846" s="396" t="s">
        <v>493</v>
      </c>
      <c r="T846" s="396">
        <v>51089319</v>
      </c>
      <c r="U846" s="396"/>
      <c r="V846" s="396"/>
      <c r="W846" s="397" t="s">
        <v>1005</v>
      </c>
      <c r="X846" s="396" t="s">
        <v>1262</v>
      </c>
      <c r="Y846" s="396" t="s">
        <v>496</v>
      </c>
      <c r="Z846" s="396" t="s">
        <v>497</v>
      </c>
      <c r="AA846" s="396" t="s">
        <v>498</v>
      </c>
      <c r="AB846" s="396" t="s">
        <v>499</v>
      </c>
      <c r="AC846" s="396" t="s">
        <v>500</v>
      </c>
      <c r="AD846" s="398">
        <v>240</v>
      </c>
      <c r="AE846" s="398">
        <v>240</v>
      </c>
      <c r="AF846" s="396" t="s">
        <v>741</v>
      </c>
      <c r="AG846" s="396">
        <v>1</v>
      </c>
      <c r="AH846" s="398">
        <v>240</v>
      </c>
      <c r="AI846" s="398">
        <v>240</v>
      </c>
      <c r="AJ846" s="396" t="s">
        <v>501</v>
      </c>
      <c r="AK846" s="396" t="s">
        <v>502</v>
      </c>
      <c r="AL846" s="395" t="s">
        <v>503</v>
      </c>
      <c r="AM846" s="396">
        <v>34810</v>
      </c>
      <c r="AN846" s="396">
        <v>71620</v>
      </c>
      <c r="AO846" s="395" t="s">
        <v>477</v>
      </c>
      <c r="AP846" s="395" t="s">
        <v>504</v>
      </c>
      <c r="AQ846" s="396" t="s">
        <v>1263</v>
      </c>
      <c r="AR846" s="396" t="s">
        <v>548</v>
      </c>
      <c r="AS846" s="397" t="s">
        <v>2080</v>
      </c>
      <c r="AT846" s="396" t="s">
        <v>482</v>
      </c>
      <c r="AU846" s="396" t="s">
        <v>2081</v>
      </c>
      <c r="AV846" s="398" t="s">
        <v>2082</v>
      </c>
      <c r="AW846" s="396" t="s">
        <v>777</v>
      </c>
      <c r="AX846" s="396" t="s">
        <v>603</v>
      </c>
      <c r="AY846" s="398" t="s">
        <v>1604</v>
      </c>
      <c r="AZ846" s="396" t="s">
        <v>1053</v>
      </c>
      <c r="BA846" s="396" t="s">
        <v>1054</v>
      </c>
      <c r="BB846" s="396" t="s">
        <v>1055</v>
      </c>
      <c r="BC846" s="396" t="s">
        <v>512</v>
      </c>
      <c r="BD846" s="396" t="s">
        <v>2083</v>
      </c>
      <c r="BE846" s="397" t="s">
        <v>2084</v>
      </c>
      <c r="BF846" s="396" t="s">
        <v>273</v>
      </c>
      <c r="BG846" s="398" t="s">
        <v>2085</v>
      </c>
      <c r="BH846" s="396"/>
      <c r="BI846" s="396"/>
      <c r="BJ846" s="396"/>
      <c r="BK846" s="396"/>
      <c r="BL846" s="396"/>
      <c r="BM846" s="396"/>
      <c r="BN846" s="396"/>
      <c r="BO846" s="396"/>
      <c r="BP846" s="396"/>
      <c r="BQ846" s="396"/>
      <c r="BR846" s="396"/>
    </row>
    <row r="847" spans="1:70" s="414" customFormat="1" hidden="1" x14ac:dyDescent="0.35">
      <c r="A847" s="410" t="s">
        <v>477</v>
      </c>
      <c r="B847" s="411" t="s">
        <v>478</v>
      </c>
      <c r="C847" s="411" t="s">
        <v>479</v>
      </c>
      <c r="D847" s="412" t="s">
        <v>480</v>
      </c>
      <c r="E847" s="412" t="s">
        <v>481</v>
      </c>
      <c r="F847" s="411" t="s">
        <v>482</v>
      </c>
      <c r="G847" s="411" t="s">
        <v>483</v>
      </c>
      <c r="H847" s="411" t="s">
        <v>484</v>
      </c>
      <c r="I847" s="411" t="s">
        <v>485</v>
      </c>
      <c r="J847" s="411" t="s">
        <v>486</v>
      </c>
      <c r="K847" s="411" t="s">
        <v>487</v>
      </c>
      <c r="L847" s="410" t="s">
        <v>488</v>
      </c>
      <c r="M847" s="411" t="s">
        <v>607</v>
      </c>
      <c r="N847" s="411" t="s">
        <v>608</v>
      </c>
      <c r="O847" s="411" t="s">
        <v>487</v>
      </c>
      <c r="P847" s="411" t="s">
        <v>484</v>
      </c>
      <c r="Q847" s="410" t="s">
        <v>491</v>
      </c>
      <c r="R847" s="411" t="s">
        <v>492</v>
      </c>
      <c r="S847" s="411" t="s">
        <v>493</v>
      </c>
      <c r="T847" s="411">
        <v>51089323</v>
      </c>
      <c r="U847" s="411"/>
      <c r="V847" s="411"/>
      <c r="W847" s="412" t="s">
        <v>1998</v>
      </c>
      <c r="X847" s="411" t="s">
        <v>1242</v>
      </c>
      <c r="Y847" s="411" t="s">
        <v>590</v>
      </c>
      <c r="Z847" s="411" t="s">
        <v>497</v>
      </c>
      <c r="AA847" s="411" t="s">
        <v>498</v>
      </c>
      <c r="AB847" s="411" t="s">
        <v>499</v>
      </c>
      <c r="AC847" s="411" t="s">
        <v>500</v>
      </c>
      <c r="AD847" s="413">
        <v>-285000</v>
      </c>
      <c r="AE847" s="413">
        <v>-285000</v>
      </c>
      <c r="AF847" s="411" t="s">
        <v>273</v>
      </c>
      <c r="AG847" s="411">
        <v>2.2622000000000001E-4</v>
      </c>
      <c r="AH847" s="413">
        <v>-64.47</v>
      </c>
      <c r="AI847" s="413">
        <v>-64.47</v>
      </c>
      <c r="AJ847" s="411" t="s">
        <v>501</v>
      </c>
      <c r="AK847" s="411" t="s">
        <v>502</v>
      </c>
      <c r="AL847" s="410" t="s">
        <v>503</v>
      </c>
      <c r="AM847" s="411">
        <v>34801</v>
      </c>
      <c r="AN847" s="411">
        <v>72715</v>
      </c>
      <c r="AO847" s="410" t="s">
        <v>477</v>
      </c>
      <c r="AP847" s="410" t="s">
        <v>504</v>
      </c>
      <c r="AQ847" s="411" t="s">
        <v>1243</v>
      </c>
      <c r="AR847" s="411" t="s">
        <v>540</v>
      </c>
      <c r="AS847" s="412" t="s">
        <v>539</v>
      </c>
      <c r="AT847" s="411" t="s">
        <v>482</v>
      </c>
      <c r="AU847" s="411" t="s">
        <v>2057</v>
      </c>
      <c r="AV847" s="413" t="s">
        <v>2058</v>
      </c>
      <c r="AW847" s="411"/>
      <c r="AX847" s="411" t="s">
        <v>603</v>
      </c>
      <c r="AY847" s="413" t="s">
        <v>2086</v>
      </c>
      <c r="AZ847" s="411">
        <v>1040651</v>
      </c>
      <c r="BA847" s="411" t="s">
        <v>1244</v>
      </c>
      <c r="BB847" s="411" t="s">
        <v>1245</v>
      </c>
      <c r="BC847" s="411" t="s">
        <v>512</v>
      </c>
      <c r="BD847" s="411" t="s">
        <v>2060</v>
      </c>
      <c r="BE847" s="412" t="s">
        <v>980</v>
      </c>
      <c r="BF847" s="411" t="s">
        <v>273</v>
      </c>
      <c r="BG847" s="413" t="s">
        <v>2058</v>
      </c>
      <c r="BH847" s="411"/>
      <c r="BI847" s="411"/>
      <c r="BJ847" s="411"/>
      <c r="BK847" s="411"/>
      <c r="BL847" s="411"/>
      <c r="BM847" s="411"/>
      <c r="BN847" s="411"/>
      <c r="BO847" s="411"/>
      <c r="BP847" s="411"/>
      <c r="BQ847" s="411"/>
      <c r="BR847" s="411"/>
    </row>
    <row r="848" spans="1:70" s="414" customFormat="1" hidden="1" x14ac:dyDescent="0.35">
      <c r="A848" s="410" t="s">
        <v>477</v>
      </c>
      <c r="B848" s="411" t="s">
        <v>478</v>
      </c>
      <c r="C848" s="411" t="s">
        <v>479</v>
      </c>
      <c r="D848" s="412" t="s">
        <v>480</v>
      </c>
      <c r="E848" s="412" t="s">
        <v>481</v>
      </c>
      <c r="F848" s="411" t="s">
        <v>482</v>
      </c>
      <c r="G848" s="411" t="s">
        <v>483</v>
      </c>
      <c r="H848" s="411" t="s">
        <v>484</v>
      </c>
      <c r="I848" s="411" t="s">
        <v>485</v>
      </c>
      <c r="J848" s="411" t="s">
        <v>486</v>
      </c>
      <c r="K848" s="411" t="s">
        <v>487</v>
      </c>
      <c r="L848" s="410" t="s">
        <v>488</v>
      </c>
      <c r="M848" s="411" t="s">
        <v>607</v>
      </c>
      <c r="N848" s="411" t="s">
        <v>608</v>
      </c>
      <c r="O848" s="411" t="s">
        <v>487</v>
      </c>
      <c r="P848" s="411" t="s">
        <v>484</v>
      </c>
      <c r="Q848" s="410" t="s">
        <v>491</v>
      </c>
      <c r="R848" s="411" t="s">
        <v>492</v>
      </c>
      <c r="S848" s="411" t="s">
        <v>493</v>
      </c>
      <c r="T848" s="411">
        <v>51089324</v>
      </c>
      <c r="U848" s="411"/>
      <c r="V848" s="411"/>
      <c r="W848" s="412" t="s">
        <v>1998</v>
      </c>
      <c r="X848" s="411" t="s">
        <v>1224</v>
      </c>
      <c r="Y848" s="411" t="s">
        <v>590</v>
      </c>
      <c r="Z848" s="411" t="s">
        <v>497</v>
      </c>
      <c r="AA848" s="411" t="s">
        <v>498</v>
      </c>
      <c r="AB848" s="411" t="s">
        <v>499</v>
      </c>
      <c r="AC848" s="411" t="s">
        <v>500</v>
      </c>
      <c r="AD848" s="413">
        <v>285000</v>
      </c>
      <c r="AE848" s="413">
        <v>285000</v>
      </c>
      <c r="AF848" s="411" t="s">
        <v>273</v>
      </c>
      <c r="AG848" s="411">
        <v>2.2622000000000001E-4</v>
      </c>
      <c r="AH848" s="413">
        <v>64.47</v>
      </c>
      <c r="AI848" s="413">
        <v>64.47</v>
      </c>
      <c r="AJ848" s="411" t="s">
        <v>501</v>
      </c>
      <c r="AK848" s="411" t="s">
        <v>502</v>
      </c>
      <c r="AL848" s="410" t="s">
        <v>503</v>
      </c>
      <c r="AM848" s="411">
        <v>34801</v>
      </c>
      <c r="AN848" s="411">
        <v>75709</v>
      </c>
      <c r="AO848" s="410" t="s">
        <v>477</v>
      </c>
      <c r="AP848" s="410" t="s">
        <v>504</v>
      </c>
      <c r="AQ848" s="411" t="s">
        <v>1386</v>
      </c>
      <c r="AR848" s="411" t="s">
        <v>540</v>
      </c>
      <c r="AS848" s="412" t="s">
        <v>539</v>
      </c>
      <c r="AT848" s="411" t="s">
        <v>482</v>
      </c>
      <c r="AU848" s="411" t="s">
        <v>2057</v>
      </c>
      <c r="AV848" s="413" t="s">
        <v>2058</v>
      </c>
      <c r="AW848" s="411"/>
      <c r="AX848" s="411" t="s">
        <v>963</v>
      </c>
      <c r="AY848" s="413" t="s">
        <v>2058</v>
      </c>
      <c r="AZ848" s="411">
        <v>1040651</v>
      </c>
      <c r="BA848" s="411" t="s">
        <v>1244</v>
      </c>
      <c r="BB848" s="411" t="s">
        <v>1245</v>
      </c>
      <c r="BC848" s="411" t="s">
        <v>512</v>
      </c>
      <c r="BD848" s="411" t="s">
        <v>2060</v>
      </c>
      <c r="BE848" s="412" t="s">
        <v>980</v>
      </c>
      <c r="BF848" s="411" t="s">
        <v>273</v>
      </c>
      <c r="BG848" s="413" t="s">
        <v>2058</v>
      </c>
      <c r="BH848" s="411"/>
      <c r="BI848" s="411"/>
      <c r="BJ848" s="411"/>
      <c r="BK848" s="411"/>
      <c r="BL848" s="411"/>
      <c r="BM848" s="411"/>
      <c r="BN848" s="411"/>
      <c r="BO848" s="411"/>
      <c r="BP848" s="411"/>
      <c r="BQ848" s="411"/>
      <c r="BR848" s="411"/>
    </row>
    <row r="849" spans="1:70" s="399" customFormat="1" hidden="1" x14ac:dyDescent="0.35">
      <c r="A849" s="395" t="s">
        <v>477</v>
      </c>
      <c r="B849" s="396" t="s">
        <v>478</v>
      </c>
      <c r="C849" s="396" t="s">
        <v>479</v>
      </c>
      <c r="D849" s="397" t="s">
        <v>480</v>
      </c>
      <c r="E849" s="397" t="s">
        <v>481</v>
      </c>
      <c r="F849" s="396" t="s">
        <v>482</v>
      </c>
      <c r="G849" s="396" t="s">
        <v>483</v>
      </c>
      <c r="H849" s="396" t="s">
        <v>484</v>
      </c>
      <c r="I849" s="396" t="s">
        <v>485</v>
      </c>
      <c r="J849" s="396" t="s">
        <v>486</v>
      </c>
      <c r="K849" s="396" t="s">
        <v>487</v>
      </c>
      <c r="L849" s="395" t="s">
        <v>488</v>
      </c>
      <c r="M849" s="396" t="s">
        <v>607</v>
      </c>
      <c r="N849" s="396" t="s">
        <v>608</v>
      </c>
      <c r="O849" s="396" t="s">
        <v>487</v>
      </c>
      <c r="P849" s="396" t="s">
        <v>484</v>
      </c>
      <c r="Q849" s="395" t="s">
        <v>491</v>
      </c>
      <c r="R849" s="396" t="s">
        <v>492</v>
      </c>
      <c r="S849" s="396" t="s">
        <v>493</v>
      </c>
      <c r="T849" s="396">
        <v>51089328</v>
      </c>
      <c r="U849" s="396"/>
      <c r="V849" s="396"/>
      <c r="W849" s="397" t="s">
        <v>2080</v>
      </c>
      <c r="X849" s="396" t="s">
        <v>1262</v>
      </c>
      <c r="Y849" s="396" t="s">
        <v>496</v>
      </c>
      <c r="Z849" s="396" t="s">
        <v>497</v>
      </c>
      <c r="AA849" s="396" t="s">
        <v>498</v>
      </c>
      <c r="AB849" s="396" t="s">
        <v>499</v>
      </c>
      <c r="AC849" s="396" t="s">
        <v>500</v>
      </c>
      <c r="AD849" s="398">
        <v>27000</v>
      </c>
      <c r="AE849" s="398">
        <v>27000</v>
      </c>
      <c r="AF849" s="396" t="s">
        <v>273</v>
      </c>
      <c r="AG849" s="396">
        <v>2.2372000000000001E-4</v>
      </c>
      <c r="AH849" s="398">
        <v>6.04</v>
      </c>
      <c r="AI849" s="398">
        <v>6.04</v>
      </c>
      <c r="AJ849" s="396" t="s">
        <v>501</v>
      </c>
      <c r="AK849" s="396" t="s">
        <v>502</v>
      </c>
      <c r="AL849" s="395" t="s">
        <v>503</v>
      </c>
      <c r="AM849" s="396">
        <v>34810</v>
      </c>
      <c r="AN849" s="396">
        <v>71620</v>
      </c>
      <c r="AO849" s="395" t="s">
        <v>477</v>
      </c>
      <c r="AP849" s="395" t="s">
        <v>504</v>
      </c>
      <c r="AQ849" s="396" t="s">
        <v>1263</v>
      </c>
      <c r="AR849" s="396" t="s">
        <v>548</v>
      </c>
      <c r="AS849" s="397" t="s">
        <v>2080</v>
      </c>
      <c r="AT849" s="396" t="s">
        <v>482</v>
      </c>
      <c r="AU849" s="396" t="s">
        <v>2087</v>
      </c>
      <c r="AV849" s="398" t="s">
        <v>2088</v>
      </c>
      <c r="AW849" s="396" t="s">
        <v>839</v>
      </c>
      <c r="AX849" s="396" t="s">
        <v>509</v>
      </c>
      <c r="AY849" s="398" t="s">
        <v>2088</v>
      </c>
      <c r="AZ849" s="396" t="s">
        <v>1418</v>
      </c>
      <c r="BA849" s="396" t="s">
        <v>1419</v>
      </c>
      <c r="BB849" s="396" t="s">
        <v>1420</v>
      </c>
      <c r="BC849" s="396" t="s">
        <v>1421</v>
      </c>
      <c r="BD849" s="396" t="s">
        <v>2089</v>
      </c>
      <c r="BE849" s="397" t="s">
        <v>2084</v>
      </c>
      <c r="BF849" s="396" t="s">
        <v>273</v>
      </c>
      <c r="BG849" s="398" t="s">
        <v>2088</v>
      </c>
      <c r="BH849" s="396"/>
      <c r="BI849" s="396"/>
      <c r="BJ849" s="396"/>
      <c r="BK849" s="396"/>
      <c r="BL849" s="396"/>
      <c r="BM849" s="396"/>
      <c r="BN849" s="396"/>
      <c r="BO849" s="396"/>
      <c r="BP849" s="396"/>
      <c r="BQ849" s="396"/>
      <c r="BR849" s="396"/>
    </row>
    <row r="850" spans="1:70" s="399" customFormat="1" hidden="1" x14ac:dyDescent="0.35">
      <c r="A850" s="395" t="s">
        <v>477</v>
      </c>
      <c r="B850" s="396" t="s">
        <v>478</v>
      </c>
      <c r="C850" s="396" t="s">
        <v>479</v>
      </c>
      <c r="D850" s="397" t="s">
        <v>480</v>
      </c>
      <c r="E850" s="397" t="s">
        <v>481</v>
      </c>
      <c r="F850" s="396" t="s">
        <v>482</v>
      </c>
      <c r="G850" s="396" t="s">
        <v>483</v>
      </c>
      <c r="H850" s="396" t="s">
        <v>484</v>
      </c>
      <c r="I850" s="396" t="s">
        <v>485</v>
      </c>
      <c r="J850" s="396" t="s">
        <v>486</v>
      </c>
      <c r="K850" s="396" t="s">
        <v>487</v>
      </c>
      <c r="L850" s="395" t="s">
        <v>488</v>
      </c>
      <c r="M850" s="396" t="s">
        <v>607</v>
      </c>
      <c r="N850" s="396" t="s">
        <v>608</v>
      </c>
      <c r="O850" s="396" t="s">
        <v>487</v>
      </c>
      <c r="P850" s="396" t="s">
        <v>484</v>
      </c>
      <c r="Q850" s="395" t="s">
        <v>491</v>
      </c>
      <c r="R850" s="396" t="s">
        <v>492</v>
      </c>
      <c r="S850" s="396" t="s">
        <v>493</v>
      </c>
      <c r="T850" s="396">
        <v>51089329</v>
      </c>
      <c r="U850" s="396"/>
      <c r="V850" s="396"/>
      <c r="W850" s="397" t="s">
        <v>2080</v>
      </c>
      <c r="X850" s="396" t="s">
        <v>1262</v>
      </c>
      <c r="Y850" s="396" t="s">
        <v>496</v>
      </c>
      <c r="Z850" s="396" t="s">
        <v>497</v>
      </c>
      <c r="AA850" s="396" t="s">
        <v>498</v>
      </c>
      <c r="AB850" s="396" t="s">
        <v>499</v>
      </c>
      <c r="AC850" s="396" t="s">
        <v>500</v>
      </c>
      <c r="AD850" s="398">
        <v>177.61</v>
      </c>
      <c r="AE850" s="398">
        <v>177.61</v>
      </c>
      <c r="AF850" s="396" t="s">
        <v>741</v>
      </c>
      <c r="AG850" s="396">
        <v>1</v>
      </c>
      <c r="AH850" s="398">
        <v>177.61</v>
      </c>
      <c r="AI850" s="398">
        <v>177.61</v>
      </c>
      <c r="AJ850" s="396" t="s">
        <v>501</v>
      </c>
      <c r="AK850" s="396" t="s">
        <v>502</v>
      </c>
      <c r="AL850" s="395" t="s">
        <v>503</v>
      </c>
      <c r="AM850" s="396">
        <v>34810</v>
      </c>
      <c r="AN850" s="396">
        <v>71620</v>
      </c>
      <c r="AO850" s="395" t="s">
        <v>477</v>
      </c>
      <c r="AP850" s="395" t="s">
        <v>504</v>
      </c>
      <c r="AQ850" s="396" t="s">
        <v>1263</v>
      </c>
      <c r="AR850" s="396" t="s">
        <v>548</v>
      </c>
      <c r="AS850" s="397" t="s">
        <v>2080</v>
      </c>
      <c r="AT850" s="396" t="s">
        <v>482</v>
      </c>
      <c r="AU850" s="396" t="s">
        <v>2090</v>
      </c>
      <c r="AV850" s="398" t="s">
        <v>2091</v>
      </c>
      <c r="AW850" s="396" t="s">
        <v>839</v>
      </c>
      <c r="AX850" s="396" t="s">
        <v>509</v>
      </c>
      <c r="AY850" s="398" t="s">
        <v>2091</v>
      </c>
      <c r="AZ850" s="396" t="s">
        <v>1484</v>
      </c>
      <c r="BA850" s="396" t="s">
        <v>1485</v>
      </c>
      <c r="BB850" s="396" t="s">
        <v>1486</v>
      </c>
      <c r="BC850" s="396" t="s">
        <v>512</v>
      </c>
      <c r="BD850" s="396" t="s">
        <v>2092</v>
      </c>
      <c r="BE850" s="397" t="s">
        <v>546</v>
      </c>
      <c r="BF850" s="396" t="s">
        <v>741</v>
      </c>
      <c r="BG850" s="398" t="s">
        <v>2091</v>
      </c>
      <c r="BH850" s="396"/>
      <c r="BI850" s="396"/>
      <c r="BJ850" s="396"/>
      <c r="BK850" s="396"/>
      <c r="BL850" s="396"/>
      <c r="BM850" s="396"/>
      <c r="BN850" s="396"/>
      <c r="BO850" s="396"/>
      <c r="BP850" s="396"/>
      <c r="BQ850" s="396"/>
      <c r="BR850" s="396"/>
    </row>
    <row r="851" spans="1:70" s="399" customFormat="1" hidden="1" x14ac:dyDescent="0.35">
      <c r="A851" s="395" t="s">
        <v>477</v>
      </c>
      <c r="B851" s="396" t="s">
        <v>478</v>
      </c>
      <c r="C851" s="396" t="s">
        <v>479</v>
      </c>
      <c r="D851" s="397" t="s">
        <v>480</v>
      </c>
      <c r="E851" s="397" t="s">
        <v>481</v>
      </c>
      <c r="F851" s="396" t="s">
        <v>482</v>
      </c>
      <c r="G851" s="396" t="s">
        <v>483</v>
      </c>
      <c r="H851" s="396" t="s">
        <v>484</v>
      </c>
      <c r="I851" s="396" t="s">
        <v>485</v>
      </c>
      <c r="J851" s="396" t="s">
        <v>486</v>
      </c>
      <c r="K851" s="396" t="s">
        <v>487</v>
      </c>
      <c r="L851" s="395" t="s">
        <v>488</v>
      </c>
      <c r="M851" s="396" t="s">
        <v>607</v>
      </c>
      <c r="N851" s="396" t="s">
        <v>608</v>
      </c>
      <c r="O851" s="396" t="s">
        <v>487</v>
      </c>
      <c r="P851" s="396" t="s">
        <v>484</v>
      </c>
      <c r="Q851" s="395" t="s">
        <v>491</v>
      </c>
      <c r="R851" s="396" t="s">
        <v>492</v>
      </c>
      <c r="S851" s="396" t="s">
        <v>493</v>
      </c>
      <c r="T851" s="396">
        <v>51089330</v>
      </c>
      <c r="U851" s="396"/>
      <c r="V851" s="396"/>
      <c r="W851" s="397" t="s">
        <v>1005</v>
      </c>
      <c r="X851" s="396" t="s">
        <v>1262</v>
      </c>
      <c r="Y851" s="396" t="s">
        <v>496</v>
      </c>
      <c r="Z851" s="396" t="s">
        <v>497</v>
      </c>
      <c r="AA851" s="396" t="s">
        <v>498</v>
      </c>
      <c r="AB851" s="396" t="s">
        <v>499</v>
      </c>
      <c r="AC851" s="396" t="s">
        <v>500</v>
      </c>
      <c r="AD851" s="398">
        <v>504</v>
      </c>
      <c r="AE851" s="398">
        <v>504</v>
      </c>
      <c r="AF851" s="396" t="s">
        <v>741</v>
      </c>
      <c r="AG851" s="396">
        <v>1</v>
      </c>
      <c r="AH851" s="398">
        <v>504</v>
      </c>
      <c r="AI851" s="398">
        <v>504</v>
      </c>
      <c r="AJ851" s="396" t="s">
        <v>501</v>
      </c>
      <c r="AK851" s="396" t="s">
        <v>502</v>
      </c>
      <c r="AL851" s="395" t="s">
        <v>503</v>
      </c>
      <c r="AM851" s="396">
        <v>34810</v>
      </c>
      <c r="AN851" s="396">
        <v>71620</v>
      </c>
      <c r="AO851" s="395" t="s">
        <v>477</v>
      </c>
      <c r="AP851" s="395" t="s">
        <v>504</v>
      </c>
      <c r="AQ851" s="396" t="s">
        <v>1263</v>
      </c>
      <c r="AR851" s="396" t="s">
        <v>548</v>
      </c>
      <c r="AS851" s="397" t="s">
        <v>2080</v>
      </c>
      <c r="AT851" s="396" t="s">
        <v>482</v>
      </c>
      <c r="AU851" s="396" t="s">
        <v>2081</v>
      </c>
      <c r="AV851" s="398" t="s">
        <v>2082</v>
      </c>
      <c r="AW851" s="396" t="s">
        <v>777</v>
      </c>
      <c r="AX851" s="396" t="s">
        <v>509</v>
      </c>
      <c r="AY851" s="398" t="s">
        <v>2093</v>
      </c>
      <c r="AZ851" s="396" t="s">
        <v>1053</v>
      </c>
      <c r="BA851" s="396" t="s">
        <v>1054</v>
      </c>
      <c r="BB851" s="396" t="s">
        <v>1055</v>
      </c>
      <c r="BC851" s="396" t="s">
        <v>512</v>
      </c>
      <c r="BD851" s="396" t="s">
        <v>2083</v>
      </c>
      <c r="BE851" s="397" t="s">
        <v>2084</v>
      </c>
      <c r="BF851" s="396" t="s">
        <v>273</v>
      </c>
      <c r="BG851" s="398" t="s">
        <v>2085</v>
      </c>
      <c r="BH851" s="396"/>
      <c r="BI851" s="396"/>
      <c r="BJ851" s="396"/>
      <c r="BK851" s="396"/>
      <c r="BL851" s="396"/>
      <c r="BM851" s="396"/>
      <c r="BN851" s="396"/>
      <c r="BO851" s="396"/>
      <c r="BP851" s="396"/>
      <c r="BQ851" s="396"/>
      <c r="BR851" s="396"/>
    </row>
    <row r="852" spans="1:70" hidden="1" x14ac:dyDescent="0.35">
      <c r="A852" s="301" t="s">
        <v>477</v>
      </c>
      <c r="B852" s="302" t="s">
        <v>478</v>
      </c>
      <c r="C852" s="302" t="s">
        <v>479</v>
      </c>
      <c r="D852" s="303" t="s">
        <v>480</v>
      </c>
      <c r="E852" s="303" t="s">
        <v>481</v>
      </c>
      <c r="F852" s="302" t="s">
        <v>482</v>
      </c>
      <c r="G852" s="302" t="s">
        <v>483</v>
      </c>
      <c r="H852" s="302" t="s">
        <v>484</v>
      </c>
      <c r="I852" s="302" t="s">
        <v>485</v>
      </c>
      <c r="J852" s="302" t="s">
        <v>486</v>
      </c>
      <c r="K852" s="302" t="s">
        <v>487</v>
      </c>
      <c r="L852" s="301" t="s">
        <v>488</v>
      </c>
      <c r="M852" s="302" t="s">
        <v>607</v>
      </c>
      <c r="N852" s="302" t="s">
        <v>608</v>
      </c>
      <c r="O852" s="302" t="s">
        <v>487</v>
      </c>
      <c r="P852" s="302" t="s">
        <v>484</v>
      </c>
      <c r="Q852" s="301" t="s">
        <v>491</v>
      </c>
      <c r="R852" s="302" t="s">
        <v>492</v>
      </c>
      <c r="S852" s="302" t="s">
        <v>493</v>
      </c>
      <c r="T852" s="302">
        <v>51099422</v>
      </c>
      <c r="U852" s="302"/>
      <c r="V852" s="302"/>
      <c r="W852" s="303" t="s">
        <v>2080</v>
      </c>
      <c r="X852" s="302" t="s">
        <v>792</v>
      </c>
      <c r="Y852" s="302" t="s">
        <v>496</v>
      </c>
      <c r="Z852" s="302" t="s">
        <v>793</v>
      </c>
      <c r="AA852" s="302"/>
      <c r="AB852" s="302" t="s">
        <v>794</v>
      </c>
      <c r="AC852" s="302" t="s">
        <v>795</v>
      </c>
      <c r="AD852" s="304">
        <v>0</v>
      </c>
      <c r="AE852" s="304">
        <v>1890</v>
      </c>
      <c r="AF852" s="302" t="s">
        <v>273</v>
      </c>
      <c r="AG852" s="302">
        <v>2.2372000000000001E-4</v>
      </c>
      <c r="AH852" s="304">
        <v>0</v>
      </c>
      <c r="AI852" s="304">
        <v>0.42</v>
      </c>
      <c r="AJ852" s="302"/>
      <c r="AK852" s="302"/>
      <c r="AL852" s="301"/>
      <c r="AM852" s="302"/>
      <c r="AN852" s="302"/>
      <c r="AO852" s="301"/>
      <c r="AP852" s="301"/>
      <c r="AQ852" s="302" t="s">
        <v>796</v>
      </c>
      <c r="AR852" s="302"/>
      <c r="AS852" s="303"/>
      <c r="AT852" s="302"/>
      <c r="AU852" s="302"/>
      <c r="AV852" s="304"/>
      <c r="AW852" s="302"/>
      <c r="AX852" s="302"/>
      <c r="AY852" s="304"/>
      <c r="AZ852" s="302"/>
      <c r="BA852" s="302"/>
      <c r="BB852" s="302"/>
      <c r="BC852" s="302"/>
      <c r="BD852" s="302"/>
      <c r="BE852" s="303"/>
      <c r="BF852" s="302"/>
      <c r="BG852" s="304"/>
      <c r="BH852" s="302"/>
      <c r="BI852" s="302"/>
      <c r="BJ852" s="302"/>
      <c r="BK852" s="302"/>
      <c r="BL852" s="302"/>
      <c r="BM852" s="302"/>
      <c r="BN852" s="302"/>
      <c r="BO852" s="302"/>
      <c r="BP852" s="302"/>
      <c r="BQ852" s="302"/>
      <c r="BR852" s="302"/>
    </row>
    <row r="853" spans="1:70" hidden="1" x14ac:dyDescent="0.35">
      <c r="A853" s="301" t="s">
        <v>477</v>
      </c>
      <c r="B853" s="302" t="s">
        <v>478</v>
      </c>
      <c r="C853" s="302" t="s">
        <v>479</v>
      </c>
      <c r="D853" s="303" t="s">
        <v>480</v>
      </c>
      <c r="E853" s="303" t="s">
        <v>481</v>
      </c>
      <c r="F853" s="302" t="s">
        <v>482</v>
      </c>
      <c r="G853" s="302" t="s">
        <v>483</v>
      </c>
      <c r="H853" s="302" t="s">
        <v>484</v>
      </c>
      <c r="I853" s="302" t="s">
        <v>485</v>
      </c>
      <c r="J853" s="302" t="s">
        <v>486</v>
      </c>
      <c r="K853" s="302" t="s">
        <v>487</v>
      </c>
      <c r="L853" s="301" t="s">
        <v>488</v>
      </c>
      <c r="M853" s="302" t="s">
        <v>607</v>
      </c>
      <c r="N853" s="302" t="s">
        <v>608</v>
      </c>
      <c r="O853" s="302" t="s">
        <v>487</v>
      </c>
      <c r="P853" s="302" t="s">
        <v>484</v>
      </c>
      <c r="Q853" s="301" t="s">
        <v>491</v>
      </c>
      <c r="R853" s="302" t="s">
        <v>492</v>
      </c>
      <c r="S853" s="302" t="s">
        <v>493</v>
      </c>
      <c r="T853" s="302">
        <v>51099424</v>
      </c>
      <c r="U853" s="302"/>
      <c r="V853" s="302"/>
      <c r="W853" s="303" t="s">
        <v>2080</v>
      </c>
      <c r="X853" s="302" t="s">
        <v>792</v>
      </c>
      <c r="Y853" s="302" t="s">
        <v>496</v>
      </c>
      <c r="Z853" s="302" t="s">
        <v>793</v>
      </c>
      <c r="AA853" s="302"/>
      <c r="AB853" s="302" t="s">
        <v>794</v>
      </c>
      <c r="AC853" s="302" t="s">
        <v>795</v>
      </c>
      <c r="AD853" s="304">
        <v>0</v>
      </c>
      <c r="AE853" s="304">
        <v>81.31</v>
      </c>
      <c r="AF853" s="302" t="s">
        <v>741</v>
      </c>
      <c r="AG853" s="302">
        <v>1</v>
      </c>
      <c r="AH853" s="304">
        <v>0</v>
      </c>
      <c r="AI853" s="304">
        <v>81.31</v>
      </c>
      <c r="AJ853" s="302"/>
      <c r="AK853" s="302"/>
      <c r="AL853" s="301"/>
      <c r="AM853" s="302"/>
      <c r="AN853" s="302"/>
      <c r="AO853" s="301"/>
      <c r="AP853" s="301"/>
      <c r="AQ853" s="302" t="s">
        <v>796</v>
      </c>
      <c r="AR853" s="302"/>
      <c r="AS853" s="303"/>
      <c r="AT853" s="302"/>
      <c r="AU853" s="302"/>
      <c r="AV853" s="304"/>
      <c r="AW853" s="302"/>
      <c r="AX853" s="302"/>
      <c r="AY853" s="304"/>
      <c r="AZ853" s="302"/>
      <c r="BA853" s="302"/>
      <c r="BB853" s="302"/>
      <c r="BC853" s="302"/>
      <c r="BD853" s="302"/>
      <c r="BE853" s="303"/>
      <c r="BF853" s="302"/>
      <c r="BG853" s="304"/>
      <c r="BH853" s="302"/>
      <c r="BI853" s="302"/>
      <c r="BJ853" s="302"/>
      <c r="BK853" s="302"/>
      <c r="BL853" s="302"/>
      <c r="BM853" s="302"/>
      <c r="BN853" s="302"/>
      <c r="BO853" s="302"/>
      <c r="BP853" s="302"/>
      <c r="BQ853" s="302"/>
      <c r="BR853" s="302"/>
    </row>
    <row r="854" spans="1:70" hidden="1" x14ac:dyDescent="0.35">
      <c r="A854" s="301" t="s">
        <v>477</v>
      </c>
      <c r="B854" s="302" t="s">
        <v>478</v>
      </c>
      <c r="C854" s="302" t="s">
        <v>479</v>
      </c>
      <c r="D854" s="303" t="s">
        <v>480</v>
      </c>
      <c r="E854" s="303" t="s">
        <v>481</v>
      </c>
      <c r="F854" s="302" t="s">
        <v>482</v>
      </c>
      <c r="G854" s="302" t="s">
        <v>483</v>
      </c>
      <c r="H854" s="302" t="s">
        <v>484</v>
      </c>
      <c r="I854" s="302" t="s">
        <v>485</v>
      </c>
      <c r="J854" s="302" t="s">
        <v>486</v>
      </c>
      <c r="K854" s="302" t="s">
        <v>487</v>
      </c>
      <c r="L854" s="301" t="s">
        <v>488</v>
      </c>
      <c r="M854" s="302" t="s">
        <v>607</v>
      </c>
      <c r="N854" s="302" t="s">
        <v>608</v>
      </c>
      <c r="O854" s="302" t="s">
        <v>487</v>
      </c>
      <c r="P854" s="302" t="s">
        <v>484</v>
      </c>
      <c r="Q854" s="301" t="s">
        <v>491</v>
      </c>
      <c r="R854" s="302" t="s">
        <v>492</v>
      </c>
      <c r="S854" s="302" t="s">
        <v>493</v>
      </c>
      <c r="T854" s="302">
        <v>51109705</v>
      </c>
      <c r="U854" s="302"/>
      <c r="V854" s="302"/>
      <c r="W854" s="303" t="s">
        <v>552</v>
      </c>
      <c r="X854" s="302" t="s">
        <v>883</v>
      </c>
      <c r="Y854" s="302" t="s">
        <v>496</v>
      </c>
      <c r="Z854" s="302" t="s">
        <v>880</v>
      </c>
      <c r="AA854" s="302"/>
      <c r="AB854" s="302" t="s">
        <v>880</v>
      </c>
      <c r="AC854" s="302" t="s">
        <v>880</v>
      </c>
      <c r="AD854" s="304">
        <v>0.01</v>
      </c>
      <c r="AE854" s="304">
        <v>0.01</v>
      </c>
      <c r="AF854" s="302" t="s">
        <v>741</v>
      </c>
      <c r="AG854" s="302">
        <v>1</v>
      </c>
      <c r="AH854" s="304">
        <v>0.01</v>
      </c>
      <c r="AI854" s="304">
        <v>0.01</v>
      </c>
      <c r="AJ854" s="302" t="s">
        <v>501</v>
      </c>
      <c r="AK854" s="302" t="s">
        <v>502</v>
      </c>
      <c r="AL854" s="301" t="s">
        <v>503</v>
      </c>
      <c r="AM854" s="302">
        <v>34810</v>
      </c>
      <c r="AN854" s="302">
        <v>76125</v>
      </c>
      <c r="AO854" s="301" t="s">
        <v>477</v>
      </c>
      <c r="AP854" s="301" t="s">
        <v>504</v>
      </c>
      <c r="AQ854" s="302" t="s">
        <v>884</v>
      </c>
      <c r="AR854" s="302"/>
      <c r="AS854" s="303"/>
      <c r="AT854" s="302"/>
      <c r="AU854" s="302"/>
      <c r="AV854" s="304"/>
      <c r="AW854" s="302"/>
      <c r="AX854" s="302"/>
      <c r="AY854" s="304"/>
      <c r="AZ854" s="302"/>
      <c r="BA854" s="302"/>
      <c r="BB854" s="302"/>
      <c r="BC854" s="302"/>
      <c r="BD854" s="302"/>
      <c r="BE854" s="303"/>
      <c r="BF854" s="302"/>
      <c r="BG854" s="304"/>
      <c r="BH854" s="302"/>
      <c r="BI854" s="302"/>
      <c r="BJ854" s="302"/>
      <c r="BK854" s="302"/>
      <c r="BL854" s="302"/>
      <c r="BM854" s="302"/>
      <c r="BN854" s="302"/>
      <c r="BO854" s="302"/>
      <c r="BP854" s="302"/>
      <c r="BQ854" s="302"/>
      <c r="BR854" s="302"/>
    </row>
    <row r="855" spans="1:70" s="399" customFormat="1" hidden="1" x14ac:dyDescent="0.35">
      <c r="A855" s="395" t="s">
        <v>477</v>
      </c>
      <c r="B855" s="396" t="s">
        <v>478</v>
      </c>
      <c r="C855" s="396" t="s">
        <v>479</v>
      </c>
      <c r="D855" s="397" t="s">
        <v>480</v>
      </c>
      <c r="E855" s="397" t="s">
        <v>481</v>
      </c>
      <c r="F855" s="396" t="s">
        <v>482</v>
      </c>
      <c r="G855" s="396" t="s">
        <v>483</v>
      </c>
      <c r="H855" s="396" t="s">
        <v>484</v>
      </c>
      <c r="I855" s="396" t="s">
        <v>485</v>
      </c>
      <c r="J855" s="396" t="s">
        <v>486</v>
      </c>
      <c r="K855" s="396" t="s">
        <v>487</v>
      </c>
      <c r="L855" s="395" t="s">
        <v>488</v>
      </c>
      <c r="M855" s="396" t="s">
        <v>607</v>
      </c>
      <c r="N855" s="396" t="s">
        <v>608</v>
      </c>
      <c r="O855" s="396" t="s">
        <v>487</v>
      </c>
      <c r="P855" s="396" t="s">
        <v>484</v>
      </c>
      <c r="Q855" s="395" t="s">
        <v>491</v>
      </c>
      <c r="R855" s="396" t="s">
        <v>492</v>
      </c>
      <c r="S855" s="396" t="s">
        <v>493</v>
      </c>
      <c r="T855" s="396">
        <v>51123136</v>
      </c>
      <c r="U855" s="396"/>
      <c r="V855" s="396"/>
      <c r="W855" s="397" t="s">
        <v>2084</v>
      </c>
      <c r="X855" s="396" t="s">
        <v>1262</v>
      </c>
      <c r="Y855" s="396" t="s">
        <v>496</v>
      </c>
      <c r="Z855" s="396" t="s">
        <v>497</v>
      </c>
      <c r="AA855" s="396" t="s">
        <v>498</v>
      </c>
      <c r="AB855" s="396" t="s">
        <v>499</v>
      </c>
      <c r="AC855" s="396" t="s">
        <v>500</v>
      </c>
      <c r="AD855" s="398">
        <v>1074000</v>
      </c>
      <c r="AE855" s="398">
        <v>1074000</v>
      </c>
      <c r="AF855" s="396" t="s">
        <v>273</v>
      </c>
      <c r="AG855" s="396">
        <v>2.2372000000000001E-4</v>
      </c>
      <c r="AH855" s="398">
        <v>240.28</v>
      </c>
      <c r="AI855" s="398">
        <v>240.28</v>
      </c>
      <c r="AJ855" s="396" t="s">
        <v>501</v>
      </c>
      <c r="AK855" s="396" t="s">
        <v>502</v>
      </c>
      <c r="AL855" s="395" t="s">
        <v>503</v>
      </c>
      <c r="AM855" s="396">
        <v>34810</v>
      </c>
      <c r="AN855" s="396">
        <v>71620</v>
      </c>
      <c r="AO855" s="395" t="s">
        <v>477</v>
      </c>
      <c r="AP855" s="395" t="s">
        <v>504</v>
      </c>
      <c r="AQ855" s="396" t="s">
        <v>1263</v>
      </c>
      <c r="AR855" s="396" t="s">
        <v>548</v>
      </c>
      <c r="AS855" s="397" t="s">
        <v>2084</v>
      </c>
      <c r="AT855" s="396" t="s">
        <v>482</v>
      </c>
      <c r="AU855" s="396" t="s">
        <v>2094</v>
      </c>
      <c r="AV855" s="398" t="s">
        <v>2095</v>
      </c>
      <c r="AW855" s="396" t="s">
        <v>777</v>
      </c>
      <c r="AX855" s="396" t="s">
        <v>603</v>
      </c>
      <c r="AY855" s="398" t="s">
        <v>2096</v>
      </c>
      <c r="AZ855" s="396" t="s">
        <v>1418</v>
      </c>
      <c r="BA855" s="396" t="s">
        <v>1419</v>
      </c>
      <c r="BB855" s="396" t="s">
        <v>1420</v>
      </c>
      <c r="BC855" s="396" t="s">
        <v>1421</v>
      </c>
      <c r="BD855" s="396" t="s">
        <v>2097</v>
      </c>
      <c r="BE855" s="397" t="s">
        <v>546</v>
      </c>
      <c r="BF855" s="396" t="s">
        <v>273</v>
      </c>
      <c r="BG855" s="398" t="s">
        <v>2095</v>
      </c>
      <c r="BH855" s="396"/>
      <c r="BI855" s="396"/>
      <c r="BJ855" s="396"/>
      <c r="BK855" s="396"/>
      <c r="BL855" s="396"/>
      <c r="BM855" s="396"/>
      <c r="BN855" s="396"/>
      <c r="BO855" s="396"/>
      <c r="BP855" s="396"/>
      <c r="BQ855" s="396"/>
      <c r="BR855" s="396"/>
    </row>
    <row r="856" spans="1:70" s="399" customFormat="1" hidden="1" x14ac:dyDescent="0.35">
      <c r="A856" s="395" t="s">
        <v>477</v>
      </c>
      <c r="B856" s="396" t="s">
        <v>478</v>
      </c>
      <c r="C856" s="396" t="s">
        <v>479</v>
      </c>
      <c r="D856" s="397" t="s">
        <v>480</v>
      </c>
      <c r="E856" s="397" t="s">
        <v>481</v>
      </c>
      <c r="F856" s="396" t="s">
        <v>482</v>
      </c>
      <c r="G856" s="396" t="s">
        <v>483</v>
      </c>
      <c r="H856" s="396" t="s">
        <v>484</v>
      </c>
      <c r="I856" s="396" t="s">
        <v>485</v>
      </c>
      <c r="J856" s="396" t="s">
        <v>486</v>
      </c>
      <c r="K856" s="396" t="s">
        <v>487</v>
      </c>
      <c r="L856" s="395" t="s">
        <v>488</v>
      </c>
      <c r="M856" s="396" t="s">
        <v>607</v>
      </c>
      <c r="N856" s="396" t="s">
        <v>608</v>
      </c>
      <c r="O856" s="396" t="s">
        <v>487</v>
      </c>
      <c r="P856" s="396" t="s">
        <v>484</v>
      </c>
      <c r="Q856" s="395" t="s">
        <v>491</v>
      </c>
      <c r="R856" s="396" t="s">
        <v>492</v>
      </c>
      <c r="S856" s="396" t="s">
        <v>493</v>
      </c>
      <c r="T856" s="396">
        <v>51123137</v>
      </c>
      <c r="U856" s="396"/>
      <c r="V856" s="396"/>
      <c r="W856" s="397" t="s">
        <v>2084</v>
      </c>
      <c r="X856" s="396" t="s">
        <v>1262</v>
      </c>
      <c r="Y856" s="396" t="s">
        <v>496</v>
      </c>
      <c r="Z856" s="396" t="s">
        <v>497</v>
      </c>
      <c r="AA856" s="396" t="s">
        <v>498</v>
      </c>
      <c r="AB856" s="396" t="s">
        <v>499</v>
      </c>
      <c r="AC856" s="396" t="s">
        <v>500</v>
      </c>
      <c r="AD856" s="398">
        <v>2252000</v>
      </c>
      <c r="AE856" s="398">
        <v>2252000</v>
      </c>
      <c r="AF856" s="396" t="s">
        <v>273</v>
      </c>
      <c r="AG856" s="396">
        <v>2.2372000000000001E-4</v>
      </c>
      <c r="AH856" s="398">
        <v>503.81</v>
      </c>
      <c r="AI856" s="398">
        <v>503.81</v>
      </c>
      <c r="AJ856" s="396" t="s">
        <v>501</v>
      </c>
      <c r="AK856" s="396" t="s">
        <v>502</v>
      </c>
      <c r="AL856" s="395" t="s">
        <v>503</v>
      </c>
      <c r="AM856" s="396">
        <v>34810</v>
      </c>
      <c r="AN856" s="396">
        <v>71620</v>
      </c>
      <c r="AO856" s="395" t="s">
        <v>477</v>
      </c>
      <c r="AP856" s="395" t="s">
        <v>504</v>
      </c>
      <c r="AQ856" s="396" t="s">
        <v>1263</v>
      </c>
      <c r="AR856" s="396" t="s">
        <v>548</v>
      </c>
      <c r="AS856" s="397" t="s">
        <v>2084</v>
      </c>
      <c r="AT856" s="396" t="s">
        <v>482</v>
      </c>
      <c r="AU856" s="396" t="s">
        <v>2094</v>
      </c>
      <c r="AV856" s="398" t="s">
        <v>2095</v>
      </c>
      <c r="AW856" s="396" t="s">
        <v>777</v>
      </c>
      <c r="AX856" s="396" t="s">
        <v>509</v>
      </c>
      <c r="AY856" s="398" t="s">
        <v>2098</v>
      </c>
      <c r="AZ856" s="396" t="s">
        <v>1418</v>
      </c>
      <c r="BA856" s="396" t="s">
        <v>1419</v>
      </c>
      <c r="BB856" s="396" t="s">
        <v>1420</v>
      </c>
      <c r="BC856" s="396" t="s">
        <v>1421</v>
      </c>
      <c r="BD856" s="396" t="s">
        <v>2097</v>
      </c>
      <c r="BE856" s="397" t="s">
        <v>546</v>
      </c>
      <c r="BF856" s="396" t="s">
        <v>273</v>
      </c>
      <c r="BG856" s="398" t="s">
        <v>2095</v>
      </c>
      <c r="BH856" s="396"/>
      <c r="BI856" s="396"/>
      <c r="BJ856" s="396"/>
      <c r="BK856" s="396"/>
      <c r="BL856" s="396"/>
      <c r="BM856" s="396"/>
      <c r="BN856" s="396"/>
      <c r="BO856" s="396"/>
      <c r="BP856" s="396"/>
      <c r="BQ856" s="396"/>
      <c r="BR856" s="396"/>
    </row>
    <row r="857" spans="1:70" s="399" customFormat="1" hidden="1" x14ac:dyDescent="0.35">
      <c r="A857" s="395" t="s">
        <v>477</v>
      </c>
      <c r="B857" s="396" t="s">
        <v>478</v>
      </c>
      <c r="C857" s="396" t="s">
        <v>479</v>
      </c>
      <c r="D857" s="397" t="s">
        <v>480</v>
      </c>
      <c r="E857" s="397" t="s">
        <v>481</v>
      </c>
      <c r="F857" s="396" t="s">
        <v>482</v>
      </c>
      <c r="G857" s="396" t="s">
        <v>483</v>
      </c>
      <c r="H857" s="396" t="s">
        <v>484</v>
      </c>
      <c r="I857" s="396" t="s">
        <v>485</v>
      </c>
      <c r="J857" s="396" t="s">
        <v>486</v>
      </c>
      <c r="K857" s="396" t="s">
        <v>487</v>
      </c>
      <c r="L857" s="395" t="s">
        <v>488</v>
      </c>
      <c r="M857" s="396" t="s">
        <v>607</v>
      </c>
      <c r="N857" s="396" t="s">
        <v>608</v>
      </c>
      <c r="O857" s="396" t="s">
        <v>487</v>
      </c>
      <c r="P857" s="396" t="s">
        <v>484</v>
      </c>
      <c r="Q857" s="395" t="s">
        <v>491</v>
      </c>
      <c r="R857" s="396" t="s">
        <v>492</v>
      </c>
      <c r="S857" s="396" t="s">
        <v>493</v>
      </c>
      <c r="T857" s="396">
        <v>51123138</v>
      </c>
      <c r="U857" s="396"/>
      <c r="V857" s="396"/>
      <c r="W857" s="397" t="s">
        <v>2084</v>
      </c>
      <c r="X857" s="396" t="s">
        <v>1262</v>
      </c>
      <c r="Y857" s="396" t="s">
        <v>496</v>
      </c>
      <c r="Z857" s="396" t="s">
        <v>497</v>
      </c>
      <c r="AA857" s="396" t="s">
        <v>498</v>
      </c>
      <c r="AB857" s="396" t="s">
        <v>499</v>
      </c>
      <c r="AC857" s="396" t="s">
        <v>500</v>
      </c>
      <c r="AD857" s="398">
        <v>1074000</v>
      </c>
      <c r="AE857" s="398">
        <v>1074000</v>
      </c>
      <c r="AF857" s="396" t="s">
        <v>273</v>
      </c>
      <c r="AG857" s="396">
        <v>2.2372000000000001E-4</v>
      </c>
      <c r="AH857" s="398">
        <v>240.28</v>
      </c>
      <c r="AI857" s="398">
        <v>240.28</v>
      </c>
      <c r="AJ857" s="396" t="s">
        <v>501</v>
      </c>
      <c r="AK857" s="396" t="s">
        <v>502</v>
      </c>
      <c r="AL857" s="395" t="s">
        <v>503</v>
      </c>
      <c r="AM857" s="396">
        <v>34810</v>
      </c>
      <c r="AN857" s="396">
        <v>71620</v>
      </c>
      <c r="AO857" s="395" t="s">
        <v>477</v>
      </c>
      <c r="AP857" s="395" t="s">
        <v>504</v>
      </c>
      <c r="AQ857" s="396" t="s">
        <v>1263</v>
      </c>
      <c r="AR857" s="396" t="s">
        <v>548</v>
      </c>
      <c r="AS857" s="397" t="s">
        <v>2084</v>
      </c>
      <c r="AT857" s="396" t="s">
        <v>482</v>
      </c>
      <c r="AU857" s="396" t="s">
        <v>2094</v>
      </c>
      <c r="AV857" s="398" t="s">
        <v>2095</v>
      </c>
      <c r="AW857" s="396" t="s">
        <v>777</v>
      </c>
      <c r="AX857" s="396" t="s">
        <v>963</v>
      </c>
      <c r="AY857" s="398" t="s">
        <v>2096</v>
      </c>
      <c r="AZ857" s="396" t="s">
        <v>1418</v>
      </c>
      <c r="BA857" s="396" t="s">
        <v>1419</v>
      </c>
      <c r="BB857" s="396" t="s">
        <v>1420</v>
      </c>
      <c r="BC857" s="396" t="s">
        <v>1421</v>
      </c>
      <c r="BD857" s="396" t="s">
        <v>2097</v>
      </c>
      <c r="BE857" s="397" t="s">
        <v>546</v>
      </c>
      <c r="BF857" s="396" t="s">
        <v>273</v>
      </c>
      <c r="BG857" s="398" t="s">
        <v>2095</v>
      </c>
      <c r="BH857" s="396"/>
      <c r="BI857" s="396"/>
      <c r="BJ857" s="396"/>
      <c r="BK857" s="396"/>
      <c r="BL857" s="396"/>
      <c r="BM857" s="396"/>
      <c r="BN857" s="396"/>
      <c r="BO857" s="396"/>
      <c r="BP857" s="396"/>
      <c r="BQ857" s="396"/>
      <c r="BR857" s="396"/>
    </row>
    <row r="858" spans="1:70" s="399" customFormat="1" hidden="1" x14ac:dyDescent="0.35">
      <c r="A858" s="395" t="s">
        <v>477</v>
      </c>
      <c r="B858" s="396" t="s">
        <v>478</v>
      </c>
      <c r="C858" s="396" t="s">
        <v>479</v>
      </c>
      <c r="D858" s="397" t="s">
        <v>480</v>
      </c>
      <c r="E858" s="397" t="s">
        <v>481</v>
      </c>
      <c r="F858" s="396" t="s">
        <v>482</v>
      </c>
      <c r="G858" s="396" t="s">
        <v>483</v>
      </c>
      <c r="H858" s="396" t="s">
        <v>484</v>
      </c>
      <c r="I858" s="396" t="s">
        <v>485</v>
      </c>
      <c r="J858" s="396" t="s">
        <v>486</v>
      </c>
      <c r="K858" s="396" t="s">
        <v>487</v>
      </c>
      <c r="L858" s="395" t="s">
        <v>488</v>
      </c>
      <c r="M858" s="396" t="s">
        <v>607</v>
      </c>
      <c r="N858" s="396" t="s">
        <v>608</v>
      </c>
      <c r="O858" s="396" t="s">
        <v>487</v>
      </c>
      <c r="P858" s="396" t="s">
        <v>484</v>
      </c>
      <c r="Q858" s="395" t="s">
        <v>491</v>
      </c>
      <c r="R858" s="396" t="s">
        <v>492</v>
      </c>
      <c r="S858" s="396" t="s">
        <v>493</v>
      </c>
      <c r="T858" s="396">
        <v>51123141</v>
      </c>
      <c r="U858" s="396"/>
      <c r="V858" s="396"/>
      <c r="W858" s="397" t="s">
        <v>547</v>
      </c>
      <c r="X858" s="396" t="s">
        <v>1058</v>
      </c>
      <c r="Y858" s="396" t="s">
        <v>590</v>
      </c>
      <c r="Z858" s="396" t="s">
        <v>497</v>
      </c>
      <c r="AA858" s="396" t="s">
        <v>498</v>
      </c>
      <c r="AB858" s="396" t="s">
        <v>499</v>
      </c>
      <c r="AC858" s="396" t="s">
        <v>500</v>
      </c>
      <c r="AD858" s="398">
        <v>5056.29</v>
      </c>
      <c r="AE858" s="398">
        <v>5056.29</v>
      </c>
      <c r="AF858" s="396" t="s">
        <v>741</v>
      </c>
      <c r="AG858" s="396">
        <v>1</v>
      </c>
      <c r="AH858" s="398">
        <v>5056.29</v>
      </c>
      <c r="AI858" s="398">
        <v>5056.29</v>
      </c>
      <c r="AJ858" s="396" t="s">
        <v>501</v>
      </c>
      <c r="AK858" s="396" t="s">
        <v>502</v>
      </c>
      <c r="AL858" s="395" t="s">
        <v>503</v>
      </c>
      <c r="AM858" s="396">
        <v>34801</v>
      </c>
      <c r="AN858" s="396">
        <v>71635</v>
      </c>
      <c r="AO858" s="395" t="s">
        <v>477</v>
      </c>
      <c r="AP858" s="395" t="s">
        <v>504</v>
      </c>
      <c r="AQ858" s="396" t="s">
        <v>1797</v>
      </c>
      <c r="AR858" s="396" t="s">
        <v>548</v>
      </c>
      <c r="AS858" s="397" t="s">
        <v>547</v>
      </c>
      <c r="AT858" s="396" t="s">
        <v>482</v>
      </c>
      <c r="AU858" s="396" t="s">
        <v>2099</v>
      </c>
      <c r="AV858" s="398" t="s">
        <v>2100</v>
      </c>
      <c r="AW858" s="396" t="s">
        <v>1798</v>
      </c>
      <c r="AX858" s="396" t="s">
        <v>509</v>
      </c>
      <c r="AY858" s="398" t="s">
        <v>2101</v>
      </c>
      <c r="AZ858" s="396">
        <v>1123049</v>
      </c>
      <c r="BA858" s="396" t="s">
        <v>1592</v>
      </c>
      <c r="BB858" s="396" t="s">
        <v>1593</v>
      </c>
      <c r="BC858" s="396" t="s">
        <v>512</v>
      </c>
      <c r="BD858" s="396" t="s">
        <v>2102</v>
      </c>
      <c r="BE858" s="397" t="s">
        <v>2103</v>
      </c>
      <c r="BF858" s="396" t="s">
        <v>741</v>
      </c>
      <c r="BG858" s="398" t="s">
        <v>2100</v>
      </c>
      <c r="BH858" s="396">
        <v>10241771</v>
      </c>
      <c r="BI858" s="396">
        <v>1</v>
      </c>
      <c r="BJ858" s="396" t="s">
        <v>1798</v>
      </c>
      <c r="BK858" s="396" t="s">
        <v>731</v>
      </c>
      <c r="BL858" s="396" t="s">
        <v>745</v>
      </c>
      <c r="BM858" s="396"/>
      <c r="BN858" s="396"/>
      <c r="BO858" s="396"/>
      <c r="BP858" s="396"/>
      <c r="BQ858" s="396"/>
      <c r="BR858" s="396"/>
    </row>
    <row r="859" spans="1:70" s="399" customFormat="1" hidden="1" x14ac:dyDescent="0.35">
      <c r="A859" s="395" t="s">
        <v>477</v>
      </c>
      <c r="B859" s="396" t="s">
        <v>478</v>
      </c>
      <c r="C859" s="396" t="s">
        <v>479</v>
      </c>
      <c r="D859" s="397" t="s">
        <v>480</v>
      </c>
      <c r="E859" s="397" t="s">
        <v>481</v>
      </c>
      <c r="F859" s="396" t="s">
        <v>482</v>
      </c>
      <c r="G859" s="396" t="s">
        <v>483</v>
      </c>
      <c r="H859" s="396" t="s">
        <v>484</v>
      </c>
      <c r="I859" s="396" t="s">
        <v>485</v>
      </c>
      <c r="J859" s="396" t="s">
        <v>486</v>
      </c>
      <c r="K859" s="396" t="s">
        <v>487</v>
      </c>
      <c r="L859" s="395" t="s">
        <v>488</v>
      </c>
      <c r="M859" s="396" t="s">
        <v>607</v>
      </c>
      <c r="N859" s="396" t="s">
        <v>608</v>
      </c>
      <c r="O859" s="396" t="s">
        <v>487</v>
      </c>
      <c r="P859" s="396" t="s">
        <v>484</v>
      </c>
      <c r="Q859" s="395" t="s">
        <v>491</v>
      </c>
      <c r="R859" s="396" t="s">
        <v>492</v>
      </c>
      <c r="S859" s="396" t="s">
        <v>493</v>
      </c>
      <c r="T859" s="396">
        <v>51123143</v>
      </c>
      <c r="U859" s="396"/>
      <c r="V859" s="396"/>
      <c r="W859" s="397" t="s">
        <v>547</v>
      </c>
      <c r="X859" s="396" t="s">
        <v>1058</v>
      </c>
      <c r="Y859" s="396" t="s">
        <v>590</v>
      </c>
      <c r="Z859" s="396" t="s">
        <v>497</v>
      </c>
      <c r="AA859" s="396" t="s">
        <v>498</v>
      </c>
      <c r="AB859" s="396" t="s">
        <v>499</v>
      </c>
      <c r="AC859" s="396" t="s">
        <v>619</v>
      </c>
      <c r="AD859" s="398">
        <v>-9.4600000000000009</v>
      </c>
      <c r="AE859" s="398">
        <v>-9.4600000000000009</v>
      </c>
      <c r="AF859" s="396" t="s">
        <v>741</v>
      </c>
      <c r="AG859" s="396">
        <v>1</v>
      </c>
      <c r="AH859" s="398">
        <v>-9.4600000000000009</v>
      </c>
      <c r="AI859" s="398">
        <v>-9.4600000000000009</v>
      </c>
      <c r="AJ859" s="396" t="s">
        <v>501</v>
      </c>
      <c r="AK859" s="396" t="s">
        <v>502</v>
      </c>
      <c r="AL859" s="395" t="s">
        <v>503</v>
      </c>
      <c r="AM859" s="396">
        <v>34801</v>
      </c>
      <c r="AN859" s="396">
        <v>71635</v>
      </c>
      <c r="AO859" s="395" t="s">
        <v>477</v>
      </c>
      <c r="AP859" s="395" t="s">
        <v>504</v>
      </c>
      <c r="AQ859" s="396" t="s">
        <v>1797</v>
      </c>
      <c r="AR859" s="396" t="s">
        <v>548</v>
      </c>
      <c r="AS859" s="397" t="s">
        <v>547</v>
      </c>
      <c r="AT859" s="396" t="s">
        <v>482</v>
      </c>
      <c r="AU859" s="396" t="s">
        <v>2099</v>
      </c>
      <c r="AV859" s="398" t="s">
        <v>2100</v>
      </c>
      <c r="AW859" s="396" t="s">
        <v>1798</v>
      </c>
      <c r="AX859" s="396" t="s">
        <v>509</v>
      </c>
      <c r="AY859" s="398" t="s">
        <v>2104</v>
      </c>
      <c r="AZ859" s="396">
        <v>1123049</v>
      </c>
      <c r="BA859" s="396" t="s">
        <v>1592</v>
      </c>
      <c r="BB859" s="396" t="s">
        <v>1593</v>
      </c>
      <c r="BC859" s="396" t="s">
        <v>512</v>
      </c>
      <c r="BD859" s="396" t="s">
        <v>2102</v>
      </c>
      <c r="BE859" s="397" t="s">
        <v>2103</v>
      </c>
      <c r="BF859" s="396" t="s">
        <v>741</v>
      </c>
      <c r="BG859" s="398" t="s">
        <v>2100</v>
      </c>
      <c r="BH859" s="396">
        <v>10241771</v>
      </c>
      <c r="BI859" s="396">
        <v>1</v>
      </c>
      <c r="BJ859" s="396" t="s">
        <v>1798</v>
      </c>
      <c r="BK859" s="396" t="s">
        <v>731</v>
      </c>
      <c r="BL859" s="396" t="s">
        <v>745</v>
      </c>
      <c r="BM859" s="396"/>
      <c r="BN859" s="396"/>
      <c r="BO859" s="396"/>
      <c r="BP859" s="396"/>
      <c r="BQ859" s="396"/>
      <c r="BR859" s="396"/>
    </row>
    <row r="860" spans="1:70" hidden="1" x14ac:dyDescent="0.35">
      <c r="A860" s="301" t="s">
        <v>477</v>
      </c>
      <c r="B860" s="302" t="s">
        <v>478</v>
      </c>
      <c r="C860" s="302" t="s">
        <v>479</v>
      </c>
      <c r="D860" s="303" t="s">
        <v>480</v>
      </c>
      <c r="E860" s="303" t="s">
        <v>481</v>
      </c>
      <c r="F860" s="302" t="s">
        <v>482</v>
      </c>
      <c r="G860" s="302" t="s">
        <v>483</v>
      </c>
      <c r="H860" s="302" t="s">
        <v>484</v>
      </c>
      <c r="I860" s="302" t="s">
        <v>485</v>
      </c>
      <c r="J860" s="302" t="s">
        <v>486</v>
      </c>
      <c r="K860" s="302" t="s">
        <v>487</v>
      </c>
      <c r="L860" s="301" t="s">
        <v>488</v>
      </c>
      <c r="M860" s="302" t="s">
        <v>607</v>
      </c>
      <c r="N860" s="302" t="s">
        <v>608</v>
      </c>
      <c r="O860" s="302" t="s">
        <v>487</v>
      </c>
      <c r="P860" s="302" t="s">
        <v>484</v>
      </c>
      <c r="Q860" s="301" t="s">
        <v>491</v>
      </c>
      <c r="R860" s="302" t="s">
        <v>492</v>
      </c>
      <c r="S860" s="302" t="s">
        <v>493</v>
      </c>
      <c r="T860" s="302">
        <v>51136349</v>
      </c>
      <c r="U860" s="302"/>
      <c r="V860" s="302"/>
      <c r="W860" s="303" t="s">
        <v>547</v>
      </c>
      <c r="X860" s="302" t="s">
        <v>792</v>
      </c>
      <c r="Y860" s="302" t="s">
        <v>590</v>
      </c>
      <c r="Z860" s="302" t="s">
        <v>793</v>
      </c>
      <c r="AA860" s="302"/>
      <c r="AB860" s="302" t="s">
        <v>794</v>
      </c>
      <c r="AC860" s="302" t="s">
        <v>795</v>
      </c>
      <c r="AD860" s="304">
        <v>0</v>
      </c>
      <c r="AE860" s="304">
        <v>353.28</v>
      </c>
      <c r="AF860" s="302" t="s">
        <v>741</v>
      </c>
      <c r="AG860" s="302">
        <v>1</v>
      </c>
      <c r="AH860" s="304">
        <v>0</v>
      </c>
      <c r="AI860" s="304">
        <v>353.28</v>
      </c>
      <c r="AJ860" s="302"/>
      <c r="AK860" s="302"/>
      <c r="AL860" s="301"/>
      <c r="AM860" s="302"/>
      <c r="AN860" s="302"/>
      <c r="AO860" s="301"/>
      <c r="AP860" s="301"/>
      <c r="AQ860" s="302" t="s">
        <v>796</v>
      </c>
      <c r="AR860" s="302"/>
      <c r="AS860" s="303"/>
      <c r="AT860" s="302"/>
      <c r="AU860" s="302"/>
      <c r="AV860" s="304"/>
      <c r="AW860" s="302"/>
      <c r="AX860" s="302"/>
      <c r="AY860" s="304"/>
      <c r="AZ860" s="302"/>
      <c r="BA860" s="302"/>
      <c r="BB860" s="302"/>
      <c r="BC860" s="302"/>
      <c r="BD860" s="302"/>
      <c r="BE860" s="303"/>
      <c r="BF860" s="302"/>
      <c r="BG860" s="304"/>
      <c r="BH860" s="302"/>
      <c r="BI860" s="302"/>
      <c r="BJ860" s="302"/>
      <c r="BK860" s="302"/>
      <c r="BL860" s="302"/>
      <c r="BM860" s="302"/>
      <c r="BN860" s="302"/>
      <c r="BO860" s="302"/>
      <c r="BP860" s="302"/>
      <c r="BQ860" s="302"/>
      <c r="BR860" s="302"/>
    </row>
    <row r="861" spans="1:70" hidden="1" x14ac:dyDescent="0.35">
      <c r="A861" s="301" t="s">
        <v>477</v>
      </c>
      <c r="B861" s="302" t="s">
        <v>478</v>
      </c>
      <c r="C861" s="302" t="s">
        <v>479</v>
      </c>
      <c r="D861" s="303" t="s">
        <v>480</v>
      </c>
      <c r="E861" s="303" t="s">
        <v>481</v>
      </c>
      <c r="F861" s="302" t="s">
        <v>482</v>
      </c>
      <c r="G861" s="302" t="s">
        <v>483</v>
      </c>
      <c r="H861" s="302" t="s">
        <v>484</v>
      </c>
      <c r="I861" s="302" t="s">
        <v>485</v>
      </c>
      <c r="J861" s="302" t="s">
        <v>486</v>
      </c>
      <c r="K861" s="302" t="s">
        <v>487</v>
      </c>
      <c r="L861" s="301" t="s">
        <v>488</v>
      </c>
      <c r="M861" s="302" t="s">
        <v>607</v>
      </c>
      <c r="N861" s="302" t="s">
        <v>608</v>
      </c>
      <c r="O861" s="302" t="s">
        <v>487</v>
      </c>
      <c r="P861" s="302" t="s">
        <v>484</v>
      </c>
      <c r="Q861" s="301" t="s">
        <v>491</v>
      </c>
      <c r="R861" s="302" t="s">
        <v>492</v>
      </c>
      <c r="S861" s="302" t="s">
        <v>493</v>
      </c>
      <c r="T861" s="302">
        <v>51136350</v>
      </c>
      <c r="U861" s="302"/>
      <c r="V861" s="302"/>
      <c r="W861" s="303" t="s">
        <v>2084</v>
      </c>
      <c r="X861" s="302" t="s">
        <v>792</v>
      </c>
      <c r="Y861" s="302" t="s">
        <v>496</v>
      </c>
      <c r="Z861" s="302" t="s">
        <v>793</v>
      </c>
      <c r="AA861" s="302"/>
      <c r="AB861" s="302" t="s">
        <v>794</v>
      </c>
      <c r="AC861" s="302" t="s">
        <v>795</v>
      </c>
      <c r="AD861" s="304">
        <v>0</v>
      </c>
      <c r="AE861" s="304">
        <v>308000</v>
      </c>
      <c r="AF861" s="302" t="s">
        <v>273</v>
      </c>
      <c r="AG861" s="302">
        <v>2.2372000000000001E-4</v>
      </c>
      <c r="AH861" s="304">
        <v>0</v>
      </c>
      <c r="AI861" s="304">
        <v>68.91</v>
      </c>
      <c r="AJ861" s="302"/>
      <c r="AK861" s="302"/>
      <c r="AL861" s="301"/>
      <c r="AM861" s="302"/>
      <c r="AN861" s="302"/>
      <c r="AO861" s="301"/>
      <c r="AP861" s="301"/>
      <c r="AQ861" s="302" t="s">
        <v>796</v>
      </c>
      <c r="AR861" s="302"/>
      <c r="AS861" s="303"/>
      <c r="AT861" s="302"/>
      <c r="AU861" s="302"/>
      <c r="AV861" s="304"/>
      <c r="AW861" s="302"/>
      <c r="AX861" s="302"/>
      <c r="AY861" s="304"/>
      <c r="AZ861" s="302"/>
      <c r="BA861" s="302"/>
      <c r="BB861" s="302"/>
      <c r="BC861" s="302"/>
      <c r="BD861" s="302"/>
      <c r="BE861" s="303"/>
      <c r="BF861" s="302"/>
      <c r="BG861" s="304"/>
      <c r="BH861" s="302"/>
      <c r="BI861" s="302"/>
      <c r="BJ861" s="302"/>
      <c r="BK861" s="302"/>
      <c r="BL861" s="302"/>
      <c r="BM861" s="302"/>
      <c r="BN861" s="302"/>
      <c r="BO861" s="302"/>
      <c r="BP861" s="302"/>
      <c r="BQ861" s="302"/>
      <c r="BR861" s="302"/>
    </row>
    <row r="862" spans="1:70" s="399" customFormat="1" hidden="1" x14ac:dyDescent="0.35">
      <c r="A862" s="395" t="s">
        <v>477</v>
      </c>
      <c r="B862" s="396" t="s">
        <v>478</v>
      </c>
      <c r="C862" s="396" t="s">
        <v>479</v>
      </c>
      <c r="D862" s="397" t="s">
        <v>480</v>
      </c>
      <c r="E862" s="397" t="s">
        <v>481</v>
      </c>
      <c r="F862" s="396" t="s">
        <v>482</v>
      </c>
      <c r="G862" s="396" t="s">
        <v>483</v>
      </c>
      <c r="H862" s="396" t="s">
        <v>484</v>
      </c>
      <c r="I862" s="396" t="s">
        <v>485</v>
      </c>
      <c r="J862" s="396" t="s">
        <v>486</v>
      </c>
      <c r="K862" s="396" t="s">
        <v>487</v>
      </c>
      <c r="L862" s="395" t="s">
        <v>488</v>
      </c>
      <c r="M862" s="396" t="s">
        <v>607</v>
      </c>
      <c r="N862" s="396" t="s">
        <v>608</v>
      </c>
      <c r="O862" s="396" t="s">
        <v>487</v>
      </c>
      <c r="P862" s="396" t="s">
        <v>484</v>
      </c>
      <c r="Q862" s="395" t="s">
        <v>491</v>
      </c>
      <c r="R862" s="396" t="s">
        <v>492</v>
      </c>
      <c r="S862" s="396" t="s">
        <v>493</v>
      </c>
      <c r="T862" s="396">
        <v>51177241</v>
      </c>
      <c r="U862" s="396"/>
      <c r="V862" s="396"/>
      <c r="W862" s="397" t="s">
        <v>533</v>
      </c>
      <c r="X862" s="396" t="s">
        <v>764</v>
      </c>
      <c r="Y862" s="396" t="s">
        <v>496</v>
      </c>
      <c r="Z862" s="396" t="s">
        <v>497</v>
      </c>
      <c r="AA862" s="396" t="s">
        <v>498</v>
      </c>
      <c r="AB862" s="396" t="s">
        <v>499</v>
      </c>
      <c r="AC862" s="396" t="s">
        <v>500</v>
      </c>
      <c r="AD862" s="398">
        <v>1854800</v>
      </c>
      <c r="AE862" s="398">
        <v>1854800</v>
      </c>
      <c r="AF862" s="396" t="s">
        <v>273</v>
      </c>
      <c r="AG862" s="396">
        <v>2.2748000000000001E-4</v>
      </c>
      <c r="AH862" s="398">
        <v>409.19</v>
      </c>
      <c r="AI862" s="398">
        <v>409.19</v>
      </c>
      <c r="AJ862" s="396" t="s">
        <v>501</v>
      </c>
      <c r="AK862" s="396" t="s">
        <v>502</v>
      </c>
      <c r="AL862" s="395" t="s">
        <v>503</v>
      </c>
      <c r="AM862" s="396">
        <v>34810</v>
      </c>
      <c r="AN862" s="396">
        <v>71610</v>
      </c>
      <c r="AO862" s="395" t="s">
        <v>477</v>
      </c>
      <c r="AP862" s="395" t="s">
        <v>504</v>
      </c>
      <c r="AQ862" s="396" t="s">
        <v>766</v>
      </c>
      <c r="AR862" s="396" t="s">
        <v>540</v>
      </c>
      <c r="AS862" s="397" t="s">
        <v>539</v>
      </c>
      <c r="AT862" s="396" t="s">
        <v>482</v>
      </c>
      <c r="AU862" s="396" t="s">
        <v>2105</v>
      </c>
      <c r="AV862" s="398" t="s">
        <v>2106</v>
      </c>
      <c r="AW862" s="396" t="s">
        <v>751</v>
      </c>
      <c r="AX862" s="396" t="s">
        <v>951</v>
      </c>
      <c r="AY862" s="398" t="s">
        <v>2107</v>
      </c>
      <c r="AZ862" s="396">
        <v>1040764</v>
      </c>
      <c r="BA862" s="396" t="s">
        <v>749</v>
      </c>
      <c r="BB862" s="396" t="s">
        <v>750</v>
      </c>
      <c r="BC862" s="396" t="s">
        <v>512</v>
      </c>
      <c r="BD862" s="396" t="s">
        <v>2108</v>
      </c>
      <c r="BE862" s="397" t="s">
        <v>2109</v>
      </c>
      <c r="BF862" s="396" t="s">
        <v>273</v>
      </c>
      <c r="BG862" s="398" t="s">
        <v>2106</v>
      </c>
      <c r="BH862" s="396">
        <v>10191913</v>
      </c>
      <c r="BI862" s="396">
        <v>1</v>
      </c>
      <c r="BJ862" s="396" t="s">
        <v>751</v>
      </c>
      <c r="BK862" s="396" t="s">
        <v>752</v>
      </c>
      <c r="BL862" s="396" t="s">
        <v>745</v>
      </c>
      <c r="BM862" s="396"/>
      <c r="BN862" s="396"/>
      <c r="BO862" s="396"/>
      <c r="BP862" s="396"/>
      <c r="BQ862" s="396"/>
      <c r="BR862" s="396"/>
    </row>
    <row r="863" spans="1:70" s="399" customFormat="1" hidden="1" x14ac:dyDescent="0.35">
      <c r="A863" s="395" t="s">
        <v>477</v>
      </c>
      <c r="B863" s="396" t="s">
        <v>478</v>
      </c>
      <c r="C863" s="396" t="s">
        <v>479</v>
      </c>
      <c r="D863" s="397" t="s">
        <v>480</v>
      </c>
      <c r="E863" s="397" t="s">
        <v>481</v>
      </c>
      <c r="F863" s="396" t="s">
        <v>482</v>
      </c>
      <c r="G863" s="396" t="s">
        <v>483</v>
      </c>
      <c r="H863" s="396" t="s">
        <v>484</v>
      </c>
      <c r="I863" s="396" t="s">
        <v>485</v>
      </c>
      <c r="J863" s="396" t="s">
        <v>486</v>
      </c>
      <c r="K863" s="396" t="s">
        <v>487</v>
      </c>
      <c r="L863" s="395" t="s">
        <v>488</v>
      </c>
      <c r="M863" s="396" t="s">
        <v>607</v>
      </c>
      <c r="N863" s="396" t="s">
        <v>608</v>
      </c>
      <c r="O863" s="396" t="s">
        <v>487</v>
      </c>
      <c r="P863" s="396" t="s">
        <v>484</v>
      </c>
      <c r="Q863" s="395" t="s">
        <v>491</v>
      </c>
      <c r="R863" s="396" t="s">
        <v>492</v>
      </c>
      <c r="S863" s="396" t="s">
        <v>493</v>
      </c>
      <c r="T863" s="396">
        <v>51177242</v>
      </c>
      <c r="U863" s="396"/>
      <c r="V863" s="396"/>
      <c r="W863" s="397" t="s">
        <v>533</v>
      </c>
      <c r="X863" s="396" t="s">
        <v>764</v>
      </c>
      <c r="Y863" s="396" t="s">
        <v>496</v>
      </c>
      <c r="Z863" s="396" t="s">
        <v>497</v>
      </c>
      <c r="AA863" s="396" t="s">
        <v>498</v>
      </c>
      <c r="AB863" s="396" t="s">
        <v>499</v>
      </c>
      <c r="AC863" s="396" t="s">
        <v>500</v>
      </c>
      <c r="AD863" s="398">
        <v>1840600</v>
      </c>
      <c r="AE863" s="398">
        <v>1840600</v>
      </c>
      <c r="AF863" s="396" t="s">
        <v>273</v>
      </c>
      <c r="AG863" s="396">
        <v>2.2748000000000001E-4</v>
      </c>
      <c r="AH863" s="398">
        <v>406.06</v>
      </c>
      <c r="AI863" s="398">
        <v>406.06</v>
      </c>
      <c r="AJ863" s="396" t="s">
        <v>501</v>
      </c>
      <c r="AK863" s="396" t="s">
        <v>502</v>
      </c>
      <c r="AL863" s="395" t="s">
        <v>503</v>
      </c>
      <c r="AM863" s="396">
        <v>34810</v>
      </c>
      <c r="AN863" s="396">
        <v>71610</v>
      </c>
      <c r="AO863" s="395" t="s">
        <v>477</v>
      </c>
      <c r="AP863" s="395" t="s">
        <v>504</v>
      </c>
      <c r="AQ863" s="396" t="s">
        <v>766</v>
      </c>
      <c r="AR863" s="396" t="s">
        <v>540</v>
      </c>
      <c r="AS863" s="397" t="s">
        <v>539</v>
      </c>
      <c r="AT863" s="396" t="s">
        <v>482</v>
      </c>
      <c r="AU863" s="396" t="s">
        <v>2105</v>
      </c>
      <c r="AV863" s="398" t="s">
        <v>2106</v>
      </c>
      <c r="AW863" s="396" t="s">
        <v>751</v>
      </c>
      <c r="AX863" s="396" t="s">
        <v>957</v>
      </c>
      <c r="AY863" s="398" t="s">
        <v>2110</v>
      </c>
      <c r="AZ863" s="396">
        <v>1040764</v>
      </c>
      <c r="BA863" s="396" t="s">
        <v>749</v>
      </c>
      <c r="BB863" s="396" t="s">
        <v>750</v>
      </c>
      <c r="BC863" s="396" t="s">
        <v>512</v>
      </c>
      <c r="BD863" s="396" t="s">
        <v>2108</v>
      </c>
      <c r="BE863" s="397" t="s">
        <v>2109</v>
      </c>
      <c r="BF863" s="396" t="s">
        <v>273</v>
      </c>
      <c r="BG863" s="398" t="s">
        <v>2106</v>
      </c>
      <c r="BH863" s="396">
        <v>10193492</v>
      </c>
      <c r="BI863" s="396">
        <v>1</v>
      </c>
      <c r="BJ863" s="396" t="s">
        <v>751</v>
      </c>
      <c r="BK863" s="396" t="s">
        <v>752</v>
      </c>
      <c r="BL863" s="396" t="s">
        <v>745</v>
      </c>
      <c r="BM863" s="396"/>
      <c r="BN863" s="396"/>
      <c r="BO863" s="396"/>
      <c r="BP863" s="396"/>
      <c r="BQ863" s="396"/>
      <c r="BR863" s="396"/>
    </row>
    <row r="864" spans="1:70" s="399" customFormat="1" hidden="1" x14ac:dyDescent="0.35">
      <c r="A864" s="395" t="s">
        <v>477</v>
      </c>
      <c r="B864" s="396" t="s">
        <v>478</v>
      </c>
      <c r="C864" s="396" t="s">
        <v>479</v>
      </c>
      <c r="D864" s="397" t="s">
        <v>480</v>
      </c>
      <c r="E864" s="397" t="s">
        <v>481</v>
      </c>
      <c r="F864" s="396" t="s">
        <v>482</v>
      </c>
      <c r="G864" s="396" t="s">
        <v>483</v>
      </c>
      <c r="H864" s="396" t="s">
        <v>484</v>
      </c>
      <c r="I864" s="396" t="s">
        <v>485</v>
      </c>
      <c r="J864" s="396" t="s">
        <v>486</v>
      </c>
      <c r="K864" s="396" t="s">
        <v>487</v>
      </c>
      <c r="L864" s="395" t="s">
        <v>488</v>
      </c>
      <c r="M864" s="396" t="s">
        <v>607</v>
      </c>
      <c r="N864" s="396" t="s">
        <v>608</v>
      </c>
      <c r="O864" s="396" t="s">
        <v>487</v>
      </c>
      <c r="P864" s="396" t="s">
        <v>484</v>
      </c>
      <c r="Q864" s="395" t="s">
        <v>491</v>
      </c>
      <c r="R864" s="396" t="s">
        <v>492</v>
      </c>
      <c r="S864" s="396" t="s">
        <v>493</v>
      </c>
      <c r="T864" s="396">
        <v>51177244</v>
      </c>
      <c r="U864" s="396"/>
      <c r="V864" s="396"/>
      <c r="W864" s="397" t="s">
        <v>533</v>
      </c>
      <c r="X864" s="396" t="s">
        <v>764</v>
      </c>
      <c r="Y864" s="396" t="s">
        <v>496</v>
      </c>
      <c r="Z864" s="396" t="s">
        <v>497</v>
      </c>
      <c r="AA864" s="396" t="s">
        <v>498</v>
      </c>
      <c r="AB864" s="396" t="s">
        <v>499</v>
      </c>
      <c r="AC864" s="396" t="s">
        <v>500</v>
      </c>
      <c r="AD864" s="398">
        <v>1432900</v>
      </c>
      <c r="AE864" s="398">
        <v>1432900</v>
      </c>
      <c r="AF864" s="396" t="s">
        <v>273</v>
      </c>
      <c r="AG864" s="396">
        <v>2.2748000000000001E-4</v>
      </c>
      <c r="AH864" s="398">
        <v>316.12</v>
      </c>
      <c r="AI864" s="398">
        <v>316.12</v>
      </c>
      <c r="AJ864" s="396" t="s">
        <v>501</v>
      </c>
      <c r="AK864" s="396" t="s">
        <v>502</v>
      </c>
      <c r="AL864" s="395" t="s">
        <v>503</v>
      </c>
      <c r="AM864" s="396">
        <v>34810</v>
      </c>
      <c r="AN864" s="396">
        <v>71610</v>
      </c>
      <c r="AO864" s="395" t="s">
        <v>477</v>
      </c>
      <c r="AP864" s="395" t="s">
        <v>504</v>
      </c>
      <c r="AQ864" s="396" t="s">
        <v>766</v>
      </c>
      <c r="AR864" s="396" t="s">
        <v>540</v>
      </c>
      <c r="AS864" s="397" t="s">
        <v>539</v>
      </c>
      <c r="AT864" s="396" t="s">
        <v>482</v>
      </c>
      <c r="AU864" s="396" t="s">
        <v>2105</v>
      </c>
      <c r="AV864" s="398" t="s">
        <v>2106</v>
      </c>
      <c r="AW864" s="396" t="s">
        <v>751</v>
      </c>
      <c r="AX864" s="396" t="s">
        <v>958</v>
      </c>
      <c r="AY864" s="398" t="s">
        <v>2111</v>
      </c>
      <c r="AZ864" s="396">
        <v>1040764</v>
      </c>
      <c r="BA864" s="396" t="s">
        <v>749</v>
      </c>
      <c r="BB864" s="396" t="s">
        <v>750</v>
      </c>
      <c r="BC864" s="396" t="s">
        <v>512</v>
      </c>
      <c r="BD864" s="396" t="s">
        <v>2108</v>
      </c>
      <c r="BE864" s="397" t="s">
        <v>2109</v>
      </c>
      <c r="BF864" s="396" t="s">
        <v>273</v>
      </c>
      <c r="BG864" s="398" t="s">
        <v>2106</v>
      </c>
      <c r="BH864" s="396">
        <v>10193216</v>
      </c>
      <c r="BI864" s="396">
        <v>1</v>
      </c>
      <c r="BJ864" s="396" t="s">
        <v>751</v>
      </c>
      <c r="BK864" s="396" t="s">
        <v>752</v>
      </c>
      <c r="BL864" s="396" t="s">
        <v>745</v>
      </c>
      <c r="BM864" s="396"/>
      <c r="BN864" s="396"/>
      <c r="BO864" s="396"/>
      <c r="BP864" s="396"/>
      <c r="BQ864" s="396"/>
      <c r="BR864" s="396"/>
    </row>
    <row r="865" spans="1:70" s="399" customFormat="1" hidden="1" x14ac:dyDescent="0.35">
      <c r="A865" s="395" t="s">
        <v>477</v>
      </c>
      <c r="B865" s="396" t="s">
        <v>478</v>
      </c>
      <c r="C865" s="396" t="s">
        <v>479</v>
      </c>
      <c r="D865" s="397" t="s">
        <v>480</v>
      </c>
      <c r="E865" s="397" t="s">
        <v>481</v>
      </c>
      <c r="F865" s="396" t="s">
        <v>482</v>
      </c>
      <c r="G865" s="396" t="s">
        <v>483</v>
      </c>
      <c r="H865" s="396" t="s">
        <v>484</v>
      </c>
      <c r="I865" s="396" t="s">
        <v>485</v>
      </c>
      <c r="J865" s="396" t="s">
        <v>486</v>
      </c>
      <c r="K865" s="396" t="s">
        <v>487</v>
      </c>
      <c r="L865" s="395" t="s">
        <v>488</v>
      </c>
      <c r="M865" s="396" t="s">
        <v>607</v>
      </c>
      <c r="N865" s="396" t="s">
        <v>608</v>
      </c>
      <c r="O865" s="396" t="s">
        <v>487</v>
      </c>
      <c r="P865" s="396" t="s">
        <v>484</v>
      </c>
      <c r="Q865" s="395" t="s">
        <v>491</v>
      </c>
      <c r="R865" s="396" t="s">
        <v>492</v>
      </c>
      <c r="S865" s="396" t="s">
        <v>493</v>
      </c>
      <c r="T865" s="396">
        <v>51177247</v>
      </c>
      <c r="U865" s="396"/>
      <c r="V865" s="396"/>
      <c r="W865" s="397" t="s">
        <v>533</v>
      </c>
      <c r="X865" s="396" t="s">
        <v>764</v>
      </c>
      <c r="Y865" s="396" t="s">
        <v>496</v>
      </c>
      <c r="Z865" s="396" t="s">
        <v>497</v>
      </c>
      <c r="AA865" s="396" t="s">
        <v>498</v>
      </c>
      <c r="AB865" s="396" t="s">
        <v>499</v>
      </c>
      <c r="AC865" s="396" t="s">
        <v>605</v>
      </c>
      <c r="AD865" s="398">
        <v>0</v>
      </c>
      <c r="AE865" s="398">
        <v>0</v>
      </c>
      <c r="AF865" s="396" t="s">
        <v>273</v>
      </c>
      <c r="AG865" s="396">
        <v>2.2748000000000001E-4</v>
      </c>
      <c r="AH865" s="398">
        <v>12.74</v>
      </c>
      <c r="AI865" s="398">
        <v>12.74</v>
      </c>
      <c r="AJ865" s="396" t="s">
        <v>501</v>
      </c>
      <c r="AK865" s="396" t="s">
        <v>502</v>
      </c>
      <c r="AL865" s="395" t="s">
        <v>503</v>
      </c>
      <c r="AM865" s="396">
        <v>34810</v>
      </c>
      <c r="AN865" s="396">
        <v>71610</v>
      </c>
      <c r="AO865" s="395" t="s">
        <v>477</v>
      </c>
      <c r="AP865" s="395" t="s">
        <v>504</v>
      </c>
      <c r="AQ865" s="396" t="s">
        <v>766</v>
      </c>
      <c r="AR865" s="396" t="s">
        <v>540</v>
      </c>
      <c r="AS865" s="397" t="s">
        <v>539</v>
      </c>
      <c r="AT865" s="396" t="s">
        <v>482</v>
      </c>
      <c r="AU865" s="396" t="s">
        <v>2105</v>
      </c>
      <c r="AV865" s="398" t="s">
        <v>2106</v>
      </c>
      <c r="AW865" s="396" t="s">
        <v>751</v>
      </c>
      <c r="AX865" s="396" t="s">
        <v>951</v>
      </c>
      <c r="AY865" s="398" t="s">
        <v>606</v>
      </c>
      <c r="AZ865" s="396">
        <v>1040764</v>
      </c>
      <c r="BA865" s="396" t="s">
        <v>749</v>
      </c>
      <c r="BB865" s="396" t="s">
        <v>750</v>
      </c>
      <c r="BC865" s="396" t="s">
        <v>512</v>
      </c>
      <c r="BD865" s="396" t="s">
        <v>2108</v>
      </c>
      <c r="BE865" s="397" t="s">
        <v>2109</v>
      </c>
      <c r="BF865" s="396" t="s">
        <v>273</v>
      </c>
      <c r="BG865" s="398" t="s">
        <v>2106</v>
      </c>
      <c r="BH865" s="396">
        <v>10191913</v>
      </c>
      <c r="BI865" s="396">
        <v>1</v>
      </c>
      <c r="BJ865" s="396" t="s">
        <v>751</v>
      </c>
      <c r="BK865" s="396" t="s">
        <v>752</v>
      </c>
      <c r="BL865" s="396" t="s">
        <v>745</v>
      </c>
      <c r="BM865" s="396"/>
      <c r="BN865" s="396"/>
      <c r="BO865" s="396"/>
      <c r="BP865" s="396"/>
      <c r="BQ865" s="396"/>
      <c r="BR865" s="396"/>
    </row>
    <row r="866" spans="1:70" s="399" customFormat="1" hidden="1" x14ac:dyDescent="0.35">
      <c r="A866" s="395" t="s">
        <v>477</v>
      </c>
      <c r="B866" s="396" t="s">
        <v>478</v>
      </c>
      <c r="C866" s="396" t="s">
        <v>479</v>
      </c>
      <c r="D866" s="397" t="s">
        <v>480</v>
      </c>
      <c r="E866" s="397" t="s">
        <v>481</v>
      </c>
      <c r="F866" s="396" t="s">
        <v>482</v>
      </c>
      <c r="G866" s="396" t="s">
        <v>483</v>
      </c>
      <c r="H866" s="396" t="s">
        <v>484</v>
      </c>
      <c r="I866" s="396" t="s">
        <v>485</v>
      </c>
      <c r="J866" s="396" t="s">
        <v>486</v>
      </c>
      <c r="K866" s="396" t="s">
        <v>487</v>
      </c>
      <c r="L866" s="395" t="s">
        <v>488</v>
      </c>
      <c r="M866" s="396" t="s">
        <v>607</v>
      </c>
      <c r="N866" s="396" t="s">
        <v>608</v>
      </c>
      <c r="O866" s="396" t="s">
        <v>487</v>
      </c>
      <c r="P866" s="396" t="s">
        <v>484</v>
      </c>
      <c r="Q866" s="395" t="s">
        <v>491</v>
      </c>
      <c r="R866" s="396" t="s">
        <v>492</v>
      </c>
      <c r="S866" s="396" t="s">
        <v>493</v>
      </c>
      <c r="T866" s="396">
        <v>51177249</v>
      </c>
      <c r="U866" s="396"/>
      <c r="V866" s="396"/>
      <c r="W866" s="397" t="s">
        <v>533</v>
      </c>
      <c r="X866" s="396" t="s">
        <v>764</v>
      </c>
      <c r="Y866" s="396" t="s">
        <v>496</v>
      </c>
      <c r="Z866" s="396" t="s">
        <v>497</v>
      </c>
      <c r="AA866" s="396" t="s">
        <v>498</v>
      </c>
      <c r="AB866" s="396" t="s">
        <v>499</v>
      </c>
      <c r="AC866" s="396" t="s">
        <v>605</v>
      </c>
      <c r="AD866" s="398">
        <v>0</v>
      </c>
      <c r="AE866" s="398">
        <v>0</v>
      </c>
      <c r="AF866" s="396" t="s">
        <v>273</v>
      </c>
      <c r="AG866" s="396">
        <v>2.2748000000000001E-4</v>
      </c>
      <c r="AH866" s="398">
        <v>12.64</v>
      </c>
      <c r="AI866" s="398">
        <v>12.64</v>
      </c>
      <c r="AJ866" s="396" t="s">
        <v>501</v>
      </c>
      <c r="AK866" s="396" t="s">
        <v>502</v>
      </c>
      <c r="AL866" s="395" t="s">
        <v>503</v>
      </c>
      <c r="AM866" s="396">
        <v>34810</v>
      </c>
      <c r="AN866" s="396">
        <v>71610</v>
      </c>
      <c r="AO866" s="395" t="s">
        <v>477</v>
      </c>
      <c r="AP866" s="395" t="s">
        <v>504</v>
      </c>
      <c r="AQ866" s="396" t="s">
        <v>766</v>
      </c>
      <c r="AR866" s="396" t="s">
        <v>540</v>
      </c>
      <c r="AS866" s="397" t="s">
        <v>539</v>
      </c>
      <c r="AT866" s="396" t="s">
        <v>482</v>
      </c>
      <c r="AU866" s="396" t="s">
        <v>2105</v>
      </c>
      <c r="AV866" s="398" t="s">
        <v>2106</v>
      </c>
      <c r="AW866" s="396" t="s">
        <v>751</v>
      </c>
      <c r="AX866" s="396" t="s">
        <v>957</v>
      </c>
      <c r="AY866" s="398" t="s">
        <v>606</v>
      </c>
      <c r="AZ866" s="396">
        <v>1040764</v>
      </c>
      <c r="BA866" s="396" t="s">
        <v>749</v>
      </c>
      <c r="BB866" s="396" t="s">
        <v>750</v>
      </c>
      <c r="BC866" s="396" t="s">
        <v>512</v>
      </c>
      <c r="BD866" s="396" t="s">
        <v>2108</v>
      </c>
      <c r="BE866" s="397" t="s">
        <v>2109</v>
      </c>
      <c r="BF866" s="396" t="s">
        <v>273</v>
      </c>
      <c r="BG866" s="398" t="s">
        <v>2106</v>
      </c>
      <c r="BH866" s="396">
        <v>10193492</v>
      </c>
      <c r="BI866" s="396">
        <v>1</v>
      </c>
      <c r="BJ866" s="396" t="s">
        <v>751</v>
      </c>
      <c r="BK866" s="396" t="s">
        <v>752</v>
      </c>
      <c r="BL866" s="396" t="s">
        <v>745</v>
      </c>
      <c r="BM866" s="396"/>
      <c r="BN866" s="396"/>
      <c r="BO866" s="396"/>
      <c r="BP866" s="396"/>
      <c r="BQ866" s="396"/>
      <c r="BR866" s="396"/>
    </row>
    <row r="867" spans="1:70" s="399" customFormat="1" hidden="1" x14ac:dyDescent="0.35">
      <c r="A867" s="395" t="s">
        <v>477</v>
      </c>
      <c r="B867" s="396" t="s">
        <v>478</v>
      </c>
      <c r="C867" s="396" t="s">
        <v>479</v>
      </c>
      <c r="D867" s="397" t="s">
        <v>480</v>
      </c>
      <c r="E867" s="397" t="s">
        <v>481</v>
      </c>
      <c r="F867" s="396" t="s">
        <v>482</v>
      </c>
      <c r="G867" s="396" t="s">
        <v>483</v>
      </c>
      <c r="H867" s="396" t="s">
        <v>484</v>
      </c>
      <c r="I867" s="396" t="s">
        <v>485</v>
      </c>
      <c r="J867" s="396" t="s">
        <v>486</v>
      </c>
      <c r="K867" s="396" t="s">
        <v>487</v>
      </c>
      <c r="L867" s="395" t="s">
        <v>488</v>
      </c>
      <c r="M867" s="396" t="s">
        <v>607</v>
      </c>
      <c r="N867" s="396" t="s">
        <v>608</v>
      </c>
      <c r="O867" s="396" t="s">
        <v>487</v>
      </c>
      <c r="P867" s="396" t="s">
        <v>484</v>
      </c>
      <c r="Q867" s="395" t="s">
        <v>491</v>
      </c>
      <c r="R867" s="396" t="s">
        <v>492</v>
      </c>
      <c r="S867" s="396" t="s">
        <v>493</v>
      </c>
      <c r="T867" s="396">
        <v>51177251</v>
      </c>
      <c r="U867" s="396"/>
      <c r="V867" s="396"/>
      <c r="W867" s="397" t="s">
        <v>533</v>
      </c>
      <c r="X867" s="396" t="s">
        <v>764</v>
      </c>
      <c r="Y867" s="396" t="s">
        <v>496</v>
      </c>
      <c r="Z867" s="396" t="s">
        <v>497</v>
      </c>
      <c r="AA867" s="396" t="s">
        <v>498</v>
      </c>
      <c r="AB867" s="396" t="s">
        <v>499</v>
      </c>
      <c r="AC867" s="396" t="s">
        <v>605</v>
      </c>
      <c r="AD867" s="398">
        <v>0</v>
      </c>
      <c r="AE867" s="398">
        <v>0</v>
      </c>
      <c r="AF867" s="396" t="s">
        <v>273</v>
      </c>
      <c r="AG867" s="396">
        <v>2.2748000000000001E-4</v>
      </c>
      <c r="AH867" s="398">
        <v>9.84</v>
      </c>
      <c r="AI867" s="398">
        <v>9.84</v>
      </c>
      <c r="AJ867" s="396" t="s">
        <v>501</v>
      </c>
      <c r="AK867" s="396" t="s">
        <v>502</v>
      </c>
      <c r="AL867" s="395" t="s">
        <v>503</v>
      </c>
      <c r="AM867" s="396">
        <v>34810</v>
      </c>
      <c r="AN867" s="396">
        <v>71610</v>
      </c>
      <c r="AO867" s="395" t="s">
        <v>477</v>
      </c>
      <c r="AP867" s="395" t="s">
        <v>504</v>
      </c>
      <c r="AQ867" s="396" t="s">
        <v>766</v>
      </c>
      <c r="AR867" s="396" t="s">
        <v>540</v>
      </c>
      <c r="AS867" s="397" t="s">
        <v>539</v>
      </c>
      <c r="AT867" s="396" t="s">
        <v>482</v>
      </c>
      <c r="AU867" s="396" t="s">
        <v>2105</v>
      </c>
      <c r="AV867" s="398" t="s">
        <v>2106</v>
      </c>
      <c r="AW867" s="396" t="s">
        <v>751</v>
      </c>
      <c r="AX867" s="396" t="s">
        <v>958</v>
      </c>
      <c r="AY867" s="398" t="s">
        <v>606</v>
      </c>
      <c r="AZ867" s="396">
        <v>1040764</v>
      </c>
      <c r="BA867" s="396" t="s">
        <v>749</v>
      </c>
      <c r="BB867" s="396" t="s">
        <v>750</v>
      </c>
      <c r="BC867" s="396" t="s">
        <v>512</v>
      </c>
      <c r="BD867" s="396" t="s">
        <v>2108</v>
      </c>
      <c r="BE867" s="397" t="s">
        <v>2109</v>
      </c>
      <c r="BF867" s="396" t="s">
        <v>273</v>
      </c>
      <c r="BG867" s="398" t="s">
        <v>2106</v>
      </c>
      <c r="BH867" s="396">
        <v>10193216</v>
      </c>
      <c r="BI867" s="396">
        <v>1</v>
      </c>
      <c r="BJ867" s="396" t="s">
        <v>751</v>
      </c>
      <c r="BK867" s="396" t="s">
        <v>752</v>
      </c>
      <c r="BL867" s="396" t="s">
        <v>745</v>
      </c>
      <c r="BM867" s="396"/>
      <c r="BN867" s="396"/>
      <c r="BO867" s="396"/>
      <c r="BP867" s="396"/>
      <c r="BQ867" s="396"/>
      <c r="BR867" s="396"/>
    </row>
    <row r="868" spans="1:70" s="399" customFormat="1" hidden="1" x14ac:dyDescent="0.35">
      <c r="A868" s="395" t="s">
        <v>477</v>
      </c>
      <c r="B868" s="396" t="s">
        <v>478</v>
      </c>
      <c r="C868" s="396" t="s">
        <v>479</v>
      </c>
      <c r="D868" s="397" t="s">
        <v>480</v>
      </c>
      <c r="E868" s="397" t="s">
        <v>481</v>
      </c>
      <c r="F868" s="396" t="s">
        <v>482</v>
      </c>
      <c r="G868" s="396" t="s">
        <v>483</v>
      </c>
      <c r="H868" s="396" t="s">
        <v>484</v>
      </c>
      <c r="I868" s="396" t="s">
        <v>485</v>
      </c>
      <c r="J868" s="396" t="s">
        <v>486</v>
      </c>
      <c r="K868" s="396" t="s">
        <v>487</v>
      </c>
      <c r="L868" s="395" t="s">
        <v>488</v>
      </c>
      <c r="M868" s="396" t="s">
        <v>607</v>
      </c>
      <c r="N868" s="396" t="s">
        <v>608</v>
      </c>
      <c r="O868" s="396" t="s">
        <v>487</v>
      </c>
      <c r="P868" s="396" t="s">
        <v>484</v>
      </c>
      <c r="Q868" s="395" t="s">
        <v>491</v>
      </c>
      <c r="R868" s="396" t="s">
        <v>492</v>
      </c>
      <c r="S868" s="396" t="s">
        <v>493</v>
      </c>
      <c r="T868" s="396">
        <v>51177254</v>
      </c>
      <c r="U868" s="396"/>
      <c r="V868" s="396"/>
      <c r="W868" s="397" t="s">
        <v>539</v>
      </c>
      <c r="X868" s="396" t="s">
        <v>764</v>
      </c>
      <c r="Y868" s="396" t="s">
        <v>496</v>
      </c>
      <c r="Z868" s="396" t="s">
        <v>497</v>
      </c>
      <c r="AA868" s="396" t="s">
        <v>498</v>
      </c>
      <c r="AB868" s="396" t="s">
        <v>499</v>
      </c>
      <c r="AC868" s="396" t="s">
        <v>500</v>
      </c>
      <c r="AD868" s="398">
        <v>140000</v>
      </c>
      <c r="AE868" s="398">
        <v>140000</v>
      </c>
      <c r="AF868" s="396" t="s">
        <v>273</v>
      </c>
      <c r="AG868" s="396">
        <v>2.2748000000000001E-4</v>
      </c>
      <c r="AH868" s="398">
        <v>31.32</v>
      </c>
      <c r="AI868" s="398">
        <v>31.32</v>
      </c>
      <c r="AJ868" s="396" t="s">
        <v>501</v>
      </c>
      <c r="AK868" s="396" t="s">
        <v>502</v>
      </c>
      <c r="AL868" s="395" t="s">
        <v>503</v>
      </c>
      <c r="AM868" s="396">
        <v>34810</v>
      </c>
      <c r="AN868" s="396">
        <v>71610</v>
      </c>
      <c r="AO868" s="395" t="s">
        <v>477</v>
      </c>
      <c r="AP868" s="395" t="s">
        <v>504</v>
      </c>
      <c r="AQ868" s="396" t="s">
        <v>766</v>
      </c>
      <c r="AR868" s="396" t="s">
        <v>540</v>
      </c>
      <c r="AS868" s="397" t="s">
        <v>539</v>
      </c>
      <c r="AT868" s="396" t="s">
        <v>482</v>
      </c>
      <c r="AU868" s="396" t="s">
        <v>2105</v>
      </c>
      <c r="AV868" s="398" t="s">
        <v>2106</v>
      </c>
      <c r="AW868" s="396" t="s">
        <v>751</v>
      </c>
      <c r="AX868" s="396" t="s">
        <v>2112</v>
      </c>
      <c r="AY868" s="398" t="s">
        <v>2113</v>
      </c>
      <c r="AZ868" s="396">
        <v>1040764</v>
      </c>
      <c r="BA868" s="396" t="s">
        <v>749</v>
      </c>
      <c r="BB868" s="396" t="s">
        <v>750</v>
      </c>
      <c r="BC868" s="396" t="s">
        <v>512</v>
      </c>
      <c r="BD868" s="396" t="s">
        <v>2108</v>
      </c>
      <c r="BE868" s="397" t="s">
        <v>2109</v>
      </c>
      <c r="BF868" s="396" t="s">
        <v>273</v>
      </c>
      <c r="BG868" s="398" t="s">
        <v>2106</v>
      </c>
      <c r="BH868" s="396">
        <v>10251849</v>
      </c>
      <c r="BI868" s="396">
        <v>1</v>
      </c>
      <c r="BJ868" s="396" t="s">
        <v>751</v>
      </c>
      <c r="BK868" s="396" t="s">
        <v>600</v>
      </c>
      <c r="BL868" s="396" t="s">
        <v>601</v>
      </c>
      <c r="BM868" s="396"/>
      <c r="BN868" s="396"/>
      <c r="BO868" s="396"/>
      <c r="BP868" s="396"/>
      <c r="BQ868" s="396"/>
      <c r="BR868" s="396"/>
    </row>
    <row r="869" spans="1:70" s="399" customFormat="1" hidden="1" x14ac:dyDescent="0.35">
      <c r="A869" s="395" t="s">
        <v>477</v>
      </c>
      <c r="B869" s="396" t="s">
        <v>478</v>
      </c>
      <c r="C869" s="396" t="s">
        <v>479</v>
      </c>
      <c r="D869" s="397" t="s">
        <v>480</v>
      </c>
      <c r="E869" s="397" t="s">
        <v>481</v>
      </c>
      <c r="F869" s="396" t="s">
        <v>482</v>
      </c>
      <c r="G869" s="396" t="s">
        <v>483</v>
      </c>
      <c r="H869" s="396" t="s">
        <v>484</v>
      </c>
      <c r="I869" s="396" t="s">
        <v>485</v>
      </c>
      <c r="J869" s="396" t="s">
        <v>486</v>
      </c>
      <c r="K869" s="396" t="s">
        <v>487</v>
      </c>
      <c r="L869" s="395" t="s">
        <v>488</v>
      </c>
      <c r="M869" s="396" t="s">
        <v>607</v>
      </c>
      <c r="N869" s="396" t="s">
        <v>608</v>
      </c>
      <c r="O869" s="396" t="s">
        <v>487</v>
      </c>
      <c r="P869" s="396" t="s">
        <v>484</v>
      </c>
      <c r="Q869" s="395" t="s">
        <v>491</v>
      </c>
      <c r="R869" s="396" t="s">
        <v>492</v>
      </c>
      <c r="S869" s="396" t="s">
        <v>493</v>
      </c>
      <c r="T869" s="396">
        <v>51177256</v>
      </c>
      <c r="U869" s="396"/>
      <c r="V869" s="396"/>
      <c r="W869" s="397" t="s">
        <v>539</v>
      </c>
      <c r="X869" s="396" t="s">
        <v>764</v>
      </c>
      <c r="Y869" s="396" t="s">
        <v>496</v>
      </c>
      <c r="Z869" s="396" t="s">
        <v>497</v>
      </c>
      <c r="AA869" s="396" t="s">
        <v>498</v>
      </c>
      <c r="AB869" s="396" t="s">
        <v>499</v>
      </c>
      <c r="AC869" s="396" t="s">
        <v>605</v>
      </c>
      <c r="AD869" s="398">
        <v>0</v>
      </c>
      <c r="AE869" s="398">
        <v>0</v>
      </c>
      <c r="AF869" s="396" t="s">
        <v>273</v>
      </c>
      <c r="AG869" s="396">
        <v>2.2748000000000001E-4</v>
      </c>
      <c r="AH869" s="398">
        <v>0.53</v>
      </c>
      <c r="AI869" s="398">
        <v>0.53</v>
      </c>
      <c r="AJ869" s="396" t="s">
        <v>501</v>
      </c>
      <c r="AK869" s="396" t="s">
        <v>502</v>
      </c>
      <c r="AL869" s="395" t="s">
        <v>503</v>
      </c>
      <c r="AM869" s="396">
        <v>34810</v>
      </c>
      <c r="AN869" s="396">
        <v>71610</v>
      </c>
      <c r="AO869" s="395" t="s">
        <v>477</v>
      </c>
      <c r="AP869" s="395" t="s">
        <v>504</v>
      </c>
      <c r="AQ869" s="396" t="s">
        <v>766</v>
      </c>
      <c r="AR869" s="396" t="s">
        <v>540</v>
      </c>
      <c r="AS869" s="397" t="s">
        <v>539</v>
      </c>
      <c r="AT869" s="396" t="s">
        <v>482</v>
      </c>
      <c r="AU869" s="396" t="s">
        <v>2105</v>
      </c>
      <c r="AV869" s="398" t="s">
        <v>2106</v>
      </c>
      <c r="AW869" s="396" t="s">
        <v>751</v>
      </c>
      <c r="AX869" s="396" t="s">
        <v>2112</v>
      </c>
      <c r="AY869" s="398" t="s">
        <v>606</v>
      </c>
      <c r="AZ869" s="396">
        <v>1040764</v>
      </c>
      <c r="BA869" s="396" t="s">
        <v>749</v>
      </c>
      <c r="BB869" s="396" t="s">
        <v>750</v>
      </c>
      <c r="BC869" s="396" t="s">
        <v>512</v>
      </c>
      <c r="BD869" s="396" t="s">
        <v>2108</v>
      </c>
      <c r="BE869" s="397" t="s">
        <v>2109</v>
      </c>
      <c r="BF869" s="396" t="s">
        <v>273</v>
      </c>
      <c r="BG869" s="398" t="s">
        <v>2106</v>
      </c>
      <c r="BH869" s="396">
        <v>10251849</v>
      </c>
      <c r="BI869" s="396">
        <v>1</v>
      </c>
      <c r="BJ869" s="396" t="s">
        <v>751</v>
      </c>
      <c r="BK869" s="396" t="s">
        <v>600</v>
      </c>
      <c r="BL869" s="396" t="s">
        <v>601</v>
      </c>
      <c r="BM869" s="396"/>
      <c r="BN869" s="396"/>
      <c r="BO869" s="396"/>
      <c r="BP869" s="396"/>
      <c r="BQ869" s="396"/>
      <c r="BR869" s="396"/>
    </row>
    <row r="870" spans="1:70" s="399" customFormat="1" hidden="1" x14ac:dyDescent="0.35">
      <c r="A870" s="395" t="s">
        <v>477</v>
      </c>
      <c r="B870" s="396" t="s">
        <v>478</v>
      </c>
      <c r="C870" s="396" t="s">
        <v>479</v>
      </c>
      <c r="D870" s="397" t="s">
        <v>480</v>
      </c>
      <c r="E870" s="397" t="s">
        <v>481</v>
      </c>
      <c r="F870" s="396" t="s">
        <v>482</v>
      </c>
      <c r="G870" s="396" t="s">
        <v>483</v>
      </c>
      <c r="H870" s="396" t="s">
        <v>484</v>
      </c>
      <c r="I870" s="396" t="s">
        <v>485</v>
      </c>
      <c r="J870" s="396" t="s">
        <v>486</v>
      </c>
      <c r="K870" s="396" t="s">
        <v>487</v>
      </c>
      <c r="L870" s="395" t="s">
        <v>488</v>
      </c>
      <c r="M870" s="396" t="s">
        <v>607</v>
      </c>
      <c r="N870" s="396" t="s">
        <v>608</v>
      </c>
      <c r="O870" s="396" t="s">
        <v>487</v>
      </c>
      <c r="P870" s="396" t="s">
        <v>484</v>
      </c>
      <c r="Q870" s="395" t="s">
        <v>491</v>
      </c>
      <c r="R870" s="396" t="s">
        <v>492</v>
      </c>
      <c r="S870" s="396" t="s">
        <v>493</v>
      </c>
      <c r="T870" s="396">
        <v>51177269</v>
      </c>
      <c r="U870" s="396"/>
      <c r="V870" s="396"/>
      <c r="W870" s="397" t="s">
        <v>539</v>
      </c>
      <c r="X870" s="396" t="s">
        <v>764</v>
      </c>
      <c r="Y870" s="396" t="s">
        <v>496</v>
      </c>
      <c r="Z870" s="396" t="s">
        <v>497</v>
      </c>
      <c r="AA870" s="396" t="s">
        <v>498</v>
      </c>
      <c r="AB870" s="396" t="s">
        <v>499</v>
      </c>
      <c r="AC870" s="396" t="s">
        <v>605</v>
      </c>
      <c r="AD870" s="398">
        <v>0</v>
      </c>
      <c r="AE870" s="398">
        <v>0</v>
      </c>
      <c r="AF870" s="396" t="s">
        <v>273</v>
      </c>
      <c r="AG870" s="396">
        <v>2.2633000000000001E-4</v>
      </c>
      <c r="AH870" s="398">
        <v>0.12</v>
      </c>
      <c r="AI870" s="398">
        <v>0.12</v>
      </c>
      <c r="AJ870" s="396" t="s">
        <v>501</v>
      </c>
      <c r="AK870" s="396" t="s">
        <v>502</v>
      </c>
      <c r="AL870" s="395" t="s">
        <v>503</v>
      </c>
      <c r="AM870" s="396">
        <v>34810</v>
      </c>
      <c r="AN870" s="396">
        <v>71610</v>
      </c>
      <c r="AO870" s="395" t="s">
        <v>477</v>
      </c>
      <c r="AP870" s="395" t="s">
        <v>504</v>
      </c>
      <c r="AQ870" s="396" t="s">
        <v>766</v>
      </c>
      <c r="AR870" s="396" t="s">
        <v>540</v>
      </c>
      <c r="AS870" s="397" t="s">
        <v>539</v>
      </c>
      <c r="AT870" s="396" t="s">
        <v>482</v>
      </c>
      <c r="AU870" s="396" t="s">
        <v>2114</v>
      </c>
      <c r="AV870" s="398" t="s">
        <v>2115</v>
      </c>
      <c r="AW870" s="396" t="s">
        <v>751</v>
      </c>
      <c r="AX870" s="396" t="s">
        <v>509</v>
      </c>
      <c r="AY870" s="398" t="s">
        <v>606</v>
      </c>
      <c r="AZ870" s="396">
        <v>1040764</v>
      </c>
      <c r="BA870" s="396" t="s">
        <v>749</v>
      </c>
      <c r="BB870" s="396" t="s">
        <v>750</v>
      </c>
      <c r="BC870" s="396" t="s">
        <v>512</v>
      </c>
      <c r="BD870" s="396" t="s">
        <v>2116</v>
      </c>
      <c r="BE870" s="397" t="s">
        <v>2117</v>
      </c>
      <c r="BF870" s="396" t="s">
        <v>273</v>
      </c>
      <c r="BG870" s="398" t="s">
        <v>2115</v>
      </c>
      <c r="BH870" s="396">
        <v>10227277</v>
      </c>
      <c r="BI870" s="396">
        <v>1</v>
      </c>
      <c r="BJ870" s="396" t="s">
        <v>751</v>
      </c>
      <c r="BK870" s="396" t="s">
        <v>600</v>
      </c>
      <c r="BL870" s="396" t="s">
        <v>601</v>
      </c>
      <c r="BM870" s="396"/>
      <c r="BN870" s="396"/>
      <c r="BO870" s="396"/>
      <c r="BP870" s="396"/>
      <c r="BQ870" s="396"/>
      <c r="BR870" s="396"/>
    </row>
    <row r="871" spans="1:70" s="399" customFormat="1" hidden="1" x14ac:dyDescent="0.35">
      <c r="A871" s="395" t="s">
        <v>477</v>
      </c>
      <c r="B871" s="396" t="s">
        <v>478</v>
      </c>
      <c r="C871" s="396" t="s">
        <v>479</v>
      </c>
      <c r="D871" s="397" t="s">
        <v>480</v>
      </c>
      <c r="E871" s="397" t="s">
        <v>481</v>
      </c>
      <c r="F871" s="396" t="s">
        <v>482</v>
      </c>
      <c r="G871" s="396" t="s">
        <v>483</v>
      </c>
      <c r="H871" s="396" t="s">
        <v>484</v>
      </c>
      <c r="I871" s="396" t="s">
        <v>485</v>
      </c>
      <c r="J871" s="396" t="s">
        <v>486</v>
      </c>
      <c r="K871" s="396" t="s">
        <v>487</v>
      </c>
      <c r="L871" s="395" t="s">
        <v>488</v>
      </c>
      <c r="M871" s="396" t="s">
        <v>607</v>
      </c>
      <c r="N871" s="396" t="s">
        <v>608</v>
      </c>
      <c r="O871" s="396" t="s">
        <v>487</v>
      </c>
      <c r="P871" s="396" t="s">
        <v>484</v>
      </c>
      <c r="Q871" s="395" t="s">
        <v>491</v>
      </c>
      <c r="R871" s="396" t="s">
        <v>492</v>
      </c>
      <c r="S871" s="396" t="s">
        <v>493</v>
      </c>
      <c r="T871" s="396">
        <v>51177280</v>
      </c>
      <c r="U871" s="396"/>
      <c r="V871" s="396"/>
      <c r="W871" s="397" t="s">
        <v>539</v>
      </c>
      <c r="X871" s="396" t="s">
        <v>764</v>
      </c>
      <c r="Y871" s="396" t="s">
        <v>496</v>
      </c>
      <c r="Z871" s="396" t="s">
        <v>497</v>
      </c>
      <c r="AA871" s="396" t="s">
        <v>498</v>
      </c>
      <c r="AB871" s="396" t="s">
        <v>499</v>
      </c>
      <c r="AC871" s="396" t="s">
        <v>500</v>
      </c>
      <c r="AD871" s="398">
        <v>1120000</v>
      </c>
      <c r="AE871" s="398">
        <v>1120000</v>
      </c>
      <c r="AF871" s="396" t="s">
        <v>273</v>
      </c>
      <c r="AG871" s="396">
        <v>2.2633000000000001E-4</v>
      </c>
      <c r="AH871" s="398">
        <v>253.37</v>
      </c>
      <c r="AI871" s="398">
        <v>253.37</v>
      </c>
      <c r="AJ871" s="396" t="s">
        <v>501</v>
      </c>
      <c r="AK871" s="396" t="s">
        <v>502</v>
      </c>
      <c r="AL871" s="395" t="s">
        <v>503</v>
      </c>
      <c r="AM871" s="396">
        <v>34810</v>
      </c>
      <c r="AN871" s="396">
        <v>71610</v>
      </c>
      <c r="AO871" s="395" t="s">
        <v>477</v>
      </c>
      <c r="AP871" s="395" t="s">
        <v>504</v>
      </c>
      <c r="AQ871" s="396" t="s">
        <v>766</v>
      </c>
      <c r="AR871" s="396" t="s">
        <v>540</v>
      </c>
      <c r="AS871" s="397" t="s">
        <v>539</v>
      </c>
      <c r="AT871" s="396" t="s">
        <v>482</v>
      </c>
      <c r="AU871" s="396" t="s">
        <v>2114</v>
      </c>
      <c r="AV871" s="398" t="s">
        <v>2115</v>
      </c>
      <c r="AW871" s="396" t="s">
        <v>751</v>
      </c>
      <c r="AX871" s="396" t="s">
        <v>509</v>
      </c>
      <c r="AY871" s="398" t="s">
        <v>2115</v>
      </c>
      <c r="AZ871" s="396">
        <v>1040764</v>
      </c>
      <c r="BA871" s="396" t="s">
        <v>749</v>
      </c>
      <c r="BB871" s="396" t="s">
        <v>750</v>
      </c>
      <c r="BC871" s="396" t="s">
        <v>512</v>
      </c>
      <c r="BD871" s="396" t="s">
        <v>2116</v>
      </c>
      <c r="BE871" s="397" t="s">
        <v>2117</v>
      </c>
      <c r="BF871" s="396" t="s">
        <v>273</v>
      </c>
      <c r="BG871" s="398" t="s">
        <v>2115</v>
      </c>
      <c r="BH871" s="396">
        <v>10227277</v>
      </c>
      <c r="BI871" s="396">
        <v>1</v>
      </c>
      <c r="BJ871" s="396" t="s">
        <v>751</v>
      </c>
      <c r="BK871" s="396" t="s">
        <v>600</v>
      </c>
      <c r="BL871" s="396" t="s">
        <v>601</v>
      </c>
      <c r="BM871" s="396"/>
      <c r="BN871" s="396"/>
      <c r="BO871" s="396"/>
      <c r="BP871" s="396"/>
      <c r="BQ871" s="396"/>
      <c r="BR871" s="396"/>
    </row>
    <row r="872" spans="1:70" hidden="1" x14ac:dyDescent="0.35">
      <c r="A872" s="301" t="s">
        <v>477</v>
      </c>
      <c r="B872" s="302" t="s">
        <v>478</v>
      </c>
      <c r="C872" s="302" t="s">
        <v>479</v>
      </c>
      <c r="D872" s="303" t="s">
        <v>480</v>
      </c>
      <c r="E872" s="303" t="s">
        <v>481</v>
      </c>
      <c r="F872" s="302" t="s">
        <v>482</v>
      </c>
      <c r="G872" s="302" t="s">
        <v>483</v>
      </c>
      <c r="H872" s="302" t="s">
        <v>484</v>
      </c>
      <c r="I872" s="302" t="s">
        <v>485</v>
      </c>
      <c r="J872" s="302" t="s">
        <v>486</v>
      </c>
      <c r="K872" s="302" t="s">
        <v>487</v>
      </c>
      <c r="L872" s="301" t="s">
        <v>488</v>
      </c>
      <c r="M872" s="302" t="s">
        <v>607</v>
      </c>
      <c r="N872" s="302" t="s">
        <v>608</v>
      </c>
      <c r="O872" s="302" t="s">
        <v>487</v>
      </c>
      <c r="P872" s="302" t="s">
        <v>484</v>
      </c>
      <c r="Q872" s="301" t="s">
        <v>491</v>
      </c>
      <c r="R872" s="302" t="s">
        <v>492</v>
      </c>
      <c r="S872" s="302" t="s">
        <v>493</v>
      </c>
      <c r="T872" s="302">
        <v>51216009</v>
      </c>
      <c r="U872" s="302"/>
      <c r="V872" s="302"/>
      <c r="W872" s="303" t="s">
        <v>539</v>
      </c>
      <c r="X872" s="302" t="s">
        <v>792</v>
      </c>
      <c r="Y872" s="302" t="s">
        <v>496</v>
      </c>
      <c r="Z872" s="302" t="s">
        <v>793</v>
      </c>
      <c r="AA872" s="302"/>
      <c r="AB872" s="302" t="s">
        <v>794</v>
      </c>
      <c r="AC872" s="302" t="s">
        <v>795</v>
      </c>
      <c r="AD872" s="304">
        <v>0</v>
      </c>
      <c r="AE872" s="304">
        <v>447181</v>
      </c>
      <c r="AF872" s="302" t="s">
        <v>273</v>
      </c>
      <c r="AG872" s="302">
        <v>2.2633000000000001E-4</v>
      </c>
      <c r="AH872" s="304">
        <v>0</v>
      </c>
      <c r="AI872" s="304">
        <v>101.21</v>
      </c>
      <c r="AJ872" s="302"/>
      <c r="AK872" s="302"/>
      <c r="AL872" s="301"/>
      <c r="AM872" s="302"/>
      <c r="AN872" s="302"/>
      <c r="AO872" s="301"/>
      <c r="AP872" s="301"/>
      <c r="AQ872" s="302" t="s">
        <v>796</v>
      </c>
      <c r="AR872" s="302"/>
      <c r="AS872" s="303"/>
      <c r="AT872" s="302"/>
      <c r="AU872" s="302"/>
      <c r="AV872" s="304"/>
      <c r="AW872" s="302"/>
      <c r="AX872" s="302"/>
      <c r="AY872" s="304"/>
      <c r="AZ872" s="302"/>
      <c r="BA872" s="302"/>
      <c r="BB872" s="302"/>
      <c r="BC872" s="302"/>
      <c r="BD872" s="302"/>
      <c r="BE872" s="303"/>
      <c r="BF872" s="302"/>
      <c r="BG872" s="304"/>
      <c r="BH872" s="302"/>
      <c r="BI872" s="302"/>
      <c r="BJ872" s="302"/>
      <c r="BK872" s="302"/>
      <c r="BL872" s="302"/>
      <c r="BM872" s="302"/>
      <c r="BN872" s="302"/>
      <c r="BO872" s="302"/>
      <c r="BP872" s="302"/>
      <c r="BQ872" s="302"/>
      <c r="BR872" s="302"/>
    </row>
    <row r="873" spans="1:70" hidden="1" x14ac:dyDescent="0.35">
      <c r="A873" s="301" t="s">
        <v>477</v>
      </c>
      <c r="B873" s="302" t="s">
        <v>478</v>
      </c>
      <c r="C873" s="302" t="s">
        <v>479</v>
      </c>
      <c r="D873" s="303" t="s">
        <v>480</v>
      </c>
      <c r="E873" s="303" t="s">
        <v>481</v>
      </c>
      <c r="F873" s="302" t="s">
        <v>482</v>
      </c>
      <c r="G873" s="302" t="s">
        <v>483</v>
      </c>
      <c r="H873" s="302" t="s">
        <v>484</v>
      </c>
      <c r="I873" s="302" t="s">
        <v>485</v>
      </c>
      <c r="J873" s="302" t="s">
        <v>486</v>
      </c>
      <c r="K873" s="302" t="s">
        <v>487</v>
      </c>
      <c r="L873" s="301" t="s">
        <v>488</v>
      </c>
      <c r="M873" s="302" t="s">
        <v>607</v>
      </c>
      <c r="N873" s="302" t="s">
        <v>608</v>
      </c>
      <c r="O873" s="302" t="s">
        <v>487</v>
      </c>
      <c r="P873" s="302" t="s">
        <v>484</v>
      </c>
      <c r="Q873" s="301" t="s">
        <v>491</v>
      </c>
      <c r="R873" s="302" t="s">
        <v>492</v>
      </c>
      <c r="S873" s="302" t="s">
        <v>493</v>
      </c>
      <c r="T873" s="302">
        <v>51241130</v>
      </c>
      <c r="U873" s="302"/>
      <c r="V873" s="302"/>
      <c r="W873" s="303" t="s">
        <v>552</v>
      </c>
      <c r="X873" s="302" t="s">
        <v>879</v>
      </c>
      <c r="Y873" s="302" t="s">
        <v>496</v>
      </c>
      <c r="Z873" s="302" t="s">
        <v>880</v>
      </c>
      <c r="AA873" s="302"/>
      <c r="AB873" s="302" t="s">
        <v>880</v>
      </c>
      <c r="AC873" s="302" t="s">
        <v>880</v>
      </c>
      <c r="AD873" s="304">
        <v>-2.92</v>
      </c>
      <c r="AE873" s="304">
        <v>-2.92</v>
      </c>
      <c r="AF873" s="302" t="s">
        <v>741</v>
      </c>
      <c r="AG873" s="302">
        <v>1</v>
      </c>
      <c r="AH873" s="304">
        <v>-2.92</v>
      </c>
      <c r="AI873" s="304">
        <v>-2.92</v>
      </c>
      <c r="AJ873" s="302" t="s">
        <v>501</v>
      </c>
      <c r="AK873" s="302" t="s">
        <v>502</v>
      </c>
      <c r="AL873" s="301" t="s">
        <v>503</v>
      </c>
      <c r="AM873" s="302">
        <v>34810</v>
      </c>
      <c r="AN873" s="302">
        <v>76135</v>
      </c>
      <c r="AO873" s="301" t="s">
        <v>477</v>
      </c>
      <c r="AP873" s="301" t="s">
        <v>504</v>
      </c>
      <c r="AQ873" s="302" t="s">
        <v>881</v>
      </c>
      <c r="AR873" s="302"/>
      <c r="AS873" s="303"/>
      <c r="AT873" s="302"/>
      <c r="AU873" s="302"/>
      <c r="AV873" s="304"/>
      <c r="AW873" s="302"/>
      <c r="AX873" s="302"/>
      <c r="AY873" s="304"/>
      <c r="AZ873" s="302"/>
      <c r="BA873" s="302"/>
      <c r="BB873" s="302"/>
      <c r="BC873" s="302"/>
      <c r="BD873" s="302"/>
      <c r="BE873" s="303"/>
      <c r="BF873" s="302"/>
      <c r="BG873" s="304"/>
      <c r="BH873" s="302"/>
      <c r="BI873" s="302"/>
      <c r="BJ873" s="302"/>
      <c r="BK873" s="302"/>
      <c r="BL873" s="302"/>
      <c r="BM873" s="302"/>
      <c r="BN873" s="302"/>
      <c r="BO873" s="302"/>
      <c r="BP873" s="302"/>
      <c r="BQ873" s="302"/>
      <c r="BR873" s="302"/>
    </row>
    <row r="874" spans="1:70" hidden="1" x14ac:dyDescent="0.35">
      <c r="A874" s="301" t="s">
        <v>477</v>
      </c>
      <c r="B874" s="302" t="s">
        <v>478</v>
      </c>
      <c r="C874" s="302" t="s">
        <v>479</v>
      </c>
      <c r="D874" s="303" t="s">
        <v>480</v>
      </c>
      <c r="E874" s="303" t="s">
        <v>481</v>
      </c>
      <c r="F874" s="302" t="s">
        <v>482</v>
      </c>
      <c r="G874" s="302" t="s">
        <v>483</v>
      </c>
      <c r="H874" s="302" t="s">
        <v>484</v>
      </c>
      <c r="I874" s="302" t="s">
        <v>485</v>
      </c>
      <c r="J874" s="302" t="s">
        <v>486</v>
      </c>
      <c r="K874" s="302" t="s">
        <v>487</v>
      </c>
      <c r="L874" s="301" t="s">
        <v>488</v>
      </c>
      <c r="M874" s="302" t="s">
        <v>607</v>
      </c>
      <c r="N874" s="302" t="s">
        <v>608</v>
      </c>
      <c r="O874" s="302" t="s">
        <v>487</v>
      </c>
      <c r="P874" s="302" t="s">
        <v>484</v>
      </c>
      <c r="Q874" s="301" t="s">
        <v>491</v>
      </c>
      <c r="R874" s="302" t="s">
        <v>492</v>
      </c>
      <c r="S874" s="302" t="s">
        <v>493</v>
      </c>
      <c r="T874" s="302">
        <v>51268866</v>
      </c>
      <c r="U874" s="302"/>
      <c r="V874" s="302"/>
      <c r="W874" s="303" t="s">
        <v>552</v>
      </c>
      <c r="X874" s="302" t="s">
        <v>879</v>
      </c>
      <c r="Y874" s="302" t="s">
        <v>496</v>
      </c>
      <c r="Z874" s="302" t="s">
        <v>880</v>
      </c>
      <c r="AA874" s="302"/>
      <c r="AB874" s="302" t="s">
        <v>880</v>
      </c>
      <c r="AC874" s="302" t="s">
        <v>880</v>
      </c>
      <c r="AD874" s="304">
        <v>-20.079999999999998</v>
      </c>
      <c r="AE874" s="304">
        <v>-20.079999999999998</v>
      </c>
      <c r="AF874" s="302" t="s">
        <v>741</v>
      </c>
      <c r="AG874" s="302">
        <v>1</v>
      </c>
      <c r="AH874" s="304">
        <v>-20.079999999999998</v>
      </c>
      <c r="AI874" s="304">
        <v>-20.079999999999998</v>
      </c>
      <c r="AJ874" s="302" t="s">
        <v>501</v>
      </c>
      <c r="AK874" s="302" t="s">
        <v>502</v>
      </c>
      <c r="AL874" s="301" t="s">
        <v>503</v>
      </c>
      <c r="AM874" s="302">
        <v>34810</v>
      </c>
      <c r="AN874" s="302">
        <v>76135</v>
      </c>
      <c r="AO874" s="301" t="s">
        <v>477</v>
      </c>
      <c r="AP874" s="301" t="s">
        <v>504</v>
      </c>
      <c r="AQ874" s="302" t="s">
        <v>881</v>
      </c>
      <c r="AR874" s="302"/>
      <c r="AS874" s="303"/>
      <c r="AT874" s="302"/>
      <c r="AU874" s="302"/>
      <c r="AV874" s="304"/>
      <c r="AW874" s="302"/>
      <c r="AX874" s="302"/>
      <c r="AY874" s="304"/>
      <c r="AZ874" s="302"/>
      <c r="BA874" s="302"/>
      <c r="BB874" s="302"/>
      <c r="BC874" s="302"/>
      <c r="BD874" s="302"/>
      <c r="BE874" s="303"/>
      <c r="BF874" s="302"/>
      <c r="BG874" s="304"/>
      <c r="BH874" s="302"/>
      <c r="BI874" s="302"/>
      <c r="BJ874" s="302"/>
      <c r="BK874" s="302"/>
      <c r="BL874" s="302"/>
      <c r="BM874" s="302"/>
      <c r="BN874" s="302"/>
      <c r="BO874" s="302"/>
      <c r="BP874" s="302"/>
      <c r="BQ874" s="302"/>
      <c r="BR874" s="302"/>
    </row>
    <row r="875" spans="1:70" s="414" customFormat="1" hidden="1" x14ac:dyDescent="0.35">
      <c r="A875" s="410" t="s">
        <v>477</v>
      </c>
      <c r="B875" s="411" t="s">
        <v>478</v>
      </c>
      <c r="C875" s="411" t="s">
        <v>479</v>
      </c>
      <c r="D875" s="412" t="s">
        <v>480</v>
      </c>
      <c r="E875" s="412" t="s">
        <v>481</v>
      </c>
      <c r="F875" s="411" t="s">
        <v>482</v>
      </c>
      <c r="G875" s="411" t="s">
        <v>483</v>
      </c>
      <c r="H875" s="411" t="s">
        <v>484</v>
      </c>
      <c r="I875" s="411" t="s">
        <v>485</v>
      </c>
      <c r="J875" s="411" t="s">
        <v>486</v>
      </c>
      <c r="K875" s="411" t="s">
        <v>487</v>
      </c>
      <c r="L875" s="410" t="s">
        <v>488</v>
      </c>
      <c r="M875" s="411" t="s">
        <v>607</v>
      </c>
      <c r="N875" s="411" t="s">
        <v>608</v>
      </c>
      <c r="O875" s="411" t="s">
        <v>487</v>
      </c>
      <c r="P875" s="411" t="s">
        <v>484</v>
      </c>
      <c r="Q875" s="410" t="s">
        <v>491</v>
      </c>
      <c r="R875" s="411" t="s">
        <v>492</v>
      </c>
      <c r="S875" s="411" t="s">
        <v>493</v>
      </c>
      <c r="T875" s="411">
        <v>52012689</v>
      </c>
      <c r="U875" s="411"/>
      <c r="V875" s="411"/>
      <c r="W875" s="412" t="s">
        <v>1937</v>
      </c>
      <c r="X875" s="411" t="s">
        <v>1242</v>
      </c>
      <c r="Y875" s="411" t="s">
        <v>590</v>
      </c>
      <c r="Z875" s="411" t="s">
        <v>497</v>
      </c>
      <c r="AA875" s="411" t="s">
        <v>498</v>
      </c>
      <c r="AB875" s="411" t="s">
        <v>499</v>
      </c>
      <c r="AC875" s="411" t="s">
        <v>500</v>
      </c>
      <c r="AD875" s="413">
        <v>-6282000</v>
      </c>
      <c r="AE875" s="413">
        <v>-6282000</v>
      </c>
      <c r="AF875" s="411" t="s">
        <v>273</v>
      </c>
      <c r="AG875" s="411">
        <v>2.2748000000000001E-4</v>
      </c>
      <c r="AH875" s="413">
        <v>-1429.03</v>
      </c>
      <c r="AI875" s="413">
        <v>-1429.03</v>
      </c>
      <c r="AJ875" s="411" t="s">
        <v>501</v>
      </c>
      <c r="AK875" s="411" t="s">
        <v>502</v>
      </c>
      <c r="AL875" s="410" t="s">
        <v>503</v>
      </c>
      <c r="AM875" s="411">
        <v>34810</v>
      </c>
      <c r="AN875" s="411">
        <v>72715</v>
      </c>
      <c r="AO875" s="410" t="s">
        <v>477</v>
      </c>
      <c r="AP875" s="410" t="s">
        <v>504</v>
      </c>
      <c r="AQ875" s="411" t="s">
        <v>2118</v>
      </c>
      <c r="AR875" s="411" t="s">
        <v>548</v>
      </c>
      <c r="AS875" s="412" t="s">
        <v>547</v>
      </c>
      <c r="AT875" s="411" t="s">
        <v>482</v>
      </c>
      <c r="AU875" s="411" t="s">
        <v>1944</v>
      </c>
      <c r="AV875" s="413" t="s">
        <v>1945</v>
      </c>
      <c r="AW875" s="411"/>
      <c r="AX875" s="411" t="s">
        <v>603</v>
      </c>
      <c r="AY875" s="413" t="s">
        <v>2119</v>
      </c>
      <c r="AZ875" s="411">
        <v>2006357</v>
      </c>
      <c r="BA875" s="411" t="s">
        <v>1947</v>
      </c>
      <c r="BB875" s="411" t="s">
        <v>1948</v>
      </c>
      <c r="BC875" s="411" t="s">
        <v>1949</v>
      </c>
      <c r="BD875" s="411" t="s">
        <v>1950</v>
      </c>
      <c r="BE875" s="412" t="s">
        <v>1943</v>
      </c>
      <c r="BF875" s="411" t="s">
        <v>273</v>
      </c>
      <c r="BG875" s="413" t="s">
        <v>1945</v>
      </c>
      <c r="BH875" s="411"/>
      <c r="BI875" s="411"/>
      <c r="BJ875" s="411"/>
      <c r="BK875" s="411"/>
      <c r="BL875" s="411"/>
      <c r="BM875" s="411"/>
      <c r="BN875" s="411"/>
      <c r="BO875" s="411"/>
      <c r="BP875" s="411"/>
      <c r="BQ875" s="411"/>
      <c r="BR875" s="411"/>
    </row>
    <row r="876" spans="1:70" s="414" customFormat="1" hidden="1" x14ac:dyDescent="0.35">
      <c r="A876" s="410" t="s">
        <v>477</v>
      </c>
      <c r="B876" s="411" t="s">
        <v>478</v>
      </c>
      <c r="C876" s="411" t="s">
        <v>479</v>
      </c>
      <c r="D876" s="412" t="s">
        <v>480</v>
      </c>
      <c r="E876" s="412" t="s">
        <v>481</v>
      </c>
      <c r="F876" s="411" t="s">
        <v>482</v>
      </c>
      <c r="G876" s="411" t="s">
        <v>483</v>
      </c>
      <c r="H876" s="411" t="s">
        <v>484</v>
      </c>
      <c r="I876" s="411" t="s">
        <v>485</v>
      </c>
      <c r="J876" s="411" t="s">
        <v>486</v>
      </c>
      <c r="K876" s="411" t="s">
        <v>487</v>
      </c>
      <c r="L876" s="410" t="s">
        <v>488</v>
      </c>
      <c r="M876" s="411" t="s">
        <v>607</v>
      </c>
      <c r="N876" s="411" t="s">
        <v>608</v>
      </c>
      <c r="O876" s="411" t="s">
        <v>487</v>
      </c>
      <c r="P876" s="411" t="s">
        <v>484</v>
      </c>
      <c r="Q876" s="410" t="s">
        <v>491</v>
      </c>
      <c r="R876" s="411" t="s">
        <v>492</v>
      </c>
      <c r="S876" s="411" t="s">
        <v>493</v>
      </c>
      <c r="T876" s="411">
        <v>52012690</v>
      </c>
      <c r="U876" s="411"/>
      <c r="V876" s="411"/>
      <c r="W876" s="412" t="s">
        <v>1937</v>
      </c>
      <c r="X876" s="411" t="s">
        <v>1123</v>
      </c>
      <c r="Y876" s="411" t="s">
        <v>590</v>
      </c>
      <c r="Z876" s="411" t="s">
        <v>497</v>
      </c>
      <c r="AA876" s="411" t="s">
        <v>498</v>
      </c>
      <c r="AB876" s="411" t="s">
        <v>499</v>
      </c>
      <c r="AC876" s="411" t="s">
        <v>500</v>
      </c>
      <c r="AD876" s="413">
        <v>6282000</v>
      </c>
      <c r="AE876" s="413">
        <v>6282000</v>
      </c>
      <c r="AF876" s="411" t="s">
        <v>273</v>
      </c>
      <c r="AG876" s="411">
        <v>2.2748000000000001E-4</v>
      </c>
      <c r="AH876" s="413">
        <v>1429.03</v>
      </c>
      <c r="AI876" s="413">
        <v>1429.03</v>
      </c>
      <c r="AJ876" s="411" t="s">
        <v>501</v>
      </c>
      <c r="AK876" s="411" t="s">
        <v>502</v>
      </c>
      <c r="AL876" s="410" t="s">
        <v>503</v>
      </c>
      <c r="AM876" s="411">
        <v>34810</v>
      </c>
      <c r="AN876" s="411">
        <v>75709</v>
      </c>
      <c r="AO876" s="410" t="s">
        <v>477</v>
      </c>
      <c r="AP876" s="410" t="s">
        <v>504</v>
      </c>
      <c r="AQ876" s="411" t="s">
        <v>1125</v>
      </c>
      <c r="AR876" s="411" t="s">
        <v>548</v>
      </c>
      <c r="AS876" s="412" t="s">
        <v>547</v>
      </c>
      <c r="AT876" s="411" t="s">
        <v>482</v>
      </c>
      <c r="AU876" s="411" t="s">
        <v>1944</v>
      </c>
      <c r="AV876" s="413" t="s">
        <v>1945</v>
      </c>
      <c r="AW876" s="411"/>
      <c r="AX876" s="411" t="s">
        <v>963</v>
      </c>
      <c r="AY876" s="413" t="s">
        <v>1945</v>
      </c>
      <c r="AZ876" s="411">
        <v>2006357</v>
      </c>
      <c r="BA876" s="411" t="s">
        <v>1947</v>
      </c>
      <c r="BB876" s="411" t="s">
        <v>1948</v>
      </c>
      <c r="BC876" s="411" t="s">
        <v>1949</v>
      </c>
      <c r="BD876" s="411" t="s">
        <v>1950</v>
      </c>
      <c r="BE876" s="412" t="s">
        <v>1943</v>
      </c>
      <c r="BF876" s="411" t="s">
        <v>273</v>
      </c>
      <c r="BG876" s="413" t="s">
        <v>1945</v>
      </c>
      <c r="BH876" s="411"/>
      <c r="BI876" s="411"/>
      <c r="BJ876" s="411"/>
      <c r="BK876" s="411"/>
      <c r="BL876" s="411"/>
      <c r="BM876" s="411"/>
      <c r="BN876" s="411"/>
      <c r="BO876" s="411"/>
      <c r="BP876" s="411"/>
      <c r="BQ876" s="411"/>
      <c r="BR876" s="411"/>
    </row>
    <row r="877" spans="1:70" s="399" customFormat="1" hidden="1" x14ac:dyDescent="0.35">
      <c r="A877" s="395" t="s">
        <v>477</v>
      </c>
      <c r="B877" s="396" t="s">
        <v>478</v>
      </c>
      <c r="C877" s="396" t="s">
        <v>479</v>
      </c>
      <c r="D877" s="397" t="s">
        <v>480</v>
      </c>
      <c r="E877" s="397" t="s">
        <v>481</v>
      </c>
      <c r="F877" s="396" t="s">
        <v>482</v>
      </c>
      <c r="G877" s="396" t="s">
        <v>483</v>
      </c>
      <c r="H877" s="396" t="s">
        <v>484</v>
      </c>
      <c r="I877" s="396" t="s">
        <v>485</v>
      </c>
      <c r="J877" s="396" t="s">
        <v>486</v>
      </c>
      <c r="K877" s="396" t="s">
        <v>487</v>
      </c>
      <c r="L877" s="395" t="s">
        <v>488</v>
      </c>
      <c r="M877" s="396" t="s">
        <v>607</v>
      </c>
      <c r="N877" s="396" t="s">
        <v>608</v>
      </c>
      <c r="O877" s="396" t="s">
        <v>487</v>
      </c>
      <c r="P877" s="396" t="s">
        <v>484</v>
      </c>
      <c r="Q877" s="395" t="s">
        <v>491</v>
      </c>
      <c r="R877" s="396" t="s">
        <v>492</v>
      </c>
      <c r="S877" s="396" t="s">
        <v>493</v>
      </c>
      <c r="T877" s="396">
        <v>53725583</v>
      </c>
      <c r="U877" s="396"/>
      <c r="V877" s="396"/>
      <c r="W877" s="397" t="s">
        <v>1023</v>
      </c>
      <c r="X877" s="396" t="s">
        <v>747</v>
      </c>
      <c r="Y877" s="396" t="s">
        <v>496</v>
      </c>
      <c r="Z877" s="396" t="s">
        <v>497</v>
      </c>
      <c r="AA877" s="396" t="s">
        <v>498</v>
      </c>
      <c r="AB877" s="396" t="s">
        <v>499</v>
      </c>
      <c r="AC877" s="396" t="s">
        <v>500</v>
      </c>
      <c r="AD877" s="398">
        <v>1016100</v>
      </c>
      <c r="AE877" s="398">
        <v>1016100</v>
      </c>
      <c r="AF877" s="396" t="s">
        <v>797</v>
      </c>
      <c r="AG877" s="396">
        <v>1.69035E-3</v>
      </c>
      <c r="AH877" s="398">
        <v>1718.03</v>
      </c>
      <c r="AI877" s="398">
        <v>1718.03</v>
      </c>
      <c r="AJ877" s="396" t="s">
        <v>501</v>
      </c>
      <c r="AK877" s="396" t="s">
        <v>502</v>
      </c>
      <c r="AL877" s="395" t="s">
        <v>503</v>
      </c>
      <c r="AM877" s="396">
        <v>34810</v>
      </c>
      <c r="AN877" s="396">
        <v>71605</v>
      </c>
      <c r="AO877" s="395" t="s">
        <v>477</v>
      </c>
      <c r="AP877" s="395" t="s">
        <v>504</v>
      </c>
      <c r="AQ877" s="396" t="s">
        <v>748</v>
      </c>
      <c r="AR877" s="396" t="s">
        <v>1269</v>
      </c>
      <c r="AS877" s="397" t="s">
        <v>1023</v>
      </c>
      <c r="AT877" s="396" t="s">
        <v>482</v>
      </c>
      <c r="AU877" s="396" t="s">
        <v>2120</v>
      </c>
      <c r="AV877" s="398" t="s">
        <v>2121</v>
      </c>
      <c r="AW877" s="396" t="s">
        <v>751</v>
      </c>
      <c r="AX877" s="396" t="s">
        <v>509</v>
      </c>
      <c r="AY877" s="398" t="s">
        <v>2121</v>
      </c>
      <c r="AZ877" s="396">
        <v>1253807</v>
      </c>
      <c r="BA877" s="396" t="s">
        <v>802</v>
      </c>
      <c r="BB877" s="396" t="s">
        <v>803</v>
      </c>
      <c r="BC877" s="396" t="s">
        <v>804</v>
      </c>
      <c r="BD877" s="396" t="s">
        <v>2122</v>
      </c>
      <c r="BE877" s="397" t="s">
        <v>1062</v>
      </c>
      <c r="BF877" s="396" t="s">
        <v>797</v>
      </c>
      <c r="BG877" s="398" t="s">
        <v>2121</v>
      </c>
      <c r="BH877" s="396">
        <v>10076680</v>
      </c>
      <c r="BI877" s="396">
        <v>1</v>
      </c>
      <c r="BJ877" s="396" t="s">
        <v>751</v>
      </c>
      <c r="BK877" s="396" t="s">
        <v>600</v>
      </c>
      <c r="BL877" s="396" t="s">
        <v>601</v>
      </c>
      <c r="BM877" s="396"/>
      <c r="BN877" s="396"/>
      <c r="BO877" s="396"/>
      <c r="BP877" s="396"/>
      <c r="BQ877" s="396"/>
      <c r="BR877" s="396"/>
    </row>
    <row r="878" spans="1:70" s="399" customFormat="1" hidden="1" x14ac:dyDescent="0.35">
      <c r="A878" s="395" t="s">
        <v>477</v>
      </c>
      <c r="B878" s="396" t="s">
        <v>478</v>
      </c>
      <c r="C878" s="396" t="s">
        <v>479</v>
      </c>
      <c r="D878" s="397" t="s">
        <v>480</v>
      </c>
      <c r="E878" s="397" t="s">
        <v>481</v>
      </c>
      <c r="F878" s="396" t="s">
        <v>482</v>
      </c>
      <c r="G878" s="396" t="s">
        <v>483</v>
      </c>
      <c r="H878" s="396" t="s">
        <v>484</v>
      </c>
      <c r="I878" s="396" t="s">
        <v>485</v>
      </c>
      <c r="J878" s="396" t="s">
        <v>486</v>
      </c>
      <c r="K878" s="396" t="s">
        <v>487</v>
      </c>
      <c r="L878" s="395" t="s">
        <v>488</v>
      </c>
      <c r="M878" s="396" t="s">
        <v>607</v>
      </c>
      <c r="N878" s="396" t="s">
        <v>608</v>
      </c>
      <c r="O878" s="396" t="s">
        <v>487</v>
      </c>
      <c r="P878" s="396" t="s">
        <v>484</v>
      </c>
      <c r="Q878" s="395" t="s">
        <v>491</v>
      </c>
      <c r="R878" s="396" t="s">
        <v>492</v>
      </c>
      <c r="S878" s="396" t="s">
        <v>493</v>
      </c>
      <c r="T878" s="396">
        <v>53725584</v>
      </c>
      <c r="U878" s="396"/>
      <c r="V878" s="396"/>
      <c r="W878" s="397" t="s">
        <v>1023</v>
      </c>
      <c r="X878" s="396" t="s">
        <v>747</v>
      </c>
      <c r="Y878" s="396" t="s">
        <v>496</v>
      </c>
      <c r="Z878" s="396" t="s">
        <v>497</v>
      </c>
      <c r="AA878" s="396" t="s">
        <v>498</v>
      </c>
      <c r="AB878" s="396" t="s">
        <v>499</v>
      </c>
      <c r="AC878" s="396" t="s">
        <v>605</v>
      </c>
      <c r="AD878" s="398">
        <v>0</v>
      </c>
      <c r="AE878" s="398">
        <v>0</v>
      </c>
      <c r="AF878" s="396" t="s">
        <v>797</v>
      </c>
      <c r="AG878" s="396">
        <v>1.69035E-3</v>
      </c>
      <c r="AH878" s="398">
        <v>-0.47</v>
      </c>
      <c r="AI878" s="398">
        <v>-0.47</v>
      </c>
      <c r="AJ878" s="396" t="s">
        <v>501</v>
      </c>
      <c r="AK878" s="396" t="s">
        <v>502</v>
      </c>
      <c r="AL878" s="395" t="s">
        <v>503</v>
      </c>
      <c r="AM878" s="396">
        <v>34810</v>
      </c>
      <c r="AN878" s="396">
        <v>71605</v>
      </c>
      <c r="AO878" s="395" t="s">
        <v>477</v>
      </c>
      <c r="AP878" s="395" t="s">
        <v>504</v>
      </c>
      <c r="AQ878" s="396" t="s">
        <v>748</v>
      </c>
      <c r="AR878" s="396" t="s">
        <v>1269</v>
      </c>
      <c r="AS878" s="397" t="s">
        <v>1023</v>
      </c>
      <c r="AT878" s="396" t="s">
        <v>482</v>
      </c>
      <c r="AU878" s="396" t="s">
        <v>2120</v>
      </c>
      <c r="AV878" s="398" t="s">
        <v>2121</v>
      </c>
      <c r="AW878" s="396" t="s">
        <v>751</v>
      </c>
      <c r="AX878" s="396" t="s">
        <v>509</v>
      </c>
      <c r="AY878" s="398" t="s">
        <v>606</v>
      </c>
      <c r="AZ878" s="396">
        <v>1253807</v>
      </c>
      <c r="BA878" s="396" t="s">
        <v>802</v>
      </c>
      <c r="BB878" s="396" t="s">
        <v>803</v>
      </c>
      <c r="BC878" s="396" t="s">
        <v>804</v>
      </c>
      <c r="BD878" s="396" t="s">
        <v>2122</v>
      </c>
      <c r="BE878" s="397" t="s">
        <v>1062</v>
      </c>
      <c r="BF878" s="396" t="s">
        <v>797</v>
      </c>
      <c r="BG878" s="398" t="s">
        <v>2121</v>
      </c>
      <c r="BH878" s="396">
        <v>10076680</v>
      </c>
      <c r="BI878" s="396">
        <v>1</v>
      </c>
      <c r="BJ878" s="396" t="s">
        <v>751</v>
      </c>
      <c r="BK878" s="396" t="s">
        <v>600</v>
      </c>
      <c r="BL878" s="396" t="s">
        <v>601</v>
      </c>
      <c r="BM878" s="396"/>
      <c r="BN878" s="396"/>
      <c r="BO878" s="396"/>
      <c r="BP878" s="396"/>
      <c r="BQ878" s="396"/>
      <c r="BR878" s="396"/>
    </row>
    <row r="879" spans="1:70" hidden="1" x14ac:dyDescent="0.35">
      <c r="A879" s="301" t="s">
        <v>477</v>
      </c>
      <c r="B879" s="302" t="s">
        <v>478</v>
      </c>
      <c r="C879" s="302" t="s">
        <v>479</v>
      </c>
      <c r="D879" s="303" t="s">
        <v>480</v>
      </c>
      <c r="E879" s="303" t="s">
        <v>481</v>
      </c>
      <c r="F879" s="302" t="s">
        <v>482</v>
      </c>
      <c r="G879" s="302" t="s">
        <v>483</v>
      </c>
      <c r="H879" s="302" t="s">
        <v>484</v>
      </c>
      <c r="I879" s="302" t="s">
        <v>485</v>
      </c>
      <c r="J879" s="302" t="s">
        <v>486</v>
      </c>
      <c r="K879" s="302" t="s">
        <v>487</v>
      </c>
      <c r="L879" s="301" t="s">
        <v>488</v>
      </c>
      <c r="M879" s="302" t="s">
        <v>607</v>
      </c>
      <c r="N879" s="302" t="s">
        <v>608</v>
      </c>
      <c r="O879" s="302" t="s">
        <v>487</v>
      </c>
      <c r="P879" s="302" t="s">
        <v>484</v>
      </c>
      <c r="Q879" s="301" t="s">
        <v>491</v>
      </c>
      <c r="R879" s="302" t="s">
        <v>492</v>
      </c>
      <c r="S879" s="302" t="s">
        <v>493</v>
      </c>
      <c r="T879" s="302">
        <v>53736065</v>
      </c>
      <c r="U879" s="302"/>
      <c r="V879" s="302"/>
      <c r="W879" s="303" t="s">
        <v>1023</v>
      </c>
      <c r="X879" s="302" t="s">
        <v>792</v>
      </c>
      <c r="Y879" s="302" t="s">
        <v>496</v>
      </c>
      <c r="Z879" s="302" t="s">
        <v>793</v>
      </c>
      <c r="AA879" s="302"/>
      <c r="AB879" s="302" t="s">
        <v>794</v>
      </c>
      <c r="AC879" s="302" t="s">
        <v>795</v>
      </c>
      <c r="AD879" s="304">
        <v>0</v>
      </c>
      <c r="AE879" s="304">
        <v>71127</v>
      </c>
      <c r="AF879" s="302" t="s">
        <v>797</v>
      </c>
      <c r="AG879" s="302">
        <v>1.69035E-3</v>
      </c>
      <c r="AH879" s="304">
        <v>0</v>
      </c>
      <c r="AI879" s="304">
        <v>120.23</v>
      </c>
      <c r="AJ879" s="302"/>
      <c r="AK879" s="302"/>
      <c r="AL879" s="301"/>
      <c r="AM879" s="302"/>
      <c r="AN879" s="302"/>
      <c r="AO879" s="301"/>
      <c r="AP879" s="301"/>
      <c r="AQ879" s="302" t="s">
        <v>796</v>
      </c>
      <c r="AR879" s="302"/>
      <c r="AS879" s="303"/>
      <c r="AT879" s="302"/>
      <c r="AU879" s="302"/>
      <c r="AV879" s="304"/>
      <c r="AW879" s="302"/>
      <c r="AX879" s="302"/>
      <c r="AY879" s="304"/>
      <c r="AZ879" s="302"/>
      <c r="BA879" s="302"/>
      <c r="BB879" s="302"/>
      <c r="BC879" s="302"/>
      <c r="BD879" s="302"/>
      <c r="BE879" s="303"/>
      <c r="BF879" s="302"/>
      <c r="BG879" s="304"/>
      <c r="BH879" s="302"/>
      <c r="BI879" s="302"/>
      <c r="BJ879" s="302"/>
      <c r="BK879" s="302"/>
      <c r="BL879" s="302"/>
      <c r="BM879" s="302"/>
      <c r="BN879" s="302"/>
      <c r="BO879" s="302"/>
      <c r="BP879" s="302"/>
      <c r="BQ879" s="302"/>
      <c r="BR879" s="302"/>
    </row>
    <row r="880" spans="1:70" s="399" customFormat="1" hidden="1" x14ac:dyDescent="0.35">
      <c r="A880" s="395" t="s">
        <v>477</v>
      </c>
      <c r="B880" s="396" t="s">
        <v>478</v>
      </c>
      <c r="C880" s="396" t="s">
        <v>479</v>
      </c>
      <c r="D880" s="397" t="s">
        <v>480</v>
      </c>
      <c r="E880" s="397" t="s">
        <v>481</v>
      </c>
      <c r="F880" s="396" t="s">
        <v>482</v>
      </c>
      <c r="G880" s="396" t="s">
        <v>483</v>
      </c>
      <c r="H880" s="396" t="s">
        <v>484</v>
      </c>
      <c r="I880" s="396" t="s">
        <v>485</v>
      </c>
      <c r="J880" s="396" t="s">
        <v>486</v>
      </c>
      <c r="K880" s="396" t="s">
        <v>487</v>
      </c>
      <c r="L880" s="395" t="s">
        <v>488</v>
      </c>
      <c r="M880" s="396" t="s">
        <v>607</v>
      </c>
      <c r="N880" s="396" t="s">
        <v>608</v>
      </c>
      <c r="O880" s="396" t="s">
        <v>487</v>
      </c>
      <c r="P880" s="396" t="s">
        <v>484</v>
      </c>
      <c r="Q880" s="395" t="s">
        <v>491</v>
      </c>
      <c r="R880" s="396" t="s">
        <v>492</v>
      </c>
      <c r="S880" s="396" t="s">
        <v>493</v>
      </c>
      <c r="T880" s="396">
        <v>54242341</v>
      </c>
      <c r="U880" s="396"/>
      <c r="V880" s="396"/>
      <c r="W880" s="397" t="s">
        <v>2123</v>
      </c>
      <c r="X880" s="396" t="s">
        <v>1262</v>
      </c>
      <c r="Y880" s="396" t="s">
        <v>496</v>
      </c>
      <c r="Z880" s="396" t="s">
        <v>497</v>
      </c>
      <c r="AA880" s="396" t="s">
        <v>498</v>
      </c>
      <c r="AB880" s="396" t="s">
        <v>499</v>
      </c>
      <c r="AC880" s="396" t="s">
        <v>500</v>
      </c>
      <c r="AD880" s="398">
        <v>452000</v>
      </c>
      <c r="AE880" s="398">
        <v>452000</v>
      </c>
      <c r="AF880" s="396" t="s">
        <v>273</v>
      </c>
      <c r="AG880" s="396">
        <v>2.2101E-4</v>
      </c>
      <c r="AH880" s="398">
        <v>99.9</v>
      </c>
      <c r="AI880" s="398">
        <v>99.9</v>
      </c>
      <c r="AJ880" s="396" t="s">
        <v>501</v>
      </c>
      <c r="AK880" s="396" t="s">
        <v>502</v>
      </c>
      <c r="AL880" s="395" t="s">
        <v>503</v>
      </c>
      <c r="AM880" s="396">
        <v>34810</v>
      </c>
      <c r="AN880" s="396">
        <v>71620</v>
      </c>
      <c r="AO880" s="395" t="s">
        <v>477</v>
      </c>
      <c r="AP880" s="395" t="s">
        <v>504</v>
      </c>
      <c r="AQ880" s="396" t="s">
        <v>1263</v>
      </c>
      <c r="AR880" s="396" t="s">
        <v>1025</v>
      </c>
      <c r="AS880" s="397" t="s">
        <v>2123</v>
      </c>
      <c r="AT880" s="396" t="s">
        <v>482</v>
      </c>
      <c r="AU880" s="396" t="s">
        <v>2124</v>
      </c>
      <c r="AV880" s="398" t="s">
        <v>2125</v>
      </c>
      <c r="AW880" s="396" t="s">
        <v>777</v>
      </c>
      <c r="AX880" s="396" t="s">
        <v>951</v>
      </c>
      <c r="AY880" s="398" t="s">
        <v>2126</v>
      </c>
      <c r="AZ880" s="396" t="s">
        <v>1418</v>
      </c>
      <c r="BA880" s="396" t="s">
        <v>1419</v>
      </c>
      <c r="BB880" s="396" t="s">
        <v>1420</v>
      </c>
      <c r="BC880" s="396" t="s">
        <v>1421</v>
      </c>
      <c r="BD880" s="396" t="s">
        <v>2127</v>
      </c>
      <c r="BE880" s="397" t="s">
        <v>2128</v>
      </c>
      <c r="BF880" s="396" t="s">
        <v>273</v>
      </c>
      <c r="BG880" s="398" t="s">
        <v>2125</v>
      </c>
      <c r="BH880" s="396"/>
      <c r="BI880" s="396"/>
      <c r="BJ880" s="396"/>
      <c r="BK880" s="396"/>
      <c r="BL880" s="396"/>
      <c r="BM880" s="396"/>
      <c r="BN880" s="396"/>
      <c r="BO880" s="396"/>
      <c r="BP880" s="396"/>
      <c r="BQ880" s="396"/>
      <c r="BR880" s="396"/>
    </row>
    <row r="881" spans="1:70" s="399" customFormat="1" hidden="1" x14ac:dyDescent="0.35">
      <c r="A881" s="395" t="s">
        <v>477</v>
      </c>
      <c r="B881" s="396" t="s">
        <v>478</v>
      </c>
      <c r="C881" s="396" t="s">
        <v>479</v>
      </c>
      <c r="D881" s="397" t="s">
        <v>480</v>
      </c>
      <c r="E881" s="397" t="s">
        <v>481</v>
      </c>
      <c r="F881" s="396" t="s">
        <v>482</v>
      </c>
      <c r="G881" s="396" t="s">
        <v>483</v>
      </c>
      <c r="H881" s="396" t="s">
        <v>484</v>
      </c>
      <c r="I881" s="396" t="s">
        <v>485</v>
      </c>
      <c r="J881" s="396" t="s">
        <v>486</v>
      </c>
      <c r="K881" s="396" t="s">
        <v>487</v>
      </c>
      <c r="L881" s="395" t="s">
        <v>488</v>
      </c>
      <c r="M881" s="396" t="s">
        <v>607</v>
      </c>
      <c r="N881" s="396" t="s">
        <v>608</v>
      </c>
      <c r="O881" s="396" t="s">
        <v>487</v>
      </c>
      <c r="P881" s="396" t="s">
        <v>484</v>
      </c>
      <c r="Q881" s="395" t="s">
        <v>491</v>
      </c>
      <c r="R881" s="396" t="s">
        <v>492</v>
      </c>
      <c r="S881" s="396" t="s">
        <v>493</v>
      </c>
      <c r="T881" s="396">
        <v>54242342</v>
      </c>
      <c r="U881" s="396"/>
      <c r="V881" s="396"/>
      <c r="W881" s="397" t="s">
        <v>2123</v>
      </c>
      <c r="X881" s="396" t="s">
        <v>1262</v>
      </c>
      <c r="Y881" s="396" t="s">
        <v>496</v>
      </c>
      <c r="Z881" s="396" t="s">
        <v>497</v>
      </c>
      <c r="AA881" s="396" t="s">
        <v>498</v>
      </c>
      <c r="AB881" s="396" t="s">
        <v>499</v>
      </c>
      <c r="AC881" s="396" t="s">
        <v>500</v>
      </c>
      <c r="AD881" s="398">
        <v>2172000</v>
      </c>
      <c r="AE881" s="398">
        <v>2172000</v>
      </c>
      <c r="AF881" s="396" t="s">
        <v>273</v>
      </c>
      <c r="AG881" s="396">
        <v>2.2101E-4</v>
      </c>
      <c r="AH881" s="398">
        <v>480.02</v>
      </c>
      <c r="AI881" s="398">
        <v>480.02</v>
      </c>
      <c r="AJ881" s="396" t="s">
        <v>501</v>
      </c>
      <c r="AK881" s="396" t="s">
        <v>502</v>
      </c>
      <c r="AL881" s="395" t="s">
        <v>503</v>
      </c>
      <c r="AM881" s="396">
        <v>34810</v>
      </c>
      <c r="AN881" s="396">
        <v>71620</v>
      </c>
      <c r="AO881" s="395" t="s">
        <v>477</v>
      </c>
      <c r="AP881" s="395" t="s">
        <v>504</v>
      </c>
      <c r="AQ881" s="396" t="s">
        <v>1263</v>
      </c>
      <c r="AR881" s="396" t="s">
        <v>1025</v>
      </c>
      <c r="AS881" s="397" t="s">
        <v>2123</v>
      </c>
      <c r="AT881" s="396" t="s">
        <v>482</v>
      </c>
      <c r="AU881" s="396" t="s">
        <v>2124</v>
      </c>
      <c r="AV881" s="398" t="s">
        <v>2125</v>
      </c>
      <c r="AW881" s="396" t="s">
        <v>777</v>
      </c>
      <c r="AX881" s="396" t="s">
        <v>963</v>
      </c>
      <c r="AY881" s="398" t="s">
        <v>2129</v>
      </c>
      <c r="AZ881" s="396" t="s">
        <v>1418</v>
      </c>
      <c r="BA881" s="396" t="s">
        <v>1419</v>
      </c>
      <c r="BB881" s="396" t="s">
        <v>1420</v>
      </c>
      <c r="BC881" s="396" t="s">
        <v>1421</v>
      </c>
      <c r="BD881" s="396" t="s">
        <v>2127</v>
      </c>
      <c r="BE881" s="397" t="s">
        <v>2128</v>
      </c>
      <c r="BF881" s="396" t="s">
        <v>273</v>
      </c>
      <c r="BG881" s="398" t="s">
        <v>2125</v>
      </c>
      <c r="BH881" s="396"/>
      <c r="BI881" s="396"/>
      <c r="BJ881" s="396"/>
      <c r="BK881" s="396"/>
      <c r="BL881" s="396"/>
      <c r="BM881" s="396"/>
      <c r="BN881" s="396"/>
      <c r="BO881" s="396"/>
      <c r="BP881" s="396"/>
      <c r="BQ881" s="396"/>
      <c r="BR881" s="396"/>
    </row>
    <row r="882" spans="1:70" s="399" customFormat="1" hidden="1" x14ac:dyDescent="0.35">
      <c r="A882" s="395" t="s">
        <v>477</v>
      </c>
      <c r="B882" s="396" t="s">
        <v>478</v>
      </c>
      <c r="C882" s="396" t="s">
        <v>479</v>
      </c>
      <c r="D882" s="397" t="s">
        <v>480</v>
      </c>
      <c r="E882" s="397" t="s">
        <v>481</v>
      </c>
      <c r="F882" s="396" t="s">
        <v>482</v>
      </c>
      <c r="G882" s="396" t="s">
        <v>483</v>
      </c>
      <c r="H882" s="396" t="s">
        <v>484</v>
      </c>
      <c r="I882" s="396" t="s">
        <v>485</v>
      </c>
      <c r="J882" s="396" t="s">
        <v>486</v>
      </c>
      <c r="K882" s="396" t="s">
        <v>487</v>
      </c>
      <c r="L882" s="395" t="s">
        <v>488</v>
      </c>
      <c r="M882" s="396" t="s">
        <v>607</v>
      </c>
      <c r="N882" s="396" t="s">
        <v>608</v>
      </c>
      <c r="O882" s="396" t="s">
        <v>487</v>
      </c>
      <c r="P882" s="396" t="s">
        <v>484</v>
      </c>
      <c r="Q882" s="395" t="s">
        <v>491</v>
      </c>
      <c r="R882" s="396" t="s">
        <v>492</v>
      </c>
      <c r="S882" s="396" t="s">
        <v>493</v>
      </c>
      <c r="T882" s="396">
        <v>54242343</v>
      </c>
      <c r="U882" s="396"/>
      <c r="V882" s="396"/>
      <c r="W882" s="397" t="s">
        <v>2123</v>
      </c>
      <c r="X882" s="396" t="s">
        <v>1262</v>
      </c>
      <c r="Y882" s="396" t="s">
        <v>496</v>
      </c>
      <c r="Z882" s="396" t="s">
        <v>497</v>
      </c>
      <c r="AA882" s="396" t="s">
        <v>498</v>
      </c>
      <c r="AB882" s="396" t="s">
        <v>499</v>
      </c>
      <c r="AC882" s="396" t="s">
        <v>500</v>
      </c>
      <c r="AD882" s="398">
        <v>493000</v>
      </c>
      <c r="AE882" s="398">
        <v>493000</v>
      </c>
      <c r="AF882" s="396" t="s">
        <v>273</v>
      </c>
      <c r="AG882" s="396">
        <v>2.2101E-4</v>
      </c>
      <c r="AH882" s="398">
        <v>108.96</v>
      </c>
      <c r="AI882" s="398">
        <v>108.96</v>
      </c>
      <c r="AJ882" s="396" t="s">
        <v>501</v>
      </c>
      <c r="AK882" s="396" t="s">
        <v>502</v>
      </c>
      <c r="AL882" s="395" t="s">
        <v>503</v>
      </c>
      <c r="AM882" s="396">
        <v>34810</v>
      </c>
      <c r="AN882" s="396">
        <v>71620</v>
      </c>
      <c r="AO882" s="395" t="s">
        <v>477</v>
      </c>
      <c r="AP882" s="395" t="s">
        <v>504</v>
      </c>
      <c r="AQ882" s="396" t="s">
        <v>1263</v>
      </c>
      <c r="AR882" s="396" t="s">
        <v>1025</v>
      </c>
      <c r="AS882" s="397" t="s">
        <v>2123</v>
      </c>
      <c r="AT882" s="396" t="s">
        <v>482</v>
      </c>
      <c r="AU882" s="396" t="s">
        <v>2124</v>
      </c>
      <c r="AV882" s="398" t="s">
        <v>2125</v>
      </c>
      <c r="AW882" s="396" t="s">
        <v>777</v>
      </c>
      <c r="AX882" s="396" t="s">
        <v>603</v>
      </c>
      <c r="AY882" s="398" t="s">
        <v>2130</v>
      </c>
      <c r="AZ882" s="396" t="s">
        <v>1418</v>
      </c>
      <c r="BA882" s="396" t="s">
        <v>1419</v>
      </c>
      <c r="BB882" s="396" t="s">
        <v>1420</v>
      </c>
      <c r="BC882" s="396" t="s">
        <v>1421</v>
      </c>
      <c r="BD882" s="396" t="s">
        <v>2127</v>
      </c>
      <c r="BE882" s="397" t="s">
        <v>2128</v>
      </c>
      <c r="BF882" s="396" t="s">
        <v>273</v>
      </c>
      <c r="BG882" s="398" t="s">
        <v>2125</v>
      </c>
      <c r="BH882" s="396"/>
      <c r="BI882" s="396"/>
      <c r="BJ882" s="396"/>
      <c r="BK882" s="396"/>
      <c r="BL882" s="396"/>
      <c r="BM882" s="396"/>
      <c r="BN882" s="396"/>
      <c r="BO882" s="396"/>
      <c r="BP882" s="396"/>
      <c r="BQ882" s="396"/>
      <c r="BR882" s="396"/>
    </row>
    <row r="883" spans="1:70" s="399" customFormat="1" hidden="1" x14ac:dyDescent="0.35">
      <c r="A883" s="395" t="s">
        <v>477</v>
      </c>
      <c r="B883" s="396" t="s">
        <v>478</v>
      </c>
      <c r="C883" s="396" t="s">
        <v>479</v>
      </c>
      <c r="D883" s="397" t="s">
        <v>480</v>
      </c>
      <c r="E883" s="397" t="s">
        <v>481</v>
      </c>
      <c r="F883" s="396" t="s">
        <v>482</v>
      </c>
      <c r="G883" s="396" t="s">
        <v>483</v>
      </c>
      <c r="H883" s="396" t="s">
        <v>484</v>
      </c>
      <c r="I883" s="396" t="s">
        <v>485</v>
      </c>
      <c r="J883" s="396" t="s">
        <v>486</v>
      </c>
      <c r="K883" s="396" t="s">
        <v>487</v>
      </c>
      <c r="L883" s="395" t="s">
        <v>488</v>
      </c>
      <c r="M883" s="396" t="s">
        <v>607</v>
      </c>
      <c r="N883" s="396" t="s">
        <v>608</v>
      </c>
      <c r="O883" s="396" t="s">
        <v>487</v>
      </c>
      <c r="P883" s="396" t="s">
        <v>484</v>
      </c>
      <c r="Q883" s="395" t="s">
        <v>491</v>
      </c>
      <c r="R883" s="396" t="s">
        <v>492</v>
      </c>
      <c r="S883" s="396" t="s">
        <v>493</v>
      </c>
      <c r="T883" s="396">
        <v>54242344</v>
      </c>
      <c r="U883" s="396"/>
      <c r="V883" s="396"/>
      <c r="W883" s="397" t="s">
        <v>2123</v>
      </c>
      <c r="X883" s="396" t="s">
        <v>1262</v>
      </c>
      <c r="Y883" s="396" t="s">
        <v>496</v>
      </c>
      <c r="Z883" s="396" t="s">
        <v>497</v>
      </c>
      <c r="AA883" s="396" t="s">
        <v>498</v>
      </c>
      <c r="AB883" s="396" t="s">
        <v>499</v>
      </c>
      <c r="AC883" s="396" t="s">
        <v>500</v>
      </c>
      <c r="AD883" s="398">
        <v>452000</v>
      </c>
      <c r="AE883" s="398">
        <v>452000</v>
      </c>
      <c r="AF883" s="396" t="s">
        <v>273</v>
      </c>
      <c r="AG883" s="396">
        <v>2.2101E-4</v>
      </c>
      <c r="AH883" s="398">
        <v>99.9</v>
      </c>
      <c r="AI883" s="398">
        <v>99.9</v>
      </c>
      <c r="AJ883" s="396" t="s">
        <v>501</v>
      </c>
      <c r="AK883" s="396" t="s">
        <v>502</v>
      </c>
      <c r="AL883" s="395" t="s">
        <v>503</v>
      </c>
      <c r="AM883" s="396">
        <v>34810</v>
      </c>
      <c r="AN883" s="396">
        <v>71620</v>
      </c>
      <c r="AO883" s="395" t="s">
        <v>477</v>
      </c>
      <c r="AP883" s="395" t="s">
        <v>504</v>
      </c>
      <c r="AQ883" s="396" t="s">
        <v>1263</v>
      </c>
      <c r="AR883" s="396" t="s">
        <v>1025</v>
      </c>
      <c r="AS883" s="397" t="s">
        <v>2123</v>
      </c>
      <c r="AT883" s="396" t="s">
        <v>482</v>
      </c>
      <c r="AU883" s="396" t="s">
        <v>2124</v>
      </c>
      <c r="AV883" s="398" t="s">
        <v>2125</v>
      </c>
      <c r="AW883" s="396" t="s">
        <v>777</v>
      </c>
      <c r="AX883" s="396" t="s">
        <v>509</v>
      </c>
      <c r="AY883" s="398" t="s">
        <v>2126</v>
      </c>
      <c r="AZ883" s="396" t="s">
        <v>1418</v>
      </c>
      <c r="BA883" s="396" t="s">
        <v>1419</v>
      </c>
      <c r="BB883" s="396" t="s">
        <v>1420</v>
      </c>
      <c r="BC883" s="396" t="s">
        <v>1421</v>
      </c>
      <c r="BD883" s="396" t="s">
        <v>2127</v>
      </c>
      <c r="BE883" s="397" t="s">
        <v>2128</v>
      </c>
      <c r="BF883" s="396" t="s">
        <v>273</v>
      </c>
      <c r="BG883" s="398" t="s">
        <v>2125</v>
      </c>
      <c r="BH883" s="396"/>
      <c r="BI883" s="396"/>
      <c r="BJ883" s="396"/>
      <c r="BK883" s="396"/>
      <c r="BL883" s="396"/>
      <c r="BM883" s="396"/>
      <c r="BN883" s="396"/>
      <c r="BO883" s="396"/>
      <c r="BP883" s="396"/>
      <c r="BQ883" s="396"/>
      <c r="BR883" s="396"/>
    </row>
    <row r="884" spans="1:70" s="399" customFormat="1" hidden="1" x14ac:dyDescent="0.35">
      <c r="A884" s="395" t="s">
        <v>477</v>
      </c>
      <c r="B884" s="396" t="s">
        <v>478</v>
      </c>
      <c r="C884" s="396" t="s">
        <v>479</v>
      </c>
      <c r="D884" s="397" t="s">
        <v>480</v>
      </c>
      <c r="E884" s="397" t="s">
        <v>481</v>
      </c>
      <c r="F884" s="396" t="s">
        <v>482</v>
      </c>
      <c r="G884" s="396" t="s">
        <v>483</v>
      </c>
      <c r="H884" s="396" t="s">
        <v>484</v>
      </c>
      <c r="I884" s="396" t="s">
        <v>485</v>
      </c>
      <c r="J884" s="396" t="s">
        <v>486</v>
      </c>
      <c r="K884" s="396" t="s">
        <v>487</v>
      </c>
      <c r="L884" s="395" t="s">
        <v>488</v>
      </c>
      <c r="M884" s="396" t="s">
        <v>607</v>
      </c>
      <c r="N884" s="396" t="s">
        <v>608</v>
      </c>
      <c r="O884" s="396" t="s">
        <v>487</v>
      </c>
      <c r="P884" s="396" t="s">
        <v>484</v>
      </c>
      <c r="Q884" s="395" t="s">
        <v>491</v>
      </c>
      <c r="R884" s="396" t="s">
        <v>492</v>
      </c>
      <c r="S884" s="396" t="s">
        <v>493</v>
      </c>
      <c r="T884" s="396">
        <v>54242345</v>
      </c>
      <c r="U884" s="396"/>
      <c r="V884" s="396"/>
      <c r="W884" s="397" t="s">
        <v>2123</v>
      </c>
      <c r="X884" s="396" t="s">
        <v>1262</v>
      </c>
      <c r="Y884" s="396" t="s">
        <v>496</v>
      </c>
      <c r="Z884" s="396" t="s">
        <v>497</v>
      </c>
      <c r="AA884" s="396" t="s">
        <v>498</v>
      </c>
      <c r="AB884" s="396" t="s">
        <v>499</v>
      </c>
      <c r="AC884" s="396" t="s">
        <v>500</v>
      </c>
      <c r="AD884" s="398">
        <v>493000</v>
      </c>
      <c r="AE884" s="398">
        <v>493000</v>
      </c>
      <c r="AF884" s="396" t="s">
        <v>273</v>
      </c>
      <c r="AG884" s="396">
        <v>2.2101E-4</v>
      </c>
      <c r="AH884" s="398">
        <v>108.96</v>
      </c>
      <c r="AI884" s="398">
        <v>108.96</v>
      </c>
      <c r="AJ884" s="396" t="s">
        <v>501</v>
      </c>
      <c r="AK884" s="396" t="s">
        <v>502</v>
      </c>
      <c r="AL884" s="395" t="s">
        <v>503</v>
      </c>
      <c r="AM884" s="396">
        <v>34810</v>
      </c>
      <c r="AN884" s="396">
        <v>71620</v>
      </c>
      <c r="AO884" s="395" t="s">
        <v>477</v>
      </c>
      <c r="AP884" s="395" t="s">
        <v>504</v>
      </c>
      <c r="AQ884" s="396" t="s">
        <v>1263</v>
      </c>
      <c r="AR884" s="396" t="s">
        <v>1025</v>
      </c>
      <c r="AS884" s="397" t="s">
        <v>2123</v>
      </c>
      <c r="AT884" s="396" t="s">
        <v>482</v>
      </c>
      <c r="AU884" s="396" t="s">
        <v>2124</v>
      </c>
      <c r="AV884" s="398" t="s">
        <v>2125</v>
      </c>
      <c r="AW884" s="396" t="s">
        <v>777</v>
      </c>
      <c r="AX884" s="396" t="s">
        <v>957</v>
      </c>
      <c r="AY884" s="398" t="s">
        <v>2130</v>
      </c>
      <c r="AZ884" s="396" t="s">
        <v>1418</v>
      </c>
      <c r="BA884" s="396" t="s">
        <v>1419</v>
      </c>
      <c r="BB884" s="396" t="s">
        <v>1420</v>
      </c>
      <c r="BC884" s="396" t="s">
        <v>1421</v>
      </c>
      <c r="BD884" s="396" t="s">
        <v>2127</v>
      </c>
      <c r="BE884" s="397" t="s">
        <v>2128</v>
      </c>
      <c r="BF884" s="396" t="s">
        <v>273</v>
      </c>
      <c r="BG884" s="398" t="s">
        <v>2125</v>
      </c>
      <c r="BH884" s="396"/>
      <c r="BI884" s="396"/>
      <c r="BJ884" s="396"/>
      <c r="BK884" s="396"/>
      <c r="BL884" s="396"/>
      <c r="BM884" s="396"/>
      <c r="BN884" s="396"/>
      <c r="BO884" s="396"/>
      <c r="BP884" s="396"/>
      <c r="BQ884" s="396"/>
      <c r="BR884" s="396"/>
    </row>
    <row r="885" spans="1:70" hidden="1" x14ac:dyDescent="0.35">
      <c r="A885" s="301" t="s">
        <v>477</v>
      </c>
      <c r="B885" s="302" t="s">
        <v>478</v>
      </c>
      <c r="C885" s="302" t="s">
        <v>479</v>
      </c>
      <c r="D885" s="303" t="s">
        <v>480</v>
      </c>
      <c r="E885" s="303" t="s">
        <v>481</v>
      </c>
      <c r="F885" s="302" t="s">
        <v>482</v>
      </c>
      <c r="G885" s="302" t="s">
        <v>483</v>
      </c>
      <c r="H885" s="302" t="s">
        <v>484</v>
      </c>
      <c r="I885" s="302" t="s">
        <v>485</v>
      </c>
      <c r="J885" s="302" t="s">
        <v>486</v>
      </c>
      <c r="K885" s="302" t="s">
        <v>487</v>
      </c>
      <c r="L885" s="301" t="s">
        <v>488</v>
      </c>
      <c r="M885" s="302" t="s">
        <v>607</v>
      </c>
      <c r="N885" s="302" t="s">
        <v>608</v>
      </c>
      <c r="O885" s="302" t="s">
        <v>487</v>
      </c>
      <c r="P885" s="302" t="s">
        <v>484</v>
      </c>
      <c r="Q885" s="301" t="s">
        <v>491</v>
      </c>
      <c r="R885" s="302" t="s">
        <v>492</v>
      </c>
      <c r="S885" s="302" t="s">
        <v>493</v>
      </c>
      <c r="T885" s="302">
        <v>54275163</v>
      </c>
      <c r="U885" s="302"/>
      <c r="V885" s="302"/>
      <c r="W885" s="303" t="s">
        <v>2123</v>
      </c>
      <c r="X885" s="302" t="s">
        <v>792</v>
      </c>
      <c r="Y885" s="302" t="s">
        <v>496</v>
      </c>
      <c r="Z885" s="302" t="s">
        <v>793</v>
      </c>
      <c r="AA885" s="302"/>
      <c r="AB885" s="302" t="s">
        <v>794</v>
      </c>
      <c r="AC885" s="302" t="s">
        <v>795</v>
      </c>
      <c r="AD885" s="304">
        <v>0</v>
      </c>
      <c r="AE885" s="304">
        <v>284340</v>
      </c>
      <c r="AF885" s="302" t="s">
        <v>273</v>
      </c>
      <c r="AG885" s="302">
        <v>2.2101E-4</v>
      </c>
      <c r="AH885" s="304">
        <v>0</v>
      </c>
      <c r="AI885" s="304">
        <v>62.84</v>
      </c>
      <c r="AJ885" s="302"/>
      <c r="AK885" s="302"/>
      <c r="AL885" s="301"/>
      <c r="AM885" s="302"/>
      <c r="AN885" s="302"/>
      <c r="AO885" s="301"/>
      <c r="AP885" s="301"/>
      <c r="AQ885" s="302" t="s">
        <v>796</v>
      </c>
      <c r="AR885" s="302"/>
      <c r="AS885" s="303"/>
      <c r="AT885" s="302"/>
      <c r="AU885" s="302"/>
      <c r="AV885" s="304"/>
      <c r="AW885" s="302"/>
      <c r="AX885" s="302"/>
      <c r="AY885" s="304"/>
      <c r="AZ885" s="302"/>
      <c r="BA885" s="302"/>
      <c r="BB885" s="302"/>
      <c r="BC885" s="302"/>
      <c r="BD885" s="302"/>
      <c r="BE885" s="303"/>
      <c r="BF885" s="302"/>
      <c r="BG885" s="304"/>
      <c r="BH885" s="302"/>
      <c r="BI885" s="302"/>
      <c r="BJ885" s="302"/>
      <c r="BK885" s="302"/>
      <c r="BL885" s="302"/>
      <c r="BM885" s="302"/>
      <c r="BN885" s="302"/>
      <c r="BO885" s="302"/>
      <c r="BP885" s="302"/>
      <c r="BQ885" s="302"/>
      <c r="BR885" s="302"/>
    </row>
    <row r="886" spans="1:70" s="399" customFormat="1" hidden="1" x14ac:dyDescent="0.35">
      <c r="A886" s="395" t="s">
        <v>477</v>
      </c>
      <c r="B886" s="396" t="s">
        <v>478</v>
      </c>
      <c r="C886" s="396" t="s">
        <v>479</v>
      </c>
      <c r="D886" s="397" t="s">
        <v>480</v>
      </c>
      <c r="E886" s="397" t="s">
        <v>481</v>
      </c>
      <c r="F886" s="396" t="s">
        <v>482</v>
      </c>
      <c r="G886" s="396" t="s">
        <v>483</v>
      </c>
      <c r="H886" s="396" t="s">
        <v>484</v>
      </c>
      <c r="I886" s="396" t="s">
        <v>485</v>
      </c>
      <c r="J886" s="396" t="s">
        <v>486</v>
      </c>
      <c r="K886" s="396" t="s">
        <v>487</v>
      </c>
      <c r="L886" s="395" t="s">
        <v>488</v>
      </c>
      <c r="M886" s="396" t="s">
        <v>607</v>
      </c>
      <c r="N886" s="396" t="s">
        <v>608</v>
      </c>
      <c r="O886" s="396" t="s">
        <v>487</v>
      </c>
      <c r="P886" s="396" t="s">
        <v>484</v>
      </c>
      <c r="Q886" s="395" t="s">
        <v>491</v>
      </c>
      <c r="R886" s="396" t="s">
        <v>492</v>
      </c>
      <c r="S886" s="396" t="s">
        <v>493</v>
      </c>
      <c r="T886" s="396">
        <v>54344427</v>
      </c>
      <c r="U886" s="396"/>
      <c r="V886" s="396"/>
      <c r="W886" s="397" t="s">
        <v>2123</v>
      </c>
      <c r="X886" s="396" t="s">
        <v>1262</v>
      </c>
      <c r="Y886" s="396" t="s">
        <v>496</v>
      </c>
      <c r="Z886" s="396" t="s">
        <v>497</v>
      </c>
      <c r="AA886" s="396" t="s">
        <v>498</v>
      </c>
      <c r="AB886" s="396" t="s">
        <v>499</v>
      </c>
      <c r="AC886" s="396" t="s">
        <v>500</v>
      </c>
      <c r="AD886" s="398">
        <v>100</v>
      </c>
      <c r="AE886" s="398">
        <v>100</v>
      </c>
      <c r="AF886" s="396" t="s">
        <v>741</v>
      </c>
      <c r="AG886" s="396">
        <v>1</v>
      </c>
      <c r="AH886" s="398">
        <v>100</v>
      </c>
      <c r="AI886" s="398">
        <v>100</v>
      </c>
      <c r="AJ886" s="396" t="s">
        <v>501</v>
      </c>
      <c r="AK886" s="396" t="s">
        <v>502</v>
      </c>
      <c r="AL886" s="395" t="s">
        <v>503</v>
      </c>
      <c r="AM886" s="396">
        <v>34810</v>
      </c>
      <c r="AN886" s="396">
        <v>71620</v>
      </c>
      <c r="AO886" s="395" t="s">
        <v>477</v>
      </c>
      <c r="AP886" s="395" t="s">
        <v>504</v>
      </c>
      <c r="AQ886" s="396" t="s">
        <v>1263</v>
      </c>
      <c r="AR886" s="396" t="s">
        <v>1025</v>
      </c>
      <c r="AS886" s="397" t="s">
        <v>2128</v>
      </c>
      <c r="AT886" s="396" t="s">
        <v>482</v>
      </c>
      <c r="AU886" s="396" t="s">
        <v>2131</v>
      </c>
      <c r="AV886" s="398" t="s">
        <v>2132</v>
      </c>
      <c r="AW886" s="396" t="s">
        <v>777</v>
      </c>
      <c r="AX886" s="396" t="s">
        <v>957</v>
      </c>
      <c r="AY886" s="398" t="s">
        <v>1891</v>
      </c>
      <c r="AZ886" s="396" t="s">
        <v>1053</v>
      </c>
      <c r="BA886" s="396" t="s">
        <v>1054</v>
      </c>
      <c r="BB886" s="396" t="s">
        <v>1055</v>
      </c>
      <c r="BC886" s="396" t="s">
        <v>512</v>
      </c>
      <c r="BD886" s="396" t="s">
        <v>2133</v>
      </c>
      <c r="BE886" s="397" t="s">
        <v>1650</v>
      </c>
      <c r="BF886" s="396" t="s">
        <v>273</v>
      </c>
      <c r="BG886" s="398" t="s">
        <v>2134</v>
      </c>
      <c r="BH886" s="396"/>
      <c r="BI886" s="396"/>
      <c r="BJ886" s="396"/>
      <c r="BK886" s="396"/>
      <c r="BL886" s="396"/>
      <c r="BM886" s="396"/>
      <c r="BN886" s="396"/>
      <c r="BO886" s="396"/>
      <c r="BP886" s="396"/>
      <c r="BQ886" s="396"/>
      <c r="BR886" s="396"/>
    </row>
    <row r="887" spans="1:70" s="399" customFormat="1" hidden="1" x14ac:dyDescent="0.35">
      <c r="A887" s="395" t="s">
        <v>477</v>
      </c>
      <c r="B887" s="396" t="s">
        <v>478</v>
      </c>
      <c r="C887" s="396" t="s">
        <v>479</v>
      </c>
      <c r="D887" s="397" t="s">
        <v>480</v>
      </c>
      <c r="E887" s="397" t="s">
        <v>481</v>
      </c>
      <c r="F887" s="396" t="s">
        <v>482</v>
      </c>
      <c r="G887" s="396" t="s">
        <v>483</v>
      </c>
      <c r="H887" s="396" t="s">
        <v>484</v>
      </c>
      <c r="I887" s="396" t="s">
        <v>485</v>
      </c>
      <c r="J887" s="396" t="s">
        <v>486</v>
      </c>
      <c r="K887" s="396" t="s">
        <v>487</v>
      </c>
      <c r="L887" s="395" t="s">
        <v>488</v>
      </c>
      <c r="M887" s="396" t="s">
        <v>607</v>
      </c>
      <c r="N887" s="396" t="s">
        <v>608</v>
      </c>
      <c r="O887" s="396" t="s">
        <v>487</v>
      </c>
      <c r="P887" s="396" t="s">
        <v>484</v>
      </c>
      <c r="Q887" s="395" t="s">
        <v>491</v>
      </c>
      <c r="R887" s="396" t="s">
        <v>492</v>
      </c>
      <c r="S887" s="396" t="s">
        <v>493</v>
      </c>
      <c r="T887" s="396">
        <v>54344431</v>
      </c>
      <c r="U887" s="396"/>
      <c r="V887" s="396"/>
      <c r="W887" s="397" t="s">
        <v>2123</v>
      </c>
      <c r="X887" s="396" t="s">
        <v>1262</v>
      </c>
      <c r="Y887" s="396" t="s">
        <v>496</v>
      </c>
      <c r="Z887" s="396" t="s">
        <v>497</v>
      </c>
      <c r="AA887" s="396" t="s">
        <v>498</v>
      </c>
      <c r="AB887" s="396" t="s">
        <v>499</v>
      </c>
      <c r="AC887" s="396" t="s">
        <v>500</v>
      </c>
      <c r="AD887" s="398">
        <v>480</v>
      </c>
      <c r="AE887" s="398">
        <v>480</v>
      </c>
      <c r="AF887" s="396" t="s">
        <v>741</v>
      </c>
      <c r="AG887" s="396">
        <v>1</v>
      </c>
      <c r="AH887" s="398">
        <v>480</v>
      </c>
      <c r="AI887" s="398">
        <v>480</v>
      </c>
      <c r="AJ887" s="396" t="s">
        <v>501</v>
      </c>
      <c r="AK887" s="396" t="s">
        <v>502</v>
      </c>
      <c r="AL887" s="395" t="s">
        <v>503</v>
      </c>
      <c r="AM887" s="396">
        <v>34810</v>
      </c>
      <c r="AN887" s="396">
        <v>71620</v>
      </c>
      <c r="AO887" s="395" t="s">
        <v>477</v>
      </c>
      <c r="AP887" s="395" t="s">
        <v>504</v>
      </c>
      <c r="AQ887" s="396" t="s">
        <v>1263</v>
      </c>
      <c r="AR887" s="396" t="s">
        <v>1025</v>
      </c>
      <c r="AS887" s="397" t="s">
        <v>2128</v>
      </c>
      <c r="AT887" s="396" t="s">
        <v>482</v>
      </c>
      <c r="AU887" s="396" t="s">
        <v>2131</v>
      </c>
      <c r="AV887" s="398" t="s">
        <v>2132</v>
      </c>
      <c r="AW887" s="396" t="s">
        <v>777</v>
      </c>
      <c r="AX887" s="396" t="s">
        <v>951</v>
      </c>
      <c r="AY887" s="398" t="s">
        <v>1887</v>
      </c>
      <c r="AZ887" s="396" t="s">
        <v>1053</v>
      </c>
      <c r="BA887" s="396" t="s">
        <v>1054</v>
      </c>
      <c r="BB887" s="396" t="s">
        <v>1055</v>
      </c>
      <c r="BC887" s="396" t="s">
        <v>512</v>
      </c>
      <c r="BD887" s="396" t="s">
        <v>2133</v>
      </c>
      <c r="BE887" s="397" t="s">
        <v>1650</v>
      </c>
      <c r="BF887" s="396" t="s">
        <v>273</v>
      </c>
      <c r="BG887" s="398" t="s">
        <v>2134</v>
      </c>
      <c r="BH887" s="396"/>
      <c r="BI887" s="396"/>
      <c r="BJ887" s="396"/>
      <c r="BK887" s="396"/>
      <c r="BL887" s="396"/>
      <c r="BM887" s="396"/>
      <c r="BN887" s="396"/>
      <c r="BO887" s="396"/>
      <c r="BP887" s="396"/>
      <c r="BQ887" s="396"/>
      <c r="BR887" s="396"/>
    </row>
    <row r="888" spans="1:70" s="399" customFormat="1" hidden="1" x14ac:dyDescent="0.35">
      <c r="A888" s="395" t="s">
        <v>477</v>
      </c>
      <c r="B888" s="396" t="s">
        <v>478</v>
      </c>
      <c r="C888" s="396" t="s">
        <v>479</v>
      </c>
      <c r="D888" s="397" t="s">
        <v>480</v>
      </c>
      <c r="E888" s="397" t="s">
        <v>481</v>
      </c>
      <c r="F888" s="396" t="s">
        <v>482</v>
      </c>
      <c r="G888" s="396" t="s">
        <v>483</v>
      </c>
      <c r="H888" s="396" t="s">
        <v>484</v>
      </c>
      <c r="I888" s="396" t="s">
        <v>485</v>
      </c>
      <c r="J888" s="396" t="s">
        <v>486</v>
      </c>
      <c r="K888" s="396" t="s">
        <v>487</v>
      </c>
      <c r="L888" s="395" t="s">
        <v>488</v>
      </c>
      <c r="M888" s="396" t="s">
        <v>607</v>
      </c>
      <c r="N888" s="396" t="s">
        <v>608</v>
      </c>
      <c r="O888" s="396" t="s">
        <v>487</v>
      </c>
      <c r="P888" s="396" t="s">
        <v>484</v>
      </c>
      <c r="Q888" s="395" t="s">
        <v>491</v>
      </c>
      <c r="R888" s="396" t="s">
        <v>492</v>
      </c>
      <c r="S888" s="396" t="s">
        <v>493</v>
      </c>
      <c r="T888" s="396">
        <v>54344436</v>
      </c>
      <c r="U888" s="396"/>
      <c r="V888" s="396"/>
      <c r="W888" s="397" t="s">
        <v>2123</v>
      </c>
      <c r="X888" s="396" t="s">
        <v>1262</v>
      </c>
      <c r="Y888" s="396" t="s">
        <v>496</v>
      </c>
      <c r="Z888" s="396" t="s">
        <v>497</v>
      </c>
      <c r="AA888" s="396" t="s">
        <v>498</v>
      </c>
      <c r="AB888" s="396" t="s">
        <v>499</v>
      </c>
      <c r="AC888" s="396" t="s">
        <v>500</v>
      </c>
      <c r="AD888" s="398">
        <v>109</v>
      </c>
      <c r="AE888" s="398">
        <v>109</v>
      </c>
      <c r="AF888" s="396" t="s">
        <v>741</v>
      </c>
      <c r="AG888" s="396">
        <v>1</v>
      </c>
      <c r="AH888" s="398">
        <v>109</v>
      </c>
      <c r="AI888" s="398">
        <v>109</v>
      </c>
      <c r="AJ888" s="396" t="s">
        <v>501</v>
      </c>
      <c r="AK888" s="396" t="s">
        <v>502</v>
      </c>
      <c r="AL888" s="395" t="s">
        <v>503</v>
      </c>
      <c r="AM888" s="396">
        <v>34810</v>
      </c>
      <c r="AN888" s="396">
        <v>71620</v>
      </c>
      <c r="AO888" s="395" t="s">
        <v>477</v>
      </c>
      <c r="AP888" s="395" t="s">
        <v>504</v>
      </c>
      <c r="AQ888" s="396" t="s">
        <v>1263</v>
      </c>
      <c r="AR888" s="396" t="s">
        <v>1025</v>
      </c>
      <c r="AS888" s="397" t="s">
        <v>2128</v>
      </c>
      <c r="AT888" s="396" t="s">
        <v>482</v>
      </c>
      <c r="AU888" s="396" t="s">
        <v>2131</v>
      </c>
      <c r="AV888" s="398" t="s">
        <v>2132</v>
      </c>
      <c r="AW888" s="396" t="s">
        <v>777</v>
      </c>
      <c r="AX888" s="396" t="s">
        <v>603</v>
      </c>
      <c r="AY888" s="398" t="s">
        <v>1599</v>
      </c>
      <c r="AZ888" s="396" t="s">
        <v>1053</v>
      </c>
      <c r="BA888" s="396" t="s">
        <v>1054</v>
      </c>
      <c r="BB888" s="396" t="s">
        <v>1055</v>
      </c>
      <c r="BC888" s="396" t="s">
        <v>512</v>
      </c>
      <c r="BD888" s="396" t="s">
        <v>2133</v>
      </c>
      <c r="BE888" s="397" t="s">
        <v>1650</v>
      </c>
      <c r="BF888" s="396" t="s">
        <v>273</v>
      </c>
      <c r="BG888" s="398" t="s">
        <v>2134</v>
      </c>
      <c r="BH888" s="396"/>
      <c r="BI888" s="396"/>
      <c r="BJ888" s="396"/>
      <c r="BK888" s="396"/>
      <c r="BL888" s="396"/>
      <c r="BM888" s="396"/>
      <c r="BN888" s="396"/>
      <c r="BO888" s="396"/>
      <c r="BP888" s="396"/>
      <c r="BQ888" s="396"/>
      <c r="BR888" s="396"/>
    </row>
    <row r="889" spans="1:70" s="399" customFormat="1" hidden="1" x14ac:dyDescent="0.35">
      <c r="A889" s="395" t="s">
        <v>477</v>
      </c>
      <c r="B889" s="396" t="s">
        <v>478</v>
      </c>
      <c r="C889" s="396" t="s">
        <v>479</v>
      </c>
      <c r="D889" s="397" t="s">
        <v>480</v>
      </c>
      <c r="E889" s="397" t="s">
        <v>481</v>
      </c>
      <c r="F889" s="396" t="s">
        <v>482</v>
      </c>
      <c r="G889" s="396" t="s">
        <v>483</v>
      </c>
      <c r="H889" s="396" t="s">
        <v>484</v>
      </c>
      <c r="I889" s="396" t="s">
        <v>485</v>
      </c>
      <c r="J889" s="396" t="s">
        <v>486</v>
      </c>
      <c r="K889" s="396" t="s">
        <v>487</v>
      </c>
      <c r="L889" s="395" t="s">
        <v>488</v>
      </c>
      <c r="M889" s="396" t="s">
        <v>607</v>
      </c>
      <c r="N889" s="396" t="s">
        <v>608</v>
      </c>
      <c r="O889" s="396" t="s">
        <v>487</v>
      </c>
      <c r="P889" s="396" t="s">
        <v>484</v>
      </c>
      <c r="Q889" s="395" t="s">
        <v>491</v>
      </c>
      <c r="R889" s="396" t="s">
        <v>492</v>
      </c>
      <c r="S889" s="396" t="s">
        <v>493</v>
      </c>
      <c r="T889" s="396">
        <v>54344440</v>
      </c>
      <c r="U889" s="396"/>
      <c r="V889" s="396"/>
      <c r="W889" s="397" t="s">
        <v>2123</v>
      </c>
      <c r="X889" s="396" t="s">
        <v>1262</v>
      </c>
      <c r="Y889" s="396" t="s">
        <v>496</v>
      </c>
      <c r="Z889" s="396" t="s">
        <v>497</v>
      </c>
      <c r="AA889" s="396" t="s">
        <v>498</v>
      </c>
      <c r="AB889" s="396" t="s">
        <v>499</v>
      </c>
      <c r="AC889" s="396" t="s">
        <v>500</v>
      </c>
      <c r="AD889" s="398">
        <v>109</v>
      </c>
      <c r="AE889" s="398">
        <v>109</v>
      </c>
      <c r="AF889" s="396" t="s">
        <v>741</v>
      </c>
      <c r="AG889" s="396">
        <v>1</v>
      </c>
      <c r="AH889" s="398">
        <v>109</v>
      </c>
      <c r="AI889" s="398">
        <v>109</v>
      </c>
      <c r="AJ889" s="396" t="s">
        <v>501</v>
      </c>
      <c r="AK889" s="396" t="s">
        <v>502</v>
      </c>
      <c r="AL889" s="395" t="s">
        <v>503</v>
      </c>
      <c r="AM889" s="396">
        <v>34810</v>
      </c>
      <c r="AN889" s="396">
        <v>71620</v>
      </c>
      <c r="AO889" s="395" t="s">
        <v>477</v>
      </c>
      <c r="AP889" s="395" t="s">
        <v>504</v>
      </c>
      <c r="AQ889" s="396" t="s">
        <v>1263</v>
      </c>
      <c r="AR889" s="396" t="s">
        <v>1025</v>
      </c>
      <c r="AS889" s="397" t="s">
        <v>2128</v>
      </c>
      <c r="AT889" s="396" t="s">
        <v>482</v>
      </c>
      <c r="AU889" s="396" t="s">
        <v>2131</v>
      </c>
      <c r="AV889" s="398" t="s">
        <v>2132</v>
      </c>
      <c r="AW889" s="396" t="s">
        <v>777</v>
      </c>
      <c r="AX889" s="396" t="s">
        <v>509</v>
      </c>
      <c r="AY889" s="398" t="s">
        <v>1599</v>
      </c>
      <c r="AZ889" s="396" t="s">
        <v>1053</v>
      </c>
      <c r="BA889" s="396" t="s">
        <v>1054</v>
      </c>
      <c r="BB889" s="396" t="s">
        <v>1055</v>
      </c>
      <c r="BC889" s="396" t="s">
        <v>512</v>
      </c>
      <c r="BD889" s="396" t="s">
        <v>2133</v>
      </c>
      <c r="BE889" s="397" t="s">
        <v>1650</v>
      </c>
      <c r="BF889" s="396" t="s">
        <v>273</v>
      </c>
      <c r="BG889" s="398" t="s">
        <v>2134</v>
      </c>
      <c r="BH889" s="396"/>
      <c r="BI889" s="396"/>
      <c r="BJ889" s="396"/>
      <c r="BK889" s="396"/>
      <c r="BL889" s="396"/>
      <c r="BM889" s="396"/>
      <c r="BN889" s="396"/>
      <c r="BO889" s="396"/>
      <c r="BP889" s="396"/>
      <c r="BQ889" s="396"/>
      <c r="BR889" s="396"/>
    </row>
    <row r="890" spans="1:70" s="399" customFormat="1" hidden="1" x14ac:dyDescent="0.35">
      <c r="A890" s="395" t="s">
        <v>477</v>
      </c>
      <c r="B890" s="396" t="s">
        <v>478</v>
      </c>
      <c r="C890" s="396" t="s">
        <v>479</v>
      </c>
      <c r="D890" s="397" t="s">
        <v>480</v>
      </c>
      <c r="E890" s="397" t="s">
        <v>481</v>
      </c>
      <c r="F890" s="396" t="s">
        <v>482</v>
      </c>
      <c r="G890" s="396" t="s">
        <v>483</v>
      </c>
      <c r="H890" s="396" t="s">
        <v>484</v>
      </c>
      <c r="I890" s="396" t="s">
        <v>485</v>
      </c>
      <c r="J890" s="396" t="s">
        <v>486</v>
      </c>
      <c r="K890" s="396" t="s">
        <v>487</v>
      </c>
      <c r="L890" s="395" t="s">
        <v>488</v>
      </c>
      <c r="M890" s="396" t="s">
        <v>607</v>
      </c>
      <c r="N890" s="396" t="s">
        <v>608</v>
      </c>
      <c r="O890" s="396" t="s">
        <v>487</v>
      </c>
      <c r="P890" s="396" t="s">
        <v>484</v>
      </c>
      <c r="Q890" s="395" t="s">
        <v>491</v>
      </c>
      <c r="R890" s="396" t="s">
        <v>492</v>
      </c>
      <c r="S890" s="396" t="s">
        <v>493</v>
      </c>
      <c r="T890" s="396">
        <v>54344443</v>
      </c>
      <c r="U890" s="396"/>
      <c r="V890" s="396"/>
      <c r="W890" s="397" t="s">
        <v>2123</v>
      </c>
      <c r="X890" s="396" t="s">
        <v>1262</v>
      </c>
      <c r="Y890" s="396" t="s">
        <v>496</v>
      </c>
      <c r="Z890" s="396" t="s">
        <v>497</v>
      </c>
      <c r="AA890" s="396" t="s">
        <v>498</v>
      </c>
      <c r="AB890" s="396" t="s">
        <v>499</v>
      </c>
      <c r="AC890" s="396" t="s">
        <v>500</v>
      </c>
      <c r="AD890" s="398">
        <v>100</v>
      </c>
      <c r="AE890" s="398">
        <v>100</v>
      </c>
      <c r="AF890" s="396" t="s">
        <v>741</v>
      </c>
      <c r="AG890" s="396">
        <v>1</v>
      </c>
      <c r="AH890" s="398">
        <v>100</v>
      </c>
      <c r="AI890" s="398">
        <v>100</v>
      </c>
      <c r="AJ890" s="396" t="s">
        <v>501</v>
      </c>
      <c r="AK890" s="396" t="s">
        <v>502</v>
      </c>
      <c r="AL890" s="395" t="s">
        <v>503</v>
      </c>
      <c r="AM890" s="396">
        <v>34810</v>
      </c>
      <c r="AN890" s="396">
        <v>71620</v>
      </c>
      <c r="AO890" s="395" t="s">
        <v>477</v>
      </c>
      <c r="AP890" s="395" t="s">
        <v>504</v>
      </c>
      <c r="AQ890" s="396" t="s">
        <v>1263</v>
      </c>
      <c r="AR890" s="396" t="s">
        <v>1025</v>
      </c>
      <c r="AS890" s="397" t="s">
        <v>2128</v>
      </c>
      <c r="AT890" s="396" t="s">
        <v>482</v>
      </c>
      <c r="AU890" s="396" t="s">
        <v>2131</v>
      </c>
      <c r="AV890" s="398" t="s">
        <v>2132</v>
      </c>
      <c r="AW890" s="396" t="s">
        <v>777</v>
      </c>
      <c r="AX890" s="396" t="s">
        <v>963</v>
      </c>
      <c r="AY890" s="398" t="s">
        <v>1891</v>
      </c>
      <c r="AZ890" s="396" t="s">
        <v>1053</v>
      </c>
      <c r="BA890" s="396" t="s">
        <v>1054</v>
      </c>
      <c r="BB890" s="396" t="s">
        <v>1055</v>
      </c>
      <c r="BC890" s="396" t="s">
        <v>512</v>
      </c>
      <c r="BD890" s="396" t="s">
        <v>2133</v>
      </c>
      <c r="BE890" s="397" t="s">
        <v>1650</v>
      </c>
      <c r="BF890" s="396" t="s">
        <v>273</v>
      </c>
      <c r="BG890" s="398" t="s">
        <v>2134</v>
      </c>
      <c r="BH890" s="396"/>
      <c r="BI890" s="396"/>
      <c r="BJ890" s="396"/>
      <c r="BK890" s="396"/>
      <c r="BL890" s="396"/>
      <c r="BM890" s="396"/>
      <c r="BN890" s="396"/>
      <c r="BO890" s="396"/>
      <c r="BP890" s="396"/>
      <c r="BQ890" s="396"/>
      <c r="BR890" s="396"/>
    </row>
    <row r="891" spans="1:70" hidden="1" x14ac:dyDescent="0.35">
      <c r="A891" s="301" t="s">
        <v>477</v>
      </c>
      <c r="B891" s="302" t="s">
        <v>478</v>
      </c>
      <c r="C891" s="302" t="s">
        <v>479</v>
      </c>
      <c r="D891" s="303" t="s">
        <v>480</v>
      </c>
      <c r="E891" s="303" t="s">
        <v>481</v>
      </c>
      <c r="F891" s="302" t="s">
        <v>482</v>
      </c>
      <c r="G891" s="302" t="s">
        <v>483</v>
      </c>
      <c r="H891" s="302" t="s">
        <v>484</v>
      </c>
      <c r="I891" s="302" t="s">
        <v>485</v>
      </c>
      <c r="J891" s="302" t="s">
        <v>486</v>
      </c>
      <c r="K891" s="302" t="s">
        <v>487</v>
      </c>
      <c r="L891" s="301" t="s">
        <v>488</v>
      </c>
      <c r="M891" s="302" t="s">
        <v>607</v>
      </c>
      <c r="N891" s="302" t="s">
        <v>608</v>
      </c>
      <c r="O891" s="302" t="s">
        <v>487</v>
      </c>
      <c r="P891" s="302" t="s">
        <v>484</v>
      </c>
      <c r="Q891" s="301" t="s">
        <v>491</v>
      </c>
      <c r="R891" s="302" t="s">
        <v>492</v>
      </c>
      <c r="S891" s="302" t="s">
        <v>493</v>
      </c>
      <c r="T891" s="302">
        <v>54384596</v>
      </c>
      <c r="U891" s="302"/>
      <c r="V891" s="302"/>
      <c r="W891" s="303" t="s">
        <v>2123</v>
      </c>
      <c r="X891" s="302" t="s">
        <v>792</v>
      </c>
      <c r="Y891" s="302" t="s">
        <v>496</v>
      </c>
      <c r="Z891" s="302" t="s">
        <v>793</v>
      </c>
      <c r="AA891" s="302"/>
      <c r="AB891" s="302" t="s">
        <v>794</v>
      </c>
      <c r="AC891" s="302" t="s">
        <v>795</v>
      </c>
      <c r="AD891" s="304">
        <v>0</v>
      </c>
      <c r="AE891" s="304">
        <v>62.86</v>
      </c>
      <c r="AF891" s="302" t="s">
        <v>741</v>
      </c>
      <c r="AG891" s="302">
        <v>1</v>
      </c>
      <c r="AH891" s="304">
        <v>0</v>
      </c>
      <c r="AI891" s="304">
        <v>62.86</v>
      </c>
      <c r="AJ891" s="302"/>
      <c r="AK891" s="302"/>
      <c r="AL891" s="301"/>
      <c r="AM891" s="302"/>
      <c r="AN891" s="302"/>
      <c r="AO891" s="301"/>
      <c r="AP891" s="301"/>
      <c r="AQ891" s="302" t="s">
        <v>796</v>
      </c>
      <c r="AR891" s="302"/>
      <c r="AS891" s="303"/>
      <c r="AT891" s="302"/>
      <c r="AU891" s="302"/>
      <c r="AV891" s="304"/>
      <c r="AW891" s="302"/>
      <c r="AX891" s="302"/>
      <c r="AY891" s="304"/>
      <c r="AZ891" s="302"/>
      <c r="BA891" s="302"/>
      <c r="BB891" s="302"/>
      <c r="BC891" s="302"/>
      <c r="BD891" s="302"/>
      <c r="BE891" s="303"/>
      <c r="BF891" s="302"/>
      <c r="BG891" s="304"/>
      <c r="BH891" s="302"/>
      <c r="BI891" s="302"/>
      <c r="BJ891" s="302"/>
      <c r="BK891" s="302"/>
      <c r="BL891" s="302"/>
      <c r="BM891" s="302"/>
      <c r="BN891" s="302"/>
      <c r="BO891" s="302"/>
      <c r="BP891" s="302"/>
      <c r="BQ891" s="302"/>
      <c r="BR891" s="302"/>
    </row>
    <row r="892" spans="1:70" s="399" customFormat="1" hidden="1" x14ac:dyDescent="0.35">
      <c r="A892" s="395" t="s">
        <v>477</v>
      </c>
      <c r="B892" s="396" t="s">
        <v>478</v>
      </c>
      <c r="C892" s="396" t="s">
        <v>479</v>
      </c>
      <c r="D892" s="397" t="s">
        <v>480</v>
      </c>
      <c r="E892" s="397" t="s">
        <v>481</v>
      </c>
      <c r="F892" s="396" t="s">
        <v>482</v>
      </c>
      <c r="G892" s="396" t="s">
        <v>483</v>
      </c>
      <c r="H892" s="396" t="s">
        <v>484</v>
      </c>
      <c r="I892" s="396" t="s">
        <v>485</v>
      </c>
      <c r="J892" s="396" t="s">
        <v>486</v>
      </c>
      <c r="K892" s="396" t="s">
        <v>487</v>
      </c>
      <c r="L892" s="395" t="s">
        <v>488</v>
      </c>
      <c r="M892" s="396" t="s">
        <v>607</v>
      </c>
      <c r="N892" s="396" t="s">
        <v>608</v>
      </c>
      <c r="O892" s="396" t="s">
        <v>487</v>
      </c>
      <c r="P892" s="396" t="s">
        <v>484</v>
      </c>
      <c r="Q892" s="395" t="s">
        <v>491</v>
      </c>
      <c r="R892" s="396" t="s">
        <v>492</v>
      </c>
      <c r="S892" s="396" t="s">
        <v>493</v>
      </c>
      <c r="T892" s="396">
        <v>54465146</v>
      </c>
      <c r="U892" s="396"/>
      <c r="V892" s="396"/>
      <c r="W892" s="397" t="s">
        <v>2135</v>
      </c>
      <c r="X892" s="396" t="s">
        <v>1262</v>
      </c>
      <c r="Y892" s="396" t="s">
        <v>496</v>
      </c>
      <c r="Z892" s="396" t="s">
        <v>497</v>
      </c>
      <c r="AA892" s="396" t="s">
        <v>498</v>
      </c>
      <c r="AB892" s="396" t="s">
        <v>499</v>
      </c>
      <c r="AC892" s="396" t="s">
        <v>500</v>
      </c>
      <c r="AD892" s="398">
        <v>300</v>
      </c>
      <c r="AE892" s="398">
        <v>300</v>
      </c>
      <c r="AF892" s="396" t="s">
        <v>741</v>
      </c>
      <c r="AG892" s="396">
        <v>1</v>
      </c>
      <c r="AH892" s="398">
        <v>300</v>
      </c>
      <c r="AI892" s="398">
        <v>300</v>
      </c>
      <c r="AJ892" s="396" t="s">
        <v>501</v>
      </c>
      <c r="AK892" s="396" t="s">
        <v>502</v>
      </c>
      <c r="AL892" s="395" t="s">
        <v>503</v>
      </c>
      <c r="AM892" s="396">
        <v>34810</v>
      </c>
      <c r="AN892" s="396">
        <v>71620</v>
      </c>
      <c r="AO892" s="395" t="s">
        <v>477</v>
      </c>
      <c r="AP892" s="395" t="s">
        <v>504</v>
      </c>
      <c r="AQ892" s="396" t="s">
        <v>1263</v>
      </c>
      <c r="AR892" s="396" t="s">
        <v>1025</v>
      </c>
      <c r="AS892" s="397" t="s">
        <v>2135</v>
      </c>
      <c r="AT892" s="396" t="s">
        <v>482</v>
      </c>
      <c r="AU892" s="396" t="s">
        <v>2136</v>
      </c>
      <c r="AV892" s="398" t="s">
        <v>1315</v>
      </c>
      <c r="AW892" s="396" t="s">
        <v>777</v>
      </c>
      <c r="AX892" s="396" t="s">
        <v>509</v>
      </c>
      <c r="AY892" s="398" t="s">
        <v>1315</v>
      </c>
      <c r="AZ892" s="396" t="s">
        <v>1484</v>
      </c>
      <c r="BA892" s="396" t="s">
        <v>1485</v>
      </c>
      <c r="BB892" s="396" t="s">
        <v>1486</v>
      </c>
      <c r="BC892" s="396" t="s">
        <v>512</v>
      </c>
      <c r="BD892" s="396" t="s">
        <v>2137</v>
      </c>
      <c r="BE892" s="397" t="s">
        <v>1646</v>
      </c>
      <c r="BF892" s="396" t="s">
        <v>741</v>
      </c>
      <c r="BG892" s="398" t="s">
        <v>1315</v>
      </c>
      <c r="BH892" s="396"/>
      <c r="BI892" s="396"/>
      <c r="BJ892" s="396"/>
      <c r="BK892" s="396"/>
      <c r="BL892" s="396"/>
      <c r="BM892" s="396"/>
      <c r="BN892" s="396"/>
      <c r="BO892" s="396"/>
      <c r="BP892" s="396"/>
      <c r="BQ892" s="396"/>
      <c r="BR892" s="396"/>
    </row>
    <row r="893" spans="1:70" hidden="1" x14ac:dyDescent="0.35">
      <c r="A893" s="301" t="s">
        <v>477</v>
      </c>
      <c r="B893" s="302" t="s">
        <v>478</v>
      </c>
      <c r="C893" s="302" t="s">
        <v>479</v>
      </c>
      <c r="D893" s="303" t="s">
        <v>480</v>
      </c>
      <c r="E893" s="303" t="s">
        <v>481</v>
      </c>
      <c r="F893" s="302" t="s">
        <v>482</v>
      </c>
      <c r="G893" s="302" t="s">
        <v>483</v>
      </c>
      <c r="H893" s="302" t="s">
        <v>484</v>
      </c>
      <c r="I893" s="302" t="s">
        <v>485</v>
      </c>
      <c r="J893" s="302" t="s">
        <v>486</v>
      </c>
      <c r="K893" s="302" t="s">
        <v>487</v>
      </c>
      <c r="L893" s="301" t="s">
        <v>488</v>
      </c>
      <c r="M893" s="302" t="s">
        <v>607</v>
      </c>
      <c r="N893" s="302" t="s">
        <v>608</v>
      </c>
      <c r="O893" s="302" t="s">
        <v>487</v>
      </c>
      <c r="P893" s="302" t="s">
        <v>484</v>
      </c>
      <c r="Q893" s="301" t="s">
        <v>491</v>
      </c>
      <c r="R893" s="302" t="s">
        <v>492</v>
      </c>
      <c r="S893" s="302" t="s">
        <v>493</v>
      </c>
      <c r="T893" s="302">
        <v>54495579</v>
      </c>
      <c r="U893" s="302"/>
      <c r="V893" s="302"/>
      <c r="W893" s="303" t="s">
        <v>2135</v>
      </c>
      <c r="X893" s="302" t="s">
        <v>792</v>
      </c>
      <c r="Y893" s="302" t="s">
        <v>496</v>
      </c>
      <c r="Z893" s="302" t="s">
        <v>793</v>
      </c>
      <c r="AA893" s="302"/>
      <c r="AB893" s="302" t="s">
        <v>794</v>
      </c>
      <c r="AC893" s="302" t="s">
        <v>795</v>
      </c>
      <c r="AD893" s="304">
        <v>0</v>
      </c>
      <c r="AE893" s="304">
        <v>21</v>
      </c>
      <c r="AF893" s="302" t="s">
        <v>741</v>
      </c>
      <c r="AG893" s="302">
        <v>1</v>
      </c>
      <c r="AH893" s="304">
        <v>0</v>
      </c>
      <c r="AI893" s="304">
        <v>21</v>
      </c>
      <c r="AJ893" s="302"/>
      <c r="AK893" s="302"/>
      <c r="AL893" s="301"/>
      <c r="AM893" s="302"/>
      <c r="AN893" s="302"/>
      <c r="AO893" s="301"/>
      <c r="AP893" s="301"/>
      <c r="AQ893" s="302" t="s">
        <v>796</v>
      </c>
      <c r="AR893" s="302"/>
      <c r="AS893" s="303"/>
      <c r="AT893" s="302"/>
      <c r="AU893" s="302"/>
      <c r="AV893" s="304"/>
      <c r="AW893" s="302"/>
      <c r="AX893" s="302"/>
      <c r="AY893" s="304"/>
      <c r="AZ893" s="302"/>
      <c r="BA893" s="302"/>
      <c r="BB893" s="302"/>
      <c r="BC893" s="302"/>
      <c r="BD893" s="302"/>
      <c r="BE893" s="303"/>
      <c r="BF893" s="302"/>
      <c r="BG893" s="304"/>
      <c r="BH893" s="302"/>
      <c r="BI893" s="302"/>
      <c r="BJ893" s="302"/>
      <c r="BK893" s="302"/>
      <c r="BL893" s="302"/>
      <c r="BM893" s="302"/>
      <c r="BN893" s="302"/>
      <c r="BO893" s="302"/>
      <c r="BP893" s="302"/>
      <c r="BQ893" s="302"/>
      <c r="BR893" s="302"/>
    </row>
    <row r="894" spans="1:70" s="399" customFormat="1" hidden="1" x14ac:dyDescent="0.35">
      <c r="A894" s="395" t="s">
        <v>477</v>
      </c>
      <c r="B894" s="396" t="s">
        <v>478</v>
      </c>
      <c r="C894" s="396" t="s">
        <v>479</v>
      </c>
      <c r="D894" s="397" t="s">
        <v>480</v>
      </c>
      <c r="E894" s="397" t="s">
        <v>481</v>
      </c>
      <c r="F894" s="396" t="s">
        <v>482</v>
      </c>
      <c r="G894" s="396" t="s">
        <v>483</v>
      </c>
      <c r="H894" s="396" t="s">
        <v>484</v>
      </c>
      <c r="I894" s="396" t="s">
        <v>485</v>
      </c>
      <c r="J894" s="396" t="s">
        <v>486</v>
      </c>
      <c r="K894" s="396" t="s">
        <v>487</v>
      </c>
      <c r="L894" s="395" t="s">
        <v>488</v>
      </c>
      <c r="M894" s="396" t="s">
        <v>607</v>
      </c>
      <c r="N894" s="396" t="s">
        <v>608</v>
      </c>
      <c r="O894" s="396" t="s">
        <v>487</v>
      </c>
      <c r="P894" s="396" t="s">
        <v>484</v>
      </c>
      <c r="Q894" s="395" t="s">
        <v>491</v>
      </c>
      <c r="R894" s="396" t="s">
        <v>492</v>
      </c>
      <c r="S894" s="396" t="s">
        <v>493</v>
      </c>
      <c r="T894" s="396">
        <v>54609065</v>
      </c>
      <c r="U894" s="396"/>
      <c r="V894" s="396"/>
      <c r="W894" s="397" t="s">
        <v>1646</v>
      </c>
      <c r="X894" s="396" t="s">
        <v>1262</v>
      </c>
      <c r="Y894" s="396" t="s">
        <v>496</v>
      </c>
      <c r="Z894" s="396" t="s">
        <v>497</v>
      </c>
      <c r="AA894" s="396" t="s">
        <v>498</v>
      </c>
      <c r="AB894" s="396" t="s">
        <v>499</v>
      </c>
      <c r="AC894" s="396" t="s">
        <v>500</v>
      </c>
      <c r="AD894" s="398">
        <v>-2536</v>
      </c>
      <c r="AE894" s="398">
        <v>-2536</v>
      </c>
      <c r="AF894" s="396" t="s">
        <v>741</v>
      </c>
      <c r="AG894" s="396">
        <v>1</v>
      </c>
      <c r="AH894" s="398">
        <v>-2536</v>
      </c>
      <c r="AI894" s="398">
        <v>-2536</v>
      </c>
      <c r="AJ894" s="396" t="s">
        <v>501</v>
      </c>
      <c r="AK894" s="396" t="s">
        <v>502</v>
      </c>
      <c r="AL894" s="395" t="s">
        <v>503</v>
      </c>
      <c r="AM894" s="396">
        <v>34810</v>
      </c>
      <c r="AN894" s="396">
        <v>71620</v>
      </c>
      <c r="AO894" s="395" t="s">
        <v>477</v>
      </c>
      <c r="AP894" s="395" t="s">
        <v>504</v>
      </c>
      <c r="AQ894" s="396" t="s">
        <v>1263</v>
      </c>
      <c r="AR894" s="396" t="s">
        <v>1025</v>
      </c>
      <c r="AS894" s="397" t="s">
        <v>1646</v>
      </c>
      <c r="AT894" s="396" t="s">
        <v>482</v>
      </c>
      <c r="AU894" s="396" t="s">
        <v>1647</v>
      </c>
      <c r="AV894" s="398" t="s">
        <v>606</v>
      </c>
      <c r="AW894" s="396"/>
      <c r="AX894" s="396" t="s">
        <v>603</v>
      </c>
      <c r="AY894" s="398" t="s">
        <v>2138</v>
      </c>
      <c r="AZ894" s="396" t="s">
        <v>986</v>
      </c>
      <c r="BA894" s="396" t="s">
        <v>986</v>
      </c>
      <c r="BB894" s="396" t="s">
        <v>987</v>
      </c>
      <c r="BC894" s="396" t="s">
        <v>988</v>
      </c>
      <c r="BD894" s="396" t="s">
        <v>1649</v>
      </c>
      <c r="BE894" s="397" t="s">
        <v>1650</v>
      </c>
      <c r="BF894" s="396" t="s">
        <v>741</v>
      </c>
      <c r="BG894" s="398" t="s">
        <v>606</v>
      </c>
      <c r="BH894" s="396"/>
      <c r="BI894" s="396"/>
      <c r="BJ894" s="396"/>
      <c r="BK894" s="396"/>
      <c r="BL894" s="396"/>
      <c r="BM894" s="396"/>
      <c r="BN894" s="396"/>
      <c r="BO894" s="396"/>
      <c r="BP894" s="396"/>
      <c r="BQ894" s="396"/>
      <c r="BR894" s="396"/>
    </row>
    <row r="895" spans="1:70" hidden="1" x14ac:dyDescent="0.35">
      <c r="A895" s="301" t="s">
        <v>477</v>
      </c>
      <c r="B895" s="302" t="s">
        <v>478</v>
      </c>
      <c r="C895" s="302" t="s">
        <v>479</v>
      </c>
      <c r="D895" s="303" t="s">
        <v>480</v>
      </c>
      <c r="E895" s="303" t="s">
        <v>481</v>
      </c>
      <c r="F895" s="302" t="s">
        <v>482</v>
      </c>
      <c r="G895" s="302" t="s">
        <v>483</v>
      </c>
      <c r="H895" s="302" t="s">
        <v>484</v>
      </c>
      <c r="I895" s="302" t="s">
        <v>485</v>
      </c>
      <c r="J895" s="302" t="s">
        <v>486</v>
      </c>
      <c r="K895" s="302" t="s">
        <v>487</v>
      </c>
      <c r="L895" s="301" t="s">
        <v>488</v>
      </c>
      <c r="M895" s="302" t="s">
        <v>607</v>
      </c>
      <c r="N895" s="302" t="s">
        <v>608</v>
      </c>
      <c r="O895" s="302" t="s">
        <v>487</v>
      </c>
      <c r="P895" s="302" t="s">
        <v>484</v>
      </c>
      <c r="Q895" s="301" t="s">
        <v>491</v>
      </c>
      <c r="R895" s="302" t="s">
        <v>492</v>
      </c>
      <c r="S895" s="302" t="s">
        <v>493</v>
      </c>
      <c r="T895" s="302">
        <v>54635235</v>
      </c>
      <c r="U895" s="302"/>
      <c r="V895" s="302"/>
      <c r="W895" s="303" t="s">
        <v>1646</v>
      </c>
      <c r="X895" s="302" t="s">
        <v>792</v>
      </c>
      <c r="Y895" s="302" t="s">
        <v>496</v>
      </c>
      <c r="Z895" s="302" t="s">
        <v>793</v>
      </c>
      <c r="AA895" s="302"/>
      <c r="AB895" s="302" t="s">
        <v>794</v>
      </c>
      <c r="AC895" s="302" t="s">
        <v>795</v>
      </c>
      <c r="AD895" s="304">
        <v>0</v>
      </c>
      <c r="AE895" s="304">
        <v>-177.52</v>
      </c>
      <c r="AF895" s="302" t="s">
        <v>741</v>
      </c>
      <c r="AG895" s="302">
        <v>1</v>
      </c>
      <c r="AH895" s="304">
        <v>0</v>
      </c>
      <c r="AI895" s="304">
        <v>-177.52</v>
      </c>
      <c r="AJ895" s="302"/>
      <c r="AK895" s="302"/>
      <c r="AL895" s="301"/>
      <c r="AM895" s="302"/>
      <c r="AN895" s="302"/>
      <c r="AO895" s="301"/>
      <c r="AP895" s="301"/>
      <c r="AQ895" s="302" t="s">
        <v>796</v>
      </c>
      <c r="AR895" s="302"/>
      <c r="AS895" s="303"/>
      <c r="AT895" s="302"/>
      <c r="AU895" s="302"/>
      <c r="AV895" s="304"/>
      <c r="AW895" s="302"/>
      <c r="AX895" s="302"/>
      <c r="AY895" s="304"/>
      <c r="AZ895" s="302"/>
      <c r="BA895" s="302"/>
      <c r="BB895" s="302"/>
      <c r="BC895" s="302"/>
      <c r="BD895" s="302"/>
      <c r="BE895" s="303"/>
      <c r="BF895" s="302"/>
      <c r="BG895" s="304"/>
      <c r="BH895" s="302"/>
      <c r="BI895" s="302"/>
      <c r="BJ895" s="302"/>
      <c r="BK895" s="302"/>
      <c r="BL895" s="302"/>
      <c r="BM895" s="302"/>
      <c r="BN895" s="302"/>
      <c r="BO895" s="302"/>
      <c r="BP895" s="302"/>
      <c r="BQ895" s="302"/>
      <c r="BR895" s="302"/>
    </row>
    <row r="896" spans="1:70" s="399" customFormat="1" hidden="1" x14ac:dyDescent="0.35">
      <c r="A896" s="395" t="s">
        <v>477</v>
      </c>
      <c r="B896" s="396" t="s">
        <v>478</v>
      </c>
      <c r="C896" s="396" t="s">
        <v>479</v>
      </c>
      <c r="D896" s="397" t="s">
        <v>480</v>
      </c>
      <c r="E896" s="397" t="s">
        <v>481</v>
      </c>
      <c r="F896" s="396" t="s">
        <v>482</v>
      </c>
      <c r="G896" s="396" t="s">
        <v>483</v>
      </c>
      <c r="H896" s="396" t="s">
        <v>484</v>
      </c>
      <c r="I896" s="396" t="s">
        <v>485</v>
      </c>
      <c r="J896" s="396" t="s">
        <v>486</v>
      </c>
      <c r="K896" s="396" t="s">
        <v>487</v>
      </c>
      <c r="L896" s="395" t="s">
        <v>488</v>
      </c>
      <c r="M896" s="396" t="s">
        <v>607</v>
      </c>
      <c r="N896" s="396" t="s">
        <v>608</v>
      </c>
      <c r="O896" s="396" t="s">
        <v>487</v>
      </c>
      <c r="P896" s="396" t="s">
        <v>484</v>
      </c>
      <c r="Q896" s="395" t="s">
        <v>491</v>
      </c>
      <c r="R896" s="396" t="s">
        <v>492</v>
      </c>
      <c r="S896" s="396" t="s">
        <v>493</v>
      </c>
      <c r="T896" s="396">
        <v>56118915</v>
      </c>
      <c r="U896" s="396"/>
      <c r="V896" s="396"/>
      <c r="W896" s="397" t="s">
        <v>1030</v>
      </c>
      <c r="X896" s="396" t="s">
        <v>764</v>
      </c>
      <c r="Y896" s="396" t="s">
        <v>496</v>
      </c>
      <c r="Z896" s="396" t="s">
        <v>497</v>
      </c>
      <c r="AA896" s="396" t="s">
        <v>498</v>
      </c>
      <c r="AB896" s="396" t="s">
        <v>499</v>
      </c>
      <c r="AC896" s="396" t="s">
        <v>500</v>
      </c>
      <c r="AD896" s="398">
        <v>1120000</v>
      </c>
      <c r="AE896" s="398">
        <v>1120000</v>
      </c>
      <c r="AF896" s="396" t="s">
        <v>273</v>
      </c>
      <c r="AG896" s="396">
        <v>2.2101E-4</v>
      </c>
      <c r="AH896" s="398">
        <v>253.37</v>
      </c>
      <c r="AI896" s="398">
        <v>253.37</v>
      </c>
      <c r="AJ896" s="396" t="s">
        <v>501</v>
      </c>
      <c r="AK896" s="396" t="s">
        <v>502</v>
      </c>
      <c r="AL896" s="395" t="s">
        <v>503</v>
      </c>
      <c r="AM896" s="396">
        <v>34810</v>
      </c>
      <c r="AN896" s="396">
        <v>71610</v>
      </c>
      <c r="AO896" s="395" t="s">
        <v>477</v>
      </c>
      <c r="AP896" s="395" t="s">
        <v>504</v>
      </c>
      <c r="AQ896" s="396" t="s">
        <v>766</v>
      </c>
      <c r="AR896" s="396" t="s">
        <v>1025</v>
      </c>
      <c r="AS896" s="397" t="s">
        <v>1030</v>
      </c>
      <c r="AT896" s="396" t="s">
        <v>482</v>
      </c>
      <c r="AU896" s="396" t="s">
        <v>2139</v>
      </c>
      <c r="AV896" s="398" t="s">
        <v>2115</v>
      </c>
      <c r="AW896" s="396" t="s">
        <v>751</v>
      </c>
      <c r="AX896" s="396" t="s">
        <v>509</v>
      </c>
      <c r="AY896" s="398" t="s">
        <v>2115</v>
      </c>
      <c r="AZ896" s="396">
        <v>1040764</v>
      </c>
      <c r="BA896" s="396" t="s">
        <v>749</v>
      </c>
      <c r="BB896" s="396" t="s">
        <v>750</v>
      </c>
      <c r="BC896" s="396" t="s">
        <v>512</v>
      </c>
      <c r="BD896" s="396" t="s">
        <v>2140</v>
      </c>
      <c r="BE896" s="397" t="s">
        <v>1075</v>
      </c>
      <c r="BF896" s="396" t="s">
        <v>273</v>
      </c>
      <c r="BG896" s="398" t="s">
        <v>2115</v>
      </c>
      <c r="BH896" s="396">
        <v>10227072</v>
      </c>
      <c r="BI896" s="396">
        <v>1</v>
      </c>
      <c r="BJ896" s="396" t="s">
        <v>751</v>
      </c>
      <c r="BK896" s="396" t="s">
        <v>600</v>
      </c>
      <c r="BL896" s="396" t="s">
        <v>601</v>
      </c>
      <c r="BM896" s="396"/>
      <c r="BN896" s="396"/>
      <c r="BO896" s="396"/>
      <c r="BP896" s="396"/>
      <c r="BQ896" s="396"/>
      <c r="BR896" s="396"/>
    </row>
    <row r="897" spans="1:70" s="399" customFormat="1" hidden="1" x14ac:dyDescent="0.35">
      <c r="A897" s="395" t="s">
        <v>477</v>
      </c>
      <c r="B897" s="396" t="s">
        <v>478</v>
      </c>
      <c r="C897" s="396" t="s">
        <v>479</v>
      </c>
      <c r="D897" s="397" t="s">
        <v>480</v>
      </c>
      <c r="E897" s="397" t="s">
        <v>481</v>
      </c>
      <c r="F897" s="396" t="s">
        <v>482</v>
      </c>
      <c r="G897" s="396" t="s">
        <v>483</v>
      </c>
      <c r="H897" s="396" t="s">
        <v>484</v>
      </c>
      <c r="I897" s="396" t="s">
        <v>485</v>
      </c>
      <c r="J897" s="396" t="s">
        <v>486</v>
      </c>
      <c r="K897" s="396" t="s">
        <v>487</v>
      </c>
      <c r="L897" s="395" t="s">
        <v>488</v>
      </c>
      <c r="M897" s="396" t="s">
        <v>607</v>
      </c>
      <c r="N897" s="396" t="s">
        <v>608</v>
      </c>
      <c r="O897" s="396" t="s">
        <v>487</v>
      </c>
      <c r="P897" s="396" t="s">
        <v>484</v>
      </c>
      <c r="Q897" s="395" t="s">
        <v>491</v>
      </c>
      <c r="R897" s="396" t="s">
        <v>492</v>
      </c>
      <c r="S897" s="396" t="s">
        <v>493</v>
      </c>
      <c r="T897" s="396">
        <v>56118916</v>
      </c>
      <c r="U897" s="396"/>
      <c r="V897" s="396"/>
      <c r="W897" s="397" t="s">
        <v>1030</v>
      </c>
      <c r="X897" s="396" t="s">
        <v>764</v>
      </c>
      <c r="Y897" s="396" t="s">
        <v>496</v>
      </c>
      <c r="Z897" s="396" t="s">
        <v>497</v>
      </c>
      <c r="AA897" s="396" t="s">
        <v>498</v>
      </c>
      <c r="AB897" s="396" t="s">
        <v>499</v>
      </c>
      <c r="AC897" s="396" t="s">
        <v>605</v>
      </c>
      <c r="AD897" s="398">
        <v>0</v>
      </c>
      <c r="AE897" s="398">
        <v>0</v>
      </c>
      <c r="AF897" s="396" t="s">
        <v>273</v>
      </c>
      <c r="AG897" s="396">
        <v>2.2101E-4</v>
      </c>
      <c r="AH897" s="398">
        <v>-5.84</v>
      </c>
      <c r="AI897" s="398">
        <v>-5.84</v>
      </c>
      <c r="AJ897" s="396" t="s">
        <v>501</v>
      </c>
      <c r="AK897" s="396" t="s">
        <v>502</v>
      </c>
      <c r="AL897" s="395" t="s">
        <v>503</v>
      </c>
      <c r="AM897" s="396">
        <v>34810</v>
      </c>
      <c r="AN897" s="396">
        <v>71610</v>
      </c>
      <c r="AO897" s="395" t="s">
        <v>477</v>
      </c>
      <c r="AP897" s="395" t="s">
        <v>504</v>
      </c>
      <c r="AQ897" s="396" t="s">
        <v>766</v>
      </c>
      <c r="AR897" s="396" t="s">
        <v>1025</v>
      </c>
      <c r="AS897" s="397" t="s">
        <v>1030</v>
      </c>
      <c r="AT897" s="396" t="s">
        <v>482</v>
      </c>
      <c r="AU897" s="396" t="s">
        <v>2139</v>
      </c>
      <c r="AV897" s="398" t="s">
        <v>2115</v>
      </c>
      <c r="AW897" s="396" t="s">
        <v>751</v>
      </c>
      <c r="AX897" s="396" t="s">
        <v>509</v>
      </c>
      <c r="AY897" s="398" t="s">
        <v>606</v>
      </c>
      <c r="AZ897" s="396">
        <v>1040764</v>
      </c>
      <c r="BA897" s="396" t="s">
        <v>749</v>
      </c>
      <c r="BB897" s="396" t="s">
        <v>750</v>
      </c>
      <c r="BC897" s="396" t="s">
        <v>512</v>
      </c>
      <c r="BD897" s="396" t="s">
        <v>2140</v>
      </c>
      <c r="BE897" s="397" t="s">
        <v>1075</v>
      </c>
      <c r="BF897" s="396" t="s">
        <v>273</v>
      </c>
      <c r="BG897" s="398" t="s">
        <v>2115</v>
      </c>
      <c r="BH897" s="396">
        <v>10227072</v>
      </c>
      <c r="BI897" s="396">
        <v>1</v>
      </c>
      <c r="BJ897" s="396" t="s">
        <v>751</v>
      </c>
      <c r="BK897" s="396" t="s">
        <v>600</v>
      </c>
      <c r="BL897" s="396" t="s">
        <v>601</v>
      </c>
      <c r="BM897" s="396"/>
      <c r="BN897" s="396"/>
      <c r="BO897" s="396"/>
      <c r="BP897" s="396"/>
      <c r="BQ897" s="396"/>
      <c r="BR897" s="396"/>
    </row>
    <row r="898" spans="1:70" hidden="1" x14ac:dyDescent="0.35">
      <c r="A898" s="301" t="s">
        <v>477</v>
      </c>
      <c r="B898" s="302" t="s">
        <v>478</v>
      </c>
      <c r="C898" s="302" t="s">
        <v>479</v>
      </c>
      <c r="D898" s="303" t="s">
        <v>480</v>
      </c>
      <c r="E898" s="303" t="s">
        <v>481</v>
      </c>
      <c r="F898" s="302" t="s">
        <v>482</v>
      </c>
      <c r="G898" s="302" t="s">
        <v>483</v>
      </c>
      <c r="H898" s="302" t="s">
        <v>484</v>
      </c>
      <c r="I898" s="302" t="s">
        <v>485</v>
      </c>
      <c r="J898" s="302" t="s">
        <v>486</v>
      </c>
      <c r="K898" s="302" t="s">
        <v>487</v>
      </c>
      <c r="L898" s="301" t="s">
        <v>488</v>
      </c>
      <c r="M898" s="302" t="s">
        <v>607</v>
      </c>
      <c r="N898" s="302" t="s">
        <v>608</v>
      </c>
      <c r="O898" s="302" t="s">
        <v>487</v>
      </c>
      <c r="P898" s="302" t="s">
        <v>484</v>
      </c>
      <c r="Q898" s="301" t="s">
        <v>491</v>
      </c>
      <c r="R898" s="302" t="s">
        <v>492</v>
      </c>
      <c r="S898" s="302" t="s">
        <v>493</v>
      </c>
      <c r="T898" s="302">
        <v>56129126</v>
      </c>
      <c r="U898" s="302"/>
      <c r="V898" s="302"/>
      <c r="W898" s="303" t="s">
        <v>1030</v>
      </c>
      <c r="X898" s="302" t="s">
        <v>792</v>
      </c>
      <c r="Y898" s="302" t="s">
        <v>496</v>
      </c>
      <c r="Z898" s="302" t="s">
        <v>793</v>
      </c>
      <c r="AA898" s="302"/>
      <c r="AB898" s="302" t="s">
        <v>794</v>
      </c>
      <c r="AC898" s="302" t="s">
        <v>795</v>
      </c>
      <c r="AD898" s="304">
        <v>0</v>
      </c>
      <c r="AE898" s="304">
        <v>78400</v>
      </c>
      <c r="AF898" s="302" t="s">
        <v>273</v>
      </c>
      <c r="AG898" s="302">
        <v>2.2101E-4</v>
      </c>
      <c r="AH898" s="304">
        <v>0</v>
      </c>
      <c r="AI898" s="304">
        <v>17.329999999999998</v>
      </c>
      <c r="AJ898" s="302"/>
      <c r="AK898" s="302"/>
      <c r="AL898" s="301"/>
      <c r="AM898" s="302"/>
      <c r="AN898" s="302"/>
      <c r="AO898" s="301"/>
      <c r="AP898" s="301"/>
      <c r="AQ898" s="302" t="s">
        <v>796</v>
      </c>
      <c r="AR898" s="302"/>
      <c r="AS898" s="303"/>
      <c r="AT898" s="302"/>
      <c r="AU898" s="302"/>
      <c r="AV898" s="304"/>
      <c r="AW898" s="302"/>
      <c r="AX898" s="302"/>
      <c r="AY898" s="304"/>
      <c r="AZ898" s="302"/>
      <c r="BA898" s="302"/>
      <c r="BB898" s="302"/>
      <c r="BC898" s="302"/>
      <c r="BD898" s="302"/>
      <c r="BE898" s="303"/>
      <c r="BF898" s="302"/>
      <c r="BG898" s="304"/>
      <c r="BH898" s="302"/>
      <c r="BI898" s="302"/>
      <c r="BJ898" s="302"/>
      <c r="BK898" s="302"/>
      <c r="BL898" s="302"/>
      <c r="BM898" s="302"/>
      <c r="BN898" s="302"/>
      <c r="BO898" s="302"/>
      <c r="BP898" s="302"/>
      <c r="BQ898" s="302"/>
      <c r="BR898" s="302"/>
    </row>
    <row r="899" spans="1:70" hidden="1" x14ac:dyDescent="0.35">
      <c r="A899" s="301" t="s">
        <v>477</v>
      </c>
      <c r="B899" s="302" t="s">
        <v>478</v>
      </c>
      <c r="C899" s="302" t="s">
        <v>479</v>
      </c>
      <c r="D899" s="303" t="s">
        <v>480</v>
      </c>
      <c r="E899" s="303" t="s">
        <v>481</v>
      </c>
      <c r="F899" s="302" t="s">
        <v>482</v>
      </c>
      <c r="G899" s="302" t="s">
        <v>483</v>
      </c>
      <c r="H899" s="302" t="s">
        <v>484</v>
      </c>
      <c r="I899" s="302" t="s">
        <v>485</v>
      </c>
      <c r="J899" s="302" t="s">
        <v>486</v>
      </c>
      <c r="K899" s="302" t="s">
        <v>487</v>
      </c>
      <c r="L899" s="301" t="s">
        <v>488</v>
      </c>
      <c r="M899" s="302" t="s">
        <v>607</v>
      </c>
      <c r="N899" s="302" t="s">
        <v>608</v>
      </c>
      <c r="O899" s="302" t="s">
        <v>487</v>
      </c>
      <c r="P899" s="302" t="s">
        <v>484</v>
      </c>
      <c r="Q899" s="301" t="s">
        <v>491</v>
      </c>
      <c r="R899" s="302" t="s">
        <v>492</v>
      </c>
      <c r="S899" s="302" t="s">
        <v>493</v>
      </c>
      <c r="T899" s="302">
        <v>57833849</v>
      </c>
      <c r="U899" s="302"/>
      <c r="V899" s="302"/>
      <c r="W899" s="303" t="s">
        <v>1655</v>
      </c>
      <c r="X899" s="302" t="s">
        <v>883</v>
      </c>
      <c r="Y899" s="302" t="s">
        <v>496</v>
      </c>
      <c r="Z899" s="302" t="s">
        <v>880</v>
      </c>
      <c r="AA899" s="302"/>
      <c r="AB899" s="302" t="s">
        <v>880</v>
      </c>
      <c r="AC899" s="302" t="s">
        <v>880</v>
      </c>
      <c r="AD899" s="304">
        <v>15.03</v>
      </c>
      <c r="AE899" s="304">
        <v>15.03</v>
      </c>
      <c r="AF899" s="302" t="s">
        <v>741</v>
      </c>
      <c r="AG899" s="302">
        <v>1</v>
      </c>
      <c r="AH899" s="304">
        <v>15.03</v>
      </c>
      <c r="AI899" s="304">
        <v>15.03</v>
      </c>
      <c r="AJ899" s="302" t="s">
        <v>501</v>
      </c>
      <c r="AK899" s="302" t="s">
        <v>502</v>
      </c>
      <c r="AL899" s="301" t="s">
        <v>503</v>
      </c>
      <c r="AM899" s="302">
        <v>34810</v>
      </c>
      <c r="AN899" s="302">
        <v>76125</v>
      </c>
      <c r="AO899" s="301" t="s">
        <v>477</v>
      </c>
      <c r="AP899" s="301" t="s">
        <v>504</v>
      </c>
      <c r="AQ899" s="302" t="s">
        <v>884</v>
      </c>
      <c r="AR899" s="302"/>
      <c r="AS899" s="303"/>
      <c r="AT899" s="302"/>
      <c r="AU899" s="302"/>
      <c r="AV899" s="304"/>
      <c r="AW899" s="302"/>
      <c r="AX899" s="302"/>
      <c r="AY899" s="304"/>
      <c r="AZ899" s="302"/>
      <c r="BA899" s="302"/>
      <c r="BB899" s="302"/>
      <c r="BC899" s="302"/>
      <c r="BD899" s="302"/>
      <c r="BE899" s="303"/>
      <c r="BF899" s="302"/>
      <c r="BG899" s="304"/>
      <c r="BH899" s="302"/>
      <c r="BI899" s="302"/>
      <c r="BJ899" s="302"/>
      <c r="BK899" s="302"/>
      <c r="BL899" s="302"/>
      <c r="BM899" s="302"/>
      <c r="BN899" s="302"/>
      <c r="BO899" s="302"/>
      <c r="BP899" s="302"/>
      <c r="BQ899" s="302"/>
      <c r="BR899" s="302"/>
    </row>
    <row r="900" spans="1:70" hidden="1" x14ac:dyDescent="0.35">
      <c r="A900" s="301" t="s">
        <v>477</v>
      </c>
      <c r="B900" s="302" t="s">
        <v>478</v>
      </c>
      <c r="C900" s="302" t="s">
        <v>479</v>
      </c>
      <c r="D900" s="303" t="s">
        <v>480</v>
      </c>
      <c r="E900" s="303" t="s">
        <v>481</v>
      </c>
      <c r="F900" s="302" t="s">
        <v>482</v>
      </c>
      <c r="G900" s="302" t="s">
        <v>483</v>
      </c>
      <c r="H900" s="302" t="s">
        <v>484</v>
      </c>
      <c r="I900" s="302" t="s">
        <v>485</v>
      </c>
      <c r="J900" s="302" t="s">
        <v>486</v>
      </c>
      <c r="K900" s="302" t="s">
        <v>487</v>
      </c>
      <c r="L900" s="301" t="s">
        <v>488</v>
      </c>
      <c r="M900" s="302" t="s">
        <v>607</v>
      </c>
      <c r="N900" s="302" t="s">
        <v>608</v>
      </c>
      <c r="O900" s="302" t="s">
        <v>487</v>
      </c>
      <c r="P900" s="302" t="s">
        <v>484</v>
      </c>
      <c r="Q900" s="301" t="s">
        <v>491</v>
      </c>
      <c r="R900" s="302" t="s">
        <v>492</v>
      </c>
      <c r="S900" s="302" t="s">
        <v>493</v>
      </c>
      <c r="T900" s="302">
        <v>57839306</v>
      </c>
      <c r="U900" s="302"/>
      <c r="V900" s="302"/>
      <c r="W900" s="303" t="s">
        <v>1655</v>
      </c>
      <c r="X900" s="302" t="s">
        <v>879</v>
      </c>
      <c r="Y900" s="302" t="s">
        <v>496</v>
      </c>
      <c r="Z900" s="302" t="s">
        <v>880</v>
      </c>
      <c r="AA900" s="302"/>
      <c r="AB900" s="302" t="s">
        <v>880</v>
      </c>
      <c r="AC900" s="302" t="s">
        <v>880</v>
      </c>
      <c r="AD900" s="304">
        <v>-6.78</v>
      </c>
      <c r="AE900" s="304">
        <v>-6.78</v>
      </c>
      <c r="AF900" s="302" t="s">
        <v>741</v>
      </c>
      <c r="AG900" s="302">
        <v>1</v>
      </c>
      <c r="AH900" s="304">
        <v>-6.78</v>
      </c>
      <c r="AI900" s="304">
        <v>-6.78</v>
      </c>
      <c r="AJ900" s="302" t="s">
        <v>501</v>
      </c>
      <c r="AK900" s="302" t="s">
        <v>502</v>
      </c>
      <c r="AL900" s="301" t="s">
        <v>503</v>
      </c>
      <c r="AM900" s="302">
        <v>34810</v>
      </c>
      <c r="AN900" s="302">
        <v>76135</v>
      </c>
      <c r="AO900" s="301" t="s">
        <v>477</v>
      </c>
      <c r="AP900" s="301" t="s">
        <v>504</v>
      </c>
      <c r="AQ900" s="302" t="s">
        <v>881</v>
      </c>
      <c r="AR900" s="302"/>
      <c r="AS900" s="303"/>
      <c r="AT900" s="302"/>
      <c r="AU900" s="302"/>
      <c r="AV900" s="304"/>
      <c r="AW900" s="302"/>
      <c r="AX900" s="302"/>
      <c r="AY900" s="304"/>
      <c r="AZ900" s="302"/>
      <c r="BA900" s="302"/>
      <c r="BB900" s="302"/>
      <c r="BC900" s="302"/>
      <c r="BD900" s="302"/>
      <c r="BE900" s="303"/>
      <c r="BF900" s="302"/>
      <c r="BG900" s="304"/>
      <c r="BH900" s="302"/>
      <c r="BI900" s="302"/>
      <c r="BJ900" s="302"/>
      <c r="BK900" s="302"/>
      <c r="BL900" s="302"/>
      <c r="BM900" s="302"/>
      <c r="BN900" s="302"/>
      <c r="BO900" s="302"/>
      <c r="BP900" s="302"/>
      <c r="BQ900" s="302"/>
      <c r="BR900" s="302"/>
    </row>
    <row r="901" spans="1:70" hidden="1" x14ac:dyDescent="0.35">
      <c r="A901" s="301" t="s">
        <v>477</v>
      </c>
      <c r="B901" s="302" t="s">
        <v>478</v>
      </c>
      <c r="C901" s="302" t="s">
        <v>479</v>
      </c>
      <c r="D901" s="303" t="s">
        <v>480</v>
      </c>
      <c r="E901" s="303" t="s">
        <v>481</v>
      </c>
      <c r="F901" s="302" t="s">
        <v>482</v>
      </c>
      <c r="G901" s="302" t="s">
        <v>483</v>
      </c>
      <c r="H901" s="302" t="s">
        <v>484</v>
      </c>
      <c r="I901" s="302" t="s">
        <v>485</v>
      </c>
      <c r="J901" s="302" t="s">
        <v>486</v>
      </c>
      <c r="K901" s="302" t="s">
        <v>487</v>
      </c>
      <c r="L901" s="301" t="s">
        <v>488</v>
      </c>
      <c r="M901" s="302" t="s">
        <v>607</v>
      </c>
      <c r="N901" s="302" t="s">
        <v>608</v>
      </c>
      <c r="O901" s="302" t="s">
        <v>487</v>
      </c>
      <c r="P901" s="302" t="s">
        <v>484</v>
      </c>
      <c r="Q901" s="301" t="s">
        <v>491</v>
      </c>
      <c r="R901" s="302" t="s">
        <v>492</v>
      </c>
      <c r="S901" s="302" t="s">
        <v>493</v>
      </c>
      <c r="T901" s="302">
        <v>57860057</v>
      </c>
      <c r="U901" s="302"/>
      <c r="V901" s="302"/>
      <c r="W901" s="303" t="s">
        <v>1069</v>
      </c>
      <c r="X901" s="302" t="s">
        <v>879</v>
      </c>
      <c r="Y901" s="302" t="s">
        <v>496</v>
      </c>
      <c r="Z901" s="302" t="s">
        <v>880</v>
      </c>
      <c r="AA901" s="302"/>
      <c r="AB901" s="302" t="s">
        <v>880</v>
      </c>
      <c r="AC901" s="302" t="s">
        <v>880</v>
      </c>
      <c r="AD901" s="304">
        <v>-3.9</v>
      </c>
      <c r="AE901" s="304">
        <v>-3.9</v>
      </c>
      <c r="AF901" s="302" t="s">
        <v>741</v>
      </c>
      <c r="AG901" s="302">
        <v>1</v>
      </c>
      <c r="AH901" s="304">
        <v>-3.9</v>
      </c>
      <c r="AI901" s="304">
        <v>-3.9</v>
      </c>
      <c r="AJ901" s="302" t="s">
        <v>501</v>
      </c>
      <c r="AK901" s="302" t="s">
        <v>502</v>
      </c>
      <c r="AL901" s="301" t="s">
        <v>503</v>
      </c>
      <c r="AM901" s="302">
        <v>34810</v>
      </c>
      <c r="AN901" s="302">
        <v>76135</v>
      </c>
      <c r="AO901" s="301" t="s">
        <v>477</v>
      </c>
      <c r="AP901" s="301" t="s">
        <v>504</v>
      </c>
      <c r="AQ901" s="302" t="s">
        <v>881</v>
      </c>
      <c r="AR901" s="302"/>
      <c r="AS901" s="303"/>
      <c r="AT901" s="302"/>
      <c r="AU901" s="302"/>
      <c r="AV901" s="304"/>
      <c r="AW901" s="302"/>
      <c r="AX901" s="302"/>
      <c r="AY901" s="304"/>
      <c r="AZ901" s="302"/>
      <c r="BA901" s="302"/>
      <c r="BB901" s="302"/>
      <c r="BC901" s="302"/>
      <c r="BD901" s="302"/>
      <c r="BE901" s="303"/>
      <c r="BF901" s="302"/>
      <c r="BG901" s="304"/>
      <c r="BH901" s="302"/>
      <c r="BI901" s="302"/>
      <c r="BJ901" s="302"/>
      <c r="BK901" s="302"/>
      <c r="BL901" s="302"/>
      <c r="BM901" s="302"/>
      <c r="BN901" s="302"/>
      <c r="BO901" s="302"/>
      <c r="BP901" s="302"/>
      <c r="BQ901" s="302"/>
      <c r="BR901" s="302"/>
    </row>
    <row r="902" spans="1:70" s="399" customFormat="1" hidden="1" x14ac:dyDescent="0.35">
      <c r="A902" s="395" t="s">
        <v>477</v>
      </c>
      <c r="B902" s="396" t="s">
        <v>478</v>
      </c>
      <c r="C902" s="396" t="s">
        <v>479</v>
      </c>
      <c r="D902" s="397" t="s">
        <v>480</v>
      </c>
      <c r="E902" s="397" t="s">
        <v>481</v>
      </c>
      <c r="F902" s="396" t="s">
        <v>482</v>
      </c>
      <c r="G902" s="396" t="s">
        <v>483</v>
      </c>
      <c r="H902" s="396" t="s">
        <v>484</v>
      </c>
      <c r="I902" s="396" t="s">
        <v>485</v>
      </c>
      <c r="J902" s="396" t="s">
        <v>486</v>
      </c>
      <c r="K902" s="396" t="s">
        <v>487</v>
      </c>
      <c r="L902" s="395" t="s">
        <v>488</v>
      </c>
      <c r="M902" s="396" t="s">
        <v>607</v>
      </c>
      <c r="N902" s="396" t="s">
        <v>608</v>
      </c>
      <c r="O902" s="396" t="s">
        <v>487</v>
      </c>
      <c r="P902" s="396" t="s">
        <v>484</v>
      </c>
      <c r="Q902" s="395" t="s">
        <v>491</v>
      </c>
      <c r="R902" s="396" t="s">
        <v>492</v>
      </c>
      <c r="S902" s="396" t="s">
        <v>493</v>
      </c>
      <c r="T902" s="396">
        <v>58050476</v>
      </c>
      <c r="U902" s="396"/>
      <c r="V902" s="396"/>
      <c r="W902" s="397" t="s">
        <v>1302</v>
      </c>
      <c r="X902" s="396" t="s">
        <v>1262</v>
      </c>
      <c r="Y902" s="396" t="s">
        <v>496</v>
      </c>
      <c r="Z902" s="396" t="s">
        <v>497</v>
      </c>
      <c r="AA902" s="396" t="s">
        <v>498</v>
      </c>
      <c r="AB902" s="396" t="s">
        <v>499</v>
      </c>
      <c r="AC902" s="396" t="s">
        <v>500</v>
      </c>
      <c r="AD902" s="398">
        <v>28</v>
      </c>
      <c r="AE902" s="398">
        <v>28</v>
      </c>
      <c r="AF902" s="396" t="s">
        <v>741</v>
      </c>
      <c r="AG902" s="396">
        <v>1</v>
      </c>
      <c r="AH902" s="398">
        <v>28</v>
      </c>
      <c r="AI902" s="398">
        <v>28</v>
      </c>
      <c r="AJ902" s="396" t="s">
        <v>501</v>
      </c>
      <c r="AK902" s="396" t="s">
        <v>502</v>
      </c>
      <c r="AL902" s="395" t="s">
        <v>503</v>
      </c>
      <c r="AM902" s="396">
        <v>34810</v>
      </c>
      <c r="AN902" s="396">
        <v>71620</v>
      </c>
      <c r="AO902" s="395" t="s">
        <v>477</v>
      </c>
      <c r="AP902" s="395" t="s">
        <v>504</v>
      </c>
      <c r="AQ902" s="396" t="s">
        <v>1263</v>
      </c>
      <c r="AR902" s="396" t="s">
        <v>572</v>
      </c>
      <c r="AS902" s="397" t="s">
        <v>1302</v>
      </c>
      <c r="AT902" s="396" t="s">
        <v>482</v>
      </c>
      <c r="AU902" s="396" t="s">
        <v>2141</v>
      </c>
      <c r="AV902" s="398" t="s">
        <v>873</v>
      </c>
      <c r="AW902" s="396" t="s">
        <v>839</v>
      </c>
      <c r="AX902" s="396" t="s">
        <v>509</v>
      </c>
      <c r="AY902" s="398" t="s">
        <v>873</v>
      </c>
      <c r="AZ902" s="396" t="s">
        <v>1484</v>
      </c>
      <c r="BA902" s="396" t="s">
        <v>1485</v>
      </c>
      <c r="BB902" s="396" t="s">
        <v>1486</v>
      </c>
      <c r="BC902" s="396" t="s">
        <v>512</v>
      </c>
      <c r="BD902" s="396" t="s">
        <v>2142</v>
      </c>
      <c r="BE902" s="397" t="s">
        <v>1094</v>
      </c>
      <c r="BF902" s="396" t="s">
        <v>741</v>
      </c>
      <c r="BG902" s="398" t="s">
        <v>873</v>
      </c>
      <c r="BH902" s="396"/>
      <c r="BI902" s="396"/>
      <c r="BJ902" s="396"/>
      <c r="BK902" s="396"/>
      <c r="BL902" s="396"/>
      <c r="BM902" s="396"/>
      <c r="BN902" s="396"/>
      <c r="BO902" s="396"/>
      <c r="BP902" s="396"/>
      <c r="BQ902" s="396"/>
      <c r="BR902" s="396"/>
    </row>
    <row r="903" spans="1:70" s="399" customFormat="1" hidden="1" x14ac:dyDescent="0.35">
      <c r="A903" s="395" t="s">
        <v>477</v>
      </c>
      <c r="B903" s="396" t="s">
        <v>478</v>
      </c>
      <c r="C903" s="396" t="s">
        <v>479</v>
      </c>
      <c r="D903" s="397" t="s">
        <v>480</v>
      </c>
      <c r="E903" s="397" t="s">
        <v>481</v>
      </c>
      <c r="F903" s="396" t="s">
        <v>482</v>
      </c>
      <c r="G903" s="396" t="s">
        <v>483</v>
      </c>
      <c r="H903" s="396" t="s">
        <v>484</v>
      </c>
      <c r="I903" s="396" t="s">
        <v>485</v>
      </c>
      <c r="J903" s="396" t="s">
        <v>486</v>
      </c>
      <c r="K903" s="396" t="s">
        <v>487</v>
      </c>
      <c r="L903" s="395" t="s">
        <v>488</v>
      </c>
      <c r="M903" s="396" t="s">
        <v>607</v>
      </c>
      <c r="N903" s="396" t="s">
        <v>608</v>
      </c>
      <c r="O903" s="396" t="s">
        <v>487</v>
      </c>
      <c r="P903" s="396" t="s">
        <v>484</v>
      </c>
      <c r="Q903" s="395" t="s">
        <v>491</v>
      </c>
      <c r="R903" s="396" t="s">
        <v>492</v>
      </c>
      <c r="S903" s="396" t="s">
        <v>493</v>
      </c>
      <c r="T903" s="396">
        <v>58056765</v>
      </c>
      <c r="U903" s="396"/>
      <c r="V903" s="396"/>
      <c r="W903" s="397" t="s">
        <v>1302</v>
      </c>
      <c r="X903" s="396" t="s">
        <v>1262</v>
      </c>
      <c r="Y903" s="396" t="s">
        <v>496</v>
      </c>
      <c r="Z903" s="396" t="s">
        <v>497</v>
      </c>
      <c r="AA903" s="396" t="s">
        <v>498</v>
      </c>
      <c r="AB903" s="396" t="s">
        <v>499</v>
      </c>
      <c r="AC903" s="396" t="s">
        <v>500</v>
      </c>
      <c r="AD903" s="398">
        <v>64000</v>
      </c>
      <c r="AE903" s="398">
        <v>64000</v>
      </c>
      <c r="AF903" s="396" t="s">
        <v>273</v>
      </c>
      <c r="AG903" s="396">
        <v>2.1424000000000001E-4</v>
      </c>
      <c r="AH903" s="398">
        <v>13.71</v>
      </c>
      <c r="AI903" s="398">
        <v>13.71</v>
      </c>
      <c r="AJ903" s="396" t="s">
        <v>501</v>
      </c>
      <c r="AK903" s="396" t="s">
        <v>502</v>
      </c>
      <c r="AL903" s="395" t="s">
        <v>503</v>
      </c>
      <c r="AM903" s="396">
        <v>34810</v>
      </c>
      <c r="AN903" s="396">
        <v>71620</v>
      </c>
      <c r="AO903" s="395" t="s">
        <v>477</v>
      </c>
      <c r="AP903" s="395" t="s">
        <v>504</v>
      </c>
      <c r="AQ903" s="396" t="s">
        <v>1263</v>
      </c>
      <c r="AR903" s="396" t="s">
        <v>572</v>
      </c>
      <c r="AS903" s="397" t="s">
        <v>1302</v>
      </c>
      <c r="AT903" s="396" t="s">
        <v>482</v>
      </c>
      <c r="AU903" s="396" t="s">
        <v>2143</v>
      </c>
      <c r="AV903" s="398" t="s">
        <v>2144</v>
      </c>
      <c r="AW903" s="396" t="s">
        <v>839</v>
      </c>
      <c r="AX903" s="396" t="s">
        <v>509</v>
      </c>
      <c r="AY903" s="398" t="s">
        <v>2144</v>
      </c>
      <c r="AZ903" s="396" t="s">
        <v>1418</v>
      </c>
      <c r="BA903" s="396" t="s">
        <v>1419</v>
      </c>
      <c r="BB903" s="396" t="s">
        <v>1420</v>
      </c>
      <c r="BC903" s="396" t="s">
        <v>1421</v>
      </c>
      <c r="BD903" s="396" t="s">
        <v>2145</v>
      </c>
      <c r="BE903" s="397" t="s">
        <v>1094</v>
      </c>
      <c r="BF903" s="396" t="s">
        <v>273</v>
      </c>
      <c r="BG903" s="398" t="s">
        <v>2144</v>
      </c>
      <c r="BH903" s="396"/>
      <c r="BI903" s="396"/>
      <c r="BJ903" s="396"/>
      <c r="BK903" s="396"/>
      <c r="BL903" s="396"/>
      <c r="BM903" s="396"/>
      <c r="BN903" s="396"/>
      <c r="BO903" s="396"/>
      <c r="BP903" s="396"/>
      <c r="BQ903" s="396"/>
      <c r="BR903" s="396"/>
    </row>
    <row r="904" spans="1:70" hidden="1" x14ac:dyDescent="0.35">
      <c r="A904" s="301" t="s">
        <v>477</v>
      </c>
      <c r="B904" s="302" t="s">
        <v>478</v>
      </c>
      <c r="C904" s="302" t="s">
        <v>479</v>
      </c>
      <c r="D904" s="303" t="s">
        <v>480</v>
      </c>
      <c r="E904" s="303" t="s">
        <v>481</v>
      </c>
      <c r="F904" s="302" t="s">
        <v>482</v>
      </c>
      <c r="G904" s="302" t="s">
        <v>483</v>
      </c>
      <c r="H904" s="302" t="s">
        <v>484</v>
      </c>
      <c r="I904" s="302" t="s">
        <v>485</v>
      </c>
      <c r="J904" s="302" t="s">
        <v>486</v>
      </c>
      <c r="K904" s="302" t="s">
        <v>487</v>
      </c>
      <c r="L904" s="301" t="s">
        <v>488</v>
      </c>
      <c r="M904" s="302" t="s">
        <v>607</v>
      </c>
      <c r="N904" s="302" t="s">
        <v>608</v>
      </c>
      <c r="O904" s="302" t="s">
        <v>487</v>
      </c>
      <c r="P904" s="302" t="s">
        <v>484</v>
      </c>
      <c r="Q904" s="301" t="s">
        <v>491</v>
      </c>
      <c r="R904" s="302" t="s">
        <v>492</v>
      </c>
      <c r="S904" s="302" t="s">
        <v>493</v>
      </c>
      <c r="T904" s="302">
        <v>58070364</v>
      </c>
      <c r="U904" s="302"/>
      <c r="V904" s="302"/>
      <c r="W904" s="303" t="s">
        <v>1302</v>
      </c>
      <c r="X904" s="302" t="s">
        <v>792</v>
      </c>
      <c r="Y904" s="302" t="s">
        <v>496</v>
      </c>
      <c r="Z904" s="302" t="s">
        <v>793</v>
      </c>
      <c r="AA904" s="302"/>
      <c r="AB904" s="302" t="s">
        <v>794</v>
      </c>
      <c r="AC904" s="302" t="s">
        <v>795</v>
      </c>
      <c r="AD904" s="304">
        <v>0</v>
      </c>
      <c r="AE904" s="304">
        <v>4480</v>
      </c>
      <c r="AF904" s="302" t="s">
        <v>273</v>
      </c>
      <c r="AG904" s="302">
        <v>2.1424000000000001E-4</v>
      </c>
      <c r="AH904" s="304">
        <v>0</v>
      </c>
      <c r="AI904" s="304">
        <v>0.96</v>
      </c>
      <c r="AJ904" s="302"/>
      <c r="AK904" s="302"/>
      <c r="AL904" s="301"/>
      <c r="AM904" s="302"/>
      <c r="AN904" s="302"/>
      <c r="AO904" s="301"/>
      <c r="AP904" s="301"/>
      <c r="AQ904" s="302" t="s">
        <v>796</v>
      </c>
      <c r="AR904" s="302"/>
      <c r="AS904" s="303"/>
      <c r="AT904" s="302"/>
      <c r="AU904" s="302"/>
      <c r="AV904" s="304"/>
      <c r="AW904" s="302"/>
      <c r="AX904" s="302"/>
      <c r="AY904" s="304"/>
      <c r="AZ904" s="302"/>
      <c r="BA904" s="302"/>
      <c r="BB904" s="302"/>
      <c r="BC904" s="302"/>
      <c r="BD904" s="302"/>
      <c r="BE904" s="303"/>
      <c r="BF904" s="302"/>
      <c r="BG904" s="304"/>
      <c r="BH904" s="302"/>
      <c r="BI904" s="302"/>
      <c r="BJ904" s="302"/>
      <c r="BK904" s="302"/>
      <c r="BL904" s="302"/>
      <c r="BM904" s="302"/>
      <c r="BN904" s="302"/>
      <c r="BO904" s="302"/>
      <c r="BP904" s="302"/>
      <c r="BQ904" s="302"/>
      <c r="BR904" s="302"/>
    </row>
    <row r="905" spans="1:70" hidden="1" x14ac:dyDescent="0.35">
      <c r="A905" s="301" t="s">
        <v>477</v>
      </c>
      <c r="B905" s="302" t="s">
        <v>478</v>
      </c>
      <c r="C905" s="302" t="s">
        <v>479</v>
      </c>
      <c r="D905" s="303" t="s">
        <v>480</v>
      </c>
      <c r="E905" s="303" t="s">
        <v>481</v>
      </c>
      <c r="F905" s="302" t="s">
        <v>482</v>
      </c>
      <c r="G905" s="302" t="s">
        <v>483</v>
      </c>
      <c r="H905" s="302" t="s">
        <v>484</v>
      </c>
      <c r="I905" s="302" t="s">
        <v>485</v>
      </c>
      <c r="J905" s="302" t="s">
        <v>486</v>
      </c>
      <c r="K905" s="302" t="s">
        <v>487</v>
      </c>
      <c r="L905" s="301" t="s">
        <v>488</v>
      </c>
      <c r="M905" s="302" t="s">
        <v>607</v>
      </c>
      <c r="N905" s="302" t="s">
        <v>608</v>
      </c>
      <c r="O905" s="302" t="s">
        <v>487</v>
      </c>
      <c r="P905" s="302" t="s">
        <v>484</v>
      </c>
      <c r="Q905" s="301" t="s">
        <v>491</v>
      </c>
      <c r="R905" s="302" t="s">
        <v>492</v>
      </c>
      <c r="S905" s="302" t="s">
        <v>493</v>
      </c>
      <c r="T905" s="302">
        <v>58070365</v>
      </c>
      <c r="U905" s="302"/>
      <c r="V905" s="302"/>
      <c r="W905" s="303" t="s">
        <v>1302</v>
      </c>
      <c r="X905" s="302" t="s">
        <v>792</v>
      </c>
      <c r="Y905" s="302" t="s">
        <v>496</v>
      </c>
      <c r="Z905" s="302" t="s">
        <v>793</v>
      </c>
      <c r="AA905" s="302"/>
      <c r="AB905" s="302" t="s">
        <v>794</v>
      </c>
      <c r="AC905" s="302" t="s">
        <v>795</v>
      </c>
      <c r="AD905" s="304">
        <v>0</v>
      </c>
      <c r="AE905" s="304">
        <v>1.96</v>
      </c>
      <c r="AF905" s="302" t="s">
        <v>741</v>
      </c>
      <c r="AG905" s="302">
        <v>1</v>
      </c>
      <c r="AH905" s="304">
        <v>0</v>
      </c>
      <c r="AI905" s="304">
        <v>1.96</v>
      </c>
      <c r="AJ905" s="302"/>
      <c r="AK905" s="302"/>
      <c r="AL905" s="301"/>
      <c r="AM905" s="302"/>
      <c r="AN905" s="302"/>
      <c r="AO905" s="301"/>
      <c r="AP905" s="301"/>
      <c r="AQ905" s="302" t="s">
        <v>796</v>
      </c>
      <c r="AR905" s="302"/>
      <c r="AS905" s="303"/>
      <c r="AT905" s="302"/>
      <c r="AU905" s="302"/>
      <c r="AV905" s="304"/>
      <c r="AW905" s="302"/>
      <c r="AX905" s="302"/>
      <c r="AY905" s="304"/>
      <c r="AZ905" s="302"/>
      <c r="BA905" s="302"/>
      <c r="BB905" s="302"/>
      <c r="BC905" s="302"/>
      <c r="BD905" s="302"/>
      <c r="BE905" s="303"/>
      <c r="BF905" s="302"/>
      <c r="BG905" s="304"/>
      <c r="BH905" s="302"/>
      <c r="BI905" s="302"/>
      <c r="BJ905" s="302"/>
      <c r="BK905" s="302"/>
      <c r="BL905" s="302"/>
      <c r="BM905" s="302"/>
      <c r="BN905" s="302"/>
      <c r="BO905" s="302"/>
      <c r="BP905" s="302"/>
      <c r="BQ905" s="302"/>
      <c r="BR905" s="302"/>
    </row>
    <row r="906" spans="1:70" s="399" customFormat="1" hidden="1" x14ac:dyDescent="0.35">
      <c r="A906" s="395" t="s">
        <v>477</v>
      </c>
      <c r="B906" s="396" t="s">
        <v>478</v>
      </c>
      <c r="C906" s="396" t="s">
        <v>479</v>
      </c>
      <c r="D906" s="397" t="s">
        <v>480</v>
      </c>
      <c r="E906" s="397" t="s">
        <v>481</v>
      </c>
      <c r="F906" s="396" t="s">
        <v>482</v>
      </c>
      <c r="G906" s="396" t="s">
        <v>483</v>
      </c>
      <c r="H906" s="396" t="s">
        <v>484</v>
      </c>
      <c r="I906" s="396" t="s">
        <v>485</v>
      </c>
      <c r="J906" s="396" t="s">
        <v>486</v>
      </c>
      <c r="K906" s="396" t="s">
        <v>487</v>
      </c>
      <c r="L906" s="395" t="s">
        <v>488</v>
      </c>
      <c r="M906" s="396" t="s">
        <v>607</v>
      </c>
      <c r="N906" s="396" t="s">
        <v>608</v>
      </c>
      <c r="O906" s="396" t="s">
        <v>487</v>
      </c>
      <c r="P906" s="396" t="s">
        <v>484</v>
      </c>
      <c r="Q906" s="395" t="s">
        <v>491</v>
      </c>
      <c r="R906" s="396" t="s">
        <v>492</v>
      </c>
      <c r="S906" s="396" t="s">
        <v>493</v>
      </c>
      <c r="T906" s="396">
        <v>61847048</v>
      </c>
      <c r="U906" s="396"/>
      <c r="V906" s="396"/>
      <c r="W906" s="397" t="s">
        <v>1147</v>
      </c>
      <c r="X906" s="396" t="s">
        <v>1262</v>
      </c>
      <c r="Y906" s="396" t="s">
        <v>496</v>
      </c>
      <c r="Z906" s="396" t="s">
        <v>497</v>
      </c>
      <c r="AA906" s="396" t="s">
        <v>498</v>
      </c>
      <c r="AB906" s="396" t="s">
        <v>499</v>
      </c>
      <c r="AC906" s="396" t="s">
        <v>500</v>
      </c>
      <c r="AD906" s="398">
        <v>2044000</v>
      </c>
      <c r="AE906" s="398">
        <v>2044000</v>
      </c>
      <c r="AF906" s="396" t="s">
        <v>273</v>
      </c>
      <c r="AG906" s="396">
        <v>2.1315E-4</v>
      </c>
      <c r="AH906" s="398">
        <v>435.68</v>
      </c>
      <c r="AI906" s="398">
        <v>435.68</v>
      </c>
      <c r="AJ906" s="396" t="s">
        <v>501</v>
      </c>
      <c r="AK906" s="396" t="s">
        <v>502</v>
      </c>
      <c r="AL906" s="395" t="s">
        <v>503</v>
      </c>
      <c r="AM906" s="396">
        <v>34810</v>
      </c>
      <c r="AN906" s="396">
        <v>71620</v>
      </c>
      <c r="AO906" s="395" t="s">
        <v>477</v>
      </c>
      <c r="AP906" s="395" t="s">
        <v>504</v>
      </c>
      <c r="AQ906" s="396" t="s">
        <v>1263</v>
      </c>
      <c r="AR906" s="396" t="s">
        <v>1126</v>
      </c>
      <c r="AS906" s="397" t="s">
        <v>1147</v>
      </c>
      <c r="AT906" s="396" t="s">
        <v>482</v>
      </c>
      <c r="AU906" s="396" t="s">
        <v>2146</v>
      </c>
      <c r="AV906" s="398" t="s">
        <v>2147</v>
      </c>
      <c r="AW906" s="396" t="s">
        <v>1174</v>
      </c>
      <c r="AX906" s="396" t="s">
        <v>963</v>
      </c>
      <c r="AY906" s="398" t="s">
        <v>2148</v>
      </c>
      <c r="AZ906" s="396" t="s">
        <v>1418</v>
      </c>
      <c r="BA906" s="396" t="s">
        <v>1419</v>
      </c>
      <c r="BB906" s="396" t="s">
        <v>1420</v>
      </c>
      <c r="BC906" s="396" t="s">
        <v>1421</v>
      </c>
      <c r="BD906" s="396" t="s">
        <v>2149</v>
      </c>
      <c r="BE906" s="397" t="s">
        <v>1121</v>
      </c>
      <c r="BF906" s="396" t="s">
        <v>273</v>
      </c>
      <c r="BG906" s="398" t="s">
        <v>2147</v>
      </c>
      <c r="BH906" s="396"/>
      <c r="BI906" s="396"/>
      <c r="BJ906" s="396"/>
      <c r="BK906" s="396"/>
      <c r="BL906" s="396"/>
      <c r="BM906" s="396"/>
      <c r="BN906" s="396"/>
      <c r="BO906" s="396"/>
      <c r="BP906" s="396"/>
      <c r="BQ906" s="396"/>
      <c r="BR906" s="396"/>
    </row>
    <row r="907" spans="1:70" s="399" customFormat="1" hidden="1" x14ac:dyDescent="0.35">
      <c r="A907" s="395" t="s">
        <v>477</v>
      </c>
      <c r="B907" s="396" t="s">
        <v>478</v>
      </c>
      <c r="C907" s="396" t="s">
        <v>479</v>
      </c>
      <c r="D907" s="397" t="s">
        <v>480</v>
      </c>
      <c r="E907" s="397" t="s">
        <v>481</v>
      </c>
      <c r="F907" s="396" t="s">
        <v>482</v>
      </c>
      <c r="G907" s="396" t="s">
        <v>483</v>
      </c>
      <c r="H907" s="396" t="s">
        <v>484</v>
      </c>
      <c r="I907" s="396" t="s">
        <v>485</v>
      </c>
      <c r="J907" s="396" t="s">
        <v>486</v>
      </c>
      <c r="K907" s="396" t="s">
        <v>487</v>
      </c>
      <c r="L907" s="395" t="s">
        <v>488</v>
      </c>
      <c r="M907" s="396" t="s">
        <v>607</v>
      </c>
      <c r="N907" s="396" t="s">
        <v>608</v>
      </c>
      <c r="O907" s="396" t="s">
        <v>487</v>
      </c>
      <c r="P907" s="396" t="s">
        <v>484</v>
      </c>
      <c r="Q907" s="395" t="s">
        <v>491</v>
      </c>
      <c r="R907" s="396" t="s">
        <v>492</v>
      </c>
      <c r="S907" s="396" t="s">
        <v>493</v>
      </c>
      <c r="T907" s="396">
        <v>61847066</v>
      </c>
      <c r="U907" s="396"/>
      <c r="V907" s="396"/>
      <c r="W907" s="397" t="s">
        <v>1147</v>
      </c>
      <c r="X907" s="396" t="s">
        <v>1262</v>
      </c>
      <c r="Y907" s="396" t="s">
        <v>496</v>
      </c>
      <c r="Z907" s="396" t="s">
        <v>497</v>
      </c>
      <c r="AA907" s="396" t="s">
        <v>498</v>
      </c>
      <c r="AB907" s="396" t="s">
        <v>499</v>
      </c>
      <c r="AC907" s="396" t="s">
        <v>500</v>
      </c>
      <c r="AD907" s="398">
        <v>511000</v>
      </c>
      <c r="AE907" s="398">
        <v>511000</v>
      </c>
      <c r="AF907" s="396" t="s">
        <v>273</v>
      </c>
      <c r="AG907" s="396">
        <v>2.1315E-4</v>
      </c>
      <c r="AH907" s="398">
        <v>108.92</v>
      </c>
      <c r="AI907" s="398">
        <v>108.92</v>
      </c>
      <c r="AJ907" s="396" t="s">
        <v>501</v>
      </c>
      <c r="AK907" s="396" t="s">
        <v>502</v>
      </c>
      <c r="AL907" s="395" t="s">
        <v>503</v>
      </c>
      <c r="AM907" s="396">
        <v>34810</v>
      </c>
      <c r="AN907" s="396">
        <v>71620</v>
      </c>
      <c r="AO907" s="395" t="s">
        <v>477</v>
      </c>
      <c r="AP907" s="395" t="s">
        <v>504</v>
      </c>
      <c r="AQ907" s="396" t="s">
        <v>1263</v>
      </c>
      <c r="AR907" s="396" t="s">
        <v>1126</v>
      </c>
      <c r="AS907" s="397" t="s">
        <v>1147</v>
      </c>
      <c r="AT907" s="396" t="s">
        <v>482</v>
      </c>
      <c r="AU907" s="396" t="s">
        <v>2146</v>
      </c>
      <c r="AV907" s="398" t="s">
        <v>2147</v>
      </c>
      <c r="AW907" s="396" t="s">
        <v>1174</v>
      </c>
      <c r="AX907" s="396" t="s">
        <v>603</v>
      </c>
      <c r="AY907" s="398" t="s">
        <v>2150</v>
      </c>
      <c r="AZ907" s="396" t="s">
        <v>1418</v>
      </c>
      <c r="BA907" s="396" t="s">
        <v>1419</v>
      </c>
      <c r="BB907" s="396" t="s">
        <v>1420</v>
      </c>
      <c r="BC907" s="396" t="s">
        <v>1421</v>
      </c>
      <c r="BD907" s="396" t="s">
        <v>2149</v>
      </c>
      <c r="BE907" s="397" t="s">
        <v>1121</v>
      </c>
      <c r="BF907" s="396" t="s">
        <v>273</v>
      </c>
      <c r="BG907" s="398" t="s">
        <v>2147</v>
      </c>
      <c r="BH907" s="396"/>
      <c r="BI907" s="396"/>
      <c r="BJ907" s="396"/>
      <c r="BK907" s="396"/>
      <c r="BL907" s="396"/>
      <c r="BM907" s="396"/>
      <c r="BN907" s="396"/>
      <c r="BO907" s="396"/>
      <c r="BP907" s="396"/>
      <c r="BQ907" s="396"/>
      <c r="BR907" s="396"/>
    </row>
    <row r="908" spans="1:70" s="399" customFormat="1" hidden="1" x14ac:dyDescent="0.35">
      <c r="A908" s="395" t="s">
        <v>477</v>
      </c>
      <c r="B908" s="396" t="s">
        <v>478</v>
      </c>
      <c r="C908" s="396" t="s">
        <v>479</v>
      </c>
      <c r="D908" s="397" t="s">
        <v>480</v>
      </c>
      <c r="E908" s="397" t="s">
        <v>481</v>
      </c>
      <c r="F908" s="396" t="s">
        <v>482</v>
      </c>
      <c r="G908" s="396" t="s">
        <v>483</v>
      </c>
      <c r="H908" s="396" t="s">
        <v>484</v>
      </c>
      <c r="I908" s="396" t="s">
        <v>485</v>
      </c>
      <c r="J908" s="396" t="s">
        <v>486</v>
      </c>
      <c r="K908" s="396" t="s">
        <v>487</v>
      </c>
      <c r="L908" s="395" t="s">
        <v>488</v>
      </c>
      <c r="M908" s="396" t="s">
        <v>607</v>
      </c>
      <c r="N908" s="396" t="s">
        <v>608</v>
      </c>
      <c r="O908" s="396" t="s">
        <v>487</v>
      </c>
      <c r="P908" s="396" t="s">
        <v>484</v>
      </c>
      <c r="Q908" s="395" t="s">
        <v>491</v>
      </c>
      <c r="R908" s="396" t="s">
        <v>492</v>
      </c>
      <c r="S908" s="396" t="s">
        <v>493</v>
      </c>
      <c r="T908" s="396">
        <v>61847072</v>
      </c>
      <c r="U908" s="396"/>
      <c r="V908" s="396"/>
      <c r="W908" s="397" t="s">
        <v>1147</v>
      </c>
      <c r="X908" s="396" t="s">
        <v>1262</v>
      </c>
      <c r="Y908" s="396" t="s">
        <v>496</v>
      </c>
      <c r="Z908" s="396" t="s">
        <v>497</v>
      </c>
      <c r="AA908" s="396" t="s">
        <v>498</v>
      </c>
      <c r="AB908" s="396" t="s">
        <v>499</v>
      </c>
      <c r="AC908" s="396" t="s">
        <v>500</v>
      </c>
      <c r="AD908" s="398">
        <v>3750000</v>
      </c>
      <c r="AE908" s="398">
        <v>3750000</v>
      </c>
      <c r="AF908" s="396" t="s">
        <v>273</v>
      </c>
      <c r="AG908" s="396">
        <v>2.1315E-4</v>
      </c>
      <c r="AH908" s="398">
        <v>799.31</v>
      </c>
      <c r="AI908" s="398">
        <v>799.31</v>
      </c>
      <c r="AJ908" s="396" t="s">
        <v>501</v>
      </c>
      <c r="AK908" s="396" t="s">
        <v>502</v>
      </c>
      <c r="AL908" s="395" t="s">
        <v>503</v>
      </c>
      <c r="AM908" s="396">
        <v>34810</v>
      </c>
      <c r="AN908" s="396">
        <v>71620</v>
      </c>
      <c r="AO908" s="395" t="s">
        <v>477</v>
      </c>
      <c r="AP908" s="395" t="s">
        <v>504</v>
      </c>
      <c r="AQ908" s="396" t="s">
        <v>1263</v>
      </c>
      <c r="AR908" s="396" t="s">
        <v>1126</v>
      </c>
      <c r="AS908" s="397" t="s">
        <v>1147</v>
      </c>
      <c r="AT908" s="396" t="s">
        <v>482</v>
      </c>
      <c r="AU908" s="396" t="s">
        <v>2146</v>
      </c>
      <c r="AV908" s="398" t="s">
        <v>2147</v>
      </c>
      <c r="AW908" s="396" t="s">
        <v>1174</v>
      </c>
      <c r="AX908" s="396" t="s">
        <v>509</v>
      </c>
      <c r="AY908" s="398" t="s">
        <v>2151</v>
      </c>
      <c r="AZ908" s="396" t="s">
        <v>1418</v>
      </c>
      <c r="BA908" s="396" t="s">
        <v>1419</v>
      </c>
      <c r="BB908" s="396" t="s">
        <v>1420</v>
      </c>
      <c r="BC908" s="396" t="s">
        <v>1421</v>
      </c>
      <c r="BD908" s="396" t="s">
        <v>2149</v>
      </c>
      <c r="BE908" s="397" t="s">
        <v>1121</v>
      </c>
      <c r="BF908" s="396" t="s">
        <v>273</v>
      </c>
      <c r="BG908" s="398" t="s">
        <v>2147</v>
      </c>
      <c r="BH908" s="396"/>
      <c r="BI908" s="396"/>
      <c r="BJ908" s="396"/>
      <c r="BK908" s="396"/>
      <c r="BL908" s="396"/>
      <c r="BM908" s="396"/>
      <c r="BN908" s="396"/>
      <c r="BO908" s="396"/>
      <c r="BP908" s="396"/>
      <c r="BQ908" s="396"/>
      <c r="BR908" s="396"/>
    </row>
    <row r="909" spans="1:70" s="399" customFormat="1" hidden="1" x14ac:dyDescent="0.35">
      <c r="A909" s="395" t="s">
        <v>477</v>
      </c>
      <c r="B909" s="396" t="s">
        <v>478</v>
      </c>
      <c r="C909" s="396" t="s">
        <v>479</v>
      </c>
      <c r="D909" s="397" t="s">
        <v>480</v>
      </c>
      <c r="E909" s="397" t="s">
        <v>481</v>
      </c>
      <c r="F909" s="396" t="s">
        <v>482</v>
      </c>
      <c r="G909" s="396" t="s">
        <v>483</v>
      </c>
      <c r="H909" s="396" t="s">
        <v>484</v>
      </c>
      <c r="I909" s="396" t="s">
        <v>485</v>
      </c>
      <c r="J909" s="396" t="s">
        <v>486</v>
      </c>
      <c r="K909" s="396" t="s">
        <v>487</v>
      </c>
      <c r="L909" s="395" t="s">
        <v>488</v>
      </c>
      <c r="M909" s="396" t="s">
        <v>607</v>
      </c>
      <c r="N909" s="396" t="s">
        <v>608</v>
      </c>
      <c r="O909" s="396" t="s">
        <v>487</v>
      </c>
      <c r="P909" s="396" t="s">
        <v>484</v>
      </c>
      <c r="Q909" s="395" t="s">
        <v>491</v>
      </c>
      <c r="R909" s="396" t="s">
        <v>492</v>
      </c>
      <c r="S909" s="396" t="s">
        <v>493</v>
      </c>
      <c r="T909" s="396">
        <v>61864242</v>
      </c>
      <c r="U909" s="396"/>
      <c r="V909" s="396"/>
      <c r="W909" s="397" t="s">
        <v>2152</v>
      </c>
      <c r="X909" s="396" t="s">
        <v>1262</v>
      </c>
      <c r="Y909" s="396" t="s">
        <v>496</v>
      </c>
      <c r="Z909" s="396" t="s">
        <v>497</v>
      </c>
      <c r="AA909" s="396" t="s">
        <v>498</v>
      </c>
      <c r="AB909" s="396" t="s">
        <v>499</v>
      </c>
      <c r="AC909" s="396" t="s">
        <v>500</v>
      </c>
      <c r="AD909" s="398">
        <v>436</v>
      </c>
      <c r="AE909" s="398">
        <v>436</v>
      </c>
      <c r="AF909" s="396" t="s">
        <v>741</v>
      </c>
      <c r="AG909" s="396">
        <v>1</v>
      </c>
      <c r="AH909" s="398">
        <v>436</v>
      </c>
      <c r="AI909" s="398">
        <v>436</v>
      </c>
      <c r="AJ909" s="396" t="s">
        <v>501</v>
      </c>
      <c r="AK909" s="396" t="s">
        <v>502</v>
      </c>
      <c r="AL909" s="395" t="s">
        <v>503</v>
      </c>
      <c r="AM909" s="396">
        <v>34810</v>
      </c>
      <c r="AN909" s="396">
        <v>71620</v>
      </c>
      <c r="AO909" s="395" t="s">
        <v>477</v>
      </c>
      <c r="AP909" s="395" t="s">
        <v>504</v>
      </c>
      <c r="AQ909" s="396" t="s">
        <v>1263</v>
      </c>
      <c r="AR909" s="396" t="s">
        <v>1126</v>
      </c>
      <c r="AS909" s="397" t="s">
        <v>2152</v>
      </c>
      <c r="AT909" s="396" t="s">
        <v>482</v>
      </c>
      <c r="AU909" s="396" t="s">
        <v>2153</v>
      </c>
      <c r="AV909" s="398" t="s">
        <v>2154</v>
      </c>
      <c r="AW909" s="396" t="s">
        <v>1174</v>
      </c>
      <c r="AX909" s="396" t="s">
        <v>603</v>
      </c>
      <c r="AY909" s="398" t="s">
        <v>2155</v>
      </c>
      <c r="AZ909" s="396" t="s">
        <v>1053</v>
      </c>
      <c r="BA909" s="396" t="s">
        <v>1054</v>
      </c>
      <c r="BB909" s="396" t="s">
        <v>1055</v>
      </c>
      <c r="BC909" s="396" t="s">
        <v>512</v>
      </c>
      <c r="BD909" s="396" t="s">
        <v>2156</v>
      </c>
      <c r="BE909" s="397" t="s">
        <v>1121</v>
      </c>
      <c r="BF909" s="396" t="s">
        <v>273</v>
      </c>
      <c r="BG909" s="398" t="s">
        <v>2157</v>
      </c>
      <c r="BH909" s="396"/>
      <c r="BI909" s="396"/>
      <c r="BJ909" s="396"/>
      <c r="BK909" s="396"/>
      <c r="BL909" s="396"/>
      <c r="BM909" s="396"/>
      <c r="BN909" s="396"/>
      <c r="BO909" s="396"/>
      <c r="BP909" s="396"/>
      <c r="BQ909" s="396"/>
      <c r="BR909" s="396"/>
    </row>
    <row r="910" spans="1:70" s="399" customFormat="1" hidden="1" x14ac:dyDescent="0.35">
      <c r="A910" s="395" t="s">
        <v>477</v>
      </c>
      <c r="B910" s="396" t="s">
        <v>478</v>
      </c>
      <c r="C910" s="396" t="s">
        <v>479</v>
      </c>
      <c r="D910" s="397" t="s">
        <v>480</v>
      </c>
      <c r="E910" s="397" t="s">
        <v>481</v>
      </c>
      <c r="F910" s="396" t="s">
        <v>482</v>
      </c>
      <c r="G910" s="396" t="s">
        <v>483</v>
      </c>
      <c r="H910" s="396" t="s">
        <v>484</v>
      </c>
      <c r="I910" s="396" t="s">
        <v>485</v>
      </c>
      <c r="J910" s="396" t="s">
        <v>486</v>
      </c>
      <c r="K910" s="396" t="s">
        <v>487</v>
      </c>
      <c r="L910" s="395" t="s">
        <v>488</v>
      </c>
      <c r="M910" s="396" t="s">
        <v>607</v>
      </c>
      <c r="N910" s="396" t="s">
        <v>608</v>
      </c>
      <c r="O910" s="396" t="s">
        <v>487</v>
      </c>
      <c r="P910" s="396" t="s">
        <v>484</v>
      </c>
      <c r="Q910" s="395" t="s">
        <v>491</v>
      </c>
      <c r="R910" s="396" t="s">
        <v>492</v>
      </c>
      <c r="S910" s="396" t="s">
        <v>493</v>
      </c>
      <c r="T910" s="396">
        <v>61864259</v>
      </c>
      <c r="U910" s="396"/>
      <c r="V910" s="396"/>
      <c r="W910" s="397" t="s">
        <v>2152</v>
      </c>
      <c r="X910" s="396" t="s">
        <v>1262</v>
      </c>
      <c r="Y910" s="396" t="s">
        <v>496</v>
      </c>
      <c r="Z910" s="396" t="s">
        <v>497</v>
      </c>
      <c r="AA910" s="396" t="s">
        <v>498</v>
      </c>
      <c r="AB910" s="396" t="s">
        <v>499</v>
      </c>
      <c r="AC910" s="396" t="s">
        <v>500</v>
      </c>
      <c r="AD910" s="398">
        <v>109</v>
      </c>
      <c r="AE910" s="398">
        <v>109</v>
      </c>
      <c r="AF910" s="396" t="s">
        <v>741</v>
      </c>
      <c r="AG910" s="396">
        <v>1</v>
      </c>
      <c r="AH910" s="398">
        <v>109</v>
      </c>
      <c r="AI910" s="398">
        <v>109</v>
      </c>
      <c r="AJ910" s="396" t="s">
        <v>501</v>
      </c>
      <c r="AK910" s="396" t="s">
        <v>502</v>
      </c>
      <c r="AL910" s="395" t="s">
        <v>503</v>
      </c>
      <c r="AM910" s="396">
        <v>34810</v>
      </c>
      <c r="AN910" s="396">
        <v>71620</v>
      </c>
      <c r="AO910" s="395" t="s">
        <v>477</v>
      </c>
      <c r="AP910" s="395" t="s">
        <v>504</v>
      </c>
      <c r="AQ910" s="396" t="s">
        <v>1263</v>
      </c>
      <c r="AR910" s="396" t="s">
        <v>1126</v>
      </c>
      <c r="AS910" s="397" t="s">
        <v>2152</v>
      </c>
      <c r="AT910" s="396" t="s">
        <v>482</v>
      </c>
      <c r="AU910" s="396" t="s">
        <v>2153</v>
      </c>
      <c r="AV910" s="398" t="s">
        <v>2154</v>
      </c>
      <c r="AW910" s="396" t="s">
        <v>1174</v>
      </c>
      <c r="AX910" s="396" t="s">
        <v>963</v>
      </c>
      <c r="AY910" s="398" t="s">
        <v>1599</v>
      </c>
      <c r="AZ910" s="396" t="s">
        <v>1053</v>
      </c>
      <c r="BA910" s="396" t="s">
        <v>1054</v>
      </c>
      <c r="BB910" s="396" t="s">
        <v>1055</v>
      </c>
      <c r="BC910" s="396" t="s">
        <v>512</v>
      </c>
      <c r="BD910" s="396" t="s">
        <v>2156</v>
      </c>
      <c r="BE910" s="397" t="s">
        <v>1121</v>
      </c>
      <c r="BF910" s="396" t="s">
        <v>273</v>
      </c>
      <c r="BG910" s="398" t="s">
        <v>2157</v>
      </c>
      <c r="BH910" s="396"/>
      <c r="BI910" s="396"/>
      <c r="BJ910" s="396"/>
      <c r="BK910" s="396"/>
      <c r="BL910" s="396"/>
      <c r="BM910" s="396"/>
      <c r="BN910" s="396"/>
      <c r="BO910" s="396"/>
      <c r="BP910" s="396"/>
      <c r="BQ910" s="396"/>
      <c r="BR910" s="396"/>
    </row>
    <row r="911" spans="1:70" s="399" customFormat="1" hidden="1" x14ac:dyDescent="0.35">
      <c r="A911" s="395" t="s">
        <v>477</v>
      </c>
      <c r="B911" s="396" t="s">
        <v>478</v>
      </c>
      <c r="C911" s="396" t="s">
        <v>479</v>
      </c>
      <c r="D911" s="397" t="s">
        <v>480</v>
      </c>
      <c r="E911" s="397" t="s">
        <v>481</v>
      </c>
      <c r="F911" s="396" t="s">
        <v>482</v>
      </c>
      <c r="G911" s="396" t="s">
        <v>483</v>
      </c>
      <c r="H911" s="396" t="s">
        <v>484</v>
      </c>
      <c r="I911" s="396" t="s">
        <v>485</v>
      </c>
      <c r="J911" s="396" t="s">
        <v>486</v>
      </c>
      <c r="K911" s="396" t="s">
        <v>487</v>
      </c>
      <c r="L911" s="395" t="s">
        <v>488</v>
      </c>
      <c r="M911" s="396" t="s">
        <v>607</v>
      </c>
      <c r="N911" s="396" t="s">
        <v>608</v>
      </c>
      <c r="O911" s="396" t="s">
        <v>487</v>
      </c>
      <c r="P911" s="396" t="s">
        <v>484</v>
      </c>
      <c r="Q911" s="395" t="s">
        <v>491</v>
      </c>
      <c r="R911" s="396" t="s">
        <v>492</v>
      </c>
      <c r="S911" s="396" t="s">
        <v>493</v>
      </c>
      <c r="T911" s="396">
        <v>61864262</v>
      </c>
      <c r="U911" s="396"/>
      <c r="V911" s="396"/>
      <c r="W911" s="397" t="s">
        <v>2152</v>
      </c>
      <c r="X911" s="396" t="s">
        <v>1262</v>
      </c>
      <c r="Y911" s="396" t="s">
        <v>496</v>
      </c>
      <c r="Z911" s="396" t="s">
        <v>497</v>
      </c>
      <c r="AA911" s="396" t="s">
        <v>498</v>
      </c>
      <c r="AB911" s="396" t="s">
        <v>499</v>
      </c>
      <c r="AC911" s="396" t="s">
        <v>500</v>
      </c>
      <c r="AD911" s="398">
        <v>800</v>
      </c>
      <c r="AE911" s="398">
        <v>800</v>
      </c>
      <c r="AF911" s="396" t="s">
        <v>741</v>
      </c>
      <c r="AG911" s="396">
        <v>1</v>
      </c>
      <c r="AH911" s="398">
        <v>800</v>
      </c>
      <c r="AI911" s="398">
        <v>800</v>
      </c>
      <c r="AJ911" s="396" t="s">
        <v>501</v>
      </c>
      <c r="AK911" s="396" t="s">
        <v>502</v>
      </c>
      <c r="AL911" s="395" t="s">
        <v>503</v>
      </c>
      <c r="AM911" s="396">
        <v>34810</v>
      </c>
      <c r="AN911" s="396">
        <v>71620</v>
      </c>
      <c r="AO911" s="395" t="s">
        <v>477</v>
      </c>
      <c r="AP911" s="395" t="s">
        <v>504</v>
      </c>
      <c r="AQ911" s="396" t="s">
        <v>1263</v>
      </c>
      <c r="AR911" s="396" t="s">
        <v>1126</v>
      </c>
      <c r="AS911" s="397" t="s">
        <v>2152</v>
      </c>
      <c r="AT911" s="396" t="s">
        <v>482</v>
      </c>
      <c r="AU911" s="396" t="s">
        <v>2153</v>
      </c>
      <c r="AV911" s="398" t="s">
        <v>2154</v>
      </c>
      <c r="AW911" s="396" t="s">
        <v>1174</v>
      </c>
      <c r="AX911" s="396" t="s">
        <v>509</v>
      </c>
      <c r="AY911" s="398" t="s">
        <v>2158</v>
      </c>
      <c r="AZ911" s="396" t="s">
        <v>1053</v>
      </c>
      <c r="BA911" s="396" t="s">
        <v>1054</v>
      </c>
      <c r="BB911" s="396" t="s">
        <v>1055</v>
      </c>
      <c r="BC911" s="396" t="s">
        <v>512</v>
      </c>
      <c r="BD911" s="396" t="s">
        <v>2156</v>
      </c>
      <c r="BE911" s="397" t="s">
        <v>1121</v>
      </c>
      <c r="BF911" s="396" t="s">
        <v>273</v>
      </c>
      <c r="BG911" s="398" t="s">
        <v>2157</v>
      </c>
      <c r="BH911" s="396"/>
      <c r="BI911" s="396"/>
      <c r="BJ911" s="396"/>
      <c r="BK911" s="396"/>
      <c r="BL911" s="396"/>
      <c r="BM911" s="396"/>
      <c r="BN911" s="396"/>
      <c r="BO911" s="396"/>
      <c r="BP911" s="396"/>
      <c r="BQ911" s="396"/>
      <c r="BR911" s="396"/>
    </row>
    <row r="912" spans="1:70" hidden="1" x14ac:dyDescent="0.35">
      <c r="A912" s="301" t="s">
        <v>477</v>
      </c>
      <c r="B912" s="302" t="s">
        <v>478</v>
      </c>
      <c r="C912" s="302" t="s">
        <v>479</v>
      </c>
      <c r="D912" s="303" t="s">
        <v>480</v>
      </c>
      <c r="E912" s="303" t="s">
        <v>481</v>
      </c>
      <c r="F912" s="302" t="s">
        <v>482</v>
      </c>
      <c r="G912" s="302" t="s">
        <v>483</v>
      </c>
      <c r="H912" s="302" t="s">
        <v>484</v>
      </c>
      <c r="I912" s="302" t="s">
        <v>485</v>
      </c>
      <c r="J912" s="302" t="s">
        <v>486</v>
      </c>
      <c r="K912" s="302" t="s">
        <v>487</v>
      </c>
      <c r="L912" s="301" t="s">
        <v>488</v>
      </c>
      <c r="M912" s="302" t="s">
        <v>607</v>
      </c>
      <c r="N912" s="302" t="s">
        <v>608</v>
      </c>
      <c r="O912" s="302" t="s">
        <v>487</v>
      </c>
      <c r="P912" s="302" t="s">
        <v>484</v>
      </c>
      <c r="Q912" s="301" t="s">
        <v>491</v>
      </c>
      <c r="R912" s="302" t="s">
        <v>492</v>
      </c>
      <c r="S912" s="302" t="s">
        <v>493</v>
      </c>
      <c r="T912" s="302">
        <v>61870422</v>
      </c>
      <c r="U912" s="302"/>
      <c r="V912" s="302"/>
      <c r="W912" s="303" t="s">
        <v>1147</v>
      </c>
      <c r="X912" s="302" t="s">
        <v>792</v>
      </c>
      <c r="Y912" s="302" t="s">
        <v>496</v>
      </c>
      <c r="Z912" s="302" t="s">
        <v>793</v>
      </c>
      <c r="AA912" s="302"/>
      <c r="AB912" s="302" t="s">
        <v>794</v>
      </c>
      <c r="AC912" s="302" t="s">
        <v>795</v>
      </c>
      <c r="AD912" s="304">
        <v>0</v>
      </c>
      <c r="AE912" s="304">
        <v>441350</v>
      </c>
      <c r="AF912" s="302" t="s">
        <v>273</v>
      </c>
      <c r="AG912" s="302">
        <v>2.1315E-4</v>
      </c>
      <c r="AH912" s="304">
        <v>0</v>
      </c>
      <c r="AI912" s="304">
        <v>94.07</v>
      </c>
      <c r="AJ912" s="302"/>
      <c r="AK912" s="302"/>
      <c r="AL912" s="301"/>
      <c r="AM912" s="302"/>
      <c r="AN912" s="302"/>
      <c r="AO912" s="301"/>
      <c r="AP912" s="301"/>
      <c r="AQ912" s="302" t="s">
        <v>796</v>
      </c>
      <c r="AR912" s="302"/>
      <c r="AS912" s="303"/>
      <c r="AT912" s="302"/>
      <c r="AU912" s="302"/>
      <c r="AV912" s="304"/>
      <c r="AW912" s="302"/>
      <c r="AX912" s="302"/>
      <c r="AY912" s="304"/>
      <c r="AZ912" s="302"/>
      <c r="BA912" s="302"/>
      <c r="BB912" s="302"/>
      <c r="BC912" s="302"/>
      <c r="BD912" s="302"/>
      <c r="BE912" s="303"/>
      <c r="BF912" s="302"/>
      <c r="BG912" s="304"/>
      <c r="BH912" s="302"/>
      <c r="BI912" s="302"/>
      <c r="BJ912" s="302"/>
      <c r="BK912" s="302"/>
      <c r="BL912" s="302"/>
      <c r="BM912" s="302"/>
      <c r="BN912" s="302"/>
      <c r="BO912" s="302"/>
      <c r="BP912" s="302"/>
      <c r="BQ912" s="302"/>
      <c r="BR912" s="302"/>
    </row>
    <row r="913" spans="1:70" hidden="1" x14ac:dyDescent="0.35">
      <c r="A913" s="301" t="s">
        <v>477</v>
      </c>
      <c r="B913" s="302" t="s">
        <v>478</v>
      </c>
      <c r="C913" s="302" t="s">
        <v>479</v>
      </c>
      <c r="D913" s="303" t="s">
        <v>480</v>
      </c>
      <c r="E913" s="303" t="s">
        <v>481</v>
      </c>
      <c r="F913" s="302" t="s">
        <v>482</v>
      </c>
      <c r="G913" s="302" t="s">
        <v>483</v>
      </c>
      <c r="H913" s="302" t="s">
        <v>484</v>
      </c>
      <c r="I913" s="302" t="s">
        <v>485</v>
      </c>
      <c r="J913" s="302" t="s">
        <v>486</v>
      </c>
      <c r="K913" s="302" t="s">
        <v>487</v>
      </c>
      <c r="L913" s="301" t="s">
        <v>488</v>
      </c>
      <c r="M913" s="302" t="s">
        <v>607</v>
      </c>
      <c r="N913" s="302" t="s">
        <v>608</v>
      </c>
      <c r="O913" s="302" t="s">
        <v>487</v>
      </c>
      <c r="P913" s="302" t="s">
        <v>484</v>
      </c>
      <c r="Q913" s="301" t="s">
        <v>491</v>
      </c>
      <c r="R913" s="302" t="s">
        <v>492</v>
      </c>
      <c r="S913" s="302" t="s">
        <v>493</v>
      </c>
      <c r="T913" s="302">
        <v>61870423</v>
      </c>
      <c r="U913" s="302"/>
      <c r="V913" s="302"/>
      <c r="W913" s="303" t="s">
        <v>2152</v>
      </c>
      <c r="X913" s="302" t="s">
        <v>792</v>
      </c>
      <c r="Y913" s="302" t="s">
        <v>496</v>
      </c>
      <c r="Z913" s="302" t="s">
        <v>793</v>
      </c>
      <c r="AA913" s="302"/>
      <c r="AB913" s="302" t="s">
        <v>794</v>
      </c>
      <c r="AC913" s="302" t="s">
        <v>795</v>
      </c>
      <c r="AD913" s="304">
        <v>0</v>
      </c>
      <c r="AE913" s="304">
        <v>94.15</v>
      </c>
      <c r="AF913" s="302" t="s">
        <v>741</v>
      </c>
      <c r="AG913" s="302">
        <v>1</v>
      </c>
      <c r="AH913" s="304">
        <v>0</v>
      </c>
      <c r="AI913" s="304">
        <v>94.15</v>
      </c>
      <c r="AJ913" s="302"/>
      <c r="AK913" s="302"/>
      <c r="AL913" s="301"/>
      <c r="AM913" s="302"/>
      <c r="AN913" s="302"/>
      <c r="AO913" s="301"/>
      <c r="AP913" s="301"/>
      <c r="AQ913" s="302" t="s">
        <v>796</v>
      </c>
      <c r="AR913" s="302"/>
      <c r="AS913" s="303"/>
      <c r="AT913" s="302"/>
      <c r="AU913" s="302"/>
      <c r="AV913" s="304"/>
      <c r="AW913" s="302"/>
      <c r="AX913" s="302"/>
      <c r="AY913" s="304"/>
      <c r="AZ913" s="302"/>
      <c r="BA913" s="302"/>
      <c r="BB913" s="302"/>
      <c r="BC913" s="302"/>
      <c r="BD913" s="302"/>
      <c r="BE913" s="303"/>
      <c r="BF913" s="302"/>
      <c r="BG913" s="304"/>
      <c r="BH913" s="302"/>
      <c r="BI913" s="302"/>
      <c r="BJ913" s="302"/>
      <c r="BK913" s="302"/>
      <c r="BL913" s="302"/>
      <c r="BM913" s="302"/>
      <c r="BN913" s="302"/>
      <c r="BO913" s="302"/>
      <c r="BP913" s="302"/>
      <c r="BQ913" s="302"/>
      <c r="BR913" s="302"/>
    </row>
    <row r="914" spans="1:70" s="399" customFormat="1" hidden="1" x14ac:dyDescent="0.35">
      <c r="A914" s="395" t="s">
        <v>477</v>
      </c>
      <c r="B914" s="396" t="s">
        <v>478</v>
      </c>
      <c r="C914" s="396" t="s">
        <v>479</v>
      </c>
      <c r="D914" s="397" t="s">
        <v>480</v>
      </c>
      <c r="E914" s="397" t="s">
        <v>481</v>
      </c>
      <c r="F914" s="396" t="s">
        <v>482</v>
      </c>
      <c r="G914" s="396" t="s">
        <v>483</v>
      </c>
      <c r="H914" s="396" t="s">
        <v>484</v>
      </c>
      <c r="I914" s="396" t="s">
        <v>485</v>
      </c>
      <c r="J914" s="396" t="s">
        <v>486</v>
      </c>
      <c r="K914" s="396" t="s">
        <v>487</v>
      </c>
      <c r="L914" s="395" t="s">
        <v>488</v>
      </c>
      <c r="M914" s="396" t="s">
        <v>607</v>
      </c>
      <c r="N914" s="396" t="s">
        <v>608</v>
      </c>
      <c r="O914" s="396" t="s">
        <v>487</v>
      </c>
      <c r="P914" s="396" t="s">
        <v>484</v>
      </c>
      <c r="Q914" s="395" t="s">
        <v>491</v>
      </c>
      <c r="R914" s="396" t="s">
        <v>492</v>
      </c>
      <c r="S914" s="396" t="s">
        <v>493</v>
      </c>
      <c r="T914" s="396">
        <v>63762456</v>
      </c>
      <c r="U914" s="396"/>
      <c r="V914" s="396"/>
      <c r="W914" s="397" t="s">
        <v>2159</v>
      </c>
      <c r="X914" s="396" t="s">
        <v>1262</v>
      </c>
      <c r="Y914" s="396" t="s">
        <v>496</v>
      </c>
      <c r="Z914" s="396" t="s">
        <v>497</v>
      </c>
      <c r="AA914" s="396" t="s">
        <v>498</v>
      </c>
      <c r="AB914" s="396" t="s">
        <v>499</v>
      </c>
      <c r="AC914" s="396" t="s">
        <v>500</v>
      </c>
      <c r="AD914" s="398">
        <v>568.55999999999995</v>
      </c>
      <c r="AE914" s="398">
        <v>568.55999999999995</v>
      </c>
      <c r="AF914" s="396" t="s">
        <v>741</v>
      </c>
      <c r="AG914" s="396">
        <v>1</v>
      </c>
      <c r="AH914" s="398">
        <v>568.55999999999995</v>
      </c>
      <c r="AI914" s="398">
        <v>568.55999999999995</v>
      </c>
      <c r="AJ914" s="396" t="s">
        <v>501</v>
      </c>
      <c r="AK914" s="396" t="s">
        <v>502</v>
      </c>
      <c r="AL914" s="395" t="s">
        <v>503</v>
      </c>
      <c r="AM914" s="396">
        <v>34810</v>
      </c>
      <c r="AN914" s="396">
        <v>71620</v>
      </c>
      <c r="AO914" s="395" t="s">
        <v>477</v>
      </c>
      <c r="AP914" s="395" t="s">
        <v>504</v>
      </c>
      <c r="AQ914" s="396" t="s">
        <v>1263</v>
      </c>
      <c r="AR914" s="396" t="s">
        <v>1167</v>
      </c>
      <c r="AS914" s="397" t="s">
        <v>2159</v>
      </c>
      <c r="AT914" s="396" t="s">
        <v>482</v>
      </c>
      <c r="AU914" s="396" t="s">
        <v>2160</v>
      </c>
      <c r="AV914" s="398" t="s">
        <v>2161</v>
      </c>
      <c r="AW914" s="396" t="s">
        <v>1174</v>
      </c>
      <c r="AX914" s="396" t="s">
        <v>509</v>
      </c>
      <c r="AY914" s="398" t="s">
        <v>2161</v>
      </c>
      <c r="AZ914" s="396" t="s">
        <v>1484</v>
      </c>
      <c r="BA914" s="396" t="s">
        <v>1485</v>
      </c>
      <c r="BB914" s="396" t="s">
        <v>1486</v>
      </c>
      <c r="BC914" s="396" t="s">
        <v>512</v>
      </c>
      <c r="BD914" s="396" t="s">
        <v>2162</v>
      </c>
      <c r="BE914" s="397" t="s">
        <v>1801</v>
      </c>
      <c r="BF914" s="396" t="s">
        <v>741</v>
      </c>
      <c r="BG914" s="398" t="s">
        <v>2161</v>
      </c>
      <c r="BH914" s="396"/>
      <c r="BI914" s="396"/>
      <c r="BJ914" s="396"/>
      <c r="BK914" s="396"/>
      <c r="BL914" s="396"/>
      <c r="BM914" s="396"/>
      <c r="BN914" s="396"/>
      <c r="BO914" s="396"/>
      <c r="BP914" s="396"/>
      <c r="BQ914" s="396"/>
      <c r="BR914" s="396"/>
    </row>
    <row r="915" spans="1:70" hidden="1" x14ac:dyDescent="0.35">
      <c r="A915" s="301" t="s">
        <v>477</v>
      </c>
      <c r="B915" s="302" t="s">
        <v>478</v>
      </c>
      <c r="C915" s="302" t="s">
        <v>479</v>
      </c>
      <c r="D915" s="303" t="s">
        <v>480</v>
      </c>
      <c r="E915" s="303" t="s">
        <v>481</v>
      </c>
      <c r="F915" s="302" t="s">
        <v>482</v>
      </c>
      <c r="G915" s="302" t="s">
        <v>483</v>
      </c>
      <c r="H915" s="302" t="s">
        <v>484</v>
      </c>
      <c r="I915" s="302" t="s">
        <v>485</v>
      </c>
      <c r="J915" s="302" t="s">
        <v>486</v>
      </c>
      <c r="K915" s="302" t="s">
        <v>487</v>
      </c>
      <c r="L915" s="301" t="s">
        <v>488</v>
      </c>
      <c r="M915" s="302" t="s">
        <v>607</v>
      </c>
      <c r="N915" s="302" t="s">
        <v>608</v>
      </c>
      <c r="O915" s="302" t="s">
        <v>487</v>
      </c>
      <c r="P915" s="302" t="s">
        <v>484</v>
      </c>
      <c r="Q915" s="301" t="s">
        <v>491</v>
      </c>
      <c r="R915" s="302" t="s">
        <v>492</v>
      </c>
      <c r="S915" s="302" t="s">
        <v>493</v>
      </c>
      <c r="T915" s="302">
        <v>63787392</v>
      </c>
      <c r="U915" s="302"/>
      <c r="V915" s="302"/>
      <c r="W915" s="303" t="s">
        <v>2159</v>
      </c>
      <c r="X915" s="302" t="s">
        <v>792</v>
      </c>
      <c r="Y915" s="302" t="s">
        <v>496</v>
      </c>
      <c r="Z915" s="302" t="s">
        <v>793</v>
      </c>
      <c r="AA915" s="302"/>
      <c r="AB915" s="302" t="s">
        <v>794</v>
      </c>
      <c r="AC915" s="302" t="s">
        <v>795</v>
      </c>
      <c r="AD915" s="304">
        <v>0</v>
      </c>
      <c r="AE915" s="304">
        <v>39.799999999999997</v>
      </c>
      <c r="AF915" s="302" t="s">
        <v>741</v>
      </c>
      <c r="AG915" s="302">
        <v>1</v>
      </c>
      <c r="AH915" s="304">
        <v>0</v>
      </c>
      <c r="AI915" s="304">
        <v>39.799999999999997</v>
      </c>
      <c r="AJ915" s="302"/>
      <c r="AK915" s="302"/>
      <c r="AL915" s="301"/>
      <c r="AM915" s="302"/>
      <c r="AN915" s="302"/>
      <c r="AO915" s="301"/>
      <c r="AP915" s="301"/>
      <c r="AQ915" s="302" t="s">
        <v>796</v>
      </c>
      <c r="AR915" s="302"/>
      <c r="AS915" s="303"/>
      <c r="AT915" s="302"/>
      <c r="AU915" s="302"/>
      <c r="AV915" s="304"/>
      <c r="AW915" s="302"/>
      <c r="AX915" s="302"/>
      <c r="AY915" s="304"/>
      <c r="AZ915" s="302"/>
      <c r="BA915" s="302"/>
      <c r="BB915" s="302"/>
      <c r="BC915" s="302"/>
      <c r="BD915" s="302"/>
      <c r="BE915" s="303"/>
      <c r="BF915" s="302"/>
      <c r="BG915" s="304"/>
      <c r="BH915" s="302"/>
      <c r="BI915" s="302"/>
      <c r="BJ915" s="302"/>
      <c r="BK915" s="302"/>
      <c r="BL915" s="302"/>
      <c r="BM915" s="302"/>
      <c r="BN915" s="302"/>
      <c r="BO915" s="302"/>
      <c r="BP915" s="302"/>
      <c r="BQ915" s="302"/>
      <c r="BR915" s="302"/>
    </row>
    <row r="916" spans="1:70" s="399" customFormat="1" hidden="1" x14ac:dyDescent="0.35">
      <c r="A916" s="395" t="s">
        <v>477</v>
      </c>
      <c r="B916" s="396" t="s">
        <v>478</v>
      </c>
      <c r="C916" s="396" t="s">
        <v>479</v>
      </c>
      <c r="D916" s="397" t="s">
        <v>480</v>
      </c>
      <c r="E916" s="397" t="s">
        <v>481</v>
      </c>
      <c r="F916" s="396" t="s">
        <v>482</v>
      </c>
      <c r="G916" s="396" t="s">
        <v>483</v>
      </c>
      <c r="H916" s="396" t="s">
        <v>484</v>
      </c>
      <c r="I916" s="396" t="s">
        <v>485</v>
      </c>
      <c r="J916" s="396" t="s">
        <v>486</v>
      </c>
      <c r="K916" s="396" t="s">
        <v>487</v>
      </c>
      <c r="L916" s="395" t="s">
        <v>488</v>
      </c>
      <c r="M916" s="396" t="s">
        <v>607</v>
      </c>
      <c r="N916" s="396" t="s">
        <v>608</v>
      </c>
      <c r="O916" s="396" t="s">
        <v>487</v>
      </c>
      <c r="P916" s="396" t="s">
        <v>484</v>
      </c>
      <c r="Q916" s="395" t="s">
        <v>491</v>
      </c>
      <c r="R916" s="396" t="s">
        <v>492</v>
      </c>
      <c r="S916" s="396" t="s">
        <v>493</v>
      </c>
      <c r="T916" s="396">
        <v>63800004</v>
      </c>
      <c r="U916" s="396"/>
      <c r="V916" s="396"/>
      <c r="W916" s="397" t="s">
        <v>1719</v>
      </c>
      <c r="X916" s="396" t="s">
        <v>1262</v>
      </c>
      <c r="Y916" s="396" t="s">
        <v>496</v>
      </c>
      <c r="Z916" s="396" t="s">
        <v>497</v>
      </c>
      <c r="AA916" s="396" t="s">
        <v>1517</v>
      </c>
      <c r="AB916" s="396" t="s">
        <v>499</v>
      </c>
      <c r="AC916" s="396" t="s">
        <v>500</v>
      </c>
      <c r="AD916" s="398">
        <v>-14000</v>
      </c>
      <c r="AE916" s="398">
        <v>-14000</v>
      </c>
      <c r="AF916" s="396" t="s">
        <v>273</v>
      </c>
      <c r="AG916" s="396">
        <v>2.1383E-4</v>
      </c>
      <c r="AH916" s="398">
        <v>-2.99</v>
      </c>
      <c r="AI916" s="398">
        <v>-2.99</v>
      </c>
      <c r="AJ916" s="396" t="s">
        <v>501</v>
      </c>
      <c r="AK916" s="396" t="s">
        <v>502</v>
      </c>
      <c r="AL916" s="395" t="s">
        <v>503</v>
      </c>
      <c r="AM916" s="396">
        <v>34810</v>
      </c>
      <c r="AN916" s="396">
        <v>71620</v>
      </c>
      <c r="AO916" s="395" t="s">
        <v>477</v>
      </c>
      <c r="AP916" s="395" t="s">
        <v>504</v>
      </c>
      <c r="AQ916" s="396" t="s">
        <v>1263</v>
      </c>
      <c r="AR916" s="396" t="s">
        <v>1167</v>
      </c>
      <c r="AS916" s="397" t="s">
        <v>1719</v>
      </c>
      <c r="AT916" s="396" t="s">
        <v>482</v>
      </c>
      <c r="AU916" s="396" t="s">
        <v>2163</v>
      </c>
      <c r="AV916" s="398" t="s">
        <v>2164</v>
      </c>
      <c r="AW916" s="396" t="s">
        <v>1520</v>
      </c>
      <c r="AX916" s="396" t="s">
        <v>509</v>
      </c>
      <c r="AY916" s="398" t="s">
        <v>2164</v>
      </c>
      <c r="AZ916" s="396" t="s">
        <v>1418</v>
      </c>
      <c r="BA916" s="396" t="s">
        <v>1419</v>
      </c>
      <c r="BB916" s="396" t="s">
        <v>1420</v>
      </c>
      <c r="BC916" s="396" t="s">
        <v>1421</v>
      </c>
      <c r="BD916" s="396"/>
      <c r="BE916" s="397"/>
      <c r="BF916" s="396"/>
      <c r="BG916" s="398"/>
      <c r="BH916" s="396"/>
      <c r="BI916" s="396"/>
      <c r="BJ916" s="396"/>
      <c r="BK916" s="396"/>
      <c r="BL916" s="396"/>
      <c r="BM916" s="396"/>
      <c r="BN916" s="396"/>
      <c r="BO916" s="396"/>
      <c r="BP916" s="396"/>
      <c r="BQ916" s="396"/>
      <c r="BR916" s="396"/>
    </row>
    <row r="917" spans="1:70" hidden="1" x14ac:dyDescent="0.35">
      <c r="A917" s="301" t="s">
        <v>477</v>
      </c>
      <c r="B917" s="302" t="s">
        <v>478</v>
      </c>
      <c r="C917" s="302" t="s">
        <v>479</v>
      </c>
      <c r="D917" s="303" t="s">
        <v>480</v>
      </c>
      <c r="E917" s="303" t="s">
        <v>481</v>
      </c>
      <c r="F917" s="302" t="s">
        <v>482</v>
      </c>
      <c r="G917" s="302" t="s">
        <v>483</v>
      </c>
      <c r="H917" s="302" t="s">
        <v>484</v>
      </c>
      <c r="I917" s="302" t="s">
        <v>485</v>
      </c>
      <c r="J917" s="302" t="s">
        <v>486</v>
      </c>
      <c r="K917" s="302" t="s">
        <v>487</v>
      </c>
      <c r="L917" s="301" t="s">
        <v>488</v>
      </c>
      <c r="M917" s="302" t="s">
        <v>607</v>
      </c>
      <c r="N917" s="302" t="s">
        <v>608</v>
      </c>
      <c r="O917" s="302" t="s">
        <v>487</v>
      </c>
      <c r="P917" s="302" t="s">
        <v>484</v>
      </c>
      <c r="Q917" s="301" t="s">
        <v>491</v>
      </c>
      <c r="R917" s="302" t="s">
        <v>492</v>
      </c>
      <c r="S917" s="302" t="s">
        <v>493</v>
      </c>
      <c r="T917" s="302">
        <v>63911920</v>
      </c>
      <c r="U917" s="302"/>
      <c r="V917" s="302"/>
      <c r="W917" s="303" t="s">
        <v>1719</v>
      </c>
      <c r="X917" s="302" t="s">
        <v>792</v>
      </c>
      <c r="Y917" s="302" t="s">
        <v>496</v>
      </c>
      <c r="Z917" s="302" t="s">
        <v>793</v>
      </c>
      <c r="AA917" s="302"/>
      <c r="AB917" s="302" t="s">
        <v>794</v>
      </c>
      <c r="AC917" s="302" t="s">
        <v>795</v>
      </c>
      <c r="AD917" s="304">
        <v>0</v>
      </c>
      <c r="AE917" s="304">
        <v>-980</v>
      </c>
      <c r="AF917" s="302" t="s">
        <v>273</v>
      </c>
      <c r="AG917" s="302">
        <v>2.1383E-4</v>
      </c>
      <c r="AH917" s="304">
        <v>0</v>
      </c>
      <c r="AI917" s="304">
        <v>-0.21</v>
      </c>
      <c r="AJ917" s="302"/>
      <c r="AK917" s="302"/>
      <c r="AL917" s="301"/>
      <c r="AM917" s="302"/>
      <c r="AN917" s="302"/>
      <c r="AO917" s="301"/>
      <c r="AP917" s="301"/>
      <c r="AQ917" s="302" t="s">
        <v>796</v>
      </c>
      <c r="AR917" s="302"/>
      <c r="AS917" s="303"/>
      <c r="AT917" s="302"/>
      <c r="AU917" s="302"/>
      <c r="AV917" s="304"/>
      <c r="AW917" s="302"/>
      <c r="AX917" s="302"/>
      <c r="AY917" s="304"/>
      <c r="AZ917" s="302"/>
      <c r="BA917" s="302"/>
      <c r="BB917" s="302"/>
      <c r="BC917" s="302"/>
      <c r="BD917" s="302"/>
      <c r="BE917" s="303"/>
      <c r="BF917" s="302"/>
      <c r="BG917" s="304"/>
      <c r="BH917" s="302"/>
      <c r="BI917" s="302"/>
      <c r="BJ917" s="302"/>
      <c r="BK917" s="302"/>
      <c r="BL917" s="302"/>
      <c r="BM917" s="302"/>
      <c r="BN917" s="302"/>
      <c r="BO917" s="302"/>
      <c r="BP917" s="302"/>
      <c r="BQ917" s="302"/>
      <c r="BR917" s="302"/>
    </row>
    <row r="918" spans="1:70" s="399" customFormat="1" hidden="1" x14ac:dyDescent="0.35">
      <c r="A918" s="395" t="s">
        <v>477</v>
      </c>
      <c r="B918" s="396" t="s">
        <v>478</v>
      </c>
      <c r="C918" s="396" t="s">
        <v>479</v>
      </c>
      <c r="D918" s="397" t="s">
        <v>480</v>
      </c>
      <c r="E918" s="397" t="s">
        <v>481</v>
      </c>
      <c r="F918" s="396" t="s">
        <v>482</v>
      </c>
      <c r="G918" s="396" t="s">
        <v>483</v>
      </c>
      <c r="H918" s="396" t="s">
        <v>484</v>
      </c>
      <c r="I918" s="396" t="s">
        <v>485</v>
      </c>
      <c r="J918" s="396" t="s">
        <v>486</v>
      </c>
      <c r="K918" s="396" t="s">
        <v>487</v>
      </c>
      <c r="L918" s="395" t="s">
        <v>488</v>
      </c>
      <c r="M918" s="396" t="s">
        <v>607</v>
      </c>
      <c r="N918" s="396" t="s">
        <v>608</v>
      </c>
      <c r="O918" s="396" t="s">
        <v>487</v>
      </c>
      <c r="P918" s="396" t="s">
        <v>484</v>
      </c>
      <c r="Q918" s="395" t="s">
        <v>491</v>
      </c>
      <c r="R918" s="396" t="s">
        <v>492</v>
      </c>
      <c r="S918" s="396" t="s">
        <v>493</v>
      </c>
      <c r="T918" s="396">
        <v>64106100</v>
      </c>
      <c r="U918" s="396"/>
      <c r="V918" s="396"/>
      <c r="W918" s="397" t="s">
        <v>1801</v>
      </c>
      <c r="X918" s="396" t="s">
        <v>1262</v>
      </c>
      <c r="Y918" s="396" t="s">
        <v>496</v>
      </c>
      <c r="Z918" s="396" t="s">
        <v>497</v>
      </c>
      <c r="AA918" s="396" t="s">
        <v>498</v>
      </c>
      <c r="AB918" s="396" t="s">
        <v>499</v>
      </c>
      <c r="AC918" s="396" t="s">
        <v>500</v>
      </c>
      <c r="AD918" s="398">
        <v>263.68</v>
      </c>
      <c r="AE918" s="398">
        <v>263.68</v>
      </c>
      <c r="AF918" s="396" t="s">
        <v>741</v>
      </c>
      <c r="AG918" s="396">
        <v>1</v>
      </c>
      <c r="AH918" s="398">
        <v>263.68</v>
      </c>
      <c r="AI918" s="398">
        <v>263.68</v>
      </c>
      <c r="AJ918" s="396" t="s">
        <v>501</v>
      </c>
      <c r="AK918" s="396" t="s">
        <v>502</v>
      </c>
      <c r="AL918" s="395" t="s">
        <v>503</v>
      </c>
      <c r="AM918" s="396">
        <v>34810</v>
      </c>
      <c r="AN918" s="396">
        <v>71620</v>
      </c>
      <c r="AO918" s="395" t="s">
        <v>477</v>
      </c>
      <c r="AP918" s="395" t="s">
        <v>504</v>
      </c>
      <c r="AQ918" s="396" t="s">
        <v>1263</v>
      </c>
      <c r="AR918" s="396" t="s">
        <v>1167</v>
      </c>
      <c r="AS918" s="397" t="s">
        <v>2165</v>
      </c>
      <c r="AT918" s="396" t="s">
        <v>482</v>
      </c>
      <c r="AU918" s="396" t="s">
        <v>2166</v>
      </c>
      <c r="AV918" s="398" t="s">
        <v>2167</v>
      </c>
      <c r="AW918" s="396" t="s">
        <v>1174</v>
      </c>
      <c r="AX918" s="396" t="s">
        <v>509</v>
      </c>
      <c r="AY918" s="398" t="s">
        <v>2168</v>
      </c>
      <c r="AZ918" s="396">
        <v>2203367</v>
      </c>
      <c r="BA918" s="396" t="s">
        <v>2169</v>
      </c>
      <c r="BB918" s="396" t="s">
        <v>2170</v>
      </c>
      <c r="BC918" s="396" t="s">
        <v>2171</v>
      </c>
      <c r="BD918" s="396" t="s">
        <v>2172</v>
      </c>
      <c r="BE918" s="397" t="s">
        <v>2173</v>
      </c>
      <c r="BF918" s="396" t="s">
        <v>741</v>
      </c>
      <c r="BG918" s="398" t="s">
        <v>2167</v>
      </c>
      <c r="BH918" s="396"/>
      <c r="BI918" s="396"/>
      <c r="BJ918" s="396"/>
      <c r="BK918" s="396"/>
      <c r="BL918" s="396"/>
      <c r="BM918" s="396"/>
      <c r="BN918" s="396"/>
      <c r="BO918" s="396"/>
      <c r="BP918" s="396"/>
      <c r="BQ918" s="396"/>
      <c r="BR918" s="396"/>
    </row>
    <row r="919" spans="1:70" s="399" customFormat="1" hidden="1" x14ac:dyDescent="0.35">
      <c r="A919" s="395" t="s">
        <v>477</v>
      </c>
      <c r="B919" s="396" t="s">
        <v>478</v>
      </c>
      <c r="C919" s="396" t="s">
        <v>479</v>
      </c>
      <c r="D919" s="397" t="s">
        <v>480</v>
      </c>
      <c r="E919" s="397" t="s">
        <v>481</v>
      </c>
      <c r="F919" s="396" t="s">
        <v>482</v>
      </c>
      <c r="G919" s="396" t="s">
        <v>483</v>
      </c>
      <c r="H919" s="396" t="s">
        <v>484</v>
      </c>
      <c r="I919" s="396" t="s">
        <v>485</v>
      </c>
      <c r="J919" s="396" t="s">
        <v>486</v>
      </c>
      <c r="K919" s="396" t="s">
        <v>487</v>
      </c>
      <c r="L919" s="395" t="s">
        <v>488</v>
      </c>
      <c r="M919" s="396" t="s">
        <v>607</v>
      </c>
      <c r="N919" s="396" t="s">
        <v>608</v>
      </c>
      <c r="O919" s="396" t="s">
        <v>487</v>
      </c>
      <c r="P919" s="396" t="s">
        <v>484</v>
      </c>
      <c r="Q919" s="395" t="s">
        <v>491</v>
      </c>
      <c r="R919" s="396" t="s">
        <v>492</v>
      </c>
      <c r="S919" s="396" t="s">
        <v>493</v>
      </c>
      <c r="T919" s="396">
        <v>64106101</v>
      </c>
      <c r="U919" s="396"/>
      <c r="V919" s="396"/>
      <c r="W919" s="397" t="s">
        <v>1801</v>
      </c>
      <c r="X919" s="396" t="s">
        <v>1058</v>
      </c>
      <c r="Y919" s="396" t="s">
        <v>496</v>
      </c>
      <c r="Z919" s="396" t="s">
        <v>497</v>
      </c>
      <c r="AA919" s="396" t="s">
        <v>498</v>
      </c>
      <c r="AB919" s="396" t="s">
        <v>499</v>
      </c>
      <c r="AC919" s="396" t="s">
        <v>500</v>
      </c>
      <c r="AD919" s="398">
        <v>126</v>
      </c>
      <c r="AE919" s="398">
        <v>126</v>
      </c>
      <c r="AF919" s="396" t="s">
        <v>741</v>
      </c>
      <c r="AG919" s="396">
        <v>1</v>
      </c>
      <c r="AH919" s="398">
        <v>126</v>
      </c>
      <c r="AI919" s="398">
        <v>126</v>
      </c>
      <c r="AJ919" s="396" t="s">
        <v>501</v>
      </c>
      <c r="AK919" s="396" t="s">
        <v>502</v>
      </c>
      <c r="AL919" s="395" t="s">
        <v>503</v>
      </c>
      <c r="AM919" s="396">
        <v>34810</v>
      </c>
      <c r="AN919" s="396">
        <v>71635</v>
      </c>
      <c r="AO919" s="395" t="s">
        <v>477</v>
      </c>
      <c r="AP919" s="395" t="s">
        <v>504</v>
      </c>
      <c r="AQ919" s="396" t="s">
        <v>1059</v>
      </c>
      <c r="AR919" s="396" t="s">
        <v>1167</v>
      </c>
      <c r="AS919" s="397" t="s">
        <v>2165</v>
      </c>
      <c r="AT919" s="396" t="s">
        <v>482</v>
      </c>
      <c r="AU919" s="396" t="s">
        <v>2166</v>
      </c>
      <c r="AV919" s="398" t="s">
        <v>2167</v>
      </c>
      <c r="AW919" s="396" t="s">
        <v>1060</v>
      </c>
      <c r="AX919" s="396" t="s">
        <v>603</v>
      </c>
      <c r="AY919" s="398" t="s">
        <v>1624</v>
      </c>
      <c r="AZ919" s="396">
        <v>2203367</v>
      </c>
      <c r="BA919" s="396" t="s">
        <v>2169</v>
      </c>
      <c r="BB919" s="396" t="s">
        <v>2170</v>
      </c>
      <c r="BC919" s="396" t="s">
        <v>2171</v>
      </c>
      <c r="BD919" s="396" t="s">
        <v>2172</v>
      </c>
      <c r="BE919" s="397" t="s">
        <v>2173</v>
      </c>
      <c r="BF919" s="396" t="s">
        <v>741</v>
      </c>
      <c r="BG919" s="398" t="s">
        <v>2167</v>
      </c>
      <c r="BH919" s="396"/>
      <c r="BI919" s="396"/>
      <c r="BJ919" s="396"/>
      <c r="BK919" s="396"/>
      <c r="BL919" s="396"/>
      <c r="BM919" s="396"/>
      <c r="BN919" s="396"/>
      <c r="BO919" s="396"/>
      <c r="BP919" s="396"/>
      <c r="BQ919" s="396"/>
      <c r="BR919" s="396"/>
    </row>
    <row r="920" spans="1:70" hidden="1" x14ac:dyDescent="0.35">
      <c r="A920" s="301" t="s">
        <v>477</v>
      </c>
      <c r="B920" s="302" t="s">
        <v>478</v>
      </c>
      <c r="C920" s="302" t="s">
        <v>479</v>
      </c>
      <c r="D920" s="303" t="s">
        <v>480</v>
      </c>
      <c r="E920" s="303" t="s">
        <v>481</v>
      </c>
      <c r="F920" s="302" t="s">
        <v>482</v>
      </c>
      <c r="G920" s="302" t="s">
        <v>483</v>
      </c>
      <c r="H920" s="302" t="s">
        <v>484</v>
      </c>
      <c r="I920" s="302" t="s">
        <v>485</v>
      </c>
      <c r="J920" s="302" t="s">
        <v>486</v>
      </c>
      <c r="K920" s="302" t="s">
        <v>487</v>
      </c>
      <c r="L920" s="301" t="s">
        <v>488</v>
      </c>
      <c r="M920" s="302" t="s">
        <v>607</v>
      </c>
      <c r="N920" s="302" t="s">
        <v>608</v>
      </c>
      <c r="O920" s="302" t="s">
        <v>487</v>
      </c>
      <c r="P920" s="302" t="s">
        <v>484</v>
      </c>
      <c r="Q920" s="301" t="s">
        <v>491</v>
      </c>
      <c r="R920" s="302" t="s">
        <v>492</v>
      </c>
      <c r="S920" s="302" t="s">
        <v>493</v>
      </c>
      <c r="T920" s="302">
        <v>64141292</v>
      </c>
      <c r="U920" s="302"/>
      <c r="V920" s="302"/>
      <c r="W920" s="303" t="s">
        <v>1801</v>
      </c>
      <c r="X920" s="302" t="s">
        <v>792</v>
      </c>
      <c r="Y920" s="302" t="s">
        <v>496</v>
      </c>
      <c r="Z920" s="302" t="s">
        <v>793</v>
      </c>
      <c r="AA920" s="302"/>
      <c r="AB920" s="302" t="s">
        <v>794</v>
      </c>
      <c r="AC920" s="302" t="s">
        <v>795</v>
      </c>
      <c r="AD920" s="304">
        <v>0</v>
      </c>
      <c r="AE920" s="304">
        <v>27.28</v>
      </c>
      <c r="AF920" s="302" t="s">
        <v>741</v>
      </c>
      <c r="AG920" s="302">
        <v>1</v>
      </c>
      <c r="AH920" s="304">
        <v>0</v>
      </c>
      <c r="AI920" s="304">
        <v>27.28</v>
      </c>
      <c r="AJ920" s="302"/>
      <c r="AK920" s="302"/>
      <c r="AL920" s="301"/>
      <c r="AM920" s="302"/>
      <c r="AN920" s="302"/>
      <c r="AO920" s="301"/>
      <c r="AP920" s="301"/>
      <c r="AQ920" s="302" t="s">
        <v>796</v>
      </c>
      <c r="AR920" s="302"/>
      <c r="AS920" s="303"/>
      <c r="AT920" s="302"/>
      <c r="AU920" s="302"/>
      <c r="AV920" s="304"/>
      <c r="AW920" s="302"/>
      <c r="AX920" s="302"/>
      <c r="AY920" s="304"/>
      <c r="AZ920" s="302"/>
      <c r="BA920" s="302"/>
      <c r="BB920" s="302"/>
      <c r="BC920" s="302"/>
      <c r="BD920" s="302"/>
      <c r="BE920" s="303"/>
      <c r="BF920" s="302"/>
      <c r="BG920" s="304"/>
      <c r="BH920" s="302"/>
      <c r="BI920" s="302"/>
      <c r="BJ920" s="302"/>
      <c r="BK920" s="302"/>
      <c r="BL920" s="302"/>
      <c r="BM920" s="302"/>
      <c r="BN920" s="302"/>
      <c r="BO920" s="302"/>
      <c r="BP920" s="302"/>
      <c r="BQ920" s="302"/>
      <c r="BR920" s="302"/>
    </row>
    <row r="921" spans="1:70" s="399" customFormat="1" hidden="1" x14ac:dyDescent="0.35">
      <c r="A921" s="395" t="s">
        <v>477</v>
      </c>
      <c r="B921" s="396" t="s">
        <v>478</v>
      </c>
      <c r="C921" s="396" t="s">
        <v>479</v>
      </c>
      <c r="D921" s="397" t="s">
        <v>480</v>
      </c>
      <c r="E921" s="397" t="s">
        <v>481</v>
      </c>
      <c r="F921" s="396" t="s">
        <v>482</v>
      </c>
      <c r="G921" s="396" t="s">
        <v>483</v>
      </c>
      <c r="H921" s="396" t="s">
        <v>484</v>
      </c>
      <c r="I921" s="396" t="s">
        <v>485</v>
      </c>
      <c r="J921" s="396" t="s">
        <v>486</v>
      </c>
      <c r="K921" s="396" t="s">
        <v>487</v>
      </c>
      <c r="L921" s="395" t="s">
        <v>488</v>
      </c>
      <c r="M921" s="396" t="s">
        <v>607</v>
      </c>
      <c r="N921" s="396" t="s">
        <v>608</v>
      </c>
      <c r="O921" s="396" t="s">
        <v>487</v>
      </c>
      <c r="P921" s="396" t="s">
        <v>484</v>
      </c>
      <c r="Q921" s="395" t="s">
        <v>491</v>
      </c>
      <c r="R921" s="396" t="s">
        <v>492</v>
      </c>
      <c r="S921" s="396" t="s">
        <v>493</v>
      </c>
      <c r="T921" s="396">
        <v>65185272</v>
      </c>
      <c r="U921" s="396"/>
      <c r="V921" s="396"/>
      <c r="W921" s="397" t="s">
        <v>1184</v>
      </c>
      <c r="X921" s="396" t="s">
        <v>747</v>
      </c>
      <c r="Y921" s="396" t="s">
        <v>496</v>
      </c>
      <c r="Z921" s="396" t="s">
        <v>497</v>
      </c>
      <c r="AA921" s="396" t="s">
        <v>498</v>
      </c>
      <c r="AB921" s="396" t="s">
        <v>499</v>
      </c>
      <c r="AC921" s="396" t="s">
        <v>500</v>
      </c>
      <c r="AD921" s="398">
        <v>5099200</v>
      </c>
      <c r="AE921" s="398">
        <v>5099200</v>
      </c>
      <c r="AF921" s="396" t="s">
        <v>273</v>
      </c>
      <c r="AG921" s="396">
        <v>2.1269E-4</v>
      </c>
      <c r="AH921" s="398">
        <v>1084.55</v>
      </c>
      <c r="AI921" s="398">
        <v>1084.55</v>
      </c>
      <c r="AJ921" s="396" t="s">
        <v>501</v>
      </c>
      <c r="AK921" s="396" t="s">
        <v>502</v>
      </c>
      <c r="AL921" s="395" t="s">
        <v>503</v>
      </c>
      <c r="AM921" s="396">
        <v>34810</v>
      </c>
      <c r="AN921" s="396">
        <v>71605</v>
      </c>
      <c r="AO921" s="395" t="s">
        <v>477</v>
      </c>
      <c r="AP921" s="395" t="s">
        <v>504</v>
      </c>
      <c r="AQ921" s="396" t="s">
        <v>748</v>
      </c>
      <c r="AR921" s="396" t="s">
        <v>1167</v>
      </c>
      <c r="AS921" s="397" t="s">
        <v>1184</v>
      </c>
      <c r="AT921" s="396" t="s">
        <v>482</v>
      </c>
      <c r="AU921" s="396" t="s">
        <v>1187</v>
      </c>
      <c r="AV921" s="398" t="s">
        <v>1188</v>
      </c>
      <c r="AW921" s="396" t="s">
        <v>1189</v>
      </c>
      <c r="AX921" s="396" t="s">
        <v>958</v>
      </c>
      <c r="AY921" s="398" t="s">
        <v>2174</v>
      </c>
      <c r="AZ921" s="396">
        <v>1040764</v>
      </c>
      <c r="BA921" s="396" t="s">
        <v>749</v>
      </c>
      <c r="BB921" s="396" t="s">
        <v>750</v>
      </c>
      <c r="BC921" s="396" t="s">
        <v>512</v>
      </c>
      <c r="BD921" s="396" t="s">
        <v>1191</v>
      </c>
      <c r="BE921" s="397" t="s">
        <v>1192</v>
      </c>
      <c r="BF921" s="396" t="s">
        <v>273</v>
      </c>
      <c r="BG921" s="398" t="s">
        <v>1188</v>
      </c>
      <c r="BH921" s="396">
        <v>10364048</v>
      </c>
      <c r="BI921" s="396">
        <v>1</v>
      </c>
      <c r="BJ921" s="396" t="s">
        <v>1189</v>
      </c>
      <c r="BK921" s="396" t="s">
        <v>600</v>
      </c>
      <c r="BL921" s="396" t="s">
        <v>601</v>
      </c>
      <c r="BM921" s="396"/>
      <c r="BN921" s="396"/>
      <c r="BO921" s="396"/>
      <c r="BP921" s="396"/>
      <c r="BQ921" s="396"/>
      <c r="BR921" s="396"/>
    </row>
    <row r="922" spans="1:70" s="399" customFormat="1" hidden="1" x14ac:dyDescent="0.35">
      <c r="A922" s="395" t="s">
        <v>477</v>
      </c>
      <c r="B922" s="396" t="s">
        <v>478</v>
      </c>
      <c r="C922" s="396" t="s">
        <v>479</v>
      </c>
      <c r="D922" s="397" t="s">
        <v>480</v>
      </c>
      <c r="E922" s="397" t="s">
        <v>481</v>
      </c>
      <c r="F922" s="396" t="s">
        <v>482</v>
      </c>
      <c r="G922" s="396" t="s">
        <v>483</v>
      </c>
      <c r="H922" s="396" t="s">
        <v>484</v>
      </c>
      <c r="I922" s="396" t="s">
        <v>485</v>
      </c>
      <c r="J922" s="396" t="s">
        <v>486</v>
      </c>
      <c r="K922" s="396" t="s">
        <v>487</v>
      </c>
      <c r="L922" s="395" t="s">
        <v>488</v>
      </c>
      <c r="M922" s="396" t="s">
        <v>607</v>
      </c>
      <c r="N922" s="396" t="s">
        <v>608</v>
      </c>
      <c r="O922" s="396" t="s">
        <v>487</v>
      </c>
      <c r="P922" s="396" t="s">
        <v>484</v>
      </c>
      <c r="Q922" s="395" t="s">
        <v>491</v>
      </c>
      <c r="R922" s="396" t="s">
        <v>492</v>
      </c>
      <c r="S922" s="396" t="s">
        <v>493</v>
      </c>
      <c r="T922" s="396">
        <v>65185286</v>
      </c>
      <c r="U922" s="396"/>
      <c r="V922" s="396"/>
      <c r="W922" s="397" t="s">
        <v>1184</v>
      </c>
      <c r="X922" s="396" t="s">
        <v>747</v>
      </c>
      <c r="Y922" s="396" t="s">
        <v>496</v>
      </c>
      <c r="Z922" s="396" t="s">
        <v>497</v>
      </c>
      <c r="AA922" s="396" t="s">
        <v>498</v>
      </c>
      <c r="AB922" s="396" t="s">
        <v>499</v>
      </c>
      <c r="AC922" s="396" t="s">
        <v>500</v>
      </c>
      <c r="AD922" s="398">
        <v>4693800</v>
      </c>
      <c r="AE922" s="398">
        <v>4693800</v>
      </c>
      <c r="AF922" s="396" t="s">
        <v>273</v>
      </c>
      <c r="AG922" s="396">
        <v>2.1269E-4</v>
      </c>
      <c r="AH922" s="398">
        <v>999.87</v>
      </c>
      <c r="AI922" s="398">
        <v>999.87</v>
      </c>
      <c r="AJ922" s="396" t="s">
        <v>501</v>
      </c>
      <c r="AK922" s="396" t="s">
        <v>502</v>
      </c>
      <c r="AL922" s="395" t="s">
        <v>503</v>
      </c>
      <c r="AM922" s="396">
        <v>34810</v>
      </c>
      <c r="AN922" s="396">
        <v>71605</v>
      </c>
      <c r="AO922" s="395" t="s">
        <v>477</v>
      </c>
      <c r="AP922" s="395" t="s">
        <v>504</v>
      </c>
      <c r="AQ922" s="396" t="s">
        <v>748</v>
      </c>
      <c r="AR922" s="396" t="s">
        <v>1167</v>
      </c>
      <c r="AS922" s="397" t="s">
        <v>1184</v>
      </c>
      <c r="AT922" s="396" t="s">
        <v>482</v>
      </c>
      <c r="AU922" s="396" t="s">
        <v>2175</v>
      </c>
      <c r="AV922" s="398" t="s">
        <v>2176</v>
      </c>
      <c r="AW922" s="396" t="s">
        <v>751</v>
      </c>
      <c r="AX922" s="396" t="s">
        <v>509</v>
      </c>
      <c r="AY922" s="398" t="s">
        <v>2176</v>
      </c>
      <c r="AZ922" s="396">
        <v>1040764</v>
      </c>
      <c r="BA922" s="396" t="s">
        <v>749</v>
      </c>
      <c r="BB922" s="396" t="s">
        <v>750</v>
      </c>
      <c r="BC922" s="396" t="s">
        <v>512</v>
      </c>
      <c r="BD922" s="396" t="s">
        <v>2177</v>
      </c>
      <c r="BE922" s="397" t="s">
        <v>1192</v>
      </c>
      <c r="BF922" s="396" t="s">
        <v>273</v>
      </c>
      <c r="BG922" s="398" t="s">
        <v>2176</v>
      </c>
      <c r="BH922" s="396">
        <v>10360129</v>
      </c>
      <c r="BI922" s="396">
        <v>1</v>
      </c>
      <c r="BJ922" s="396" t="s">
        <v>751</v>
      </c>
      <c r="BK922" s="396" t="s">
        <v>600</v>
      </c>
      <c r="BL922" s="396" t="s">
        <v>601</v>
      </c>
      <c r="BM922" s="396"/>
      <c r="BN922" s="396"/>
      <c r="BO922" s="396"/>
      <c r="BP922" s="396"/>
      <c r="BQ922" s="396"/>
      <c r="BR922" s="396"/>
    </row>
    <row r="923" spans="1:70" s="399" customFormat="1" hidden="1" x14ac:dyDescent="0.35">
      <c r="A923" s="395" t="s">
        <v>477</v>
      </c>
      <c r="B923" s="396" t="s">
        <v>478</v>
      </c>
      <c r="C923" s="396" t="s">
        <v>479</v>
      </c>
      <c r="D923" s="397" t="s">
        <v>480</v>
      </c>
      <c r="E923" s="397" t="s">
        <v>481</v>
      </c>
      <c r="F923" s="396" t="s">
        <v>482</v>
      </c>
      <c r="G923" s="396" t="s">
        <v>483</v>
      </c>
      <c r="H923" s="396" t="s">
        <v>484</v>
      </c>
      <c r="I923" s="396" t="s">
        <v>485</v>
      </c>
      <c r="J923" s="396" t="s">
        <v>486</v>
      </c>
      <c r="K923" s="396" t="s">
        <v>487</v>
      </c>
      <c r="L923" s="395" t="s">
        <v>488</v>
      </c>
      <c r="M923" s="396" t="s">
        <v>607</v>
      </c>
      <c r="N923" s="396" t="s">
        <v>608</v>
      </c>
      <c r="O923" s="396" t="s">
        <v>487</v>
      </c>
      <c r="P923" s="396" t="s">
        <v>484</v>
      </c>
      <c r="Q923" s="395" t="s">
        <v>491</v>
      </c>
      <c r="R923" s="396" t="s">
        <v>492</v>
      </c>
      <c r="S923" s="396" t="s">
        <v>493</v>
      </c>
      <c r="T923" s="396">
        <v>65185287</v>
      </c>
      <c r="U923" s="396"/>
      <c r="V923" s="396"/>
      <c r="W923" s="397" t="s">
        <v>1184</v>
      </c>
      <c r="X923" s="396" t="s">
        <v>747</v>
      </c>
      <c r="Y923" s="396" t="s">
        <v>496</v>
      </c>
      <c r="Z923" s="396" t="s">
        <v>497</v>
      </c>
      <c r="AA923" s="396" t="s">
        <v>498</v>
      </c>
      <c r="AB923" s="396" t="s">
        <v>499</v>
      </c>
      <c r="AC923" s="396" t="s">
        <v>605</v>
      </c>
      <c r="AD923" s="398">
        <v>0</v>
      </c>
      <c r="AE923" s="398">
        <v>0</v>
      </c>
      <c r="AF923" s="396" t="s">
        <v>273</v>
      </c>
      <c r="AG923" s="396">
        <v>2.1269E-4</v>
      </c>
      <c r="AH923" s="398">
        <v>-1.55</v>
      </c>
      <c r="AI923" s="398">
        <v>-1.55</v>
      </c>
      <c r="AJ923" s="396" t="s">
        <v>501</v>
      </c>
      <c r="AK923" s="396" t="s">
        <v>502</v>
      </c>
      <c r="AL923" s="395" t="s">
        <v>503</v>
      </c>
      <c r="AM923" s="396">
        <v>34810</v>
      </c>
      <c r="AN923" s="396">
        <v>71605</v>
      </c>
      <c r="AO923" s="395" t="s">
        <v>477</v>
      </c>
      <c r="AP923" s="395" t="s">
        <v>504</v>
      </c>
      <c r="AQ923" s="396" t="s">
        <v>748</v>
      </c>
      <c r="AR923" s="396" t="s">
        <v>1167</v>
      </c>
      <c r="AS923" s="397" t="s">
        <v>1184</v>
      </c>
      <c r="AT923" s="396" t="s">
        <v>482</v>
      </c>
      <c r="AU923" s="396" t="s">
        <v>2175</v>
      </c>
      <c r="AV923" s="398" t="s">
        <v>2176</v>
      </c>
      <c r="AW923" s="396" t="s">
        <v>751</v>
      </c>
      <c r="AX923" s="396" t="s">
        <v>509</v>
      </c>
      <c r="AY923" s="398" t="s">
        <v>606</v>
      </c>
      <c r="AZ923" s="396">
        <v>1040764</v>
      </c>
      <c r="BA923" s="396" t="s">
        <v>749</v>
      </c>
      <c r="BB923" s="396" t="s">
        <v>750</v>
      </c>
      <c r="BC923" s="396" t="s">
        <v>512</v>
      </c>
      <c r="BD923" s="396" t="s">
        <v>2177</v>
      </c>
      <c r="BE923" s="397" t="s">
        <v>1192</v>
      </c>
      <c r="BF923" s="396" t="s">
        <v>273</v>
      </c>
      <c r="BG923" s="398" t="s">
        <v>2176</v>
      </c>
      <c r="BH923" s="396">
        <v>10360129</v>
      </c>
      <c r="BI923" s="396">
        <v>1</v>
      </c>
      <c r="BJ923" s="396" t="s">
        <v>751</v>
      </c>
      <c r="BK923" s="396" t="s">
        <v>600</v>
      </c>
      <c r="BL923" s="396" t="s">
        <v>601</v>
      </c>
      <c r="BM923" s="396"/>
      <c r="BN923" s="396"/>
      <c r="BO923" s="396"/>
      <c r="BP923" s="396"/>
      <c r="BQ923" s="396"/>
      <c r="BR923" s="396"/>
    </row>
    <row r="924" spans="1:70" hidden="1" x14ac:dyDescent="0.35">
      <c r="A924" s="301" t="s">
        <v>477</v>
      </c>
      <c r="B924" s="302" t="s">
        <v>478</v>
      </c>
      <c r="C924" s="302" t="s">
        <v>479</v>
      </c>
      <c r="D924" s="303" t="s">
        <v>480</v>
      </c>
      <c r="E924" s="303" t="s">
        <v>481</v>
      </c>
      <c r="F924" s="302" t="s">
        <v>482</v>
      </c>
      <c r="G924" s="302" t="s">
        <v>483</v>
      </c>
      <c r="H924" s="302" t="s">
        <v>484</v>
      </c>
      <c r="I924" s="302" t="s">
        <v>485</v>
      </c>
      <c r="J924" s="302" t="s">
        <v>486</v>
      </c>
      <c r="K924" s="302" t="s">
        <v>487</v>
      </c>
      <c r="L924" s="301" t="s">
        <v>488</v>
      </c>
      <c r="M924" s="302" t="s">
        <v>607</v>
      </c>
      <c r="N924" s="302" t="s">
        <v>608</v>
      </c>
      <c r="O924" s="302" t="s">
        <v>487</v>
      </c>
      <c r="P924" s="302" t="s">
        <v>484</v>
      </c>
      <c r="Q924" s="301" t="s">
        <v>491</v>
      </c>
      <c r="R924" s="302" t="s">
        <v>492</v>
      </c>
      <c r="S924" s="302" t="s">
        <v>493</v>
      </c>
      <c r="T924" s="302">
        <v>65200385</v>
      </c>
      <c r="U924" s="302"/>
      <c r="V924" s="302"/>
      <c r="W924" s="303" t="s">
        <v>1121</v>
      </c>
      <c r="X924" s="302" t="s">
        <v>883</v>
      </c>
      <c r="Y924" s="302" t="s">
        <v>496</v>
      </c>
      <c r="Z924" s="302" t="s">
        <v>880</v>
      </c>
      <c r="AA924" s="302"/>
      <c r="AB924" s="302" t="s">
        <v>880</v>
      </c>
      <c r="AC924" s="302" t="s">
        <v>880</v>
      </c>
      <c r="AD924" s="304">
        <v>0.02</v>
      </c>
      <c r="AE924" s="304">
        <v>0.02</v>
      </c>
      <c r="AF924" s="302" t="s">
        <v>741</v>
      </c>
      <c r="AG924" s="302">
        <v>1</v>
      </c>
      <c r="AH924" s="304">
        <v>0.02</v>
      </c>
      <c r="AI924" s="304">
        <v>0.02</v>
      </c>
      <c r="AJ924" s="302" t="s">
        <v>501</v>
      </c>
      <c r="AK924" s="302" t="s">
        <v>502</v>
      </c>
      <c r="AL924" s="301" t="s">
        <v>503</v>
      </c>
      <c r="AM924" s="302">
        <v>34810</v>
      </c>
      <c r="AN924" s="302">
        <v>76125</v>
      </c>
      <c r="AO924" s="301" t="s">
        <v>477</v>
      </c>
      <c r="AP924" s="301" t="s">
        <v>504</v>
      </c>
      <c r="AQ924" s="302" t="s">
        <v>884</v>
      </c>
      <c r="AR924" s="302"/>
      <c r="AS924" s="303"/>
      <c r="AT924" s="302"/>
      <c r="AU924" s="302"/>
      <c r="AV924" s="304"/>
      <c r="AW924" s="302"/>
      <c r="AX924" s="302"/>
      <c r="AY924" s="304"/>
      <c r="AZ924" s="302"/>
      <c r="BA924" s="302"/>
      <c r="BB924" s="302"/>
      <c r="BC924" s="302"/>
      <c r="BD924" s="302"/>
      <c r="BE924" s="303"/>
      <c r="BF924" s="302"/>
      <c r="BG924" s="304"/>
      <c r="BH924" s="302"/>
      <c r="BI924" s="302"/>
      <c r="BJ924" s="302"/>
      <c r="BK924" s="302"/>
      <c r="BL924" s="302"/>
      <c r="BM924" s="302"/>
      <c r="BN924" s="302"/>
      <c r="BO924" s="302"/>
      <c r="BP924" s="302"/>
      <c r="BQ924" s="302"/>
      <c r="BR924" s="302"/>
    </row>
    <row r="925" spans="1:70" hidden="1" x14ac:dyDescent="0.35">
      <c r="A925" s="301" t="s">
        <v>477</v>
      </c>
      <c r="B925" s="302" t="s">
        <v>478</v>
      </c>
      <c r="C925" s="302" t="s">
        <v>479</v>
      </c>
      <c r="D925" s="303" t="s">
        <v>480</v>
      </c>
      <c r="E925" s="303" t="s">
        <v>481</v>
      </c>
      <c r="F925" s="302" t="s">
        <v>482</v>
      </c>
      <c r="G925" s="302" t="s">
        <v>483</v>
      </c>
      <c r="H925" s="302" t="s">
        <v>484</v>
      </c>
      <c r="I925" s="302" t="s">
        <v>485</v>
      </c>
      <c r="J925" s="302" t="s">
        <v>486</v>
      </c>
      <c r="K925" s="302" t="s">
        <v>487</v>
      </c>
      <c r="L925" s="301" t="s">
        <v>488</v>
      </c>
      <c r="M925" s="302" t="s">
        <v>607</v>
      </c>
      <c r="N925" s="302" t="s">
        <v>608</v>
      </c>
      <c r="O925" s="302" t="s">
        <v>487</v>
      </c>
      <c r="P925" s="302" t="s">
        <v>484</v>
      </c>
      <c r="Q925" s="301" t="s">
        <v>491</v>
      </c>
      <c r="R925" s="302" t="s">
        <v>492</v>
      </c>
      <c r="S925" s="302" t="s">
        <v>493</v>
      </c>
      <c r="T925" s="302">
        <v>65230723</v>
      </c>
      <c r="U925" s="302"/>
      <c r="V925" s="302"/>
      <c r="W925" s="303" t="s">
        <v>1184</v>
      </c>
      <c r="X925" s="302" t="s">
        <v>792</v>
      </c>
      <c r="Y925" s="302" t="s">
        <v>496</v>
      </c>
      <c r="Z925" s="302" t="s">
        <v>793</v>
      </c>
      <c r="AA925" s="302"/>
      <c r="AB925" s="302" t="s">
        <v>794</v>
      </c>
      <c r="AC925" s="302" t="s">
        <v>795</v>
      </c>
      <c r="AD925" s="304">
        <v>0</v>
      </c>
      <c r="AE925" s="304">
        <v>685510</v>
      </c>
      <c r="AF925" s="302" t="s">
        <v>273</v>
      </c>
      <c r="AG925" s="302">
        <v>2.1269E-4</v>
      </c>
      <c r="AH925" s="304">
        <v>0</v>
      </c>
      <c r="AI925" s="304">
        <v>145.80000000000001</v>
      </c>
      <c r="AJ925" s="302"/>
      <c r="AK925" s="302"/>
      <c r="AL925" s="301"/>
      <c r="AM925" s="302"/>
      <c r="AN925" s="302"/>
      <c r="AO925" s="301"/>
      <c r="AP925" s="301"/>
      <c r="AQ925" s="302" t="s">
        <v>796</v>
      </c>
      <c r="AR925" s="302"/>
      <c r="AS925" s="303"/>
      <c r="AT925" s="302"/>
      <c r="AU925" s="302"/>
      <c r="AV925" s="304"/>
      <c r="AW925" s="302"/>
      <c r="AX925" s="302"/>
      <c r="AY925" s="304"/>
      <c r="AZ925" s="302"/>
      <c r="BA925" s="302"/>
      <c r="BB925" s="302"/>
      <c r="BC925" s="302"/>
      <c r="BD925" s="302"/>
      <c r="BE925" s="303"/>
      <c r="BF925" s="302"/>
      <c r="BG925" s="304"/>
      <c r="BH925" s="302"/>
      <c r="BI925" s="302"/>
      <c r="BJ925" s="302"/>
      <c r="BK925" s="302"/>
      <c r="BL925" s="302"/>
      <c r="BM925" s="302"/>
      <c r="BN925" s="302"/>
      <c r="BO925" s="302"/>
      <c r="BP925" s="302"/>
      <c r="BQ925" s="302"/>
      <c r="BR925" s="302"/>
    </row>
    <row r="926" spans="1:70" hidden="1" x14ac:dyDescent="0.35">
      <c r="A926" s="301" t="s">
        <v>477</v>
      </c>
      <c r="B926" s="302" t="s">
        <v>478</v>
      </c>
      <c r="C926" s="302" t="s">
        <v>479</v>
      </c>
      <c r="D926" s="303" t="s">
        <v>480</v>
      </c>
      <c r="E926" s="303" t="s">
        <v>481</v>
      </c>
      <c r="F926" s="302" t="s">
        <v>482</v>
      </c>
      <c r="G926" s="302" t="s">
        <v>483</v>
      </c>
      <c r="H926" s="302" t="s">
        <v>484</v>
      </c>
      <c r="I926" s="302" t="s">
        <v>485</v>
      </c>
      <c r="J926" s="302" t="s">
        <v>486</v>
      </c>
      <c r="K926" s="302" t="s">
        <v>487</v>
      </c>
      <c r="L926" s="301" t="s">
        <v>488</v>
      </c>
      <c r="M926" s="302" t="s">
        <v>607</v>
      </c>
      <c r="N926" s="302" t="s">
        <v>608</v>
      </c>
      <c r="O926" s="302" t="s">
        <v>487</v>
      </c>
      <c r="P926" s="302" t="s">
        <v>484</v>
      </c>
      <c r="Q926" s="301" t="s">
        <v>491</v>
      </c>
      <c r="R926" s="302" t="s">
        <v>492</v>
      </c>
      <c r="S926" s="302" t="s">
        <v>493</v>
      </c>
      <c r="T926" s="302">
        <v>65261475</v>
      </c>
      <c r="U926" s="302"/>
      <c r="V926" s="302"/>
      <c r="W926" s="303" t="s">
        <v>1203</v>
      </c>
      <c r="X926" s="302" t="s">
        <v>883</v>
      </c>
      <c r="Y926" s="302" t="s">
        <v>496</v>
      </c>
      <c r="Z926" s="302" t="s">
        <v>880</v>
      </c>
      <c r="AA926" s="302"/>
      <c r="AB926" s="302" t="s">
        <v>880</v>
      </c>
      <c r="AC926" s="302" t="s">
        <v>880</v>
      </c>
      <c r="AD926" s="304">
        <v>17.14</v>
      </c>
      <c r="AE926" s="304">
        <v>17.14</v>
      </c>
      <c r="AF926" s="302" t="s">
        <v>741</v>
      </c>
      <c r="AG926" s="302">
        <v>1</v>
      </c>
      <c r="AH926" s="304">
        <v>17.14</v>
      </c>
      <c r="AI926" s="304">
        <v>17.14</v>
      </c>
      <c r="AJ926" s="302" t="s">
        <v>501</v>
      </c>
      <c r="AK926" s="302" t="s">
        <v>502</v>
      </c>
      <c r="AL926" s="301" t="s">
        <v>503</v>
      </c>
      <c r="AM926" s="302">
        <v>34810</v>
      </c>
      <c r="AN926" s="302">
        <v>76125</v>
      </c>
      <c r="AO926" s="301" t="s">
        <v>477</v>
      </c>
      <c r="AP926" s="301" t="s">
        <v>504</v>
      </c>
      <c r="AQ926" s="302" t="s">
        <v>884</v>
      </c>
      <c r="AR926" s="302"/>
      <c r="AS926" s="303"/>
      <c r="AT926" s="302"/>
      <c r="AU926" s="302"/>
      <c r="AV926" s="304"/>
      <c r="AW926" s="302"/>
      <c r="AX926" s="302"/>
      <c r="AY926" s="304"/>
      <c r="AZ926" s="302"/>
      <c r="BA926" s="302"/>
      <c r="BB926" s="302"/>
      <c r="BC926" s="302"/>
      <c r="BD926" s="302"/>
      <c r="BE926" s="303"/>
      <c r="BF926" s="302"/>
      <c r="BG926" s="304"/>
      <c r="BH926" s="302"/>
      <c r="BI926" s="302"/>
      <c r="BJ926" s="302"/>
      <c r="BK926" s="302"/>
      <c r="BL926" s="302"/>
      <c r="BM926" s="302"/>
      <c r="BN926" s="302"/>
      <c r="BO926" s="302"/>
      <c r="BP926" s="302"/>
      <c r="BQ926" s="302"/>
      <c r="BR926" s="302"/>
    </row>
    <row r="927" spans="1:70" s="414" customFormat="1" hidden="1" x14ac:dyDescent="0.35">
      <c r="A927" s="410" t="s">
        <v>477</v>
      </c>
      <c r="B927" s="411" t="s">
        <v>478</v>
      </c>
      <c r="C927" s="411" t="s">
        <v>479</v>
      </c>
      <c r="D927" s="412" t="s">
        <v>480</v>
      </c>
      <c r="E927" s="412" t="s">
        <v>481</v>
      </c>
      <c r="F927" s="411" t="s">
        <v>482</v>
      </c>
      <c r="G927" s="411" t="s">
        <v>483</v>
      </c>
      <c r="H927" s="411" t="s">
        <v>484</v>
      </c>
      <c r="I927" s="411" t="s">
        <v>485</v>
      </c>
      <c r="J927" s="411" t="s">
        <v>486</v>
      </c>
      <c r="K927" s="411" t="s">
        <v>487</v>
      </c>
      <c r="L927" s="410" t="s">
        <v>488</v>
      </c>
      <c r="M927" s="411" t="s">
        <v>607</v>
      </c>
      <c r="N927" s="411" t="s">
        <v>608</v>
      </c>
      <c r="O927" s="411" t="s">
        <v>487</v>
      </c>
      <c r="P927" s="411" t="s">
        <v>484</v>
      </c>
      <c r="Q927" s="410" t="s">
        <v>491</v>
      </c>
      <c r="R927" s="411" t="s">
        <v>492</v>
      </c>
      <c r="S927" s="411" t="s">
        <v>493</v>
      </c>
      <c r="T927" s="411">
        <v>65355684</v>
      </c>
      <c r="U927" s="411"/>
      <c r="V927" s="411"/>
      <c r="W927" s="412" t="s">
        <v>1193</v>
      </c>
      <c r="X927" s="411" t="s">
        <v>1400</v>
      </c>
      <c r="Y927" s="411" t="s">
        <v>590</v>
      </c>
      <c r="Z927" s="411" t="s">
        <v>497</v>
      </c>
      <c r="AA927" s="411" t="s">
        <v>498</v>
      </c>
      <c r="AB927" s="411" t="s">
        <v>499</v>
      </c>
      <c r="AC927" s="411" t="s">
        <v>605</v>
      </c>
      <c r="AD927" s="413">
        <v>0</v>
      </c>
      <c r="AE927" s="413">
        <v>0</v>
      </c>
      <c r="AF927" s="411" t="s">
        <v>273</v>
      </c>
      <c r="AG927" s="411">
        <v>2.1634000000000001E-4</v>
      </c>
      <c r="AH927" s="413">
        <v>129.51</v>
      </c>
      <c r="AI927" s="413">
        <v>129.51</v>
      </c>
      <c r="AJ927" s="411" t="s">
        <v>501</v>
      </c>
      <c r="AK927" s="411" t="s">
        <v>502</v>
      </c>
      <c r="AL927" s="410" t="s">
        <v>503</v>
      </c>
      <c r="AM927" s="411">
        <v>34801</v>
      </c>
      <c r="AN927" s="411">
        <v>75710</v>
      </c>
      <c r="AO927" s="410" t="s">
        <v>477</v>
      </c>
      <c r="AP927" s="410" t="s">
        <v>504</v>
      </c>
      <c r="AQ927" s="411" t="s">
        <v>1401</v>
      </c>
      <c r="AR927" s="411" t="s">
        <v>1194</v>
      </c>
      <c r="AS927" s="412" t="s">
        <v>1193</v>
      </c>
      <c r="AT927" s="411" t="s">
        <v>482</v>
      </c>
      <c r="AU927" s="411" t="s">
        <v>2178</v>
      </c>
      <c r="AV927" s="413" t="s">
        <v>2179</v>
      </c>
      <c r="AW927" s="411" t="s">
        <v>2180</v>
      </c>
      <c r="AX927" s="411" t="s">
        <v>509</v>
      </c>
      <c r="AY927" s="413" t="s">
        <v>606</v>
      </c>
      <c r="AZ927" s="411">
        <v>1972462</v>
      </c>
      <c r="BA927" s="411" t="s">
        <v>1525</v>
      </c>
      <c r="BB927" s="411" t="s">
        <v>1526</v>
      </c>
      <c r="BC927" s="411" t="s">
        <v>1527</v>
      </c>
      <c r="BD927" s="411" t="s">
        <v>2181</v>
      </c>
      <c r="BE927" s="412" t="s">
        <v>1198</v>
      </c>
      <c r="BF927" s="411" t="s">
        <v>273</v>
      </c>
      <c r="BG927" s="413" t="s">
        <v>2179</v>
      </c>
      <c r="BH927" s="411">
        <v>10364522</v>
      </c>
      <c r="BI927" s="411">
        <v>1</v>
      </c>
      <c r="BJ927" s="411" t="s">
        <v>2180</v>
      </c>
      <c r="BK927" s="411" t="s">
        <v>600</v>
      </c>
      <c r="BL927" s="411" t="s">
        <v>601</v>
      </c>
      <c r="BM927" s="411"/>
      <c r="BN927" s="411"/>
      <c r="BO927" s="411"/>
      <c r="BP927" s="411"/>
      <c r="BQ927" s="411"/>
      <c r="BR927" s="411"/>
    </row>
    <row r="928" spans="1:70" s="414" customFormat="1" hidden="1" x14ac:dyDescent="0.35">
      <c r="A928" s="410" t="s">
        <v>477</v>
      </c>
      <c r="B928" s="411" t="s">
        <v>478</v>
      </c>
      <c r="C928" s="411" t="s">
        <v>479</v>
      </c>
      <c r="D928" s="412" t="s">
        <v>480</v>
      </c>
      <c r="E928" s="412" t="s">
        <v>481</v>
      </c>
      <c r="F928" s="411" t="s">
        <v>482</v>
      </c>
      <c r="G928" s="411" t="s">
        <v>483</v>
      </c>
      <c r="H928" s="411" t="s">
        <v>484</v>
      </c>
      <c r="I928" s="411" t="s">
        <v>485</v>
      </c>
      <c r="J928" s="411" t="s">
        <v>486</v>
      </c>
      <c r="K928" s="411" t="s">
        <v>487</v>
      </c>
      <c r="L928" s="410" t="s">
        <v>488</v>
      </c>
      <c r="M928" s="411" t="s">
        <v>607</v>
      </c>
      <c r="N928" s="411" t="s">
        <v>608</v>
      </c>
      <c r="O928" s="411" t="s">
        <v>487</v>
      </c>
      <c r="P928" s="411" t="s">
        <v>484</v>
      </c>
      <c r="Q928" s="410" t="s">
        <v>491</v>
      </c>
      <c r="R928" s="411" t="s">
        <v>492</v>
      </c>
      <c r="S928" s="411" t="s">
        <v>493</v>
      </c>
      <c r="T928" s="411">
        <v>65355685</v>
      </c>
      <c r="U928" s="411"/>
      <c r="V928" s="411"/>
      <c r="W928" s="412" t="s">
        <v>1193</v>
      </c>
      <c r="X928" s="411" t="s">
        <v>1400</v>
      </c>
      <c r="Y928" s="411" t="s">
        <v>590</v>
      </c>
      <c r="Z928" s="411" t="s">
        <v>497</v>
      </c>
      <c r="AA928" s="411" t="s">
        <v>498</v>
      </c>
      <c r="AB928" s="411" t="s">
        <v>499</v>
      </c>
      <c r="AC928" s="411" t="s">
        <v>500</v>
      </c>
      <c r="AD928" s="413">
        <v>35483250</v>
      </c>
      <c r="AE928" s="413">
        <v>35483250</v>
      </c>
      <c r="AF928" s="411" t="s">
        <v>273</v>
      </c>
      <c r="AG928" s="411">
        <v>2.1634000000000001E-4</v>
      </c>
      <c r="AH928" s="413">
        <v>7546.94</v>
      </c>
      <c r="AI928" s="413">
        <v>7546.94</v>
      </c>
      <c r="AJ928" s="411" t="s">
        <v>501</v>
      </c>
      <c r="AK928" s="411" t="s">
        <v>502</v>
      </c>
      <c r="AL928" s="410" t="s">
        <v>503</v>
      </c>
      <c r="AM928" s="411">
        <v>34801</v>
      </c>
      <c r="AN928" s="411">
        <v>75710</v>
      </c>
      <c r="AO928" s="410" t="s">
        <v>477</v>
      </c>
      <c r="AP928" s="410" t="s">
        <v>504</v>
      </c>
      <c r="AQ928" s="411" t="s">
        <v>1401</v>
      </c>
      <c r="AR928" s="411" t="s">
        <v>1194</v>
      </c>
      <c r="AS928" s="412" t="s">
        <v>1193</v>
      </c>
      <c r="AT928" s="411" t="s">
        <v>482</v>
      </c>
      <c r="AU928" s="411" t="s">
        <v>2178</v>
      </c>
      <c r="AV928" s="413" t="s">
        <v>2179</v>
      </c>
      <c r="AW928" s="411" t="s">
        <v>2180</v>
      </c>
      <c r="AX928" s="411" t="s">
        <v>509</v>
      </c>
      <c r="AY928" s="413" t="s">
        <v>2179</v>
      </c>
      <c r="AZ928" s="411">
        <v>1972462</v>
      </c>
      <c r="BA928" s="411" t="s">
        <v>1525</v>
      </c>
      <c r="BB928" s="411" t="s">
        <v>1526</v>
      </c>
      <c r="BC928" s="411" t="s">
        <v>1527</v>
      </c>
      <c r="BD928" s="411" t="s">
        <v>2181</v>
      </c>
      <c r="BE928" s="412" t="s">
        <v>1198</v>
      </c>
      <c r="BF928" s="411" t="s">
        <v>273</v>
      </c>
      <c r="BG928" s="413" t="s">
        <v>2179</v>
      </c>
      <c r="BH928" s="411">
        <v>10364522</v>
      </c>
      <c r="BI928" s="411">
        <v>1</v>
      </c>
      <c r="BJ928" s="411" t="s">
        <v>2180</v>
      </c>
      <c r="BK928" s="411" t="s">
        <v>600</v>
      </c>
      <c r="BL928" s="411" t="s">
        <v>601</v>
      </c>
      <c r="BM928" s="411"/>
      <c r="BN928" s="411"/>
      <c r="BO928" s="411"/>
      <c r="BP928" s="411"/>
      <c r="BQ928" s="411"/>
      <c r="BR928" s="411"/>
    </row>
    <row r="929" spans="1:70" hidden="1" x14ac:dyDescent="0.35">
      <c r="A929" s="301" t="s">
        <v>477</v>
      </c>
      <c r="B929" s="302" t="s">
        <v>478</v>
      </c>
      <c r="C929" s="302" t="s">
        <v>479</v>
      </c>
      <c r="D929" s="303" t="s">
        <v>480</v>
      </c>
      <c r="E929" s="303" t="s">
        <v>481</v>
      </c>
      <c r="F929" s="302" t="s">
        <v>482</v>
      </c>
      <c r="G929" s="302" t="s">
        <v>483</v>
      </c>
      <c r="H929" s="302" t="s">
        <v>484</v>
      </c>
      <c r="I929" s="302" t="s">
        <v>485</v>
      </c>
      <c r="J929" s="302" t="s">
        <v>486</v>
      </c>
      <c r="K929" s="302" t="s">
        <v>487</v>
      </c>
      <c r="L929" s="301" t="s">
        <v>488</v>
      </c>
      <c r="M929" s="302" t="s">
        <v>607</v>
      </c>
      <c r="N929" s="302" t="s">
        <v>608</v>
      </c>
      <c r="O929" s="302" t="s">
        <v>487</v>
      </c>
      <c r="P929" s="302" t="s">
        <v>484</v>
      </c>
      <c r="Q929" s="301" t="s">
        <v>491</v>
      </c>
      <c r="R929" s="302" t="s">
        <v>492</v>
      </c>
      <c r="S929" s="302" t="s">
        <v>493</v>
      </c>
      <c r="T929" s="302">
        <v>65395029</v>
      </c>
      <c r="U929" s="302"/>
      <c r="V929" s="302"/>
      <c r="W929" s="303" t="s">
        <v>1193</v>
      </c>
      <c r="X929" s="302" t="s">
        <v>792</v>
      </c>
      <c r="Y929" s="302" t="s">
        <v>590</v>
      </c>
      <c r="Z929" s="302" t="s">
        <v>793</v>
      </c>
      <c r="AA929" s="302"/>
      <c r="AB929" s="302" t="s">
        <v>794</v>
      </c>
      <c r="AC929" s="302" t="s">
        <v>795</v>
      </c>
      <c r="AD929" s="304">
        <v>0</v>
      </c>
      <c r="AE929" s="304">
        <v>2483827.5</v>
      </c>
      <c r="AF929" s="302" t="s">
        <v>273</v>
      </c>
      <c r="AG929" s="302">
        <v>2.1634000000000001E-4</v>
      </c>
      <c r="AH929" s="304">
        <v>0</v>
      </c>
      <c r="AI929" s="304">
        <v>537.35</v>
      </c>
      <c r="AJ929" s="302"/>
      <c r="AK929" s="302"/>
      <c r="AL929" s="301"/>
      <c r="AM929" s="302"/>
      <c r="AN929" s="302"/>
      <c r="AO929" s="301"/>
      <c r="AP929" s="301"/>
      <c r="AQ929" s="302" t="s">
        <v>796</v>
      </c>
      <c r="AR929" s="302"/>
      <c r="AS929" s="303"/>
      <c r="AT929" s="302"/>
      <c r="AU929" s="302"/>
      <c r="AV929" s="304"/>
      <c r="AW929" s="302"/>
      <c r="AX929" s="302"/>
      <c r="AY929" s="304"/>
      <c r="AZ929" s="302"/>
      <c r="BA929" s="302"/>
      <c r="BB929" s="302"/>
      <c r="BC929" s="302"/>
      <c r="BD929" s="302"/>
      <c r="BE929" s="303"/>
      <c r="BF929" s="302"/>
      <c r="BG929" s="304"/>
      <c r="BH929" s="302"/>
      <c r="BI929" s="302"/>
      <c r="BJ929" s="302"/>
      <c r="BK929" s="302"/>
      <c r="BL929" s="302"/>
      <c r="BM929" s="302"/>
      <c r="BN929" s="302"/>
      <c r="BO929" s="302"/>
      <c r="BP929" s="302"/>
      <c r="BQ929" s="302"/>
      <c r="BR929" s="302"/>
    </row>
    <row r="930" spans="1:70" s="399" customFormat="1" hidden="1" x14ac:dyDescent="0.35">
      <c r="A930" s="395" t="s">
        <v>477</v>
      </c>
      <c r="B930" s="396" t="s">
        <v>478</v>
      </c>
      <c r="C930" s="396" t="s">
        <v>479</v>
      </c>
      <c r="D930" s="397" t="s">
        <v>480</v>
      </c>
      <c r="E930" s="397" t="s">
        <v>481</v>
      </c>
      <c r="F930" s="396" t="s">
        <v>482</v>
      </c>
      <c r="G930" s="396" t="s">
        <v>483</v>
      </c>
      <c r="H930" s="396" t="s">
        <v>484</v>
      </c>
      <c r="I930" s="396" t="s">
        <v>485</v>
      </c>
      <c r="J930" s="396" t="s">
        <v>486</v>
      </c>
      <c r="K930" s="396" t="s">
        <v>487</v>
      </c>
      <c r="L930" s="395" t="s">
        <v>488</v>
      </c>
      <c r="M930" s="396" t="s">
        <v>607</v>
      </c>
      <c r="N930" s="396" t="s">
        <v>608</v>
      </c>
      <c r="O930" s="396" t="s">
        <v>487</v>
      </c>
      <c r="P930" s="396" t="s">
        <v>484</v>
      </c>
      <c r="Q930" s="395" t="s">
        <v>491</v>
      </c>
      <c r="R930" s="396" t="s">
        <v>492</v>
      </c>
      <c r="S930" s="396" t="s">
        <v>493</v>
      </c>
      <c r="T930" s="396">
        <v>65937433</v>
      </c>
      <c r="U930" s="396"/>
      <c r="V930" s="396"/>
      <c r="W930" s="397" t="s">
        <v>1765</v>
      </c>
      <c r="X930" s="396" t="s">
        <v>1058</v>
      </c>
      <c r="Y930" s="396" t="s">
        <v>496</v>
      </c>
      <c r="Z930" s="396" t="s">
        <v>497</v>
      </c>
      <c r="AA930" s="396" t="s">
        <v>498</v>
      </c>
      <c r="AB930" s="396" t="s">
        <v>499</v>
      </c>
      <c r="AC930" s="396" t="s">
        <v>500</v>
      </c>
      <c r="AD930" s="398">
        <v>128.91999999999999</v>
      </c>
      <c r="AE930" s="398">
        <v>128.91999999999999</v>
      </c>
      <c r="AF930" s="396" t="s">
        <v>741</v>
      </c>
      <c r="AG930" s="396">
        <v>1</v>
      </c>
      <c r="AH930" s="398">
        <v>128.91999999999999</v>
      </c>
      <c r="AI930" s="398">
        <v>128.91999999999999</v>
      </c>
      <c r="AJ930" s="396" t="s">
        <v>501</v>
      </c>
      <c r="AK930" s="396" t="s">
        <v>502</v>
      </c>
      <c r="AL930" s="395" t="s">
        <v>503</v>
      </c>
      <c r="AM930" s="396">
        <v>34810</v>
      </c>
      <c r="AN930" s="396">
        <v>71635</v>
      </c>
      <c r="AO930" s="395" t="s">
        <v>477</v>
      </c>
      <c r="AP930" s="395" t="s">
        <v>504</v>
      </c>
      <c r="AQ930" s="396" t="s">
        <v>1059</v>
      </c>
      <c r="AR930" s="396" t="s">
        <v>1194</v>
      </c>
      <c r="AS930" s="397" t="s">
        <v>1765</v>
      </c>
      <c r="AT930" s="396" t="s">
        <v>482</v>
      </c>
      <c r="AU930" s="396" t="s">
        <v>2182</v>
      </c>
      <c r="AV930" s="398" t="s">
        <v>2183</v>
      </c>
      <c r="AW930" s="396" t="s">
        <v>839</v>
      </c>
      <c r="AX930" s="396" t="s">
        <v>509</v>
      </c>
      <c r="AY930" s="398" t="s">
        <v>2183</v>
      </c>
      <c r="AZ930" s="396">
        <v>2203367</v>
      </c>
      <c r="BA930" s="396" t="s">
        <v>2169</v>
      </c>
      <c r="BB930" s="396" t="s">
        <v>2170</v>
      </c>
      <c r="BC930" s="396" t="s">
        <v>2171</v>
      </c>
      <c r="BD930" s="396" t="s">
        <v>2184</v>
      </c>
      <c r="BE930" s="397" t="s">
        <v>1384</v>
      </c>
      <c r="BF930" s="396" t="s">
        <v>741</v>
      </c>
      <c r="BG930" s="398" t="s">
        <v>2183</v>
      </c>
      <c r="BH930" s="396"/>
      <c r="BI930" s="396"/>
      <c r="BJ930" s="396"/>
      <c r="BK930" s="396"/>
      <c r="BL930" s="396"/>
      <c r="BM930" s="396"/>
      <c r="BN930" s="396"/>
      <c r="BO930" s="396"/>
      <c r="BP930" s="396"/>
      <c r="BQ930" s="396"/>
      <c r="BR930" s="396"/>
    </row>
    <row r="931" spans="1:70" hidden="1" x14ac:dyDescent="0.35">
      <c r="A931" s="301" t="s">
        <v>477</v>
      </c>
      <c r="B931" s="302" t="s">
        <v>478</v>
      </c>
      <c r="C931" s="302" t="s">
        <v>479</v>
      </c>
      <c r="D931" s="303" t="s">
        <v>480</v>
      </c>
      <c r="E931" s="303" t="s">
        <v>481</v>
      </c>
      <c r="F931" s="302" t="s">
        <v>482</v>
      </c>
      <c r="G931" s="302" t="s">
        <v>483</v>
      </c>
      <c r="H931" s="302" t="s">
        <v>484</v>
      </c>
      <c r="I931" s="302" t="s">
        <v>485</v>
      </c>
      <c r="J931" s="302" t="s">
        <v>486</v>
      </c>
      <c r="K931" s="302" t="s">
        <v>487</v>
      </c>
      <c r="L931" s="301" t="s">
        <v>488</v>
      </c>
      <c r="M931" s="302" t="s">
        <v>607</v>
      </c>
      <c r="N931" s="302" t="s">
        <v>608</v>
      </c>
      <c r="O931" s="302" t="s">
        <v>487</v>
      </c>
      <c r="P931" s="302" t="s">
        <v>484</v>
      </c>
      <c r="Q931" s="301" t="s">
        <v>491</v>
      </c>
      <c r="R931" s="302" t="s">
        <v>492</v>
      </c>
      <c r="S931" s="302" t="s">
        <v>493</v>
      </c>
      <c r="T931" s="302">
        <v>65966765</v>
      </c>
      <c r="U931" s="302"/>
      <c r="V931" s="302"/>
      <c r="W931" s="303" t="s">
        <v>1765</v>
      </c>
      <c r="X931" s="302" t="s">
        <v>792</v>
      </c>
      <c r="Y931" s="302" t="s">
        <v>496</v>
      </c>
      <c r="Z931" s="302" t="s">
        <v>793</v>
      </c>
      <c r="AA931" s="302"/>
      <c r="AB931" s="302" t="s">
        <v>794</v>
      </c>
      <c r="AC931" s="302" t="s">
        <v>795</v>
      </c>
      <c r="AD931" s="304">
        <v>0</v>
      </c>
      <c r="AE931" s="304">
        <v>9.02</v>
      </c>
      <c r="AF931" s="302" t="s">
        <v>741</v>
      </c>
      <c r="AG931" s="302">
        <v>1</v>
      </c>
      <c r="AH931" s="304">
        <v>0</v>
      </c>
      <c r="AI931" s="304">
        <v>9.02</v>
      </c>
      <c r="AJ931" s="302"/>
      <c r="AK931" s="302"/>
      <c r="AL931" s="301"/>
      <c r="AM931" s="302"/>
      <c r="AN931" s="302"/>
      <c r="AO931" s="301"/>
      <c r="AP931" s="301"/>
      <c r="AQ931" s="302" t="s">
        <v>796</v>
      </c>
      <c r="AR931" s="302"/>
      <c r="AS931" s="303"/>
      <c r="AT931" s="302"/>
      <c r="AU931" s="302"/>
      <c r="AV931" s="304"/>
      <c r="AW931" s="302"/>
      <c r="AX931" s="302"/>
      <c r="AY931" s="304"/>
      <c r="AZ931" s="302"/>
      <c r="BA931" s="302"/>
      <c r="BB931" s="302"/>
      <c r="BC931" s="302"/>
      <c r="BD931" s="302"/>
      <c r="BE931" s="303"/>
      <c r="BF931" s="302"/>
      <c r="BG931" s="304"/>
      <c r="BH931" s="302"/>
      <c r="BI931" s="302"/>
      <c r="BJ931" s="302"/>
      <c r="BK931" s="302"/>
      <c r="BL931" s="302"/>
      <c r="BM931" s="302"/>
      <c r="BN931" s="302"/>
      <c r="BO931" s="302"/>
      <c r="BP931" s="302"/>
      <c r="BQ931" s="302"/>
      <c r="BR931" s="302"/>
    </row>
    <row r="932" spans="1:70" s="414" customFormat="1" hidden="1" x14ac:dyDescent="0.35">
      <c r="A932" s="410" t="s">
        <v>477</v>
      </c>
      <c r="B932" s="411" t="s">
        <v>478</v>
      </c>
      <c r="C932" s="411" t="s">
        <v>479</v>
      </c>
      <c r="D932" s="412" t="s">
        <v>480</v>
      </c>
      <c r="E932" s="412" t="s">
        <v>481</v>
      </c>
      <c r="F932" s="411" t="s">
        <v>482</v>
      </c>
      <c r="G932" s="411" t="s">
        <v>483</v>
      </c>
      <c r="H932" s="411" t="s">
        <v>484</v>
      </c>
      <c r="I932" s="411" t="s">
        <v>485</v>
      </c>
      <c r="J932" s="411" t="s">
        <v>486</v>
      </c>
      <c r="K932" s="411" t="s">
        <v>487</v>
      </c>
      <c r="L932" s="410" t="s">
        <v>488</v>
      </c>
      <c r="M932" s="411" t="s">
        <v>607</v>
      </c>
      <c r="N932" s="411" t="s">
        <v>608</v>
      </c>
      <c r="O932" s="411" t="s">
        <v>487</v>
      </c>
      <c r="P932" s="411" t="s">
        <v>484</v>
      </c>
      <c r="Q932" s="410" t="s">
        <v>491</v>
      </c>
      <c r="R932" s="411" t="s">
        <v>492</v>
      </c>
      <c r="S932" s="411" t="s">
        <v>493</v>
      </c>
      <c r="T932" s="411">
        <v>66069917</v>
      </c>
      <c r="U932" s="411"/>
      <c r="V932" s="411"/>
      <c r="W932" s="412" t="s">
        <v>1198</v>
      </c>
      <c r="X932" s="411" t="s">
        <v>1537</v>
      </c>
      <c r="Y932" s="411" t="s">
        <v>590</v>
      </c>
      <c r="Z932" s="411" t="s">
        <v>497</v>
      </c>
      <c r="AA932" s="411" t="s">
        <v>498</v>
      </c>
      <c r="AB932" s="411" t="s">
        <v>499</v>
      </c>
      <c r="AC932" s="411" t="s">
        <v>500</v>
      </c>
      <c r="AD932" s="413">
        <v>363240</v>
      </c>
      <c r="AE932" s="413">
        <v>363240</v>
      </c>
      <c r="AF932" s="411" t="s">
        <v>273</v>
      </c>
      <c r="AG932" s="411">
        <v>2.1634000000000001E-4</v>
      </c>
      <c r="AH932" s="413">
        <v>77.67</v>
      </c>
      <c r="AI932" s="413">
        <v>77.67</v>
      </c>
      <c r="AJ932" s="411" t="s">
        <v>501</v>
      </c>
      <c r="AK932" s="411" t="s">
        <v>502</v>
      </c>
      <c r="AL932" s="410" t="s">
        <v>503</v>
      </c>
      <c r="AM932" s="411">
        <v>34801</v>
      </c>
      <c r="AN932" s="411">
        <v>74210</v>
      </c>
      <c r="AO932" s="410" t="s">
        <v>477</v>
      </c>
      <c r="AP932" s="410" t="s">
        <v>504</v>
      </c>
      <c r="AQ932" s="411" t="s">
        <v>1538</v>
      </c>
      <c r="AR932" s="411" t="s">
        <v>1194</v>
      </c>
      <c r="AS932" s="412" t="s">
        <v>1198</v>
      </c>
      <c r="AT932" s="411" t="s">
        <v>482</v>
      </c>
      <c r="AU932" s="411" t="s">
        <v>2185</v>
      </c>
      <c r="AV932" s="413" t="s">
        <v>2186</v>
      </c>
      <c r="AW932" s="411" t="s">
        <v>2187</v>
      </c>
      <c r="AX932" s="411" t="s">
        <v>509</v>
      </c>
      <c r="AY932" s="413" t="s">
        <v>2186</v>
      </c>
      <c r="AZ932" s="411">
        <v>1040697</v>
      </c>
      <c r="BA932" s="411" t="s">
        <v>1780</v>
      </c>
      <c r="BB932" s="411" t="s">
        <v>1781</v>
      </c>
      <c r="BC932" s="411" t="s">
        <v>512</v>
      </c>
      <c r="BD932" s="411" t="s">
        <v>2188</v>
      </c>
      <c r="BE932" s="412" t="s">
        <v>763</v>
      </c>
      <c r="BF932" s="411" t="s">
        <v>273</v>
      </c>
      <c r="BG932" s="413" t="s">
        <v>2186</v>
      </c>
      <c r="BH932" s="411">
        <v>10367463</v>
      </c>
      <c r="BI932" s="411">
        <v>1</v>
      </c>
      <c r="BJ932" s="411" t="s">
        <v>2187</v>
      </c>
      <c r="BK932" s="411" t="s">
        <v>600</v>
      </c>
      <c r="BL932" s="411" t="s">
        <v>601</v>
      </c>
      <c r="BM932" s="411"/>
      <c r="BN932" s="411"/>
      <c r="BO932" s="411"/>
      <c r="BP932" s="411"/>
      <c r="BQ932" s="411"/>
      <c r="BR932" s="411"/>
    </row>
    <row r="933" spans="1:70" s="414" customFormat="1" hidden="1" x14ac:dyDescent="0.35">
      <c r="A933" s="410" t="s">
        <v>477</v>
      </c>
      <c r="B933" s="411" t="s">
        <v>478</v>
      </c>
      <c r="C933" s="411" t="s">
        <v>479</v>
      </c>
      <c r="D933" s="412" t="s">
        <v>480</v>
      </c>
      <c r="E933" s="412" t="s">
        <v>481</v>
      </c>
      <c r="F933" s="411" t="s">
        <v>482</v>
      </c>
      <c r="G933" s="411" t="s">
        <v>483</v>
      </c>
      <c r="H933" s="411" t="s">
        <v>484</v>
      </c>
      <c r="I933" s="411" t="s">
        <v>485</v>
      </c>
      <c r="J933" s="411" t="s">
        <v>486</v>
      </c>
      <c r="K933" s="411" t="s">
        <v>487</v>
      </c>
      <c r="L933" s="410" t="s">
        <v>488</v>
      </c>
      <c r="M933" s="411" t="s">
        <v>607</v>
      </c>
      <c r="N933" s="411" t="s">
        <v>608</v>
      </c>
      <c r="O933" s="411" t="s">
        <v>487</v>
      </c>
      <c r="P933" s="411" t="s">
        <v>484</v>
      </c>
      <c r="Q933" s="410" t="s">
        <v>491</v>
      </c>
      <c r="R933" s="411" t="s">
        <v>492</v>
      </c>
      <c r="S933" s="411" t="s">
        <v>493</v>
      </c>
      <c r="T933" s="411">
        <v>66069919</v>
      </c>
      <c r="U933" s="411"/>
      <c r="V933" s="411"/>
      <c r="W933" s="412" t="s">
        <v>1198</v>
      </c>
      <c r="X933" s="411" t="s">
        <v>1537</v>
      </c>
      <c r="Y933" s="411" t="s">
        <v>590</v>
      </c>
      <c r="Z933" s="411" t="s">
        <v>497</v>
      </c>
      <c r="AA933" s="411" t="s">
        <v>498</v>
      </c>
      <c r="AB933" s="411" t="s">
        <v>499</v>
      </c>
      <c r="AC933" s="411" t="s">
        <v>605</v>
      </c>
      <c r="AD933" s="413">
        <v>0</v>
      </c>
      <c r="AE933" s="413">
        <v>0</v>
      </c>
      <c r="AF933" s="411" t="s">
        <v>273</v>
      </c>
      <c r="AG933" s="411">
        <v>2.1634000000000001E-4</v>
      </c>
      <c r="AH933" s="413">
        <v>0.91</v>
      </c>
      <c r="AI933" s="413">
        <v>0.91</v>
      </c>
      <c r="AJ933" s="411" t="s">
        <v>501</v>
      </c>
      <c r="AK933" s="411" t="s">
        <v>502</v>
      </c>
      <c r="AL933" s="410" t="s">
        <v>503</v>
      </c>
      <c r="AM933" s="411">
        <v>34801</v>
      </c>
      <c r="AN933" s="411">
        <v>74210</v>
      </c>
      <c r="AO933" s="410" t="s">
        <v>477</v>
      </c>
      <c r="AP933" s="410" t="s">
        <v>504</v>
      </c>
      <c r="AQ933" s="411" t="s">
        <v>1538</v>
      </c>
      <c r="AR933" s="411" t="s">
        <v>1194</v>
      </c>
      <c r="AS933" s="412" t="s">
        <v>1198</v>
      </c>
      <c r="AT933" s="411" t="s">
        <v>482</v>
      </c>
      <c r="AU933" s="411" t="s">
        <v>2185</v>
      </c>
      <c r="AV933" s="413" t="s">
        <v>2186</v>
      </c>
      <c r="AW933" s="411" t="s">
        <v>2187</v>
      </c>
      <c r="AX933" s="411" t="s">
        <v>509</v>
      </c>
      <c r="AY933" s="413" t="s">
        <v>606</v>
      </c>
      <c r="AZ933" s="411">
        <v>1040697</v>
      </c>
      <c r="BA933" s="411" t="s">
        <v>1780</v>
      </c>
      <c r="BB933" s="411" t="s">
        <v>1781</v>
      </c>
      <c r="BC933" s="411" t="s">
        <v>512</v>
      </c>
      <c r="BD933" s="411" t="s">
        <v>2188</v>
      </c>
      <c r="BE933" s="412" t="s">
        <v>763</v>
      </c>
      <c r="BF933" s="411" t="s">
        <v>273</v>
      </c>
      <c r="BG933" s="413" t="s">
        <v>2186</v>
      </c>
      <c r="BH933" s="411">
        <v>10367463</v>
      </c>
      <c r="BI933" s="411">
        <v>1</v>
      </c>
      <c r="BJ933" s="411" t="s">
        <v>2187</v>
      </c>
      <c r="BK933" s="411" t="s">
        <v>600</v>
      </c>
      <c r="BL933" s="411" t="s">
        <v>601</v>
      </c>
      <c r="BM933" s="411"/>
      <c r="BN933" s="411"/>
      <c r="BO933" s="411"/>
      <c r="BP933" s="411"/>
      <c r="BQ933" s="411"/>
      <c r="BR933" s="411"/>
    </row>
    <row r="934" spans="1:70" hidden="1" x14ac:dyDescent="0.35">
      <c r="A934" s="301" t="s">
        <v>477</v>
      </c>
      <c r="B934" s="302" t="s">
        <v>478</v>
      </c>
      <c r="C934" s="302" t="s">
        <v>479</v>
      </c>
      <c r="D934" s="303" t="s">
        <v>480</v>
      </c>
      <c r="E934" s="303" t="s">
        <v>481</v>
      </c>
      <c r="F934" s="302" t="s">
        <v>482</v>
      </c>
      <c r="G934" s="302" t="s">
        <v>483</v>
      </c>
      <c r="H934" s="302" t="s">
        <v>484</v>
      </c>
      <c r="I934" s="302" t="s">
        <v>485</v>
      </c>
      <c r="J934" s="302" t="s">
        <v>486</v>
      </c>
      <c r="K934" s="302" t="s">
        <v>487</v>
      </c>
      <c r="L934" s="301" t="s">
        <v>488</v>
      </c>
      <c r="M934" s="302" t="s">
        <v>607</v>
      </c>
      <c r="N934" s="302" t="s">
        <v>608</v>
      </c>
      <c r="O934" s="302" t="s">
        <v>487</v>
      </c>
      <c r="P934" s="302" t="s">
        <v>484</v>
      </c>
      <c r="Q934" s="301" t="s">
        <v>491</v>
      </c>
      <c r="R934" s="302" t="s">
        <v>492</v>
      </c>
      <c r="S934" s="302" t="s">
        <v>493</v>
      </c>
      <c r="T934" s="302">
        <v>66089705</v>
      </c>
      <c r="U934" s="302"/>
      <c r="V934" s="302"/>
      <c r="W934" s="303" t="s">
        <v>1198</v>
      </c>
      <c r="X934" s="302" t="s">
        <v>792</v>
      </c>
      <c r="Y934" s="302" t="s">
        <v>590</v>
      </c>
      <c r="Z934" s="302" t="s">
        <v>793</v>
      </c>
      <c r="AA934" s="302"/>
      <c r="AB934" s="302" t="s">
        <v>794</v>
      </c>
      <c r="AC934" s="302" t="s">
        <v>795</v>
      </c>
      <c r="AD934" s="304">
        <v>0</v>
      </c>
      <c r="AE934" s="304">
        <v>25426.799999999999</v>
      </c>
      <c r="AF934" s="302" t="s">
        <v>273</v>
      </c>
      <c r="AG934" s="302">
        <v>2.1634000000000001E-4</v>
      </c>
      <c r="AH934" s="304">
        <v>0</v>
      </c>
      <c r="AI934" s="304">
        <v>5.5</v>
      </c>
      <c r="AJ934" s="302"/>
      <c r="AK934" s="302"/>
      <c r="AL934" s="301"/>
      <c r="AM934" s="302"/>
      <c r="AN934" s="302"/>
      <c r="AO934" s="301"/>
      <c r="AP934" s="301"/>
      <c r="AQ934" s="302" t="s">
        <v>796</v>
      </c>
      <c r="AR934" s="302"/>
      <c r="AS934" s="303"/>
      <c r="AT934" s="302"/>
      <c r="AU934" s="302"/>
      <c r="AV934" s="304"/>
      <c r="AW934" s="302"/>
      <c r="AX934" s="302"/>
      <c r="AY934" s="304"/>
      <c r="AZ934" s="302"/>
      <c r="BA934" s="302"/>
      <c r="BB934" s="302"/>
      <c r="BC934" s="302"/>
      <c r="BD934" s="302"/>
      <c r="BE934" s="303"/>
      <c r="BF934" s="302"/>
      <c r="BG934" s="304"/>
      <c r="BH934" s="302"/>
      <c r="BI934" s="302"/>
      <c r="BJ934" s="302"/>
      <c r="BK934" s="302"/>
      <c r="BL934" s="302"/>
      <c r="BM934" s="302"/>
      <c r="BN934" s="302"/>
      <c r="BO934" s="302"/>
      <c r="BP934" s="302"/>
      <c r="BQ934" s="302"/>
      <c r="BR934" s="302"/>
    </row>
    <row r="935" spans="1:70" s="394" customFormat="1" hidden="1" x14ac:dyDescent="0.35">
      <c r="A935" s="390" t="s">
        <v>477</v>
      </c>
      <c r="B935" s="391" t="s">
        <v>478</v>
      </c>
      <c r="C935" s="391" t="s">
        <v>479</v>
      </c>
      <c r="D935" s="392" t="s">
        <v>480</v>
      </c>
      <c r="E935" s="392" t="s">
        <v>481</v>
      </c>
      <c r="F935" s="391" t="s">
        <v>482</v>
      </c>
      <c r="G935" s="391" t="s">
        <v>483</v>
      </c>
      <c r="H935" s="391" t="s">
        <v>484</v>
      </c>
      <c r="I935" s="391" t="s">
        <v>485</v>
      </c>
      <c r="J935" s="391" t="s">
        <v>486</v>
      </c>
      <c r="K935" s="391" t="s">
        <v>487</v>
      </c>
      <c r="L935" s="390" t="s">
        <v>488</v>
      </c>
      <c r="M935" s="391" t="s">
        <v>607</v>
      </c>
      <c r="N935" s="391" t="s">
        <v>608</v>
      </c>
      <c r="O935" s="391" t="s">
        <v>487</v>
      </c>
      <c r="P935" s="391" t="s">
        <v>484</v>
      </c>
      <c r="Q935" s="390" t="s">
        <v>491</v>
      </c>
      <c r="R935" s="391" t="s">
        <v>492</v>
      </c>
      <c r="S935" s="391" t="s">
        <v>493</v>
      </c>
      <c r="T935" s="391">
        <v>66390246</v>
      </c>
      <c r="U935" s="391"/>
      <c r="V935" s="391"/>
      <c r="W935" s="392" t="s">
        <v>1258</v>
      </c>
      <c r="X935" s="391" t="s">
        <v>1235</v>
      </c>
      <c r="Y935" s="391" t="s">
        <v>590</v>
      </c>
      <c r="Z935" s="391" t="s">
        <v>497</v>
      </c>
      <c r="AA935" s="391" t="s">
        <v>498</v>
      </c>
      <c r="AB935" s="391" t="s">
        <v>499</v>
      </c>
      <c r="AC935" s="391" t="s">
        <v>500</v>
      </c>
      <c r="AD935" s="393">
        <v>12462000</v>
      </c>
      <c r="AE935" s="393">
        <v>12462000</v>
      </c>
      <c r="AF935" s="391" t="s">
        <v>273</v>
      </c>
      <c r="AG935" s="391">
        <v>2.2196999999999999E-4</v>
      </c>
      <c r="AH935" s="393">
        <v>2650.54</v>
      </c>
      <c r="AI935" s="393">
        <v>2650.54</v>
      </c>
      <c r="AJ935" s="391" t="s">
        <v>501</v>
      </c>
      <c r="AK935" s="391" t="s">
        <v>502</v>
      </c>
      <c r="AL935" s="390" t="s">
        <v>503</v>
      </c>
      <c r="AM935" s="391">
        <v>34801</v>
      </c>
      <c r="AN935" s="391">
        <v>71211</v>
      </c>
      <c r="AO935" s="390" t="s">
        <v>477</v>
      </c>
      <c r="AP935" s="390" t="s">
        <v>504</v>
      </c>
      <c r="AQ935" s="391" t="s">
        <v>1236</v>
      </c>
      <c r="AR935" s="391" t="s">
        <v>767</v>
      </c>
      <c r="AS935" s="392" t="s">
        <v>1258</v>
      </c>
      <c r="AT935" s="391" t="s">
        <v>482</v>
      </c>
      <c r="AU935" s="391" t="s">
        <v>2189</v>
      </c>
      <c r="AV935" s="393" t="s">
        <v>2190</v>
      </c>
      <c r="AW935" s="391" t="s">
        <v>2191</v>
      </c>
      <c r="AX935" s="391" t="s">
        <v>509</v>
      </c>
      <c r="AY935" s="393" t="s">
        <v>2190</v>
      </c>
      <c r="AZ935" s="391">
        <v>1040793</v>
      </c>
      <c r="BA935" s="391" t="s">
        <v>1803</v>
      </c>
      <c r="BB935" s="391" t="s">
        <v>1804</v>
      </c>
      <c r="BC935" s="391" t="s">
        <v>512</v>
      </c>
      <c r="BD935" s="391" t="s">
        <v>2192</v>
      </c>
      <c r="BE935" s="392" t="s">
        <v>2193</v>
      </c>
      <c r="BF935" s="391" t="s">
        <v>273</v>
      </c>
      <c r="BG935" s="393" t="s">
        <v>2190</v>
      </c>
      <c r="BH935" s="391">
        <v>10361354</v>
      </c>
      <c r="BI935" s="391">
        <v>1</v>
      </c>
      <c r="BJ935" s="391" t="s">
        <v>2191</v>
      </c>
      <c r="BK935" s="391" t="s">
        <v>731</v>
      </c>
      <c r="BL935" s="391" t="s">
        <v>745</v>
      </c>
      <c r="BM935" s="391"/>
      <c r="BN935" s="391"/>
      <c r="BO935" s="391"/>
      <c r="BP935" s="391"/>
      <c r="BQ935" s="391"/>
      <c r="BR935" s="391"/>
    </row>
    <row r="936" spans="1:70" s="394" customFormat="1" hidden="1" x14ac:dyDescent="0.35">
      <c r="A936" s="390" t="s">
        <v>477</v>
      </c>
      <c r="B936" s="391" t="s">
        <v>478</v>
      </c>
      <c r="C936" s="391" t="s">
        <v>479</v>
      </c>
      <c r="D936" s="392" t="s">
        <v>480</v>
      </c>
      <c r="E936" s="392" t="s">
        <v>481</v>
      </c>
      <c r="F936" s="391" t="s">
        <v>482</v>
      </c>
      <c r="G936" s="391" t="s">
        <v>483</v>
      </c>
      <c r="H936" s="391" t="s">
        <v>484</v>
      </c>
      <c r="I936" s="391" t="s">
        <v>485</v>
      </c>
      <c r="J936" s="391" t="s">
        <v>486</v>
      </c>
      <c r="K936" s="391" t="s">
        <v>487</v>
      </c>
      <c r="L936" s="390" t="s">
        <v>488</v>
      </c>
      <c r="M936" s="391" t="s">
        <v>607</v>
      </c>
      <c r="N936" s="391" t="s">
        <v>608</v>
      </c>
      <c r="O936" s="391" t="s">
        <v>487</v>
      </c>
      <c r="P936" s="391" t="s">
        <v>484</v>
      </c>
      <c r="Q936" s="390" t="s">
        <v>491</v>
      </c>
      <c r="R936" s="391" t="s">
        <v>492</v>
      </c>
      <c r="S936" s="391" t="s">
        <v>493</v>
      </c>
      <c r="T936" s="391">
        <v>66390247</v>
      </c>
      <c r="U936" s="391"/>
      <c r="V936" s="391"/>
      <c r="W936" s="392" t="s">
        <v>1258</v>
      </c>
      <c r="X936" s="391" t="s">
        <v>1235</v>
      </c>
      <c r="Y936" s="391" t="s">
        <v>590</v>
      </c>
      <c r="Z936" s="391" t="s">
        <v>497</v>
      </c>
      <c r="AA936" s="391" t="s">
        <v>498</v>
      </c>
      <c r="AB936" s="391" t="s">
        <v>499</v>
      </c>
      <c r="AC936" s="391" t="s">
        <v>605</v>
      </c>
      <c r="AD936" s="393">
        <v>0</v>
      </c>
      <c r="AE936" s="393">
        <v>0</v>
      </c>
      <c r="AF936" s="391" t="s">
        <v>273</v>
      </c>
      <c r="AG936" s="391">
        <v>2.2196999999999999E-4</v>
      </c>
      <c r="AH936" s="393">
        <v>115.65</v>
      </c>
      <c r="AI936" s="393">
        <v>115.65</v>
      </c>
      <c r="AJ936" s="391" t="s">
        <v>501</v>
      </c>
      <c r="AK936" s="391" t="s">
        <v>502</v>
      </c>
      <c r="AL936" s="390" t="s">
        <v>503</v>
      </c>
      <c r="AM936" s="391">
        <v>34801</v>
      </c>
      <c r="AN936" s="391">
        <v>71211</v>
      </c>
      <c r="AO936" s="390" t="s">
        <v>477</v>
      </c>
      <c r="AP936" s="390" t="s">
        <v>504</v>
      </c>
      <c r="AQ936" s="391" t="s">
        <v>1236</v>
      </c>
      <c r="AR936" s="391" t="s">
        <v>767</v>
      </c>
      <c r="AS936" s="392" t="s">
        <v>1258</v>
      </c>
      <c r="AT936" s="391" t="s">
        <v>482</v>
      </c>
      <c r="AU936" s="391" t="s">
        <v>2189</v>
      </c>
      <c r="AV936" s="393" t="s">
        <v>2190</v>
      </c>
      <c r="AW936" s="391" t="s">
        <v>2191</v>
      </c>
      <c r="AX936" s="391" t="s">
        <v>509</v>
      </c>
      <c r="AY936" s="393" t="s">
        <v>606</v>
      </c>
      <c r="AZ936" s="391">
        <v>1040793</v>
      </c>
      <c r="BA936" s="391" t="s">
        <v>1803</v>
      </c>
      <c r="BB936" s="391" t="s">
        <v>1804</v>
      </c>
      <c r="BC936" s="391" t="s">
        <v>512</v>
      </c>
      <c r="BD936" s="391" t="s">
        <v>2192</v>
      </c>
      <c r="BE936" s="392" t="s">
        <v>2193</v>
      </c>
      <c r="BF936" s="391" t="s">
        <v>273</v>
      </c>
      <c r="BG936" s="393" t="s">
        <v>2190</v>
      </c>
      <c r="BH936" s="391">
        <v>10361354</v>
      </c>
      <c r="BI936" s="391">
        <v>1</v>
      </c>
      <c r="BJ936" s="391" t="s">
        <v>2191</v>
      </c>
      <c r="BK936" s="391" t="s">
        <v>731</v>
      </c>
      <c r="BL936" s="391" t="s">
        <v>745</v>
      </c>
      <c r="BM936" s="391"/>
      <c r="BN936" s="391"/>
      <c r="BO936" s="391"/>
      <c r="BP936" s="391"/>
      <c r="BQ936" s="391"/>
      <c r="BR936" s="391"/>
    </row>
    <row r="937" spans="1:70" hidden="1" x14ac:dyDescent="0.35">
      <c r="A937" s="301" t="s">
        <v>477</v>
      </c>
      <c r="B937" s="302" t="s">
        <v>478</v>
      </c>
      <c r="C937" s="302" t="s">
        <v>479</v>
      </c>
      <c r="D937" s="303" t="s">
        <v>480</v>
      </c>
      <c r="E937" s="303" t="s">
        <v>481</v>
      </c>
      <c r="F937" s="302" t="s">
        <v>482</v>
      </c>
      <c r="G937" s="302" t="s">
        <v>483</v>
      </c>
      <c r="H937" s="302" t="s">
        <v>484</v>
      </c>
      <c r="I937" s="302" t="s">
        <v>485</v>
      </c>
      <c r="J937" s="302" t="s">
        <v>486</v>
      </c>
      <c r="K937" s="302" t="s">
        <v>487</v>
      </c>
      <c r="L937" s="301" t="s">
        <v>488</v>
      </c>
      <c r="M937" s="302" t="s">
        <v>607</v>
      </c>
      <c r="N937" s="302" t="s">
        <v>608</v>
      </c>
      <c r="O937" s="302" t="s">
        <v>487</v>
      </c>
      <c r="P937" s="302" t="s">
        <v>484</v>
      </c>
      <c r="Q937" s="301" t="s">
        <v>491</v>
      </c>
      <c r="R937" s="302" t="s">
        <v>492</v>
      </c>
      <c r="S937" s="302" t="s">
        <v>493</v>
      </c>
      <c r="T937" s="302">
        <v>66428310</v>
      </c>
      <c r="U937" s="302"/>
      <c r="V937" s="302"/>
      <c r="W937" s="303" t="s">
        <v>1258</v>
      </c>
      <c r="X937" s="302" t="s">
        <v>792</v>
      </c>
      <c r="Y937" s="302" t="s">
        <v>590</v>
      </c>
      <c r="Z937" s="302" t="s">
        <v>793</v>
      </c>
      <c r="AA937" s="302"/>
      <c r="AB937" s="302" t="s">
        <v>794</v>
      </c>
      <c r="AC937" s="302" t="s">
        <v>795</v>
      </c>
      <c r="AD937" s="304">
        <v>0</v>
      </c>
      <c r="AE937" s="304">
        <v>872340</v>
      </c>
      <c r="AF937" s="302" t="s">
        <v>273</v>
      </c>
      <c r="AG937" s="302">
        <v>2.2196999999999999E-4</v>
      </c>
      <c r="AH937" s="304">
        <v>0</v>
      </c>
      <c r="AI937" s="304">
        <v>193.63</v>
      </c>
      <c r="AJ937" s="302"/>
      <c r="AK937" s="302"/>
      <c r="AL937" s="301"/>
      <c r="AM937" s="302"/>
      <c r="AN937" s="302"/>
      <c r="AO937" s="301"/>
      <c r="AP937" s="301"/>
      <c r="AQ937" s="302" t="s">
        <v>796</v>
      </c>
      <c r="AR937" s="302"/>
      <c r="AS937" s="303"/>
      <c r="AT937" s="302"/>
      <c r="AU937" s="302"/>
      <c r="AV937" s="304"/>
      <c r="AW937" s="302"/>
      <c r="AX937" s="302"/>
      <c r="AY937" s="304"/>
      <c r="AZ937" s="302"/>
      <c r="BA937" s="302"/>
      <c r="BB937" s="302"/>
      <c r="BC937" s="302"/>
      <c r="BD937" s="302"/>
      <c r="BE937" s="303"/>
      <c r="BF937" s="302"/>
      <c r="BG937" s="304"/>
      <c r="BH937" s="302"/>
      <c r="BI937" s="302"/>
      <c r="BJ937" s="302"/>
      <c r="BK937" s="302"/>
      <c r="BL937" s="302"/>
      <c r="BM937" s="302"/>
      <c r="BN937" s="302"/>
      <c r="BO937" s="302"/>
      <c r="BP937" s="302"/>
      <c r="BQ937" s="302"/>
      <c r="BR937" s="302"/>
    </row>
    <row r="938" spans="1:70" hidden="1" x14ac:dyDescent="0.35">
      <c r="A938" s="301" t="s">
        <v>477</v>
      </c>
      <c r="B938" s="302" t="s">
        <v>478</v>
      </c>
      <c r="C938" s="302" t="s">
        <v>479</v>
      </c>
      <c r="D938" s="303" t="s">
        <v>480</v>
      </c>
      <c r="E938" s="303" t="s">
        <v>481</v>
      </c>
      <c r="F938" s="302" t="s">
        <v>482</v>
      </c>
      <c r="G938" s="302" t="s">
        <v>483</v>
      </c>
      <c r="H938" s="302" t="s">
        <v>484</v>
      </c>
      <c r="I938" s="302" t="s">
        <v>485</v>
      </c>
      <c r="J938" s="302" t="s">
        <v>486</v>
      </c>
      <c r="K938" s="302" t="s">
        <v>487</v>
      </c>
      <c r="L938" s="301" t="s">
        <v>621</v>
      </c>
      <c r="M938" s="302" t="s">
        <v>2194</v>
      </c>
      <c r="N938" s="302" t="s">
        <v>2195</v>
      </c>
      <c r="O938" s="302" t="s">
        <v>487</v>
      </c>
      <c r="P938" s="302" t="s">
        <v>484</v>
      </c>
      <c r="Q938" s="301" t="s">
        <v>491</v>
      </c>
      <c r="R938" s="302" t="s">
        <v>492</v>
      </c>
      <c r="S938" s="302" t="s">
        <v>493</v>
      </c>
      <c r="T938" s="302">
        <v>56636093</v>
      </c>
      <c r="U938" s="302"/>
      <c r="V938" s="302"/>
      <c r="W938" s="303" t="s">
        <v>565</v>
      </c>
      <c r="X938" s="302" t="s">
        <v>1262</v>
      </c>
      <c r="Y938" s="302" t="s">
        <v>496</v>
      </c>
      <c r="Z938" s="302" t="s">
        <v>497</v>
      </c>
      <c r="AA938" s="302" t="s">
        <v>498</v>
      </c>
      <c r="AB938" s="302" t="s">
        <v>499</v>
      </c>
      <c r="AC938" s="302" t="s">
        <v>500</v>
      </c>
      <c r="AD938" s="304">
        <v>300</v>
      </c>
      <c r="AE938" s="304">
        <v>300</v>
      </c>
      <c r="AF938" s="302" t="s">
        <v>741</v>
      </c>
      <c r="AG938" s="302">
        <v>1</v>
      </c>
      <c r="AH938" s="304">
        <v>300</v>
      </c>
      <c r="AI938" s="304">
        <v>300</v>
      </c>
      <c r="AJ938" s="302" t="s">
        <v>501</v>
      </c>
      <c r="AK938" s="302" t="s">
        <v>502</v>
      </c>
      <c r="AL938" s="301" t="s">
        <v>503</v>
      </c>
      <c r="AM938" s="302">
        <v>34810</v>
      </c>
      <c r="AN938" s="302">
        <v>71620</v>
      </c>
      <c r="AO938" s="301" t="s">
        <v>477</v>
      </c>
      <c r="AP938" s="301" t="s">
        <v>504</v>
      </c>
      <c r="AQ938" s="302" t="s">
        <v>1263</v>
      </c>
      <c r="AR938" s="302" t="s">
        <v>566</v>
      </c>
      <c r="AS938" s="303" t="s">
        <v>1654</v>
      </c>
      <c r="AT938" s="302" t="s">
        <v>482</v>
      </c>
      <c r="AU938" s="302" t="s">
        <v>2196</v>
      </c>
      <c r="AV938" s="304" t="s">
        <v>2197</v>
      </c>
      <c r="AW938" s="302" t="s">
        <v>777</v>
      </c>
      <c r="AX938" s="302" t="s">
        <v>603</v>
      </c>
      <c r="AY938" s="304" t="s">
        <v>1315</v>
      </c>
      <c r="AZ938" s="302" t="s">
        <v>845</v>
      </c>
      <c r="BA938" s="302" t="s">
        <v>846</v>
      </c>
      <c r="BB938" s="302" t="s">
        <v>780</v>
      </c>
      <c r="BC938" s="302" t="s">
        <v>521</v>
      </c>
      <c r="BD938" s="302" t="s">
        <v>2198</v>
      </c>
      <c r="BE938" s="303" t="s">
        <v>570</v>
      </c>
      <c r="BF938" s="302" t="s">
        <v>741</v>
      </c>
      <c r="BG938" s="304" t="s">
        <v>2197</v>
      </c>
      <c r="BH938" s="302"/>
      <c r="BI938" s="302"/>
      <c r="BJ938" s="302"/>
      <c r="BK938" s="302"/>
      <c r="BL938" s="302"/>
      <c r="BM938" s="302"/>
      <c r="BN938" s="302"/>
      <c r="BO938" s="302"/>
      <c r="BP938" s="302"/>
      <c r="BQ938" s="302"/>
      <c r="BR938" s="302"/>
    </row>
    <row r="939" spans="1:70" hidden="1" x14ac:dyDescent="0.35">
      <c r="A939" s="301" t="s">
        <v>477</v>
      </c>
      <c r="B939" s="302" t="s">
        <v>478</v>
      </c>
      <c r="C939" s="302" t="s">
        <v>479</v>
      </c>
      <c r="D939" s="303" t="s">
        <v>480</v>
      </c>
      <c r="E939" s="303" t="s">
        <v>481</v>
      </c>
      <c r="F939" s="302" t="s">
        <v>482</v>
      </c>
      <c r="G939" s="302" t="s">
        <v>483</v>
      </c>
      <c r="H939" s="302" t="s">
        <v>484</v>
      </c>
      <c r="I939" s="302" t="s">
        <v>485</v>
      </c>
      <c r="J939" s="302" t="s">
        <v>486</v>
      </c>
      <c r="K939" s="302" t="s">
        <v>487</v>
      </c>
      <c r="L939" s="301" t="s">
        <v>621</v>
      </c>
      <c r="M939" s="302" t="s">
        <v>2194</v>
      </c>
      <c r="N939" s="302" t="s">
        <v>2195</v>
      </c>
      <c r="O939" s="302" t="s">
        <v>487</v>
      </c>
      <c r="P939" s="302" t="s">
        <v>484</v>
      </c>
      <c r="Q939" s="301" t="s">
        <v>491</v>
      </c>
      <c r="R939" s="302" t="s">
        <v>492</v>
      </c>
      <c r="S939" s="302" t="s">
        <v>493</v>
      </c>
      <c r="T939" s="302">
        <v>56636094</v>
      </c>
      <c r="U939" s="302"/>
      <c r="V939" s="302"/>
      <c r="W939" s="303" t="s">
        <v>565</v>
      </c>
      <c r="X939" s="302" t="s">
        <v>1058</v>
      </c>
      <c r="Y939" s="302" t="s">
        <v>496</v>
      </c>
      <c r="Z939" s="302" t="s">
        <v>497</v>
      </c>
      <c r="AA939" s="302" t="s">
        <v>498</v>
      </c>
      <c r="AB939" s="302" t="s">
        <v>499</v>
      </c>
      <c r="AC939" s="302" t="s">
        <v>500</v>
      </c>
      <c r="AD939" s="304">
        <v>126</v>
      </c>
      <c r="AE939" s="304">
        <v>126</v>
      </c>
      <c r="AF939" s="302" t="s">
        <v>741</v>
      </c>
      <c r="AG939" s="302">
        <v>1</v>
      </c>
      <c r="AH939" s="304">
        <v>126</v>
      </c>
      <c r="AI939" s="304">
        <v>126</v>
      </c>
      <c r="AJ939" s="302" t="s">
        <v>501</v>
      </c>
      <c r="AK939" s="302" t="s">
        <v>502</v>
      </c>
      <c r="AL939" s="301" t="s">
        <v>503</v>
      </c>
      <c r="AM939" s="302">
        <v>34810</v>
      </c>
      <c r="AN939" s="302">
        <v>71635</v>
      </c>
      <c r="AO939" s="301" t="s">
        <v>477</v>
      </c>
      <c r="AP939" s="301" t="s">
        <v>504</v>
      </c>
      <c r="AQ939" s="302" t="s">
        <v>1059</v>
      </c>
      <c r="AR939" s="302" t="s">
        <v>566</v>
      </c>
      <c r="AS939" s="303" t="s">
        <v>1654</v>
      </c>
      <c r="AT939" s="302" t="s">
        <v>482</v>
      </c>
      <c r="AU939" s="302" t="s">
        <v>2196</v>
      </c>
      <c r="AV939" s="304" t="s">
        <v>2197</v>
      </c>
      <c r="AW939" s="302" t="s">
        <v>1060</v>
      </c>
      <c r="AX939" s="302" t="s">
        <v>509</v>
      </c>
      <c r="AY939" s="304" t="s">
        <v>1624</v>
      </c>
      <c r="AZ939" s="302" t="s">
        <v>845</v>
      </c>
      <c r="BA939" s="302" t="s">
        <v>846</v>
      </c>
      <c r="BB939" s="302" t="s">
        <v>780</v>
      </c>
      <c r="BC939" s="302" t="s">
        <v>521</v>
      </c>
      <c r="BD939" s="302" t="s">
        <v>2198</v>
      </c>
      <c r="BE939" s="303" t="s">
        <v>570</v>
      </c>
      <c r="BF939" s="302" t="s">
        <v>741</v>
      </c>
      <c r="BG939" s="304" t="s">
        <v>2197</v>
      </c>
      <c r="BH939" s="302"/>
      <c r="BI939" s="302"/>
      <c r="BJ939" s="302"/>
      <c r="BK939" s="302"/>
      <c r="BL939" s="302"/>
      <c r="BM939" s="302"/>
      <c r="BN939" s="302"/>
      <c r="BO939" s="302"/>
      <c r="BP939" s="302"/>
      <c r="BQ939" s="302"/>
      <c r="BR939" s="302"/>
    </row>
    <row r="940" spans="1:70" hidden="1" x14ac:dyDescent="0.35">
      <c r="A940" s="301" t="s">
        <v>477</v>
      </c>
      <c r="B940" s="302" t="s">
        <v>478</v>
      </c>
      <c r="C940" s="302" t="s">
        <v>479</v>
      </c>
      <c r="D940" s="303" t="s">
        <v>480</v>
      </c>
      <c r="E940" s="303" t="s">
        <v>481</v>
      </c>
      <c r="F940" s="302" t="s">
        <v>482</v>
      </c>
      <c r="G940" s="302" t="s">
        <v>483</v>
      </c>
      <c r="H940" s="302" t="s">
        <v>484</v>
      </c>
      <c r="I940" s="302" t="s">
        <v>485</v>
      </c>
      <c r="J940" s="302" t="s">
        <v>486</v>
      </c>
      <c r="K940" s="302" t="s">
        <v>487</v>
      </c>
      <c r="L940" s="301" t="s">
        <v>621</v>
      </c>
      <c r="M940" s="302" t="s">
        <v>2194</v>
      </c>
      <c r="N940" s="302" t="s">
        <v>2195</v>
      </c>
      <c r="O940" s="302" t="s">
        <v>487</v>
      </c>
      <c r="P940" s="302" t="s">
        <v>484</v>
      </c>
      <c r="Q940" s="301" t="s">
        <v>491</v>
      </c>
      <c r="R940" s="302" t="s">
        <v>492</v>
      </c>
      <c r="S940" s="302" t="s">
        <v>493</v>
      </c>
      <c r="T940" s="302">
        <v>56659203</v>
      </c>
      <c r="U940" s="302"/>
      <c r="V940" s="302"/>
      <c r="W940" s="303" t="s">
        <v>565</v>
      </c>
      <c r="X940" s="302" t="s">
        <v>792</v>
      </c>
      <c r="Y940" s="302" t="s">
        <v>496</v>
      </c>
      <c r="Z940" s="302" t="s">
        <v>793</v>
      </c>
      <c r="AA940" s="302"/>
      <c r="AB940" s="302" t="s">
        <v>794</v>
      </c>
      <c r="AC940" s="302" t="s">
        <v>795</v>
      </c>
      <c r="AD940" s="304">
        <v>0</v>
      </c>
      <c r="AE940" s="304">
        <v>29.82</v>
      </c>
      <c r="AF940" s="302" t="s">
        <v>741</v>
      </c>
      <c r="AG940" s="302">
        <v>1</v>
      </c>
      <c r="AH940" s="304">
        <v>0</v>
      </c>
      <c r="AI940" s="304">
        <v>29.82</v>
      </c>
      <c r="AJ940" s="302"/>
      <c r="AK940" s="302"/>
      <c r="AL940" s="301"/>
      <c r="AM940" s="302"/>
      <c r="AN940" s="302"/>
      <c r="AO940" s="301"/>
      <c r="AP940" s="301"/>
      <c r="AQ940" s="302" t="s">
        <v>796</v>
      </c>
      <c r="AR940" s="302"/>
      <c r="AS940" s="303"/>
      <c r="AT940" s="302"/>
      <c r="AU940" s="302"/>
      <c r="AV940" s="304"/>
      <c r="AW940" s="302"/>
      <c r="AX940" s="302"/>
      <c r="AY940" s="304"/>
      <c r="AZ940" s="302"/>
      <c r="BA940" s="302"/>
      <c r="BB940" s="302"/>
      <c r="BC940" s="302"/>
      <c r="BD940" s="302"/>
      <c r="BE940" s="303"/>
      <c r="BF940" s="302"/>
      <c r="BG940" s="304"/>
      <c r="BH940" s="302"/>
      <c r="BI940" s="302"/>
      <c r="BJ940" s="302"/>
      <c r="BK940" s="302"/>
      <c r="BL940" s="302"/>
      <c r="BM940" s="302"/>
      <c r="BN940" s="302"/>
      <c r="BO940" s="302"/>
      <c r="BP940" s="302"/>
      <c r="BQ940" s="302"/>
      <c r="BR940" s="302"/>
    </row>
    <row r="941" spans="1:70" hidden="1" x14ac:dyDescent="0.35">
      <c r="A941" s="301" t="s">
        <v>477</v>
      </c>
      <c r="B941" s="302" t="s">
        <v>478</v>
      </c>
      <c r="C941" s="302" t="s">
        <v>479</v>
      </c>
      <c r="D941" s="303" t="s">
        <v>480</v>
      </c>
      <c r="E941" s="303" t="s">
        <v>481</v>
      </c>
      <c r="F941" s="302" t="s">
        <v>482</v>
      </c>
      <c r="G941" s="302" t="s">
        <v>483</v>
      </c>
      <c r="H941" s="302" t="s">
        <v>484</v>
      </c>
      <c r="I941" s="302" t="s">
        <v>485</v>
      </c>
      <c r="J941" s="302" t="s">
        <v>486</v>
      </c>
      <c r="K941" s="302" t="s">
        <v>487</v>
      </c>
      <c r="L941" s="301" t="s">
        <v>621</v>
      </c>
      <c r="M941" s="302" t="s">
        <v>2194</v>
      </c>
      <c r="N941" s="302" t="s">
        <v>2195</v>
      </c>
      <c r="O941" s="302" t="s">
        <v>487</v>
      </c>
      <c r="P941" s="302" t="s">
        <v>484</v>
      </c>
      <c r="Q941" s="301" t="s">
        <v>491</v>
      </c>
      <c r="R941" s="302" t="s">
        <v>492</v>
      </c>
      <c r="S941" s="302" t="s">
        <v>493</v>
      </c>
      <c r="T941" s="302">
        <v>58056766</v>
      </c>
      <c r="U941" s="302"/>
      <c r="V941" s="302"/>
      <c r="W941" s="303" t="s">
        <v>1302</v>
      </c>
      <c r="X941" s="302" t="s">
        <v>1262</v>
      </c>
      <c r="Y941" s="302" t="s">
        <v>496</v>
      </c>
      <c r="Z941" s="302" t="s">
        <v>497</v>
      </c>
      <c r="AA941" s="302" t="s">
        <v>498</v>
      </c>
      <c r="AB941" s="302" t="s">
        <v>499</v>
      </c>
      <c r="AC941" s="302" t="s">
        <v>500</v>
      </c>
      <c r="AD941" s="304">
        <v>124</v>
      </c>
      <c r="AE941" s="304">
        <v>124</v>
      </c>
      <c r="AF941" s="302" t="s">
        <v>741</v>
      </c>
      <c r="AG941" s="302">
        <v>1</v>
      </c>
      <c r="AH941" s="304">
        <v>124</v>
      </c>
      <c r="AI941" s="304">
        <v>124</v>
      </c>
      <c r="AJ941" s="302" t="s">
        <v>501</v>
      </c>
      <c r="AK941" s="302" t="s">
        <v>502</v>
      </c>
      <c r="AL941" s="301" t="s">
        <v>503</v>
      </c>
      <c r="AM941" s="302">
        <v>34810</v>
      </c>
      <c r="AN941" s="302">
        <v>71620</v>
      </c>
      <c r="AO941" s="301" t="s">
        <v>477</v>
      </c>
      <c r="AP941" s="301" t="s">
        <v>504</v>
      </c>
      <c r="AQ941" s="302" t="s">
        <v>1263</v>
      </c>
      <c r="AR941" s="302" t="s">
        <v>572</v>
      </c>
      <c r="AS941" s="303" t="s">
        <v>1302</v>
      </c>
      <c r="AT941" s="302" t="s">
        <v>482</v>
      </c>
      <c r="AU941" s="302" t="s">
        <v>2199</v>
      </c>
      <c r="AV941" s="304" t="s">
        <v>2200</v>
      </c>
      <c r="AW941" s="302" t="s">
        <v>839</v>
      </c>
      <c r="AX941" s="302" t="s">
        <v>509</v>
      </c>
      <c r="AY941" s="304" t="s">
        <v>2200</v>
      </c>
      <c r="AZ941" s="302" t="s">
        <v>845</v>
      </c>
      <c r="BA941" s="302" t="s">
        <v>846</v>
      </c>
      <c r="BB941" s="302" t="s">
        <v>780</v>
      </c>
      <c r="BC941" s="302" t="s">
        <v>521</v>
      </c>
      <c r="BD941" s="302" t="s">
        <v>2201</v>
      </c>
      <c r="BE941" s="303" t="s">
        <v>1094</v>
      </c>
      <c r="BF941" s="302" t="s">
        <v>741</v>
      </c>
      <c r="BG941" s="304" t="s">
        <v>2200</v>
      </c>
      <c r="BH941" s="302"/>
      <c r="BI941" s="302"/>
      <c r="BJ941" s="302"/>
      <c r="BK941" s="302"/>
      <c r="BL941" s="302"/>
      <c r="BM941" s="302"/>
      <c r="BN941" s="302"/>
      <c r="BO941" s="302"/>
      <c r="BP941" s="302"/>
      <c r="BQ941" s="302"/>
      <c r="BR941" s="302"/>
    </row>
    <row r="942" spans="1:70" hidden="1" x14ac:dyDescent="0.35">
      <c r="A942" s="301" t="s">
        <v>477</v>
      </c>
      <c r="B942" s="302" t="s">
        <v>478</v>
      </c>
      <c r="C942" s="302" t="s">
        <v>479</v>
      </c>
      <c r="D942" s="303" t="s">
        <v>480</v>
      </c>
      <c r="E942" s="303" t="s">
        <v>481</v>
      </c>
      <c r="F942" s="302" t="s">
        <v>482</v>
      </c>
      <c r="G942" s="302" t="s">
        <v>483</v>
      </c>
      <c r="H942" s="302" t="s">
        <v>484</v>
      </c>
      <c r="I942" s="302" t="s">
        <v>485</v>
      </c>
      <c r="J942" s="302" t="s">
        <v>486</v>
      </c>
      <c r="K942" s="302" t="s">
        <v>487</v>
      </c>
      <c r="L942" s="301" t="s">
        <v>621</v>
      </c>
      <c r="M942" s="302" t="s">
        <v>2194</v>
      </c>
      <c r="N942" s="302" t="s">
        <v>2195</v>
      </c>
      <c r="O942" s="302" t="s">
        <v>487</v>
      </c>
      <c r="P942" s="302" t="s">
        <v>484</v>
      </c>
      <c r="Q942" s="301" t="s">
        <v>491</v>
      </c>
      <c r="R942" s="302" t="s">
        <v>492</v>
      </c>
      <c r="S942" s="302" t="s">
        <v>493</v>
      </c>
      <c r="T942" s="302">
        <v>58070354</v>
      </c>
      <c r="U942" s="302"/>
      <c r="V942" s="302"/>
      <c r="W942" s="303" t="s">
        <v>1302</v>
      </c>
      <c r="X942" s="302" t="s">
        <v>792</v>
      </c>
      <c r="Y942" s="302" t="s">
        <v>496</v>
      </c>
      <c r="Z942" s="302" t="s">
        <v>793</v>
      </c>
      <c r="AA942" s="302"/>
      <c r="AB942" s="302" t="s">
        <v>794</v>
      </c>
      <c r="AC942" s="302" t="s">
        <v>795</v>
      </c>
      <c r="AD942" s="304">
        <v>0</v>
      </c>
      <c r="AE942" s="304">
        <v>8.68</v>
      </c>
      <c r="AF942" s="302" t="s">
        <v>741</v>
      </c>
      <c r="AG942" s="302">
        <v>1</v>
      </c>
      <c r="AH942" s="304">
        <v>0</v>
      </c>
      <c r="AI942" s="304">
        <v>8.68</v>
      </c>
      <c r="AJ942" s="302"/>
      <c r="AK942" s="302"/>
      <c r="AL942" s="301"/>
      <c r="AM942" s="302"/>
      <c r="AN942" s="302"/>
      <c r="AO942" s="301"/>
      <c r="AP942" s="301"/>
      <c r="AQ942" s="302" t="s">
        <v>796</v>
      </c>
      <c r="AR942" s="302"/>
      <c r="AS942" s="303"/>
      <c r="AT942" s="302"/>
      <c r="AU942" s="302"/>
      <c r="AV942" s="304"/>
      <c r="AW942" s="302"/>
      <c r="AX942" s="302"/>
      <c r="AY942" s="304"/>
      <c r="AZ942" s="302"/>
      <c r="BA942" s="302"/>
      <c r="BB942" s="302"/>
      <c r="BC942" s="302"/>
      <c r="BD942" s="302"/>
      <c r="BE942" s="303"/>
      <c r="BF942" s="302"/>
      <c r="BG942" s="304"/>
      <c r="BH942" s="302"/>
      <c r="BI942" s="302"/>
      <c r="BJ942" s="302"/>
      <c r="BK942" s="302"/>
      <c r="BL942" s="302"/>
      <c r="BM942" s="302"/>
      <c r="BN942" s="302"/>
      <c r="BO942" s="302"/>
      <c r="BP942" s="302"/>
      <c r="BQ942" s="302"/>
      <c r="BR942" s="302"/>
    </row>
    <row r="943" spans="1:70" hidden="1" x14ac:dyDescent="0.35">
      <c r="A943" s="301" t="s">
        <v>477</v>
      </c>
      <c r="B943" s="302" t="s">
        <v>478</v>
      </c>
      <c r="C943" s="302" t="s">
        <v>479</v>
      </c>
      <c r="D943" s="303" t="s">
        <v>480</v>
      </c>
      <c r="E943" s="303" t="s">
        <v>481</v>
      </c>
      <c r="F943" s="302" t="s">
        <v>482</v>
      </c>
      <c r="G943" s="302" t="s">
        <v>483</v>
      </c>
      <c r="H943" s="302" t="s">
        <v>484</v>
      </c>
      <c r="I943" s="302" t="s">
        <v>485</v>
      </c>
      <c r="J943" s="302" t="s">
        <v>486</v>
      </c>
      <c r="K943" s="302" t="s">
        <v>487</v>
      </c>
      <c r="L943" s="301" t="s">
        <v>621</v>
      </c>
      <c r="M943" s="302" t="s">
        <v>2194</v>
      </c>
      <c r="N943" s="302" t="s">
        <v>2195</v>
      </c>
      <c r="O943" s="302" t="s">
        <v>487</v>
      </c>
      <c r="P943" s="302" t="s">
        <v>484</v>
      </c>
      <c r="Q943" s="301" t="s">
        <v>491</v>
      </c>
      <c r="R943" s="302" t="s">
        <v>492</v>
      </c>
      <c r="S943" s="302" t="s">
        <v>493</v>
      </c>
      <c r="T943" s="302">
        <v>62454069</v>
      </c>
      <c r="U943" s="302"/>
      <c r="V943" s="302"/>
      <c r="W943" s="303" t="s">
        <v>1134</v>
      </c>
      <c r="X943" s="302" t="s">
        <v>764</v>
      </c>
      <c r="Y943" s="302" t="s">
        <v>496</v>
      </c>
      <c r="Z943" s="302" t="s">
        <v>497</v>
      </c>
      <c r="AA943" s="302" t="s">
        <v>498</v>
      </c>
      <c r="AB943" s="302" t="s">
        <v>499</v>
      </c>
      <c r="AC943" s="302" t="s">
        <v>500</v>
      </c>
      <c r="AD943" s="304">
        <v>1593100</v>
      </c>
      <c r="AE943" s="304">
        <v>1593100</v>
      </c>
      <c r="AF943" s="302" t="s">
        <v>273</v>
      </c>
      <c r="AG943" s="302">
        <v>2.1311999999999999E-4</v>
      </c>
      <c r="AH943" s="304">
        <v>346.55</v>
      </c>
      <c r="AI943" s="304">
        <v>346.55</v>
      </c>
      <c r="AJ943" s="302" t="s">
        <v>501</v>
      </c>
      <c r="AK943" s="302" t="s">
        <v>502</v>
      </c>
      <c r="AL943" s="301" t="s">
        <v>503</v>
      </c>
      <c r="AM943" s="302">
        <v>34810</v>
      </c>
      <c r="AN943" s="302">
        <v>71610</v>
      </c>
      <c r="AO943" s="301" t="s">
        <v>477</v>
      </c>
      <c r="AP943" s="301" t="s">
        <v>504</v>
      </c>
      <c r="AQ943" s="302" t="s">
        <v>766</v>
      </c>
      <c r="AR943" s="302" t="s">
        <v>1126</v>
      </c>
      <c r="AS943" s="303" t="s">
        <v>1134</v>
      </c>
      <c r="AT943" s="302" t="s">
        <v>482</v>
      </c>
      <c r="AU943" s="302" t="s">
        <v>1157</v>
      </c>
      <c r="AV943" s="304" t="s">
        <v>1158</v>
      </c>
      <c r="AW943" s="302" t="s">
        <v>751</v>
      </c>
      <c r="AX943" s="302" t="s">
        <v>951</v>
      </c>
      <c r="AY943" s="304" t="s">
        <v>2202</v>
      </c>
      <c r="AZ943" s="302">
        <v>1040764</v>
      </c>
      <c r="BA943" s="302" t="s">
        <v>749</v>
      </c>
      <c r="BB943" s="302" t="s">
        <v>750</v>
      </c>
      <c r="BC943" s="302" t="s">
        <v>512</v>
      </c>
      <c r="BD943" s="302" t="s">
        <v>1160</v>
      </c>
      <c r="BE943" s="303" t="s">
        <v>586</v>
      </c>
      <c r="BF943" s="302" t="s">
        <v>273</v>
      </c>
      <c r="BG943" s="304" t="s">
        <v>1158</v>
      </c>
      <c r="BH943" s="302">
        <v>10313335</v>
      </c>
      <c r="BI943" s="302">
        <v>1</v>
      </c>
      <c r="BJ943" s="302" t="s">
        <v>751</v>
      </c>
      <c r="BK943" s="302" t="s">
        <v>600</v>
      </c>
      <c r="BL943" s="302" t="s">
        <v>601</v>
      </c>
      <c r="BM943" s="302"/>
      <c r="BN943" s="302"/>
      <c r="BO943" s="302"/>
      <c r="BP943" s="302"/>
      <c r="BQ943" s="302"/>
      <c r="BR943" s="302"/>
    </row>
    <row r="944" spans="1:70" hidden="1" x14ac:dyDescent="0.35">
      <c r="A944" s="301" t="s">
        <v>477</v>
      </c>
      <c r="B944" s="302" t="s">
        <v>478</v>
      </c>
      <c r="C944" s="302" t="s">
        <v>479</v>
      </c>
      <c r="D944" s="303" t="s">
        <v>480</v>
      </c>
      <c r="E944" s="303" t="s">
        <v>481</v>
      </c>
      <c r="F944" s="302" t="s">
        <v>482</v>
      </c>
      <c r="G944" s="302" t="s">
        <v>483</v>
      </c>
      <c r="H944" s="302" t="s">
        <v>484</v>
      </c>
      <c r="I944" s="302" t="s">
        <v>485</v>
      </c>
      <c r="J944" s="302" t="s">
        <v>486</v>
      </c>
      <c r="K944" s="302" t="s">
        <v>487</v>
      </c>
      <c r="L944" s="301" t="s">
        <v>621</v>
      </c>
      <c r="M944" s="302" t="s">
        <v>2194</v>
      </c>
      <c r="N944" s="302" t="s">
        <v>2195</v>
      </c>
      <c r="O944" s="302" t="s">
        <v>487</v>
      </c>
      <c r="P944" s="302" t="s">
        <v>484</v>
      </c>
      <c r="Q944" s="301" t="s">
        <v>491</v>
      </c>
      <c r="R944" s="302" t="s">
        <v>492</v>
      </c>
      <c r="S944" s="302" t="s">
        <v>493</v>
      </c>
      <c r="T944" s="302">
        <v>62454078</v>
      </c>
      <c r="U944" s="302"/>
      <c r="V944" s="302"/>
      <c r="W944" s="303" t="s">
        <v>1134</v>
      </c>
      <c r="X944" s="302" t="s">
        <v>764</v>
      </c>
      <c r="Y944" s="302" t="s">
        <v>496</v>
      </c>
      <c r="Z944" s="302" t="s">
        <v>497</v>
      </c>
      <c r="AA944" s="302" t="s">
        <v>498</v>
      </c>
      <c r="AB944" s="302" t="s">
        <v>499</v>
      </c>
      <c r="AC944" s="302" t="s">
        <v>605</v>
      </c>
      <c r="AD944" s="304">
        <v>0</v>
      </c>
      <c r="AE944" s="304">
        <v>0</v>
      </c>
      <c r="AF944" s="302" t="s">
        <v>273</v>
      </c>
      <c r="AG944" s="302">
        <v>2.1311999999999999E-4</v>
      </c>
      <c r="AH944" s="304">
        <v>-7.03</v>
      </c>
      <c r="AI944" s="304">
        <v>-7.03</v>
      </c>
      <c r="AJ944" s="302" t="s">
        <v>501</v>
      </c>
      <c r="AK944" s="302" t="s">
        <v>502</v>
      </c>
      <c r="AL944" s="301" t="s">
        <v>503</v>
      </c>
      <c r="AM944" s="302">
        <v>34810</v>
      </c>
      <c r="AN944" s="302">
        <v>71610</v>
      </c>
      <c r="AO944" s="301" t="s">
        <v>477</v>
      </c>
      <c r="AP944" s="301" t="s">
        <v>504</v>
      </c>
      <c r="AQ944" s="302" t="s">
        <v>766</v>
      </c>
      <c r="AR944" s="302" t="s">
        <v>1126</v>
      </c>
      <c r="AS944" s="303" t="s">
        <v>1134</v>
      </c>
      <c r="AT944" s="302" t="s">
        <v>482</v>
      </c>
      <c r="AU944" s="302" t="s">
        <v>1157</v>
      </c>
      <c r="AV944" s="304" t="s">
        <v>1158</v>
      </c>
      <c r="AW944" s="302" t="s">
        <v>751</v>
      </c>
      <c r="AX944" s="302" t="s">
        <v>951</v>
      </c>
      <c r="AY944" s="304" t="s">
        <v>606</v>
      </c>
      <c r="AZ944" s="302">
        <v>1040764</v>
      </c>
      <c r="BA944" s="302" t="s">
        <v>749</v>
      </c>
      <c r="BB944" s="302" t="s">
        <v>750</v>
      </c>
      <c r="BC944" s="302" t="s">
        <v>512</v>
      </c>
      <c r="BD944" s="302" t="s">
        <v>1160</v>
      </c>
      <c r="BE944" s="303" t="s">
        <v>586</v>
      </c>
      <c r="BF944" s="302" t="s">
        <v>273</v>
      </c>
      <c r="BG944" s="304" t="s">
        <v>1158</v>
      </c>
      <c r="BH944" s="302">
        <v>10313335</v>
      </c>
      <c r="BI944" s="302">
        <v>1</v>
      </c>
      <c r="BJ944" s="302" t="s">
        <v>751</v>
      </c>
      <c r="BK944" s="302" t="s">
        <v>600</v>
      </c>
      <c r="BL944" s="302" t="s">
        <v>601</v>
      </c>
      <c r="BM944" s="302"/>
      <c r="BN944" s="302"/>
      <c r="BO944" s="302"/>
      <c r="BP944" s="302"/>
      <c r="BQ944" s="302"/>
      <c r="BR944" s="302"/>
    </row>
    <row r="945" spans="1:70" hidden="1" x14ac:dyDescent="0.35">
      <c r="A945" s="301" t="s">
        <v>477</v>
      </c>
      <c r="B945" s="302" t="s">
        <v>478</v>
      </c>
      <c r="C945" s="302" t="s">
        <v>479</v>
      </c>
      <c r="D945" s="303" t="s">
        <v>480</v>
      </c>
      <c r="E945" s="303" t="s">
        <v>481</v>
      </c>
      <c r="F945" s="302" t="s">
        <v>482</v>
      </c>
      <c r="G945" s="302" t="s">
        <v>483</v>
      </c>
      <c r="H945" s="302" t="s">
        <v>484</v>
      </c>
      <c r="I945" s="302" t="s">
        <v>485</v>
      </c>
      <c r="J945" s="302" t="s">
        <v>486</v>
      </c>
      <c r="K945" s="302" t="s">
        <v>487</v>
      </c>
      <c r="L945" s="301" t="s">
        <v>621</v>
      </c>
      <c r="M945" s="302" t="s">
        <v>2194</v>
      </c>
      <c r="N945" s="302" t="s">
        <v>2195</v>
      </c>
      <c r="O945" s="302" t="s">
        <v>487</v>
      </c>
      <c r="P945" s="302" t="s">
        <v>484</v>
      </c>
      <c r="Q945" s="301" t="s">
        <v>491</v>
      </c>
      <c r="R945" s="302" t="s">
        <v>492</v>
      </c>
      <c r="S945" s="302" t="s">
        <v>493</v>
      </c>
      <c r="T945" s="302">
        <v>62534824</v>
      </c>
      <c r="U945" s="302"/>
      <c r="V945" s="302"/>
      <c r="W945" s="303" t="s">
        <v>1134</v>
      </c>
      <c r="X945" s="302" t="s">
        <v>792</v>
      </c>
      <c r="Y945" s="302" t="s">
        <v>496</v>
      </c>
      <c r="Z945" s="302" t="s">
        <v>793</v>
      </c>
      <c r="AA945" s="302"/>
      <c r="AB945" s="302" t="s">
        <v>794</v>
      </c>
      <c r="AC945" s="302" t="s">
        <v>795</v>
      </c>
      <c r="AD945" s="304">
        <v>0</v>
      </c>
      <c r="AE945" s="304">
        <v>111517</v>
      </c>
      <c r="AF945" s="302" t="s">
        <v>273</v>
      </c>
      <c r="AG945" s="302">
        <v>2.1311999999999999E-4</v>
      </c>
      <c r="AH945" s="304">
        <v>0</v>
      </c>
      <c r="AI945" s="304">
        <v>23.77</v>
      </c>
      <c r="AJ945" s="302"/>
      <c r="AK945" s="302"/>
      <c r="AL945" s="301"/>
      <c r="AM945" s="302"/>
      <c r="AN945" s="302"/>
      <c r="AO945" s="301"/>
      <c r="AP945" s="301"/>
      <c r="AQ945" s="302" t="s">
        <v>796</v>
      </c>
      <c r="AR945" s="302"/>
      <c r="AS945" s="303"/>
      <c r="AT945" s="302"/>
      <c r="AU945" s="302"/>
      <c r="AV945" s="304"/>
      <c r="AW945" s="302"/>
      <c r="AX945" s="302"/>
      <c r="AY945" s="304"/>
      <c r="AZ945" s="302"/>
      <c r="BA945" s="302"/>
      <c r="BB945" s="302"/>
      <c r="BC945" s="302"/>
      <c r="BD945" s="302"/>
      <c r="BE945" s="303"/>
      <c r="BF945" s="302"/>
      <c r="BG945" s="304"/>
      <c r="BH945" s="302"/>
      <c r="BI945" s="302"/>
      <c r="BJ945" s="302"/>
      <c r="BK945" s="302"/>
      <c r="BL945" s="302"/>
      <c r="BM945" s="302"/>
      <c r="BN945" s="302"/>
      <c r="BO945" s="302"/>
      <c r="BP945" s="302"/>
      <c r="BQ945" s="302"/>
      <c r="BR945" s="302"/>
    </row>
    <row r="946" spans="1:70" hidden="1" x14ac:dyDescent="0.35">
      <c r="A946" s="301" t="s">
        <v>477</v>
      </c>
      <c r="B946" s="302" t="s">
        <v>478</v>
      </c>
      <c r="C946" s="302" t="s">
        <v>479</v>
      </c>
      <c r="D946" s="303" t="s">
        <v>480</v>
      </c>
      <c r="E946" s="303" t="s">
        <v>481</v>
      </c>
      <c r="F946" s="302" t="s">
        <v>482</v>
      </c>
      <c r="G946" s="302" t="s">
        <v>483</v>
      </c>
      <c r="H946" s="302" t="s">
        <v>484</v>
      </c>
      <c r="I946" s="302" t="s">
        <v>485</v>
      </c>
      <c r="J946" s="302" t="s">
        <v>486</v>
      </c>
      <c r="K946" s="302" t="s">
        <v>487</v>
      </c>
      <c r="L946" s="301" t="s">
        <v>621</v>
      </c>
      <c r="M946" s="302" t="s">
        <v>622</v>
      </c>
      <c r="N946" s="302" t="s">
        <v>623</v>
      </c>
      <c r="O946" s="302" t="s">
        <v>487</v>
      </c>
      <c r="P946" s="302" t="s">
        <v>484</v>
      </c>
      <c r="Q946" s="301" t="s">
        <v>491</v>
      </c>
      <c r="R946" s="302" t="s">
        <v>492</v>
      </c>
      <c r="S946" s="302" t="s">
        <v>721</v>
      </c>
      <c r="T946" s="302">
        <v>119360118</v>
      </c>
      <c r="U946" s="302">
        <v>10189615</v>
      </c>
      <c r="V946" s="302" t="s">
        <v>722</v>
      </c>
      <c r="W946" s="303" t="s">
        <v>527</v>
      </c>
      <c r="X946" s="302" t="s">
        <v>764</v>
      </c>
      <c r="Y946" s="302" t="s">
        <v>496</v>
      </c>
      <c r="Z946" s="302" t="s">
        <v>725</v>
      </c>
      <c r="AA946" s="302"/>
      <c r="AB946" s="302" t="s">
        <v>726</v>
      </c>
      <c r="AC946" s="302" t="s">
        <v>500</v>
      </c>
      <c r="AD946" s="304">
        <v>614400</v>
      </c>
      <c r="AE946" s="304">
        <v>657408</v>
      </c>
      <c r="AF946" s="302" t="s">
        <v>273</v>
      </c>
      <c r="AG946" s="302">
        <v>2.2060999999999999E-4</v>
      </c>
      <c r="AH946" s="304">
        <v>135.54</v>
      </c>
      <c r="AI946" s="304">
        <v>145.03</v>
      </c>
      <c r="AJ946" s="302" t="s">
        <v>501</v>
      </c>
      <c r="AK946" s="302" t="s">
        <v>502</v>
      </c>
      <c r="AL946" s="301" t="s">
        <v>503</v>
      </c>
      <c r="AM946" s="302">
        <v>34810</v>
      </c>
      <c r="AN946" s="302">
        <v>71610</v>
      </c>
      <c r="AO946" s="301" t="s">
        <v>477</v>
      </c>
      <c r="AP946" s="301" t="s">
        <v>504</v>
      </c>
      <c r="AQ946" s="302" t="s">
        <v>766</v>
      </c>
      <c r="AR946" s="302"/>
      <c r="AS946" s="303"/>
      <c r="AT946" s="302"/>
      <c r="AU946" s="302"/>
      <c r="AV946" s="304"/>
      <c r="AW946" s="302"/>
      <c r="AX946" s="302"/>
      <c r="AY946" s="304"/>
      <c r="AZ946" s="302">
        <v>1040764</v>
      </c>
      <c r="BA946" s="302" t="s">
        <v>749</v>
      </c>
      <c r="BB946" s="302" t="s">
        <v>750</v>
      </c>
      <c r="BC946" s="302" t="s">
        <v>512</v>
      </c>
      <c r="BD946" s="302"/>
      <c r="BE946" s="303"/>
      <c r="BF946" s="302"/>
      <c r="BG946" s="304"/>
      <c r="BH946" s="302">
        <v>10189615</v>
      </c>
      <c r="BI946" s="302">
        <v>1</v>
      </c>
      <c r="BJ946" s="302" t="s">
        <v>751</v>
      </c>
      <c r="BK946" s="302" t="s">
        <v>752</v>
      </c>
      <c r="BL946" s="302" t="s">
        <v>745</v>
      </c>
      <c r="BM946" s="302"/>
      <c r="BN946" s="302"/>
      <c r="BO946" s="302"/>
      <c r="BP946" s="302"/>
      <c r="BQ946" s="302"/>
      <c r="BR946" s="302"/>
    </row>
    <row r="947" spans="1:70" s="428" customFormat="1" hidden="1" x14ac:dyDescent="0.35">
      <c r="A947" s="424" t="s">
        <v>477</v>
      </c>
      <c r="B947" s="425" t="s">
        <v>478</v>
      </c>
      <c r="C947" s="425" t="s">
        <v>479</v>
      </c>
      <c r="D947" s="426" t="s">
        <v>480</v>
      </c>
      <c r="E947" s="426" t="s">
        <v>481</v>
      </c>
      <c r="F947" s="425" t="s">
        <v>482</v>
      </c>
      <c r="G947" s="425" t="s">
        <v>483</v>
      </c>
      <c r="H947" s="425" t="s">
        <v>484</v>
      </c>
      <c r="I947" s="425" t="s">
        <v>485</v>
      </c>
      <c r="J947" s="425" t="s">
        <v>486</v>
      </c>
      <c r="K947" s="425" t="s">
        <v>487</v>
      </c>
      <c r="L947" s="424" t="s">
        <v>621</v>
      </c>
      <c r="M947" s="425" t="s">
        <v>622</v>
      </c>
      <c r="N947" s="425" t="s">
        <v>623</v>
      </c>
      <c r="O947" s="425" t="s">
        <v>487</v>
      </c>
      <c r="P947" s="425" t="s">
        <v>484</v>
      </c>
      <c r="Q947" s="424" t="s">
        <v>491</v>
      </c>
      <c r="R947" s="425" t="s">
        <v>492</v>
      </c>
      <c r="S947" s="425" t="s">
        <v>493</v>
      </c>
      <c r="T947" s="425">
        <v>28063746</v>
      </c>
      <c r="U947" s="425"/>
      <c r="V947" s="425"/>
      <c r="W947" s="426" t="s">
        <v>807</v>
      </c>
      <c r="X947" s="425" t="s">
        <v>2203</v>
      </c>
      <c r="Y947" s="425" t="s">
        <v>590</v>
      </c>
      <c r="Z947" s="425" t="s">
        <v>497</v>
      </c>
      <c r="AA947" s="425" t="s">
        <v>498</v>
      </c>
      <c r="AB947" s="425" t="s">
        <v>499</v>
      </c>
      <c r="AC947" s="425" t="s">
        <v>500</v>
      </c>
      <c r="AD947" s="427">
        <v>150000</v>
      </c>
      <c r="AE947" s="427">
        <v>150000</v>
      </c>
      <c r="AF947" s="425" t="s">
        <v>273</v>
      </c>
      <c r="AG947" s="425">
        <v>2.2319000000000001E-4</v>
      </c>
      <c r="AH947" s="427">
        <v>33.42</v>
      </c>
      <c r="AI947" s="427">
        <v>33.42</v>
      </c>
      <c r="AJ947" s="425" t="s">
        <v>501</v>
      </c>
      <c r="AK947" s="425" t="s">
        <v>502</v>
      </c>
      <c r="AL947" s="424" t="s">
        <v>503</v>
      </c>
      <c r="AM947" s="425">
        <v>34801</v>
      </c>
      <c r="AN947" s="425">
        <v>72399</v>
      </c>
      <c r="AO947" s="424" t="s">
        <v>477</v>
      </c>
      <c r="AP947" s="424" t="s">
        <v>504</v>
      </c>
      <c r="AQ947" s="425" t="s">
        <v>2204</v>
      </c>
      <c r="AR947" s="425" t="s">
        <v>506</v>
      </c>
      <c r="AS947" s="426" t="s">
        <v>494</v>
      </c>
      <c r="AT947" s="425" t="s">
        <v>482</v>
      </c>
      <c r="AU947" s="425" t="s">
        <v>2205</v>
      </c>
      <c r="AV947" s="427" t="s">
        <v>2206</v>
      </c>
      <c r="AW947" s="425" t="s">
        <v>2207</v>
      </c>
      <c r="AX947" s="425" t="s">
        <v>509</v>
      </c>
      <c r="AY947" s="427" t="s">
        <v>965</v>
      </c>
      <c r="AZ947" s="425">
        <v>1040740</v>
      </c>
      <c r="BA947" s="425" t="s">
        <v>2208</v>
      </c>
      <c r="BB947" s="425" t="s">
        <v>2209</v>
      </c>
      <c r="BC947" s="425" t="s">
        <v>512</v>
      </c>
      <c r="BD947" s="425" t="s">
        <v>2210</v>
      </c>
      <c r="BE947" s="426" t="s">
        <v>817</v>
      </c>
      <c r="BF947" s="425" t="s">
        <v>273</v>
      </c>
      <c r="BG947" s="427" t="s">
        <v>2206</v>
      </c>
      <c r="BH947" s="425">
        <v>10146259</v>
      </c>
      <c r="BI947" s="425">
        <v>1</v>
      </c>
      <c r="BJ947" s="425" t="s">
        <v>2207</v>
      </c>
      <c r="BK947" s="425" t="s">
        <v>600</v>
      </c>
      <c r="BL947" s="425" t="s">
        <v>601</v>
      </c>
      <c r="BM947" s="425"/>
      <c r="BN947" s="425"/>
      <c r="BO947" s="425"/>
      <c r="BP947" s="425"/>
      <c r="BQ947" s="425"/>
      <c r="BR947" s="425"/>
    </row>
    <row r="948" spans="1:70" s="428" customFormat="1" hidden="1" x14ac:dyDescent="0.35">
      <c r="A948" s="424" t="s">
        <v>477</v>
      </c>
      <c r="B948" s="425" t="s">
        <v>478</v>
      </c>
      <c r="C948" s="425" t="s">
        <v>479</v>
      </c>
      <c r="D948" s="426" t="s">
        <v>480</v>
      </c>
      <c r="E948" s="426" t="s">
        <v>481</v>
      </c>
      <c r="F948" s="425" t="s">
        <v>482</v>
      </c>
      <c r="G948" s="425" t="s">
        <v>483</v>
      </c>
      <c r="H948" s="425" t="s">
        <v>484</v>
      </c>
      <c r="I948" s="425" t="s">
        <v>485</v>
      </c>
      <c r="J948" s="425" t="s">
        <v>486</v>
      </c>
      <c r="K948" s="425" t="s">
        <v>487</v>
      </c>
      <c r="L948" s="424" t="s">
        <v>621</v>
      </c>
      <c r="M948" s="425" t="s">
        <v>622</v>
      </c>
      <c r="N948" s="425" t="s">
        <v>623</v>
      </c>
      <c r="O948" s="425" t="s">
        <v>487</v>
      </c>
      <c r="P948" s="425" t="s">
        <v>484</v>
      </c>
      <c r="Q948" s="424" t="s">
        <v>491</v>
      </c>
      <c r="R948" s="425" t="s">
        <v>492</v>
      </c>
      <c r="S948" s="425" t="s">
        <v>493</v>
      </c>
      <c r="T948" s="425">
        <v>28063747</v>
      </c>
      <c r="U948" s="425"/>
      <c r="V948" s="425"/>
      <c r="W948" s="426" t="s">
        <v>807</v>
      </c>
      <c r="X948" s="425" t="s">
        <v>2203</v>
      </c>
      <c r="Y948" s="425" t="s">
        <v>590</v>
      </c>
      <c r="Z948" s="425" t="s">
        <v>497</v>
      </c>
      <c r="AA948" s="425" t="s">
        <v>498</v>
      </c>
      <c r="AB948" s="425" t="s">
        <v>499</v>
      </c>
      <c r="AC948" s="425" t="s">
        <v>500</v>
      </c>
      <c r="AD948" s="427">
        <v>255000</v>
      </c>
      <c r="AE948" s="427">
        <v>255000</v>
      </c>
      <c r="AF948" s="425" t="s">
        <v>273</v>
      </c>
      <c r="AG948" s="425">
        <v>2.2319000000000001E-4</v>
      </c>
      <c r="AH948" s="427">
        <v>56.81</v>
      </c>
      <c r="AI948" s="427">
        <v>56.81</v>
      </c>
      <c r="AJ948" s="425" t="s">
        <v>501</v>
      </c>
      <c r="AK948" s="425" t="s">
        <v>502</v>
      </c>
      <c r="AL948" s="424" t="s">
        <v>503</v>
      </c>
      <c r="AM948" s="425">
        <v>34801</v>
      </c>
      <c r="AN948" s="425">
        <v>72399</v>
      </c>
      <c r="AO948" s="424" t="s">
        <v>477</v>
      </c>
      <c r="AP948" s="424" t="s">
        <v>504</v>
      </c>
      <c r="AQ948" s="425" t="s">
        <v>2204</v>
      </c>
      <c r="AR948" s="425" t="s">
        <v>506</v>
      </c>
      <c r="AS948" s="426" t="s">
        <v>494</v>
      </c>
      <c r="AT948" s="425" t="s">
        <v>482</v>
      </c>
      <c r="AU948" s="425" t="s">
        <v>2205</v>
      </c>
      <c r="AV948" s="427" t="s">
        <v>2206</v>
      </c>
      <c r="AW948" s="425" t="s">
        <v>2211</v>
      </c>
      <c r="AX948" s="425" t="s">
        <v>603</v>
      </c>
      <c r="AY948" s="427" t="s">
        <v>2212</v>
      </c>
      <c r="AZ948" s="425">
        <v>1040740</v>
      </c>
      <c r="BA948" s="425" t="s">
        <v>2208</v>
      </c>
      <c r="BB948" s="425" t="s">
        <v>2209</v>
      </c>
      <c r="BC948" s="425" t="s">
        <v>512</v>
      </c>
      <c r="BD948" s="425" t="s">
        <v>2210</v>
      </c>
      <c r="BE948" s="426" t="s">
        <v>817</v>
      </c>
      <c r="BF948" s="425" t="s">
        <v>273</v>
      </c>
      <c r="BG948" s="427" t="s">
        <v>2206</v>
      </c>
      <c r="BH948" s="425">
        <v>10146259</v>
      </c>
      <c r="BI948" s="425">
        <v>2</v>
      </c>
      <c r="BJ948" s="425" t="s">
        <v>2211</v>
      </c>
      <c r="BK948" s="425" t="s">
        <v>600</v>
      </c>
      <c r="BL948" s="425" t="s">
        <v>601</v>
      </c>
      <c r="BM948" s="425"/>
      <c r="BN948" s="425"/>
      <c r="BO948" s="425"/>
      <c r="BP948" s="425"/>
      <c r="BQ948" s="425"/>
      <c r="BR948" s="425"/>
    </row>
    <row r="949" spans="1:70" s="428" customFormat="1" hidden="1" x14ac:dyDescent="0.35">
      <c r="A949" s="424" t="s">
        <v>477</v>
      </c>
      <c r="B949" s="425" t="s">
        <v>478</v>
      </c>
      <c r="C949" s="425" t="s">
        <v>479</v>
      </c>
      <c r="D949" s="426" t="s">
        <v>480</v>
      </c>
      <c r="E949" s="426" t="s">
        <v>481</v>
      </c>
      <c r="F949" s="425" t="s">
        <v>482</v>
      </c>
      <c r="G949" s="425" t="s">
        <v>483</v>
      </c>
      <c r="H949" s="425" t="s">
        <v>484</v>
      </c>
      <c r="I949" s="425" t="s">
        <v>485</v>
      </c>
      <c r="J949" s="425" t="s">
        <v>486</v>
      </c>
      <c r="K949" s="425" t="s">
        <v>487</v>
      </c>
      <c r="L949" s="424" t="s">
        <v>621</v>
      </c>
      <c r="M949" s="425" t="s">
        <v>622</v>
      </c>
      <c r="N949" s="425" t="s">
        <v>623</v>
      </c>
      <c r="O949" s="425" t="s">
        <v>487</v>
      </c>
      <c r="P949" s="425" t="s">
        <v>484</v>
      </c>
      <c r="Q949" s="424" t="s">
        <v>491</v>
      </c>
      <c r="R949" s="425" t="s">
        <v>492</v>
      </c>
      <c r="S949" s="425" t="s">
        <v>493</v>
      </c>
      <c r="T949" s="425">
        <v>28063748</v>
      </c>
      <c r="U949" s="425"/>
      <c r="V949" s="425"/>
      <c r="W949" s="426" t="s">
        <v>807</v>
      </c>
      <c r="X949" s="425" t="s">
        <v>2203</v>
      </c>
      <c r="Y949" s="425" t="s">
        <v>590</v>
      </c>
      <c r="Z949" s="425" t="s">
        <v>497</v>
      </c>
      <c r="AA949" s="425" t="s">
        <v>498</v>
      </c>
      <c r="AB949" s="425" t="s">
        <v>499</v>
      </c>
      <c r="AC949" s="425" t="s">
        <v>500</v>
      </c>
      <c r="AD949" s="427">
        <v>360000</v>
      </c>
      <c r="AE949" s="427">
        <v>360000</v>
      </c>
      <c r="AF949" s="425" t="s">
        <v>273</v>
      </c>
      <c r="AG949" s="425">
        <v>2.2319000000000001E-4</v>
      </c>
      <c r="AH949" s="427">
        <v>80.209999999999994</v>
      </c>
      <c r="AI949" s="427">
        <v>80.209999999999994</v>
      </c>
      <c r="AJ949" s="425" t="s">
        <v>501</v>
      </c>
      <c r="AK949" s="425" t="s">
        <v>502</v>
      </c>
      <c r="AL949" s="424" t="s">
        <v>503</v>
      </c>
      <c r="AM949" s="425">
        <v>34801</v>
      </c>
      <c r="AN949" s="425">
        <v>72399</v>
      </c>
      <c r="AO949" s="424" t="s">
        <v>477</v>
      </c>
      <c r="AP949" s="424" t="s">
        <v>504</v>
      </c>
      <c r="AQ949" s="425" t="s">
        <v>2204</v>
      </c>
      <c r="AR949" s="425" t="s">
        <v>506</v>
      </c>
      <c r="AS949" s="426" t="s">
        <v>494</v>
      </c>
      <c r="AT949" s="425" t="s">
        <v>482</v>
      </c>
      <c r="AU949" s="425" t="s">
        <v>2205</v>
      </c>
      <c r="AV949" s="427" t="s">
        <v>2206</v>
      </c>
      <c r="AW949" s="425" t="s">
        <v>2213</v>
      </c>
      <c r="AX949" s="425" t="s">
        <v>963</v>
      </c>
      <c r="AY949" s="427" t="s">
        <v>1585</v>
      </c>
      <c r="AZ949" s="425">
        <v>1040740</v>
      </c>
      <c r="BA949" s="425" t="s">
        <v>2208</v>
      </c>
      <c r="BB949" s="425" t="s">
        <v>2209</v>
      </c>
      <c r="BC949" s="425" t="s">
        <v>512</v>
      </c>
      <c r="BD949" s="425" t="s">
        <v>2210</v>
      </c>
      <c r="BE949" s="426" t="s">
        <v>817</v>
      </c>
      <c r="BF949" s="425" t="s">
        <v>273</v>
      </c>
      <c r="BG949" s="427" t="s">
        <v>2206</v>
      </c>
      <c r="BH949" s="425">
        <v>10146259</v>
      </c>
      <c r="BI949" s="425">
        <v>3</v>
      </c>
      <c r="BJ949" s="425" t="s">
        <v>2213</v>
      </c>
      <c r="BK949" s="425" t="s">
        <v>600</v>
      </c>
      <c r="BL949" s="425" t="s">
        <v>601</v>
      </c>
      <c r="BM949" s="425"/>
      <c r="BN949" s="425"/>
      <c r="BO949" s="425"/>
      <c r="BP949" s="425"/>
      <c r="BQ949" s="425"/>
      <c r="BR949" s="425"/>
    </row>
    <row r="950" spans="1:70" s="428" customFormat="1" hidden="1" x14ac:dyDescent="0.35">
      <c r="A950" s="424" t="s">
        <v>477</v>
      </c>
      <c r="B950" s="425" t="s">
        <v>478</v>
      </c>
      <c r="C950" s="425" t="s">
        <v>479</v>
      </c>
      <c r="D950" s="426" t="s">
        <v>480</v>
      </c>
      <c r="E950" s="426" t="s">
        <v>481</v>
      </c>
      <c r="F950" s="425" t="s">
        <v>482</v>
      </c>
      <c r="G950" s="425" t="s">
        <v>483</v>
      </c>
      <c r="H950" s="425" t="s">
        <v>484</v>
      </c>
      <c r="I950" s="425" t="s">
        <v>485</v>
      </c>
      <c r="J950" s="425" t="s">
        <v>486</v>
      </c>
      <c r="K950" s="425" t="s">
        <v>487</v>
      </c>
      <c r="L950" s="424" t="s">
        <v>621</v>
      </c>
      <c r="M950" s="425" t="s">
        <v>622</v>
      </c>
      <c r="N950" s="425" t="s">
        <v>623</v>
      </c>
      <c r="O950" s="425" t="s">
        <v>487</v>
      </c>
      <c r="P950" s="425" t="s">
        <v>484</v>
      </c>
      <c r="Q950" s="424" t="s">
        <v>491</v>
      </c>
      <c r="R950" s="425" t="s">
        <v>492</v>
      </c>
      <c r="S950" s="425" t="s">
        <v>493</v>
      </c>
      <c r="T950" s="425">
        <v>28063749</v>
      </c>
      <c r="U950" s="425"/>
      <c r="V950" s="425"/>
      <c r="W950" s="426" t="s">
        <v>807</v>
      </c>
      <c r="X950" s="425" t="s">
        <v>2203</v>
      </c>
      <c r="Y950" s="425" t="s">
        <v>590</v>
      </c>
      <c r="Z950" s="425" t="s">
        <v>497</v>
      </c>
      <c r="AA950" s="425" t="s">
        <v>498</v>
      </c>
      <c r="AB950" s="425" t="s">
        <v>499</v>
      </c>
      <c r="AC950" s="425" t="s">
        <v>500</v>
      </c>
      <c r="AD950" s="427">
        <v>270000</v>
      </c>
      <c r="AE950" s="427">
        <v>270000</v>
      </c>
      <c r="AF950" s="425" t="s">
        <v>273</v>
      </c>
      <c r="AG950" s="425">
        <v>2.2319000000000001E-4</v>
      </c>
      <c r="AH950" s="427">
        <v>60.15</v>
      </c>
      <c r="AI950" s="427">
        <v>60.15</v>
      </c>
      <c r="AJ950" s="425" t="s">
        <v>501</v>
      </c>
      <c r="AK950" s="425" t="s">
        <v>502</v>
      </c>
      <c r="AL950" s="424" t="s">
        <v>503</v>
      </c>
      <c r="AM950" s="425">
        <v>34801</v>
      </c>
      <c r="AN950" s="425">
        <v>72399</v>
      </c>
      <c r="AO950" s="424" t="s">
        <v>477</v>
      </c>
      <c r="AP950" s="424" t="s">
        <v>504</v>
      </c>
      <c r="AQ950" s="425" t="s">
        <v>2204</v>
      </c>
      <c r="AR950" s="425" t="s">
        <v>506</v>
      </c>
      <c r="AS950" s="426" t="s">
        <v>494</v>
      </c>
      <c r="AT950" s="425" t="s">
        <v>482</v>
      </c>
      <c r="AU950" s="425" t="s">
        <v>2205</v>
      </c>
      <c r="AV950" s="427" t="s">
        <v>2206</v>
      </c>
      <c r="AW950" s="425" t="s">
        <v>2214</v>
      </c>
      <c r="AX950" s="425" t="s">
        <v>951</v>
      </c>
      <c r="AY950" s="427" t="s">
        <v>2215</v>
      </c>
      <c r="AZ950" s="425">
        <v>1040740</v>
      </c>
      <c r="BA950" s="425" t="s">
        <v>2208</v>
      </c>
      <c r="BB950" s="425" t="s">
        <v>2209</v>
      </c>
      <c r="BC950" s="425" t="s">
        <v>512</v>
      </c>
      <c r="BD950" s="425" t="s">
        <v>2210</v>
      </c>
      <c r="BE950" s="426" t="s">
        <v>817</v>
      </c>
      <c r="BF950" s="425" t="s">
        <v>273</v>
      </c>
      <c r="BG950" s="427" t="s">
        <v>2206</v>
      </c>
      <c r="BH950" s="425">
        <v>10146259</v>
      </c>
      <c r="BI950" s="425">
        <v>4</v>
      </c>
      <c r="BJ950" s="425" t="s">
        <v>2214</v>
      </c>
      <c r="BK950" s="425" t="s">
        <v>600</v>
      </c>
      <c r="BL950" s="425" t="s">
        <v>601</v>
      </c>
      <c r="BM950" s="425"/>
      <c r="BN950" s="425"/>
      <c r="BO950" s="425"/>
      <c r="BP950" s="425"/>
      <c r="BQ950" s="425"/>
      <c r="BR950" s="425"/>
    </row>
    <row r="951" spans="1:70" s="428" customFormat="1" hidden="1" x14ac:dyDescent="0.35">
      <c r="A951" s="424" t="s">
        <v>477</v>
      </c>
      <c r="B951" s="425" t="s">
        <v>478</v>
      </c>
      <c r="C951" s="425" t="s">
        <v>479</v>
      </c>
      <c r="D951" s="426" t="s">
        <v>480</v>
      </c>
      <c r="E951" s="426" t="s">
        <v>481</v>
      </c>
      <c r="F951" s="425" t="s">
        <v>482</v>
      </c>
      <c r="G951" s="425" t="s">
        <v>483</v>
      </c>
      <c r="H951" s="425" t="s">
        <v>484</v>
      </c>
      <c r="I951" s="425" t="s">
        <v>485</v>
      </c>
      <c r="J951" s="425" t="s">
        <v>486</v>
      </c>
      <c r="K951" s="425" t="s">
        <v>487</v>
      </c>
      <c r="L951" s="424" t="s">
        <v>621</v>
      </c>
      <c r="M951" s="425" t="s">
        <v>622</v>
      </c>
      <c r="N951" s="425" t="s">
        <v>623</v>
      </c>
      <c r="O951" s="425" t="s">
        <v>487</v>
      </c>
      <c r="P951" s="425" t="s">
        <v>484</v>
      </c>
      <c r="Q951" s="424" t="s">
        <v>491</v>
      </c>
      <c r="R951" s="425" t="s">
        <v>492</v>
      </c>
      <c r="S951" s="425" t="s">
        <v>493</v>
      </c>
      <c r="T951" s="425">
        <v>28063750</v>
      </c>
      <c r="U951" s="425"/>
      <c r="V951" s="425"/>
      <c r="W951" s="426" t="s">
        <v>807</v>
      </c>
      <c r="X951" s="425" t="s">
        <v>2203</v>
      </c>
      <c r="Y951" s="425" t="s">
        <v>590</v>
      </c>
      <c r="Z951" s="425" t="s">
        <v>497</v>
      </c>
      <c r="AA951" s="425" t="s">
        <v>498</v>
      </c>
      <c r="AB951" s="425" t="s">
        <v>499</v>
      </c>
      <c r="AC951" s="425" t="s">
        <v>605</v>
      </c>
      <c r="AD951" s="427">
        <v>0</v>
      </c>
      <c r="AE951" s="427">
        <v>0</v>
      </c>
      <c r="AF951" s="425" t="s">
        <v>273</v>
      </c>
      <c r="AG951" s="425">
        <v>2.2319000000000001E-4</v>
      </c>
      <c r="AH951" s="427">
        <v>0.06</v>
      </c>
      <c r="AI951" s="427">
        <v>0.06</v>
      </c>
      <c r="AJ951" s="425" t="s">
        <v>501</v>
      </c>
      <c r="AK951" s="425" t="s">
        <v>502</v>
      </c>
      <c r="AL951" s="424" t="s">
        <v>503</v>
      </c>
      <c r="AM951" s="425">
        <v>34801</v>
      </c>
      <c r="AN951" s="425">
        <v>72399</v>
      </c>
      <c r="AO951" s="424" t="s">
        <v>477</v>
      </c>
      <c r="AP951" s="424" t="s">
        <v>504</v>
      </c>
      <c r="AQ951" s="425" t="s">
        <v>2204</v>
      </c>
      <c r="AR951" s="425" t="s">
        <v>506</v>
      </c>
      <c r="AS951" s="426" t="s">
        <v>494</v>
      </c>
      <c r="AT951" s="425" t="s">
        <v>482</v>
      </c>
      <c r="AU951" s="425" t="s">
        <v>2205</v>
      </c>
      <c r="AV951" s="427" t="s">
        <v>2206</v>
      </c>
      <c r="AW951" s="425" t="s">
        <v>2207</v>
      </c>
      <c r="AX951" s="425" t="s">
        <v>509</v>
      </c>
      <c r="AY951" s="427" t="s">
        <v>606</v>
      </c>
      <c r="AZ951" s="425">
        <v>1040740</v>
      </c>
      <c r="BA951" s="425" t="s">
        <v>2208</v>
      </c>
      <c r="BB951" s="425" t="s">
        <v>2209</v>
      </c>
      <c r="BC951" s="425" t="s">
        <v>512</v>
      </c>
      <c r="BD951" s="425" t="s">
        <v>2210</v>
      </c>
      <c r="BE951" s="426" t="s">
        <v>817</v>
      </c>
      <c r="BF951" s="425" t="s">
        <v>273</v>
      </c>
      <c r="BG951" s="427" t="s">
        <v>2206</v>
      </c>
      <c r="BH951" s="425">
        <v>10146259</v>
      </c>
      <c r="BI951" s="425">
        <v>1</v>
      </c>
      <c r="BJ951" s="425" t="s">
        <v>2207</v>
      </c>
      <c r="BK951" s="425" t="s">
        <v>600</v>
      </c>
      <c r="BL951" s="425" t="s">
        <v>601</v>
      </c>
      <c r="BM951" s="425"/>
      <c r="BN951" s="425"/>
      <c r="BO951" s="425"/>
      <c r="BP951" s="425"/>
      <c r="BQ951" s="425"/>
      <c r="BR951" s="425"/>
    </row>
    <row r="952" spans="1:70" s="428" customFormat="1" hidden="1" x14ac:dyDescent="0.35">
      <c r="A952" s="424" t="s">
        <v>477</v>
      </c>
      <c r="B952" s="425" t="s">
        <v>478</v>
      </c>
      <c r="C952" s="425" t="s">
        <v>479</v>
      </c>
      <c r="D952" s="426" t="s">
        <v>480</v>
      </c>
      <c r="E952" s="426" t="s">
        <v>481</v>
      </c>
      <c r="F952" s="425" t="s">
        <v>482</v>
      </c>
      <c r="G952" s="425" t="s">
        <v>483</v>
      </c>
      <c r="H952" s="425" t="s">
        <v>484</v>
      </c>
      <c r="I952" s="425" t="s">
        <v>485</v>
      </c>
      <c r="J952" s="425" t="s">
        <v>486</v>
      </c>
      <c r="K952" s="425" t="s">
        <v>487</v>
      </c>
      <c r="L952" s="424" t="s">
        <v>621</v>
      </c>
      <c r="M952" s="425" t="s">
        <v>622</v>
      </c>
      <c r="N952" s="425" t="s">
        <v>623</v>
      </c>
      <c r="O952" s="425" t="s">
        <v>487</v>
      </c>
      <c r="P952" s="425" t="s">
        <v>484</v>
      </c>
      <c r="Q952" s="424" t="s">
        <v>491</v>
      </c>
      <c r="R952" s="425" t="s">
        <v>492</v>
      </c>
      <c r="S952" s="425" t="s">
        <v>493</v>
      </c>
      <c r="T952" s="425">
        <v>28063751</v>
      </c>
      <c r="U952" s="425"/>
      <c r="V952" s="425"/>
      <c r="W952" s="426" t="s">
        <v>807</v>
      </c>
      <c r="X952" s="425" t="s">
        <v>2203</v>
      </c>
      <c r="Y952" s="425" t="s">
        <v>590</v>
      </c>
      <c r="Z952" s="425" t="s">
        <v>497</v>
      </c>
      <c r="AA952" s="425" t="s">
        <v>498</v>
      </c>
      <c r="AB952" s="425" t="s">
        <v>499</v>
      </c>
      <c r="AC952" s="425" t="s">
        <v>605</v>
      </c>
      <c r="AD952" s="427">
        <v>0</v>
      </c>
      <c r="AE952" s="427">
        <v>0</v>
      </c>
      <c r="AF952" s="425" t="s">
        <v>273</v>
      </c>
      <c r="AG952" s="425">
        <v>2.2319000000000001E-4</v>
      </c>
      <c r="AH952" s="427">
        <v>0.1</v>
      </c>
      <c r="AI952" s="427">
        <v>0.1</v>
      </c>
      <c r="AJ952" s="425" t="s">
        <v>501</v>
      </c>
      <c r="AK952" s="425" t="s">
        <v>502</v>
      </c>
      <c r="AL952" s="424" t="s">
        <v>503</v>
      </c>
      <c r="AM952" s="425">
        <v>34801</v>
      </c>
      <c r="AN952" s="425">
        <v>72399</v>
      </c>
      <c r="AO952" s="424" t="s">
        <v>477</v>
      </c>
      <c r="AP952" s="424" t="s">
        <v>504</v>
      </c>
      <c r="AQ952" s="425" t="s">
        <v>2204</v>
      </c>
      <c r="AR952" s="425" t="s">
        <v>506</v>
      </c>
      <c r="AS952" s="426" t="s">
        <v>494</v>
      </c>
      <c r="AT952" s="425" t="s">
        <v>482</v>
      </c>
      <c r="AU952" s="425" t="s">
        <v>2205</v>
      </c>
      <c r="AV952" s="427" t="s">
        <v>2206</v>
      </c>
      <c r="AW952" s="425" t="s">
        <v>2211</v>
      </c>
      <c r="AX952" s="425" t="s">
        <v>603</v>
      </c>
      <c r="AY952" s="427" t="s">
        <v>606</v>
      </c>
      <c r="AZ952" s="425">
        <v>1040740</v>
      </c>
      <c r="BA952" s="425" t="s">
        <v>2208</v>
      </c>
      <c r="BB952" s="425" t="s">
        <v>2209</v>
      </c>
      <c r="BC952" s="425" t="s">
        <v>512</v>
      </c>
      <c r="BD952" s="425" t="s">
        <v>2210</v>
      </c>
      <c r="BE952" s="426" t="s">
        <v>817</v>
      </c>
      <c r="BF952" s="425" t="s">
        <v>273</v>
      </c>
      <c r="BG952" s="427" t="s">
        <v>2206</v>
      </c>
      <c r="BH952" s="425">
        <v>10146259</v>
      </c>
      <c r="BI952" s="425">
        <v>2</v>
      </c>
      <c r="BJ952" s="425" t="s">
        <v>2211</v>
      </c>
      <c r="BK952" s="425" t="s">
        <v>600</v>
      </c>
      <c r="BL952" s="425" t="s">
        <v>601</v>
      </c>
      <c r="BM952" s="425"/>
      <c r="BN952" s="425"/>
      <c r="BO952" s="425"/>
      <c r="BP952" s="425"/>
      <c r="BQ952" s="425"/>
      <c r="BR952" s="425"/>
    </row>
    <row r="953" spans="1:70" s="428" customFormat="1" hidden="1" x14ac:dyDescent="0.35">
      <c r="A953" s="424" t="s">
        <v>477</v>
      </c>
      <c r="B953" s="425" t="s">
        <v>478</v>
      </c>
      <c r="C953" s="425" t="s">
        <v>479</v>
      </c>
      <c r="D953" s="426" t="s">
        <v>480</v>
      </c>
      <c r="E953" s="426" t="s">
        <v>481</v>
      </c>
      <c r="F953" s="425" t="s">
        <v>482</v>
      </c>
      <c r="G953" s="425" t="s">
        <v>483</v>
      </c>
      <c r="H953" s="425" t="s">
        <v>484</v>
      </c>
      <c r="I953" s="425" t="s">
        <v>485</v>
      </c>
      <c r="J953" s="425" t="s">
        <v>486</v>
      </c>
      <c r="K953" s="425" t="s">
        <v>487</v>
      </c>
      <c r="L953" s="424" t="s">
        <v>621</v>
      </c>
      <c r="M953" s="425" t="s">
        <v>622</v>
      </c>
      <c r="N953" s="425" t="s">
        <v>623</v>
      </c>
      <c r="O953" s="425" t="s">
        <v>487</v>
      </c>
      <c r="P953" s="425" t="s">
        <v>484</v>
      </c>
      <c r="Q953" s="424" t="s">
        <v>491</v>
      </c>
      <c r="R953" s="425" t="s">
        <v>492</v>
      </c>
      <c r="S953" s="425" t="s">
        <v>493</v>
      </c>
      <c r="T953" s="425">
        <v>28063752</v>
      </c>
      <c r="U953" s="425"/>
      <c r="V953" s="425"/>
      <c r="W953" s="426" t="s">
        <v>807</v>
      </c>
      <c r="X953" s="425" t="s">
        <v>2203</v>
      </c>
      <c r="Y953" s="425" t="s">
        <v>590</v>
      </c>
      <c r="Z953" s="425" t="s">
        <v>497</v>
      </c>
      <c r="AA953" s="425" t="s">
        <v>498</v>
      </c>
      <c r="AB953" s="425" t="s">
        <v>499</v>
      </c>
      <c r="AC953" s="425" t="s">
        <v>605</v>
      </c>
      <c r="AD953" s="427">
        <v>0</v>
      </c>
      <c r="AE953" s="427">
        <v>0</v>
      </c>
      <c r="AF953" s="425" t="s">
        <v>273</v>
      </c>
      <c r="AG953" s="425">
        <v>2.2319000000000001E-4</v>
      </c>
      <c r="AH953" s="427">
        <v>0.14000000000000001</v>
      </c>
      <c r="AI953" s="427">
        <v>0.14000000000000001</v>
      </c>
      <c r="AJ953" s="425" t="s">
        <v>501</v>
      </c>
      <c r="AK953" s="425" t="s">
        <v>502</v>
      </c>
      <c r="AL953" s="424" t="s">
        <v>503</v>
      </c>
      <c r="AM953" s="425">
        <v>34801</v>
      </c>
      <c r="AN953" s="425">
        <v>72399</v>
      </c>
      <c r="AO953" s="424" t="s">
        <v>477</v>
      </c>
      <c r="AP953" s="424" t="s">
        <v>504</v>
      </c>
      <c r="AQ953" s="425" t="s">
        <v>2204</v>
      </c>
      <c r="AR953" s="425" t="s">
        <v>506</v>
      </c>
      <c r="AS953" s="426" t="s">
        <v>494</v>
      </c>
      <c r="AT953" s="425" t="s">
        <v>482</v>
      </c>
      <c r="AU953" s="425" t="s">
        <v>2205</v>
      </c>
      <c r="AV953" s="427" t="s">
        <v>2206</v>
      </c>
      <c r="AW953" s="425" t="s">
        <v>2213</v>
      </c>
      <c r="AX953" s="425" t="s">
        <v>963</v>
      </c>
      <c r="AY953" s="427" t="s">
        <v>606</v>
      </c>
      <c r="AZ953" s="425">
        <v>1040740</v>
      </c>
      <c r="BA953" s="425" t="s">
        <v>2208</v>
      </c>
      <c r="BB953" s="425" t="s">
        <v>2209</v>
      </c>
      <c r="BC953" s="425" t="s">
        <v>512</v>
      </c>
      <c r="BD953" s="425" t="s">
        <v>2210</v>
      </c>
      <c r="BE953" s="426" t="s">
        <v>817</v>
      </c>
      <c r="BF953" s="425" t="s">
        <v>273</v>
      </c>
      <c r="BG953" s="427" t="s">
        <v>2206</v>
      </c>
      <c r="BH953" s="425">
        <v>10146259</v>
      </c>
      <c r="BI953" s="425">
        <v>3</v>
      </c>
      <c r="BJ953" s="425" t="s">
        <v>2213</v>
      </c>
      <c r="BK953" s="425" t="s">
        <v>600</v>
      </c>
      <c r="BL953" s="425" t="s">
        <v>601</v>
      </c>
      <c r="BM953" s="425"/>
      <c r="BN953" s="425"/>
      <c r="BO953" s="425"/>
      <c r="BP953" s="425"/>
      <c r="BQ953" s="425"/>
      <c r="BR953" s="425"/>
    </row>
    <row r="954" spans="1:70" s="428" customFormat="1" hidden="1" x14ac:dyDescent="0.35">
      <c r="A954" s="424" t="s">
        <v>477</v>
      </c>
      <c r="B954" s="425" t="s">
        <v>478</v>
      </c>
      <c r="C954" s="425" t="s">
        <v>479</v>
      </c>
      <c r="D954" s="426" t="s">
        <v>480</v>
      </c>
      <c r="E954" s="426" t="s">
        <v>481</v>
      </c>
      <c r="F954" s="425" t="s">
        <v>482</v>
      </c>
      <c r="G954" s="425" t="s">
        <v>483</v>
      </c>
      <c r="H954" s="425" t="s">
        <v>484</v>
      </c>
      <c r="I954" s="425" t="s">
        <v>485</v>
      </c>
      <c r="J954" s="425" t="s">
        <v>486</v>
      </c>
      <c r="K954" s="425" t="s">
        <v>487</v>
      </c>
      <c r="L954" s="424" t="s">
        <v>621</v>
      </c>
      <c r="M954" s="425" t="s">
        <v>622</v>
      </c>
      <c r="N954" s="425" t="s">
        <v>623</v>
      </c>
      <c r="O954" s="425" t="s">
        <v>487</v>
      </c>
      <c r="P954" s="425" t="s">
        <v>484</v>
      </c>
      <c r="Q954" s="424" t="s">
        <v>491</v>
      </c>
      <c r="R954" s="425" t="s">
        <v>492</v>
      </c>
      <c r="S954" s="425" t="s">
        <v>493</v>
      </c>
      <c r="T954" s="425">
        <v>28063753</v>
      </c>
      <c r="U954" s="425"/>
      <c r="V954" s="425"/>
      <c r="W954" s="426" t="s">
        <v>807</v>
      </c>
      <c r="X954" s="425" t="s">
        <v>2203</v>
      </c>
      <c r="Y954" s="425" t="s">
        <v>590</v>
      </c>
      <c r="Z954" s="425" t="s">
        <v>497</v>
      </c>
      <c r="AA954" s="425" t="s">
        <v>498</v>
      </c>
      <c r="AB954" s="425" t="s">
        <v>499</v>
      </c>
      <c r="AC954" s="425" t="s">
        <v>605</v>
      </c>
      <c r="AD954" s="427">
        <v>0</v>
      </c>
      <c r="AE954" s="427">
        <v>0</v>
      </c>
      <c r="AF954" s="425" t="s">
        <v>273</v>
      </c>
      <c r="AG954" s="425">
        <v>2.2319000000000001E-4</v>
      </c>
      <c r="AH954" s="427">
        <v>0.11</v>
      </c>
      <c r="AI954" s="427">
        <v>0.11</v>
      </c>
      <c r="AJ954" s="425" t="s">
        <v>501</v>
      </c>
      <c r="AK954" s="425" t="s">
        <v>502</v>
      </c>
      <c r="AL954" s="424" t="s">
        <v>503</v>
      </c>
      <c r="AM954" s="425">
        <v>34801</v>
      </c>
      <c r="AN954" s="425">
        <v>72399</v>
      </c>
      <c r="AO954" s="424" t="s">
        <v>477</v>
      </c>
      <c r="AP954" s="424" t="s">
        <v>504</v>
      </c>
      <c r="AQ954" s="425" t="s">
        <v>2204</v>
      </c>
      <c r="AR954" s="425" t="s">
        <v>506</v>
      </c>
      <c r="AS954" s="426" t="s">
        <v>494</v>
      </c>
      <c r="AT954" s="425" t="s">
        <v>482</v>
      </c>
      <c r="AU954" s="425" t="s">
        <v>2205</v>
      </c>
      <c r="AV954" s="427" t="s">
        <v>2206</v>
      </c>
      <c r="AW954" s="425" t="s">
        <v>2214</v>
      </c>
      <c r="AX954" s="425" t="s">
        <v>951</v>
      </c>
      <c r="AY954" s="427" t="s">
        <v>606</v>
      </c>
      <c r="AZ954" s="425">
        <v>1040740</v>
      </c>
      <c r="BA954" s="425" t="s">
        <v>2208</v>
      </c>
      <c r="BB954" s="425" t="s">
        <v>2209</v>
      </c>
      <c r="BC954" s="425" t="s">
        <v>512</v>
      </c>
      <c r="BD954" s="425" t="s">
        <v>2210</v>
      </c>
      <c r="BE954" s="426" t="s">
        <v>817</v>
      </c>
      <c r="BF954" s="425" t="s">
        <v>273</v>
      </c>
      <c r="BG954" s="427" t="s">
        <v>2206</v>
      </c>
      <c r="BH954" s="425">
        <v>10146259</v>
      </c>
      <c r="BI954" s="425">
        <v>4</v>
      </c>
      <c r="BJ954" s="425" t="s">
        <v>2214</v>
      </c>
      <c r="BK954" s="425" t="s">
        <v>600</v>
      </c>
      <c r="BL954" s="425" t="s">
        <v>601</v>
      </c>
      <c r="BM954" s="425"/>
      <c r="BN954" s="425"/>
      <c r="BO954" s="425"/>
      <c r="BP954" s="425"/>
      <c r="BQ954" s="425"/>
      <c r="BR954" s="425"/>
    </row>
    <row r="955" spans="1:70" hidden="1" x14ac:dyDescent="0.35">
      <c r="A955" s="301" t="s">
        <v>477</v>
      </c>
      <c r="B955" s="302" t="s">
        <v>478</v>
      </c>
      <c r="C955" s="302" t="s">
        <v>479</v>
      </c>
      <c r="D955" s="303" t="s">
        <v>480</v>
      </c>
      <c r="E955" s="303" t="s">
        <v>481</v>
      </c>
      <c r="F955" s="302" t="s">
        <v>482</v>
      </c>
      <c r="G955" s="302" t="s">
        <v>483</v>
      </c>
      <c r="H955" s="302" t="s">
        <v>484</v>
      </c>
      <c r="I955" s="302" t="s">
        <v>485</v>
      </c>
      <c r="J955" s="302" t="s">
        <v>486</v>
      </c>
      <c r="K955" s="302" t="s">
        <v>487</v>
      </c>
      <c r="L955" s="301" t="s">
        <v>621</v>
      </c>
      <c r="M955" s="302" t="s">
        <v>622</v>
      </c>
      <c r="N955" s="302" t="s">
        <v>623</v>
      </c>
      <c r="O955" s="302" t="s">
        <v>487</v>
      </c>
      <c r="P955" s="302" t="s">
        <v>484</v>
      </c>
      <c r="Q955" s="301" t="s">
        <v>491</v>
      </c>
      <c r="R955" s="302" t="s">
        <v>492</v>
      </c>
      <c r="S955" s="302" t="s">
        <v>493</v>
      </c>
      <c r="T955" s="302">
        <v>28199143</v>
      </c>
      <c r="U955" s="302"/>
      <c r="V955" s="302"/>
      <c r="W955" s="303" t="s">
        <v>807</v>
      </c>
      <c r="X955" s="302" t="s">
        <v>792</v>
      </c>
      <c r="Y955" s="302" t="s">
        <v>590</v>
      </c>
      <c r="Z955" s="302" t="s">
        <v>793</v>
      </c>
      <c r="AA955" s="302"/>
      <c r="AB955" s="302" t="s">
        <v>794</v>
      </c>
      <c r="AC955" s="302" t="s">
        <v>795</v>
      </c>
      <c r="AD955" s="304">
        <v>0</v>
      </c>
      <c r="AE955" s="304">
        <v>72450</v>
      </c>
      <c r="AF955" s="302" t="s">
        <v>273</v>
      </c>
      <c r="AG955" s="302">
        <v>2.2319000000000001E-4</v>
      </c>
      <c r="AH955" s="304">
        <v>0</v>
      </c>
      <c r="AI955" s="304">
        <v>16.170000000000002</v>
      </c>
      <c r="AJ955" s="302"/>
      <c r="AK955" s="302"/>
      <c r="AL955" s="301"/>
      <c r="AM955" s="302"/>
      <c r="AN955" s="302"/>
      <c r="AO955" s="301"/>
      <c r="AP955" s="301"/>
      <c r="AQ955" s="302" t="s">
        <v>796</v>
      </c>
      <c r="AR955" s="302"/>
      <c r="AS955" s="303"/>
      <c r="AT955" s="302"/>
      <c r="AU955" s="302"/>
      <c r="AV955" s="304"/>
      <c r="AW955" s="302"/>
      <c r="AX955" s="302"/>
      <c r="AY955" s="304"/>
      <c r="AZ955" s="302"/>
      <c r="BA955" s="302"/>
      <c r="BB955" s="302"/>
      <c r="BC955" s="302"/>
      <c r="BD955" s="302"/>
      <c r="BE955" s="303"/>
      <c r="BF955" s="302"/>
      <c r="BG955" s="304"/>
      <c r="BH955" s="302"/>
      <c r="BI955" s="302"/>
      <c r="BJ955" s="302"/>
      <c r="BK955" s="302"/>
      <c r="BL955" s="302"/>
      <c r="BM955" s="302"/>
      <c r="BN955" s="302"/>
      <c r="BO955" s="302"/>
      <c r="BP955" s="302"/>
      <c r="BQ955" s="302"/>
      <c r="BR955" s="302"/>
    </row>
    <row r="956" spans="1:70" s="423" customFormat="1" hidden="1" x14ac:dyDescent="0.35">
      <c r="A956" s="419" t="s">
        <v>477</v>
      </c>
      <c r="B956" s="420" t="s">
        <v>478</v>
      </c>
      <c r="C956" s="420" t="s">
        <v>479</v>
      </c>
      <c r="D956" s="421" t="s">
        <v>480</v>
      </c>
      <c r="E956" s="421" t="s">
        <v>481</v>
      </c>
      <c r="F956" s="420" t="s">
        <v>482</v>
      </c>
      <c r="G956" s="420" t="s">
        <v>483</v>
      </c>
      <c r="H956" s="420" t="s">
        <v>484</v>
      </c>
      <c r="I956" s="420" t="s">
        <v>485</v>
      </c>
      <c r="J956" s="420" t="s">
        <v>486</v>
      </c>
      <c r="K956" s="420" t="s">
        <v>487</v>
      </c>
      <c r="L956" s="419" t="s">
        <v>621</v>
      </c>
      <c r="M956" s="420" t="s">
        <v>622</v>
      </c>
      <c r="N956" s="420" t="s">
        <v>623</v>
      </c>
      <c r="O956" s="420" t="s">
        <v>487</v>
      </c>
      <c r="P956" s="420" t="s">
        <v>484</v>
      </c>
      <c r="Q956" s="419" t="s">
        <v>491</v>
      </c>
      <c r="R956" s="420" t="s">
        <v>492</v>
      </c>
      <c r="S956" s="420" t="s">
        <v>493</v>
      </c>
      <c r="T956" s="420">
        <v>28565333</v>
      </c>
      <c r="U956" s="420"/>
      <c r="V956" s="420"/>
      <c r="W956" s="421" t="s">
        <v>624</v>
      </c>
      <c r="X956" s="420" t="s">
        <v>495</v>
      </c>
      <c r="Y956" s="420" t="s">
        <v>590</v>
      </c>
      <c r="Z956" s="420" t="s">
        <v>497</v>
      </c>
      <c r="AA956" s="420" t="s">
        <v>498</v>
      </c>
      <c r="AB956" s="420" t="s">
        <v>499</v>
      </c>
      <c r="AC956" s="420" t="s">
        <v>500</v>
      </c>
      <c r="AD956" s="422">
        <v>370000</v>
      </c>
      <c r="AE956" s="422">
        <v>370000</v>
      </c>
      <c r="AF956" s="420" t="s">
        <v>273</v>
      </c>
      <c r="AG956" s="420">
        <v>2.2319000000000001E-4</v>
      </c>
      <c r="AH956" s="422">
        <v>82.08</v>
      </c>
      <c r="AI956" s="422">
        <v>82.08</v>
      </c>
      <c r="AJ956" s="420" t="s">
        <v>501</v>
      </c>
      <c r="AK956" s="420" t="s">
        <v>502</v>
      </c>
      <c r="AL956" s="419" t="s">
        <v>503</v>
      </c>
      <c r="AM956" s="420">
        <v>34801</v>
      </c>
      <c r="AN956" s="420">
        <v>72130</v>
      </c>
      <c r="AO956" s="419" t="s">
        <v>477</v>
      </c>
      <c r="AP956" s="419" t="s">
        <v>504</v>
      </c>
      <c r="AQ956" s="420" t="s">
        <v>591</v>
      </c>
      <c r="AR956" s="420" t="s">
        <v>506</v>
      </c>
      <c r="AS956" s="421" t="s">
        <v>625</v>
      </c>
      <c r="AT956" s="420" t="s">
        <v>482</v>
      </c>
      <c r="AU956" s="420" t="s">
        <v>626</v>
      </c>
      <c r="AV956" s="422" t="s">
        <v>627</v>
      </c>
      <c r="AW956" s="420" t="s">
        <v>628</v>
      </c>
      <c r="AX956" s="420" t="s">
        <v>509</v>
      </c>
      <c r="AY956" s="422" t="s">
        <v>627</v>
      </c>
      <c r="AZ956" s="420">
        <v>1040595</v>
      </c>
      <c r="BA956" s="420" t="s">
        <v>629</v>
      </c>
      <c r="BB956" s="420" t="s">
        <v>630</v>
      </c>
      <c r="BC956" s="420" t="s">
        <v>512</v>
      </c>
      <c r="BD956" s="420" t="s">
        <v>631</v>
      </c>
      <c r="BE956" s="421" t="s">
        <v>632</v>
      </c>
      <c r="BF956" s="420" t="s">
        <v>273</v>
      </c>
      <c r="BG956" s="422" t="s">
        <v>627</v>
      </c>
      <c r="BH956" s="420">
        <v>10136994</v>
      </c>
      <c r="BI956" s="420">
        <v>1</v>
      </c>
      <c r="BJ956" s="420" t="s">
        <v>628</v>
      </c>
      <c r="BK956" s="420" t="s">
        <v>600</v>
      </c>
      <c r="BL956" s="420" t="s">
        <v>601</v>
      </c>
      <c r="BM956" s="420"/>
      <c r="BN956" s="420"/>
      <c r="BO956" s="420"/>
      <c r="BP956" s="420"/>
      <c r="BQ956" s="420"/>
      <c r="BR956" s="420"/>
    </row>
    <row r="957" spans="1:70" s="423" customFormat="1" hidden="1" x14ac:dyDescent="0.35">
      <c r="A957" s="419" t="s">
        <v>477</v>
      </c>
      <c r="B957" s="420" t="s">
        <v>478</v>
      </c>
      <c r="C957" s="420" t="s">
        <v>479</v>
      </c>
      <c r="D957" s="421" t="s">
        <v>480</v>
      </c>
      <c r="E957" s="421" t="s">
        <v>481</v>
      </c>
      <c r="F957" s="420" t="s">
        <v>482</v>
      </c>
      <c r="G957" s="420" t="s">
        <v>483</v>
      </c>
      <c r="H957" s="420" t="s">
        <v>484</v>
      </c>
      <c r="I957" s="420" t="s">
        <v>485</v>
      </c>
      <c r="J957" s="420" t="s">
        <v>486</v>
      </c>
      <c r="K957" s="420" t="s">
        <v>487</v>
      </c>
      <c r="L957" s="419" t="s">
        <v>621</v>
      </c>
      <c r="M957" s="420" t="s">
        <v>622</v>
      </c>
      <c r="N957" s="420" t="s">
        <v>623</v>
      </c>
      <c r="O957" s="420" t="s">
        <v>487</v>
      </c>
      <c r="P957" s="420" t="s">
        <v>484</v>
      </c>
      <c r="Q957" s="419" t="s">
        <v>491</v>
      </c>
      <c r="R957" s="420" t="s">
        <v>492</v>
      </c>
      <c r="S957" s="420" t="s">
        <v>493</v>
      </c>
      <c r="T957" s="420">
        <v>28565334</v>
      </c>
      <c r="U957" s="420"/>
      <c r="V957" s="420"/>
      <c r="W957" s="421" t="s">
        <v>624</v>
      </c>
      <c r="X957" s="420" t="s">
        <v>495</v>
      </c>
      <c r="Y957" s="420" t="s">
        <v>590</v>
      </c>
      <c r="Z957" s="420" t="s">
        <v>497</v>
      </c>
      <c r="AA957" s="420" t="s">
        <v>498</v>
      </c>
      <c r="AB957" s="420" t="s">
        <v>499</v>
      </c>
      <c r="AC957" s="420" t="s">
        <v>605</v>
      </c>
      <c r="AD957" s="422">
        <v>0</v>
      </c>
      <c r="AE957" s="422">
        <v>0</v>
      </c>
      <c r="AF957" s="420" t="s">
        <v>273</v>
      </c>
      <c r="AG957" s="420">
        <v>2.2319000000000001E-4</v>
      </c>
      <c r="AH957" s="422">
        <v>0.5</v>
      </c>
      <c r="AI957" s="422">
        <v>0.5</v>
      </c>
      <c r="AJ957" s="420" t="s">
        <v>501</v>
      </c>
      <c r="AK957" s="420" t="s">
        <v>502</v>
      </c>
      <c r="AL957" s="419" t="s">
        <v>503</v>
      </c>
      <c r="AM957" s="420">
        <v>34801</v>
      </c>
      <c r="AN957" s="420">
        <v>72130</v>
      </c>
      <c r="AO957" s="419" t="s">
        <v>477</v>
      </c>
      <c r="AP957" s="419" t="s">
        <v>504</v>
      </c>
      <c r="AQ957" s="420" t="s">
        <v>591</v>
      </c>
      <c r="AR957" s="420" t="s">
        <v>506</v>
      </c>
      <c r="AS957" s="421" t="s">
        <v>625</v>
      </c>
      <c r="AT957" s="420" t="s">
        <v>482</v>
      </c>
      <c r="AU957" s="420" t="s">
        <v>626</v>
      </c>
      <c r="AV957" s="422" t="s">
        <v>627</v>
      </c>
      <c r="AW957" s="420" t="s">
        <v>628</v>
      </c>
      <c r="AX957" s="420" t="s">
        <v>509</v>
      </c>
      <c r="AY957" s="422" t="s">
        <v>606</v>
      </c>
      <c r="AZ957" s="420">
        <v>1040595</v>
      </c>
      <c r="BA957" s="420" t="s">
        <v>629</v>
      </c>
      <c r="BB957" s="420" t="s">
        <v>630</v>
      </c>
      <c r="BC957" s="420" t="s">
        <v>512</v>
      </c>
      <c r="BD957" s="420" t="s">
        <v>631</v>
      </c>
      <c r="BE957" s="421" t="s">
        <v>632</v>
      </c>
      <c r="BF957" s="420" t="s">
        <v>273</v>
      </c>
      <c r="BG957" s="422" t="s">
        <v>627</v>
      </c>
      <c r="BH957" s="420">
        <v>10136994</v>
      </c>
      <c r="BI957" s="420">
        <v>1</v>
      </c>
      <c r="BJ957" s="420" t="s">
        <v>628</v>
      </c>
      <c r="BK957" s="420" t="s">
        <v>600</v>
      </c>
      <c r="BL957" s="420" t="s">
        <v>601</v>
      </c>
      <c r="BM957" s="420"/>
      <c r="BN957" s="420"/>
      <c r="BO957" s="420"/>
      <c r="BP957" s="420"/>
      <c r="BQ957" s="420"/>
      <c r="BR957" s="420"/>
    </row>
    <row r="958" spans="1:70" hidden="1" x14ac:dyDescent="0.35">
      <c r="A958" s="301" t="s">
        <v>477</v>
      </c>
      <c r="B958" s="302" t="s">
        <v>478</v>
      </c>
      <c r="C958" s="302" t="s">
        <v>479</v>
      </c>
      <c r="D958" s="303" t="s">
        <v>480</v>
      </c>
      <c r="E958" s="303" t="s">
        <v>481</v>
      </c>
      <c r="F958" s="302" t="s">
        <v>482</v>
      </c>
      <c r="G958" s="302" t="s">
        <v>483</v>
      </c>
      <c r="H958" s="302" t="s">
        <v>484</v>
      </c>
      <c r="I958" s="302" t="s">
        <v>485</v>
      </c>
      <c r="J958" s="302" t="s">
        <v>486</v>
      </c>
      <c r="K958" s="302" t="s">
        <v>487</v>
      </c>
      <c r="L958" s="301" t="s">
        <v>621</v>
      </c>
      <c r="M958" s="302" t="s">
        <v>622</v>
      </c>
      <c r="N958" s="302" t="s">
        <v>623</v>
      </c>
      <c r="O958" s="302" t="s">
        <v>487</v>
      </c>
      <c r="P958" s="302" t="s">
        <v>484</v>
      </c>
      <c r="Q958" s="301" t="s">
        <v>491</v>
      </c>
      <c r="R958" s="302" t="s">
        <v>492</v>
      </c>
      <c r="S958" s="302" t="s">
        <v>493</v>
      </c>
      <c r="T958" s="302">
        <v>28619704</v>
      </c>
      <c r="U958" s="302"/>
      <c r="V958" s="302"/>
      <c r="W958" s="303" t="s">
        <v>624</v>
      </c>
      <c r="X958" s="302" t="s">
        <v>792</v>
      </c>
      <c r="Y958" s="302" t="s">
        <v>590</v>
      </c>
      <c r="Z958" s="302" t="s">
        <v>793</v>
      </c>
      <c r="AA958" s="302"/>
      <c r="AB958" s="302" t="s">
        <v>794</v>
      </c>
      <c r="AC958" s="302" t="s">
        <v>795</v>
      </c>
      <c r="AD958" s="304">
        <v>0</v>
      </c>
      <c r="AE958" s="304">
        <v>25900</v>
      </c>
      <c r="AF958" s="302" t="s">
        <v>273</v>
      </c>
      <c r="AG958" s="302">
        <v>2.2319000000000001E-4</v>
      </c>
      <c r="AH958" s="304">
        <v>0</v>
      </c>
      <c r="AI958" s="304">
        <v>5.78</v>
      </c>
      <c r="AJ958" s="302"/>
      <c r="AK958" s="302"/>
      <c r="AL958" s="301"/>
      <c r="AM958" s="302"/>
      <c r="AN958" s="302"/>
      <c r="AO958" s="301"/>
      <c r="AP958" s="301"/>
      <c r="AQ958" s="302" t="s">
        <v>796</v>
      </c>
      <c r="AR958" s="302"/>
      <c r="AS958" s="303"/>
      <c r="AT958" s="302"/>
      <c r="AU958" s="302"/>
      <c r="AV958" s="304"/>
      <c r="AW958" s="302"/>
      <c r="AX958" s="302"/>
      <c r="AY958" s="304"/>
      <c r="AZ958" s="302"/>
      <c r="BA958" s="302"/>
      <c r="BB958" s="302"/>
      <c r="BC958" s="302"/>
      <c r="BD958" s="302"/>
      <c r="BE958" s="303"/>
      <c r="BF958" s="302"/>
      <c r="BG958" s="304"/>
      <c r="BH958" s="302"/>
      <c r="BI958" s="302"/>
      <c r="BJ958" s="302"/>
      <c r="BK958" s="302"/>
      <c r="BL958" s="302"/>
      <c r="BM958" s="302"/>
      <c r="BN958" s="302"/>
      <c r="BO958" s="302"/>
      <c r="BP958" s="302"/>
      <c r="BQ958" s="302"/>
      <c r="BR958" s="302"/>
    </row>
    <row r="959" spans="1:70" s="404" customFormat="1" hidden="1" x14ac:dyDescent="0.35">
      <c r="A959" s="400" t="s">
        <v>477</v>
      </c>
      <c r="B959" s="401" t="s">
        <v>478</v>
      </c>
      <c r="C959" s="401" t="s">
        <v>479</v>
      </c>
      <c r="D959" s="402" t="s">
        <v>480</v>
      </c>
      <c r="E959" s="402" t="s">
        <v>481</v>
      </c>
      <c r="F959" s="401" t="s">
        <v>482</v>
      </c>
      <c r="G959" s="401" t="s">
        <v>483</v>
      </c>
      <c r="H959" s="401" t="s">
        <v>484</v>
      </c>
      <c r="I959" s="401" t="s">
        <v>485</v>
      </c>
      <c r="J959" s="401" t="s">
        <v>486</v>
      </c>
      <c r="K959" s="401" t="s">
        <v>487</v>
      </c>
      <c r="L959" s="400" t="s">
        <v>621</v>
      </c>
      <c r="M959" s="401" t="s">
        <v>622</v>
      </c>
      <c r="N959" s="401" t="s">
        <v>623</v>
      </c>
      <c r="O959" s="401" t="s">
        <v>487</v>
      </c>
      <c r="P959" s="401" t="s">
        <v>484</v>
      </c>
      <c r="Q959" s="400" t="s">
        <v>491</v>
      </c>
      <c r="R959" s="401" t="s">
        <v>492</v>
      </c>
      <c r="S959" s="401" t="s">
        <v>493</v>
      </c>
      <c r="T959" s="401">
        <v>29382970</v>
      </c>
      <c r="U959" s="401"/>
      <c r="V959" s="401"/>
      <c r="W959" s="402" t="s">
        <v>624</v>
      </c>
      <c r="X959" s="401" t="s">
        <v>1400</v>
      </c>
      <c r="Y959" s="401" t="s">
        <v>590</v>
      </c>
      <c r="Z959" s="401" t="s">
        <v>497</v>
      </c>
      <c r="AA959" s="401" t="s">
        <v>498</v>
      </c>
      <c r="AB959" s="401" t="s">
        <v>499</v>
      </c>
      <c r="AC959" s="401" t="s">
        <v>500</v>
      </c>
      <c r="AD959" s="403">
        <v>1500000</v>
      </c>
      <c r="AE959" s="403">
        <v>1500000</v>
      </c>
      <c r="AF959" s="401" t="s">
        <v>273</v>
      </c>
      <c r="AG959" s="401">
        <v>2.2125000000000001E-4</v>
      </c>
      <c r="AH959" s="403">
        <v>332.75</v>
      </c>
      <c r="AI959" s="403">
        <v>332.75</v>
      </c>
      <c r="AJ959" s="401" t="s">
        <v>501</v>
      </c>
      <c r="AK959" s="401" t="s">
        <v>502</v>
      </c>
      <c r="AL959" s="400" t="s">
        <v>503</v>
      </c>
      <c r="AM959" s="401">
        <v>34801</v>
      </c>
      <c r="AN959" s="401">
        <v>75710</v>
      </c>
      <c r="AO959" s="400" t="s">
        <v>477</v>
      </c>
      <c r="AP959" s="400" t="s">
        <v>504</v>
      </c>
      <c r="AQ959" s="401" t="s">
        <v>1401</v>
      </c>
      <c r="AR959" s="401" t="s">
        <v>773</v>
      </c>
      <c r="AS959" s="402" t="s">
        <v>791</v>
      </c>
      <c r="AT959" s="401" t="s">
        <v>482</v>
      </c>
      <c r="AU959" s="401" t="s">
        <v>2216</v>
      </c>
      <c r="AV959" s="403" t="s">
        <v>2217</v>
      </c>
      <c r="AW959" s="401" t="s">
        <v>2218</v>
      </c>
      <c r="AX959" s="401" t="s">
        <v>509</v>
      </c>
      <c r="AY959" s="403" t="s">
        <v>2217</v>
      </c>
      <c r="AZ959" s="401">
        <v>1040927</v>
      </c>
      <c r="BA959" s="401" t="s">
        <v>1543</v>
      </c>
      <c r="BB959" s="401" t="s">
        <v>1544</v>
      </c>
      <c r="BC959" s="401" t="s">
        <v>512</v>
      </c>
      <c r="BD959" s="401" t="s">
        <v>2219</v>
      </c>
      <c r="BE959" s="402" t="s">
        <v>632</v>
      </c>
      <c r="BF959" s="401" t="s">
        <v>273</v>
      </c>
      <c r="BG959" s="403" t="s">
        <v>2217</v>
      </c>
      <c r="BH959" s="401">
        <v>10137037</v>
      </c>
      <c r="BI959" s="401">
        <v>1</v>
      </c>
      <c r="BJ959" s="401" t="s">
        <v>2218</v>
      </c>
      <c r="BK959" s="401" t="s">
        <v>600</v>
      </c>
      <c r="BL959" s="401" t="s">
        <v>601</v>
      </c>
      <c r="BM959" s="401"/>
      <c r="BN959" s="401"/>
      <c r="BO959" s="401"/>
      <c r="BP959" s="401"/>
      <c r="BQ959" s="401"/>
      <c r="BR959" s="401"/>
    </row>
    <row r="960" spans="1:70" s="404" customFormat="1" hidden="1" x14ac:dyDescent="0.35">
      <c r="A960" s="400" t="s">
        <v>477</v>
      </c>
      <c r="B960" s="401" t="s">
        <v>478</v>
      </c>
      <c r="C960" s="401" t="s">
        <v>479</v>
      </c>
      <c r="D960" s="402" t="s">
        <v>480</v>
      </c>
      <c r="E960" s="402" t="s">
        <v>481</v>
      </c>
      <c r="F960" s="401" t="s">
        <v>482</v>
      </c>
      <c r="G960" s="401" t="s">
        <v>483</v>
      </c>
      <c r="H960" s="401" t="s">
        <v>484</v>
      </c>
      <c r="I960" s="401" t="s">
        <v>485</v>
      </c>
      <c r="J960" s="401" t="s">
        <v>486</v>
      </c>
      <c r="K960" s="401" t="s">
        <v>487</v>
      </c>
      <c r="L960" s="400" t="s">
        <v>621</v>
      </c>
      <c r="M960" s="401" t="s">
        <v>622</v>
      </c>
      <c r="N960" s="401" t="s">
        <v>623</v>
      </c>
      <c r="O960" s="401" t="s">
        <v>487</v>
      </c>
      <c r="P960" s="401" t="s">
        <v>484</v>
      </c>
      <c r="Q960" s="400" t="s">
        <v>491</v>
      </c>
      <c r="R960" s="401" t="s">
        <v>492</v>
      </c>
      <c r="S960" s="401" t="s">
        <v>493</v>
      </c>
      <c r="T960" s="401">
        <v>29382972</v>
      </c>
      <c r="U960" s="401"/>
      <c r="V960" s="401"/>
      <c r="W960" s="402" t="s">
        <v>624</v>
      </c>
      <c r="X960" s="401" t="s">
        <v>1400</v>
      </c>
      <c r="Y960" s="401" t="s">
        <v>590</v>
      </c>
      <c r="Z960" s="401" t="s">
        <v>497</v>
      </c>
      <c r="AA960" s="401" t="s">
        <v>498</v>
      </c>
      <c r="AB960" s="401" t="s">
        <v>499</v>
      </c>
      <c r="AC960" s="401" t="s">
        <v>605</v>
      </c>
      <c r="AD960" s="403">
        <v>0</v>
      </c>
      <c r="AE960" s="403">
        <v>0</v>
      </c>
      <c r="AF960" s="401" t="s">
        <v>273</v>
      </c>
      <c r="AG960" s="401">
        <v>2.2125000000000001E-4</v>
      </c>
      <c r="AH960" s="403">
        <v>-0.87</v>
      </c>
      <c r="AI960" s="403">
        <v>-0.87</v>
      </c>
      <c r="AJ960" s="401" t="s">
        <v>501</v>
      </c>
      <c r="AK960" s="401" t="s">
        <v>502</v>
      </c>
      <c r="AL960" s="400" t="s">
        <v>503</v>
      </c>
      <c r="AM960" s="401">
        <v>34801</v>
      </c>
      <c r="AN960" s="401">
        <v>75710</v>
      </c>
      <c r="AO960" s="400" t="s">
        <v>477</v>
      </c>
      <c r="AP960" s="400" t="s">
        <v>504</v>
      </c>
      <c r="AQ960" s="401" t="s">
        <v>1401</v>
      </c>
      <c r="AR960" s="401" t="s">
        <v>773</v>
      </c>
      <c r="AS960" s="402" t="s">
        <v>791</v>
      </c>
      <c r="AT960" s="401" t="s">
        <v>482</v>
      </c>
      <c r="AU960" s="401" t="s">
        <v>2216</v>
      </c>
      <c r="AV960" s="403" t="s">
        <v>2217</v>
      </c>
      <c r="AW960" s="401" t="s">
        <v>2218</v>
      </c>
      <c r="AX960" s="401" t="s">
        <v>509</v>
      </c>
      <c r="AY960" s="403" t="s">
        <v>606</v>
      </c>
      <c r="AZ960" s="401">
        <v>1040927</v>
      </c>
      <c r="BA960" s="401" t="s">
        <v>1543</v>
      </c>
      <c r="BB960" s="401" t="s">
        <v>1544</v>
      </c>
      <c r="BC960" s="401" t="s">
        <v>512</v>
      </c>
      <c r="BD960" s="401" t="s">
        <v>2219</v>
      </c>
      <c r="BE960" s="402" t="s">
        <v>632</v>
      </c>
      <c r="BF960" s="401" t="s">
        <v>273</v>
      </c>
      <c r="BG960" s="403" t="s">
        <v>2217</v>
      </c>
      <c r="BH960" s="401">
        <v>10137037</v>
      </c>
      <c r="BI960" s="401">
        <v>1</v>
      </c>
      <c r="BJ960" s="401" t="s">
        <v>2218</v>
      </c>
      <c r="BK960" s="401" t="s">
        <v>600</v>
      </c>
      <c r="BL960" s="401" t="s">
        <v>601</v>
      </c>
      <c r="BM960" s="401"/>
      <c r="BN960" s="401"/>
      <c r="BO960" s="401"/>
      <c r="BP960" s="401"/>
      <c r="BQ960" s="401"/>
      <c r="BR960" s="401"/>
    </row>
    <row r="961" spans="1:70" hidden="1" x14ac:dyDescent="0.35">
      <c r="A961" s="301" t="s">
        <v>477</v>
      </c>
      <c r="B961" s="302" t="s">
        <v>478</v>
      </c>
      <c r="C961" s="302" t="s">
        <v>479</v>
      </c>
      <c r="D961" s="303" t="s">
        <v>480</v>
      </c>
      <c r="E961" s="303" t="s">
        <v>481</v>
      </c>
      <c r="F961" s="302" t="s">
        <v>482</v>
      </c>
      <c r="G961" s="302" t="s">
        <v>483</v>
      </c>
      <c r="H961" s="302" t="s">
        <v>484</v>
      </c>
      <c r="I961" s="302" t="s">
        <v>485</v>
      </c>
      <c r="J961" s="302" t="s">
        <v>486</v>
      </c>
      <c r="K961" s="302" t="s">
        <v>487</v>
      </c>
      <c r="L961" s="301" t="s">
        <v>621</v>
      </c>
      <c r="M961" s="302" t="s">
        <v>622</v>
      </c>
      <c r="N961" s="302" t="s">
        <v>623</v>
      </c>
      <c r="O961" s="302" t="s">
        <v>487</v>
      </c>
      <c r="P961" s="302" t="s">
        <v>484</v>
      </c>
      <c r="Q961" s="301" t="s">
        <v>491</v>
      </c>
      <c r="R961" s="302" t="s">
        <v>492</v>
      </c>
      <c r="S961" s="302" t="s">
        <v>493</v>
      </c>
      <c r="T961" s="302">
        <v>29469086</v>
      </c>
      <c r="U961" s="302"/>
      <c r="V961" s="302"/>
      <c r="W961" s="303" t="s">
        <v>624</v>
      </c>
      <c r="X961" s="302" t="s">
        <v>792</v>
      </c>
      <c r="Y961" s="302" t="s">
        <v>590</v>
      </c>
      <c r="Z961" s="302" t="s">
        <v>793</v>
      </c>
      <c r="AA961" s="302"/>
      <c r="AB961" s="302" t="s">
        <v>794</v>
      </c>
      <c r="AC961" s="302" t="s">
        <v>795</v>
      </c>
      <c r="AD961" s="304">
        <v>0</v>
      </c>
      <c r="AE961" s="304">
        <v>105000</v>
      </c>
      <c r="AF961" s="302" t="s">
        <v>273</v>
      </c>
      <c r="AG961" s="302">
        <v>2.2125000000000001E-4</v>
      </c>
      <c r="AH961" s="304">
        <v>0</v>
      </c>
      <c r="AI961" s="304">
        <v>23.23</v>
      </c>
      <c r="AJ961" s="302"/>
      <c r="AK961" s="302"/>
      <c r="AL961" s="301"/>
      <c r="AM961" s="302"/>
      <c r="AN961" s="302"/>
      <c r="AO961" s="301"/>
      <c r="AP961" s="301"/>
      <c r="AQ961" s="302" t="s">
        <v>796</v>
      </c>
      <c r="AR961" s="302"/>
      <c r="AS961" s="303"/>
      <c r="AT961" s="302"/>
      <c r="AU961" s="302"/>
      <c r="AV961" s="304"/>
      <c r="AW961" s="302"/>
      <c r="AX961" s="302"/>
      <c r="AY961" s="304"/>
      <c r="AZ961" s="302"/>
      <c r="BA961" s="302"/>
      <c r="BB961" s="302"/>
      <c r="BC961" s="302"/>
      <c r="BD961" s="302"/>
      <c r="BE961" s="303"/>
      <c r="BF961" s="302"/>
      <c r="BG961" s="304"/>
      <c r="BH961" s="302"/>
      <c r="BI961" s="302"/>
      <c r="BJ961" s="302"/>
      <c r="BK961" s="302"/>
      <c r="BL961" s="302"/>
      <c r="BM961" s="302"/>
      <c r="BN961" s="302"/>
      <c r="BO961" s="302"/>
      <c r="BP961" s="302"/>
      <c r="BQ961" s="302"/>
      <c r="BR961" s="302"/>
    </row>
    <row r="962" spans="1:70" s="423" customFormat="1" hidden="1" x14ac:dyDescent="0.35">
      <c r="A962" s="419" t="s">
        <v>477</v>
      </c>
      <c r="B962" s="420" t="s">
        <v>478</v>
      </c>
      <c r="C962" s="420" t="s">
        <v>479</v>
      </c>
      <c r="D962" s="421" t="s">
        <v>480</v>
      </c>
      <c r="E962" s="421" t="s">
        <v>481</v>
      </c>
      <c r="F962" s="420" t="s">
        <v>482</v>
      </c>
      <c r="G962" s="420" t="s">
        <v>483</v>
      </c>
      <c r="H962" s="420" t="s">
        <v>484</v>
      </c>
      <c r="I962" s="420" t="s">
        <v>485</v>
      </c>
      <c r="J962" s="420" t="s">
        <v>486</v>
      </c>
      <c r="K962" s="420" t="s">
        <v>487</v>
      </c>
      <c r="L962" s="419" t="s">
        <v>621</v>
      </c>
      <c r="M962" s="420" t="s">
        <v>622</v>
      </c>
      <c r="N962" s="420" t="s">
        <v>623</v>
      </c>
      <c r="O962" s="420" t="s">
        <v>487</v>
      </c>
      <c r="P962" s="420" t="s">
        <v>484</v>
      </c>
      <c r="Q962" s="419" t="s">
        <v>491</v>
      </c>
      <c r="R962" s="420" t="s">
        <v>492</v>
      </c>
      <c r="S962" s="420" t="s">
        <v>493</v>
      </c>
      <c r="T962" s="420">
        <v>29491452</v>
      </c>
      <c r="U962" s="420"/>
      <c r="V962" s="420"/>
      <c r="W962" s="421" t="s">
        <v>633</v>
      </c>
      <c r="X962" s="420" t="s">
        <v>495</v>
      </c>
      <c r="Y962" s="420" t="s">
        <v>590</v>
      </c>
      <c r="Z962" s="420" t="s">
        <v>497</v>
      </c>
      <c r="AA962" s="420" t="s">
        <v>498</v>
      </c>
      <c r="AB962" s="420" t="s">
        <v>499</v>
      </c>
      <c r="AC962" s="420" t="s">
        <v>605</v>
      </c>
      <c r="AD962" s="422">
        <v>0</v>
      </c>
      <c r="AE962" s="422">
        <v>0</v>
      </c>
      <c r="AF962" s="420" t="s">
        <v>273</v>
      </c>
      <c r="AG962" s="420">
        <v>2.2319000000000001E-4</v>
      </c>
      <c r="AH962" s="422">
        <v>1.28</v>
      </c>
      <c r="AI962" s="422">
        <v>1.28</v>
      </c>
      <c r="AJ962" s="420" t="s">
        <v>501</v>
      </c>
      <c r="AK962" s="420" t="s">
        <v>502</v>
      </c>
      <c r="AL962" s="419" t="s">
        <v>503</v>
      </c>
      <c r="AM962" s="420">
        <v>34801</v>
      </c>
      <c r="AN962" s="420">
        <v>72130</v>
      </c>
      <c r="AO962" s="419" t="s">
        <v>477</v>
      </c>
      <c r="AP962" s="419" t="s">
        <v>504</v>
      </c>
      <c r="AQ962" s="420" t="s">
        <v>591</v>
      </c>
      <c r="AR962" s="420" t="s">
        <v>506</v>
      </c>
      <c r="AS962" s="421" t="s">
        <v>634</v>
      </c>
      <c r="AT962" s="420" t="s">
        <v>482</v>
      </c>
      <c r="AU962" s="420" t="s">
        <v>635</v>
      </c>
      <c r="AV962" s="422" t="s">
        <v>636</v>
      </c>
      <c r="AW962" s="420" t="s">
        <v>637</v>
      </c>
      <c r="AX962" s="420" t="s">
        <v>509</v>
      </c>
      <c r="AY962" s="422" t="s">
        <v>606</v>
      </c>
      <c r="AZ962" s="420">
        <v>1191897</v>
      </c>
      <c r="BA962" s="420" t="s">
        <v>596</v>
      </c>
      <c r="BB962" s="420" t="s">
        <v>597</v>
      </c>
      <c r="BC962" s="420" t="s">
        <v>521</v>
      </c>
      <c r="BD962" s="420" t="s">
        <v>638</v>
      </c>
      <c r="BE962" s="421" t="s">
        <v>639</v>
      </c>
      <c r="BF962" s="420" t="s">
        <v>273</v>
      </c>
      <c r="BG962" s="422" t="s">
        <v>636</v>
      </c>
      <c r="BH962" s="420">
        <v>10150441</v>
      </c>
      <c r="BI962" s="420">
        <v>1</v>
      </c>
      <c r="BJ962" s="420" t="s">
        <v>637</v>
      </c>
      <c r="BK962" s="420" t="s">
        <v>600</v>
      </c>
      <c r="BL962" s="420" t="s">
        <v>601</v>
      </c>
      <c r="BM962" s="420"/>
      <c r="BN962" s="420"/>
      <c r="BO962" s="420"/>
      <c r="BP962" s="420"/>
      <c r="BQ962" s="420"/>
      <c r="BR962" s="420"/>
    </row>
    <row r="963" spans="1:70" s="423" customFormat="1" hidden="1" x14ac:dyDescent="0.35">
      <c r="A963" s="419" t="s">
        <v>477</v>
      </c>
      <c r="B963" s="420" t="s">
        <v>478</v>
      </c>
      <c r="C963" s="420" t="s">
        <v>479</v>
      </c>
      <c r="D963" s="421" t="s">
        <v>480</v>
      </c>
      <c r="E963" s="421" t="s">
        <v>481</v>
      </c>
      <c r="F963" s="420" t="s">
        <v>482</v>
      </c>
      <c r="G963" s="420" t="s">
        <v>483</v>
      </c>
      <c r="H963" s="420" t="s">
        <v>484</v>
      </c>
      <c r="I963" s="420" t="s">
        <v>485</v>
      </c>
      <c r="J963" s="420" t="s">
        <v>486</v>
      </c>
      <c r="K963" s="420" t="s">
        <v>487</v>
      </c>
      <c r="L963" s="419" t="s">
        <v>621</v>
      </c>
      <c r="M963" s="420" t="s">
        <v>622</v>
      </c>
      <c r="N963" s="420" t="s">
        <v>623</v>
      </c>
      <c r="O963" s="420" t="s">
        <v>487</v>
      </c>
      <c r="P963" s="420" t="s">
        <v>484</v>
      </c>
      <c r="Q963" s="419" t="s">
        <v>491</v>
      </c>
      <c r="R963" s="420" t="s">
        <v>492</v>
      </c>
      <c r="S963" s="420" t="s">
        <v>493</v>
      </c>
      <c r="T963" s="420">
        <v>29491453</v>
      </c>
      <c r="U963" s="420"/>
      <c r="V963" s="420"/>
      <c r="W963" s="421" t="s">
        <v>633</v>
      </c>
      <c r="X963" s="420" t="s">
        <v>495</v>
      </c>
      <c r="Y963" s="420" t="s">
        <v>590</v>
      </c>
      <c r="Z963" s="420" t="s">
        <v>497</v>
      </c>
      <c r="AA963" s="420" t="s">
        <v>498</v>
      </c>
      <c r="AB963" s="420" t="s">
        <v>499</v>
      </c>
      <c r="AC963" s="420" t="s">
        <v>605</v>
      </c>
      <c r="AD963" s="422">
        <v>0</v>
      </c>
      <c r="AE963" s="422">
        <v>0</v>
      </c>
      <c r="AF963" s="420" t="s">
        <v>273</v>
      </c>
      <c r="AG963" s="420">
        <v>2.2319000000000001E-4</v>
      </c>
      <c r="AH963" s="422">
        <v>0.35</v>
      </c>
      <c r="AI963" s="422">
        <v>0.35</v>
      </c>
      <c r="AJ963" s="420" t="s">
        <v>501</v>
      </c>
      <c r="AK963" s="420" t="s">
        <v>502</v>
      </c>
      <c r="AL963" s="419" t="s">
        <v>503</v>
      </c>
      <c r="AM963" s="420">
        <v>34801</v>
      </c>
      <c r="AN963" s="420">
        <v>72130</v>
      </c>
      <c r="AO963" s="419" t="s">
        <v>477</v>
      </c>
      <c r="AP963" s="419" t="s">
        <v>504</v>
      </c>
      <c r="AQ963" s="420" t="s">
        <v>591</v>
      </c>
      <c r="AR963" s="420" t="s">
        <v>506</v>
      </c>
      <c r="AS963" s="421" t="s">
        <v>634</v>
      </c>
      <c r="AT963" s="420" t="s">
        <v>482</v>
      </c>
      <c r="AU963" s="420" t="s">
        <v>635</v>
      </c>
      <c r="AV963" s="422" t="s">
        <v>636</v>
      </c>
      <c r="AW963" s="420" t="s">
        <v>640</v>
      </c>
      <c r="AX963" s="420" t="s">
        <v>603</v>
      </c>
      <c r="AY963" s="422" t="s">
        <v>606</v>
      </c>
      <c r="AZ963" s="420">
        <v>1191897</v>
      </c>
      <c r="BA963" s="420" t="s">
        <v>596</v>
      </c>
      <c r="BB963" s="420" t="s">
        <v>597</v>
      </c>
      <c r="BC963" s="420" t="s">
        <v>521</v>
      </c>
      <c r="BD963" s="420" t="s">
        <v>638</v>
      </c>
      <c r="BE963" s="421" t="s">
        <v>639</v>
      </c>
      <c r="BF963" s="420" t="s">
        <v>273</v>
      </c>
      <c r="BG963" s="422" t="s">
        <v>636</v>
      </c>
      <c r="BH963" s="420">
        <v>10150441</v>
      </c>
      <c r="BI963" s="420">
        <v>2</v>
      </c>
      <c r="BJ963" s="420" t="s">
        <v>640</v>
      </c>
      <c r="BK963" s="420" t="s">
        <v>600</v>
      </c>
      <c r="BL963" s="420" t="s">
        <v>601</v>
      </c>
      <c r="BM963" s="420"/>
      <c r="BN963" s="420"/>
      <c r="BO963" s="420"/>
      <c r="BP963" s="420"/>
      <c r="BQ963" s="420"/>
      <c r="BR963" s="420"/>
    </row>
    <row r="964" spans="1:70" s="423" customFormat="1" hidden="1" x14ac:dyDescent="0.35">
      <c r="A964" s="419" t="s">
        <v>477</v>
      </c>
      <c r="B964" s="420" t="s">
        <v>478</v>
      </c>
      <c r="C964" s="420" t="s">
        <v>479</v>
      </c>
      <c r="D964" s="421" t="s">
        <v>480</v>
      </c>
      <c r="E964" s="421" t="s">
        <v>481</v>
      </c>
      <c r="F964" s="420" t="s">
        <v>482</v>
      </c>
      <c r="G964" s="420" t="s">
        <v>483</v>
      </c>
      <c r="H964" s="420" t="s">
        <v>484</v>
      </c>
      <c r="I964" s="420" t="s">
        <v>485</v>
      </c>
      <c r="J964" s="420" t="s">
        <v>486</v>
      </c>
      <c r="K964" s="420" t="s">
        <v>487</v>
      </c>
      <c r="L964" s="419" t="s">
        <v>621</v>
      </c>
      <c r="M964" s="420" t="s">
        <v>622</v>
      </c>
      <c r="N964" s="420" t="s">
        <v>623</v>
      </c>
      <c r="O964" s="420" t="s">
        <v>487</v>
      </c>
      <c r="P964" s="420" t="s">
        <v>484</v>
      </c>
      <c r="Q964" s="419" t="s">
        <v>491</v>
      </c>
      <c r="R964" s="420" t="s">
        <v>492</v>
      </c>
      <c r="S964" s="420" t="s">
        <v>493</v>
      </c>
      <c r="T964" s="420">
        <v>29491454</v>
      </c>
      <c r="U964" s="420"/>
      <c r="V964" s="420"/>
      <c r="W964" s="421" t="s">
        <v>633</v>
      </c>
      <c r="X964" s="420" t="s">
        <v>495</v>
      </c>
      <c r="Y964" s="420" t="s">
        <v>590</v>
      </c>
      <c r="Z964" s="420" t="s">
        <v>497</v>
      </c>
      <c r="AA964" s="420" t="s">
        <v>498</v>
      </c>
      <c r="AB964" s="420" t="s">
        <v>499</v>
      </c>
      <c r="AC964" s="420" t="s">
        <v>500</v>
      </c>
      <c r="AD964" s="422">
        <v>3200000</v>
      </c>
      <c r="AE964" s="422">
        <v>3200000</v>
      </c>
      <c r="AF964" s="420" t="s">
        <v>273</v>
      </c>
      <c r="AG964" s="420">
        <v>2.2319000000000001E-4</v>
      </c>
      <c r="AH964" s="422">
        <v>712.93</v>
      </c>
      <c r="AI964" s="422">
        <v>712.93</v>
      </c>
      <c r="AJ964" s="420" t="s">
        <v>501</v>
      </c>
      <c r="AK964" s="420" t="s">
        <v>502</v>
      </c>
      <c r="AL964" s="419" t="s">
        <v>503</v>
      </c>
      <c r="AM964" s="420">
        <v>34801</v>
      </c>
      <c r="AN964" s="420">
        <v>72130</v>
      </c>
      <c r="AO964" s="419" t="s">
        <v>477</v>
      </c>
      <c r="AP964" s="419" t="s">
        <v>504</v>
      </c>
      <c r="AQ964" s="420" t="s">
        <v>591</v>
      </c>
      <c r="AR964" s="420" t="s">
        <v>506</v>
      </c>
      <c r="AS964" s="421" t="s">
        <v>634</v>
      </c>
      <c r="AT964" s="420" t="s">
        <v>482</v>
      </c>
      <c r="AU964" s="420" t="s">
        <v>635</v>
      </c>
      <c r="AV964" s="422" t="s">
        <v>636</v>
      </c>
      <c r="AW964" s="420" t="s">
        <v>637</v>
      </c>
      <c r="AX964" s="420" t="s">
        <v>509</v>
      </c>
      <c r="AY964" s="422" t="s">
        <v>641</v>
      </c>
      <c r="AZ964" s="420">
        <v>1191897</v>
      </c>
      <c r="BA964" s="420" t="s">
        <v>596</v>
      </c>
      <c r="BB964" s="420" t="s">
        <v>597</v>
      </c>
      <c r="BC964" s="420" t="s">
        <v>521</v>
      </c>
      <c r="BD964" s="420" t="s">
        <v>638</v>
      </c>
      <c r="BE964" s="421" t="s">
        <v>639</v>
      </c>
      <c r="BF964" s="420" t="s">
        <v>273</v>
      </c>
      <c r="BG964" s="422" t="s">
        <v>636</v>
      </c>
      <c r="BH964" s="420">
        <v>10150441</v>
      </c>
      <c r="BI964" s="420">
        <v>1</v>
      </c>
      <c r="BJ964" s="420" t="s">
        <v>637</v>
      </c>
      <c r="BK964" s="420" t="s">
        <v>600</v>
      </c>
      <c r="BL964" s="420" t="s">
        <v>601</v>
      </c>
      <c r="BM964" s="420"/>
      <c r="BN964" s="420"/>
      <c r="BO964" s="420"/>
      <c r="BP964" s="420"/>
      <c r="BQ964" s="420"/>
      <c r="BR964" s="420"/>
    </row>
    <row r="965" spans="1:70" s="423" customFormat="1" hidden="1" x14ac:dyDescent="0.35">
      <c r="A965" s="419" t="s">
        <v>477</v>
      </c>
      <c r="B965" s="420" t="s">
        <v>478</v>
      </c>
      <c r="C965" s="420" t="s">
        <v>479</v>
      </c>
      <c r="D965" s="421" t="s">
        <v>480</v>
      </c>
      <c r="E965" s="421" t="s">
        <v>481</v>
      </c>
      <c r="F965" s="420" t="s">
        <v>482</v>
      </c>
      <c r="G965" s="420" t="s">
        <v>483</v>
      </c>
      <c r="H965" s="420" t="s">
        <v>484</v>
      </c>
      <c r="I965" s="420" t="s">
        <v>485</v>
      </c>
      <c r="J965" s="420" t="s">
        <v>486</v>
      </c>
      <c r="K965" s="420" t="s">
        <v>487</v>
      </c>
      <c r="L965" s="419" t="s">
        <v>621</v>
      </c>
      <c r="M965" s="420" t="s">
        <v>622</v>
      </c>
      <c r="N965" s="420" t="s">
        <v>623</v>
      </c>
      <c r="O965" s="420" t="s">
        <v>487</v>
      </c>
      <c r="P965" s="420" t="s">
        <v>484</v>
      </c>
      <c r="Q965" s="419" t="s">
        <v>491</v>
      </c>
      <c r="R965" s="420" t="s">
        <v>492</v>
      </c>
      <c r="S965" s="420" t="s">
        <v>493</v>
      </c>
      <c r="T965" s="420">
        <v>29491455</v>
      </c>
      <c r="U965" s="420"/>
      <c r="V965" s="420"/>
      <c r="W965" s="421" t="s">
        <v>633</v>
      </c>
      <c r="X965" s="420" t="s">
        <v>495</v>
      </c>
      <c r="Y965" s="420" t="s">
        <v>590</v>
      </c>
      <c r="Z965" s="420" t="s">
        <v>497</v>
      </c>
      <c r="AA965" s="420" t="s">
        <v>498</v>
      </c>
      <c r="AB965" s="420" t="s">
        <v>499</v>
      </c>
      <c r="AC965" s="420" t="s">
        <v>500</v>
      </c>
      <c r="AD965" s="422">
        <v>882000</v>
      </c>
      <c r="AE965" s="422">
        <v>882000</v>
      </c>
      <c r="AF965" s="420" t="s">
        <v>273</v>
      </c>
      <c r="AG965" s="420">
        <v>2.2319000000000001E-4</v>
      </c>
      <c r="AH965" s="422">
        <v>196.5</v>
      </c>
      <c r="AI965" s="422">
        <v>196.5</v>
      </c>
      <c r="AJ965" s="420" t="s">
        <v>501</v>
      </c>
      <c r="AK965" s="420" t="s">
        <v>502</v>
      </c>
      <c r="AL965" s="419" t="s">
        <v>503</v>
      </c>
      <c r="AM965" s="420">
        <v>34801</v>
      </c>
      <c r="AN965" s="420">
        <v>72130</v>
      </c>
      <c r="AO965" s="419" t="s">
        <v>477</v>
      </c>
      <c r="AP965" s="419" t="s">
        <v>504</v>
      </c>
      <c r="AQ965" s="420" t="s">
        <v>591</v>
      </c>
      <c r="AR965" s="420" t="s">
        <v>506</v>
      </c>
      <c r="AS965" s="421" t="s">
        <v>634</v>
      </c>
      <c r="AT965" s="420" t="s">
        <v>482</v>
      </c>
      <c r="AU965" s="420" t="s">
        <v>635</v>
      </c>
      <c r="AV965" s="422" t="s">
        <v>636</v>
      </c>
      <c r="AW965" s="420" t="s">
        <v>640</v>
      </c>
      <c r="AX965" s="420" t="s">
        <v>603</v>
      </c>
      <c r="AY965" s="422" t="s">
        <v>642</v>
      </c>
      <c r="AZ965" s="420">
        <v>1191897</v>
      </c>
      <c r="BA965" s="420" t="s">
        <v>596</v>
      </c>
      <c r="BB965" s="420" t="s">
        <v>597</v>
      </c>
      <c r="BC965" s="420" t="s">
        <v>521</v>
      </c>
      <c r="BD965" s="420" t="s">
        <v>638</v>
      </c>
      <c r="BE965" s="421" t="s">
        <v>639</v>
      </c>
      <c r="BF965" s="420" t="s">
        <v>273</v>
      </c>
      <c r="BG965" s="422" t="s">
        <v>636</v>
      </c>
      <c r="BH965" s="420">
        <v>10150441</v>
      </c>
      <c r="BI965" s="420">
        <v>2</v>
      </c>
      <c r="BJ965" s="420" t="s">
        <v>640</v>
      </c>
      <c r="BK965" s="420" t="s">
        <v>600</v>
      </c>
      <c r="BL965" s="420" t="s">
        <v>601</v>
      </c>
      <c r="BM965" s="420"/>
      <c r="BN965" s="420"/>
      <c r="BO965" s="420"/>
      <c r="BP965" s="420"/>
      <c r="BQ965" s="420"/>
      <c r="BR965" s="420"/>
    </row>
    <row r="966" spans="1:70" s="404" customFormat="1" hidden="1" x14ac:dyDescent="0.35">
      <c r="A966" s="400" t="s">
        <v>477</v>
      </c>
      <c r="B966" s="401" t="s">
        <v>478</v>
      </c>
      <c r="C966" s="401" t="s">
        <v>479</v>
      </c>
      <c r="D966" s="402" t="s">
        <v>480</v>
      </c>
      <c r="E966" s="402" t="s">
        <v>481</v>
      </c>
      <c r="F966" s="401" t="s">
        <v>482</v>
      </c>
      <c r="G966" s="401" t="s">
        <v>483</v>
      </c>
      <c r="H966" s="401" t="s">
        <v>484</v>
      </c>
      <c r="I966" s="401" t="s">
        <v>485</v>
      </c>
      <c r="J966" s="401" t="s">
        <v>486</v>
      </c>
      <c r="K966" s="401" t="s">
        <v>487</v>
      </c>
      <c r="L966" s="400" t="s">
        <v>621</v>
      </c>
      <c r="M966" s="401" t="s">
        <v>622</v>
      </c>
      <c r="N966" s="401" t="s">
        <v>623</v>
      </c>
      <c r="O966" s="401" t="s">
        <v>487</v>
      </c>
      <c r="P966" s="401" t="s">
        <v>484</v>
      </c>
      <c r="Q966" s="400" t="s">
        <v>491</v>
      </c>
      <c r="R966" s="401" t="s">
        <v>492</v>
      </c>
      <c r="S966" s="401" t="s">
        <v>493</v>
      </c>
      <c r="T966" s="401">
        <v>29581923</v>
      </c>
      <c r="U966" s="401"/>
      <c r="V966" s="401"/>
      <c r="W966" s="402" t="s">
        <v>632</v>
      </c>
      <c r="X966" s="401" t="s">
        <v>2220</v>
      </c>
      <c r="Y966" s="401" t="s">
        <v>496</v>
      </c>
      <c r="Z966" s="401" t="s">
        <v>497</v>
      </c>
      <c r="AA966" s="401" t="s">
        <v>498</v>
      </c>
      <c r="AB966" s="401" t="s">
        <v>499</v>
      </c>
      <c r="AC966" s="401" t="s">
        <v>500</v>
      </c>
      <c r="AD966" s="403">
        <v>2500000</v>
      </c>
      <c r="AE966" s="403">
        <v>2500000</v>
      </c>
      <c r="AF966" s="401" t="s">
        <v>273</v>
      </c>
      <c r="AG966" s="401">
        <v>2.2319000000000001E-4</v>
      </c>
      <c r="AH966" s="403">
        <v>557.98</v>
      </c>
      <c r="AI966" s="403">
        <v>557.98</v>
      </c>
      <c r="AJ966" s="401" t="s">
        <v>501</v>
      </c>
      <c r="AK966" s="401" t="s">
        <v>502</v>
      </c>
      <c r="AL966" s="400" t="s">
        <v>503</v>
      </c>
      <c r="AM966" s="401">
        <v>34810</v>
      </c>
      <c r="AN966" s="401">
        <v>75708</v>
      </c>
      <c r="AO966" s="400" t="s">
        <v>477</v>
      </c>
      <c r="AP966" s="400" t="s">
        <v>504</v>
      </c>
      <c r="AQ966" s="401" t="s">
        <v>2221</v>
      </c>
      <c r="AR966" s="401" t="s">
        <v>506</v>
      </c>
      <c r="AS966" s="402" t="s">
        <v>632</v>
      </c>
      <c r="AT966" s="401" t="s">
        <v>482</v>
      </c>
      <c r="AU966" s="401" t="s">
        <v>2222</v>
      </c>
      <c r="AV966" s="403" t="s">
        <v>2223</v>
      </c>
      <c r="AW966" s="401"/>
      <c r="AX966" s="401" t="s">
        <v>509</v>
      </c>
      <c r="AY966" s="403" t="s">
        <v>2223</v>
      </c>
      <c r="AZ966" s="401">
        <v>1041006</v>
      </c>
      <c r="BA966" s="401" t="s">
        <v>2224</v>
      </c>
      <c r="BB966" s="401" t="s">
        <v>2225</v>
      </c>
      <c r="BC966" s="401" t="s">
        <v>804</v>
      </c>
      <c r="BD966" s="401" t="s">
        <v>2226</v>
      </c>
      <c r="BE966" s="402" t="s">
        <v>639</v>
      </c>
      <c r="BF966" s="401" t="s">
        <v>273</v>
      </c>
      <c r="BG966" s="403" t="s">
        <v>2223</v>
      </c>
      <c r="BH966" s="401"/>
      <c r="BI966" s="401"/>
      <c r="BJ966" s="401"/>
      <c r="BK966" s="401"/>
      <c r="BL966" s="401"/>
      <c r="BM966" s="401"/>
      <c r="BN966" s="401"/>
      <c r="BO966" s="401"/>
      <c r="BP966" s="401"/>
      <c r="BQ966" s="401"/>
      <c r="BR966" s="401"/>
    </row>
    <row r="967" spans="1:70" hidden="1" x14ac:dyDescent="0.35">
      <c r="A967" s="301" t="s">
        <v>477</v>
      </c>
      <c r="B967" s="302" t="s">
        <v>478</v>
      </c>
      <c r="C967" s="302" t="s">
        <v>479</v>
      </c>
      <c r="D967" s="303" t="s">
        <v>480</v>
      </c>
      <c r="E967" s="303" t="s">
        <v>481</v>
      </c>
      <c r="F967" s="302" t="s">
        <v>482</v>
      </c>
      <c r="G967" s="302" t="s">
        <v>483</v>
      </c>
      <c r="H967" s="302" t="s">
        <v>484</v>
      </c>
      <c r="I967" s="302" t="s">
        <v>485</v>
      </c>
      <c r="J967" s="302" t="s">
        <v>486</v>
      </c>
      <c r="K967" s="302" t="s">
        <v>487</v>
      </c>
      <c r="L967" s="301" t="s">
        <v>621</v>
      </c>
      <c r="M967" s="302" t="s">
        <v>622</v>
      </c>
      <c r="N967" s="302" t="s">
        <v>623</v>
      </c>
      <c r="O967" s="302" t="s">
        <v>487</v>
      </c>
      <c r="P967" s="302" t="s">
        <v>484</v>
      </c>
      <c r="Q967" s="301" t="s">
        <v>491</v>
      </c>
      <c r="R967" s="302" t="s">
        <v>492</v>
      </c>
      <c r="S967" s="302" t="s">
        <v>493</v>
      </c>
      <c r="T967" s="302">
        <v>29718348</v>
      </c>
      <c r="U967" s="302"/>
      <c r="V967" s="302"/>
      <c r="W967" s="303" t="s">
        <v>633</v>
      </c>
      <c r="X967" s="302" t="s">
        <v>792</v>
      </c>
      <c r="Y967" s="302" t="s">
        <v>590</v>
      </c>
      <c r="Z967" s="302" t="s">
        <v>793</v>
      </c>
      <c r="AA967" s="302"/>
      <c r="AB967" s="302" t="s">
        <v>794</v>
      </c>
      <c r="AC967" s="302" t="s">
        <v>795</v>
      </c>
      <c r="AD967" s="304">
        <v>0</v>
      </c>
      <c r="AE967" s="304">
        <v>285740</v>
      </c>
      <c r="AF967" s="302" t="s">
        <v>273</v>
      </c>
      <c r="AG967" s="302">
        <v>2.2319000000000001E-4</v>
      </c>
      <c r="AH967" s="304">
        <v>0</v>
      </c>
      <c r="AI967" s="304">
        <v>63.77</v>
      </c>
      <c r="AJ967" s="302"/>
      <c r="AK967" s="302"/>
      <c r="AL967" s="301"/>
      <c r="AM967" s="302"/>
      <c r="AN967" s="302"/>
      <c r="AO967" s="301"/>
      <c r="AP967" s="301"/>
      <c r="AQ967" s="302" t="s">
        <v>796</v>
      </c>
      <c r="AR967" s="302"/>
      <c r="AS967" s="303"/>
      <c r="AT967" s="302"/>
      <c r="AU967" s="302"/>
      <c r="AV967" s="304"/>
      <c r="AW967" s="302"/>
      <c r="AX967" s="302"/>
      <c r="AY967" s="304"/>
      <c r="AZ967" s="302"/>
      <c r="BA967" s="302"/>
      <c r="BB967" s="302"/>
      <c r="BC967" s="302"/>
      <c r="BD967" s="302"/>
      <c r="BE967" s="303"/>
      <c r="BF967" s="302"/>
      <c r="BG967" s="304"/>
      <c r="BH967" s="302"/>
      <c r="BI967" s="302"/>
      <c r="BJ967" s="302"/>
      <c r="BK967" s="302"/>
      <c r="BL967" s="302"/>
      <c r="BM967" s="302"/>
      <c r="BN967" s="302"/>
      <c r="BO967" s="302"/>
      <c r="BP967" s="302"/>
      <c r="BQ967" s="302"/>
      <c r="BR967" s="302"/>
    </row>
    <row r="968" spans="1:70" hidden="1" x14ac:dyDescent="0.35">
      <c r="A968" s="301" t="s">
        <v>477</v>
      </c>
      <c r="B968" s="302" t="s">
        <v>478</v>
      </c>
      <c r="C968" s="302" t="s">
        <v>479</v>
      </c>
      <c r="D968" s="303" t="s">
        <v>480</v>
      </c>
      <c r="E968" s="303" t="s">
        <v>481</v>
      </c>
      <c r="F968" s="302" t="s">
        <v>482</v>
      </c>
      <c r="G968" s="302" t="s">
        <v>483</v>
      </c>
      <c r="H968" s="302" t="s">
        <v>484</v>
      </c>
      <c r="I968" s="302" t="s">
        <v>485</v>
      </c>
      <c r="J968" s="302" t="s">
        <v>486</v>
      </c>
      <c r="K968" s="302" t="s">
        <v>487</v>
      </c>
      <c r="L968" s="301" t="s">
        <v>621</v>
      </c>
      <c r="M968" s="302" t="s">
        <v>622</v>
      </c>
      <c r="N968" s="302" t="s">
        <v>623</v>
      </c>
      <c r="O968" s="302" t="s">
        <v>487</v>
      </c>
      <c r="P968" s="302" t="s">
        <v>484</v>
      </c>
      <c r="Q968" s="301" t="s">
        <v>491</v>
      </c>
      <c r="R968" s="302" t="s">
        <v>492</v>
      </c>
      <c r="S968" s="302" t="s">
        <v>493</v>
      </c>
      <c r="T968" s="302">
        <v>29718349</v>
      </c>
      <c r="U968" s="302"/>
      <c r="V968" s="302"/>
      <c r="W968" s="303" t="s">
        <v>632</v>
      </c>
      <c r="X968" s="302" t="s">
        <v>792</v>
      </c>
      <c r="Y968" s="302" t="s">
        <v>496</v>
      </c>
      <c r="Z968" s="302" t="s">
        <v>793</v>
      </c>
      <c r="AA968" s="302"/>
      <c r="AB968" s="302" t="s">
        <v>794</v>
      </c>
      <c r="AC968" s="302" t="s">
        <v>795</v>
      </c>
      <c r="AD968" s="304">
        <v>0</v>
      </c>
      <c r="AE968" s="304">
        <v>175000</v>
      </c>
      <c r="AF968" s="302" t="s">
        <v>273</v>
      </c>
      <c r="AG968" s="302">
        <v>2.2319000000000001E-4</v>
      </c>
      <c r="AH968" s="304">
        <v>0</v>
      </c>
      <c r="AI968" s="304">
        <v>39.06</v>
      </c>
      <c r="AJ968" s="302"/>
      <c r="AK968" s="302"/>
      <c r="AL968" s="301"/>
      <c r="AM968" s="302"/>
      <c r="AN968" s="302"/>
      <c r="AO968" s="301"/>
      <c r="AP968" s="301"/>
      <c r="AQ968" s="302" t="s">
        <v>796</v>
      </c>
      <c r="AR968" s="302"/>
      <c r="AS968" s="303"/>
      <c r="AT968" s="302"/>
      <c r="AU968" s="302"/>
      <c r="AV968" s="304"/>
      <c r="AW968" s="302"/>
      <c r="AX968" s="302"/>
      <c r="AY968" s="304"/>
      <c r="AZ968" s="302"/>
      <c r="BA968" s="302"/>
      <c r="BB968" s="302"/>
      <c r="BC968" s="302"/>
      <c r="BD968" s="302"/>
      <c r="BE968" s="303"/>
      <c r="BF968" s="302"/>
      <c r="BG968" s="304"/>
      <c r="BH968" s="302"/>
      <c r="BI968" s="302"/>
      <c r="BJ968" s="302"/>
      <c r="BK968" s="302"/>
      <c r="BL968" s="302"/>
      <c r="BM968" s="302"/>
      <c r="BN968" s="302"/>
      <c r="BO968" s="302"/>
      <c r="BP968" s="302"/>
      <c r="BQ968" s="302"/>
      <c r="BR968" s="302"/>
    </row>
    <row r="969" spans="1:70" s="428" customFormat="1" hidden="1" x14ac:dyDescent="0.35">
      <c r="A969" s="424" t="s">
        <v>477</v>
      </c>
      <c r="B969" s="425" t="s">
        <v>478</v>
      </c>
      <c r="C969" s="425" t="s">
        <v>479</v>
      </c>
      <c r="D969" s="426" t="s">
        <v>480</v>
      </c>
      <c r="E969" s="426" t="s">
        <v>481</v>
      </c>
      <c r="F969" s="425" t="s">
        <v>482</v>
      </c>
      <c r="G969" s="425" t="s">
        <v>483</v>
      </c>
      <c r="H969" s="425" t="s">
        <v>484</v>
      </c>
      <c r="I969" s="425" t="s">
        <v>485</v>
      </c>
      <c r="J969" s="425" t="s">
        <v>486</v>
      </c>
      <c r="K969" s="425" t="s">
        <v>487</v>
      </c>
      <c r="L969" s="424" t="s">
        <v>621</v>
      </c>
      <c r="M969" s="425" t="s">
        <v>622</v>
      </c>
      <c r="N969" s="425" t="s">
        <v>623</v>
      </c>
      <c r="O969" s="425" t="s">
        <v>487</v>
      </c>
      <c r="P969" s="425" t="s">
        <v>484</v>
      </c>
      <c r="Q969" s="424" t="s">
        <v>491</v>
      </c>
      <c r="R969" s="425" t="s">
        <v>492</v>
      </c>
      <c r="S969" s="425" t="s">
        <v>493</v>
      </c>
      <c r="T969" s="425">
        <v>32087283</v>
      </c>
      <c r="U969" s="425"/>
      <c r="V969" s="425"/>
      <c r="W969" s="426" t="s">
        <v>494</v>
      </c>
      <c r="X969" s="425" t="s">
        <v>1104</v>
      </c>
      <c r="Y969" s="425" t="s">
        <v>590</v>
      </c>
      <c r="Z969" s="425" t="s">
        <v>497</v>
      </c>
      <c r="AA969" s="425" t="s">
        <v>498</v>
      </c>
      <c r="AB969" s="425" t="s">
        <v>499</v>
      </c>
      <c r="AC969" s="425" t="s">
        <v>500</v>
      </c>
      <c r="AD969" s="427">
        <v>3337500</v>
      </c>
      <c r="AE969" s="427">
        <v>3337500</v>
      </c>
      <c r="AF969" s="425" t="s">
        <v>273</v>
      </c>
      <c r="AG969" s="425">
        <v>2.2319000000000001E-4</v>
      </c>
      <c r="AH969" s="427">
        <v>740.36</v>
      </c>
      <c r="AI969" s="427">
        <v>740.36</v>
      </c>
      <c r="AJ969" s="425" t="s">
        <v>501</v>
      </c>
      <c r="AK969" s="425" t="s">
        <v>502</v>
      </c>
      <c r="AL969" s="424" t="s">
        <v>503</v>
      </c>
      <c r="AM969" s="425">
        <v>34801</v>
      </c>
      <c r="AN969" s="425">
        <v>72410</v>
      </c>
      <c r="AO969" s="424" t="s">
        <v>477</v>
      </c>
      <c r="AP969" s="424" t="s">
        <v>504</v>
      </c>
      <c r="AQ969" s="425" t="s">
        <v>1116</v>
      </c>
      <c r="AR969" s="425" t="s">
        <v>506</v>
      </c>
      <c r="AS969" s="426" t="s">
        <v>494</v>
      </c>
      <c r="AT969" s="425" t="s">
        <v>482</v>
      </c>
      <c r="AU969" s="425" t="s">
        <v>2227</v>
      </c>
      <c r="AV969" s="427" t="s">
        <v>2228</v>
      </c>
      <c r="AW969" s="425" t="s">
        <v>2229</v>
      </c>
      <c r="AX969" s="425" t="s">
        <v>509</v>
      </c>
      <c r="AY969" s="427" t="s">
        <v>2228</v>
      </c>
      <c r="AZ969" s="425">
        <v>1077334</v>
      </c>
      <c r="BA969" s="425" t="s">
        <v>2230</v>
      </c>
      <c r="BB969" s="425" t="s">
        <v>2231</v>
      </c>
      <c r="BC969" s="425" t="s">
        <v>512</v>
      </c>
      <c r="BD969" s="425" t="s">
        <v>2232</v>
      </c>
      <c r="BE969" s="426" t="s">
        <v>1861</v>
      </c>
      <c r="BF969" s="425" t="s">
        <v>273</v>
      </c>
      <c r="BG969" s="427" t="s">
        <v>2228</v>
      </c>
      <c r="BH969" s="425">
        <v>10138110</v>
      </c>
      <c r="BI969" s="425">
        <v>1</v>
      </c>
      <c r="BJ969" s="425" t="s">
        <v>2229</v>
      </c>
      <c r="BK969" s="425" t="s">
        <v>600</v>
      </c>
      <c r="BL969" s="425" t="s">
        <v>601</v>
      </c>
      <c r="BM969" s="425"/>
      <c r="BN969" s="425"/>
      <c r="BO969" s="425"/>
      <c r="BP969" s="425"/>
      <c r="BQ969" s="425"/>
      <c r="BR969" s="425"/>
    </row>
    <row r="970" spans="1:70" s="428" customFormat="1" hidden="1" x14ac:dyDescent="0.35">
      <c r="A970" s="424" t="s">
        <v>477</v>
      </c>
      <c r="B970" s="425" t="s">
        <v>478</v>
      </c>
      <c r="C970" s="425" t="s">
        <v>479</v>
      </c>
      <c r="D970" s="426" t="s">
        <v>480</v>
      </c>
      <c r="E970" s="426" t="s">
        <v>481</v>
      </c>
      <c r="F970" s="425" t="s">
        <v>482</v>
      </c>
      <c r="G970" s="425" t="s">
        <v>483</v>
      </c>
      <c r="H970" s="425" t="s">
        <v>484</v>
      </c>
      <c r="I970" s="425" t="s">
        <v>485</v>
      </c>
      <c r="J970" s="425" t="s">
        <v>486</v>
      </c>
      <c r="K970" s="425" t="s">
        <v>487</v>
      </c>
      <c r="L970" s="424" t="s">
        <v>621</v>
      </c>
      <c r="M970" s="425" t="s">
        <v>622</v>
      </c>
      <c r="N970" s="425" t="s">
        <v>623</v>
      </c>
      <c r="O970" s="425" t="s">
        <v>487</v>
      </c>
      <c r="P970" s="425" t="s">
        <v>484</v>
      </c>
      <c r="Q970" s="424" t="s">
        <v>491</v>
      </c>
      <c r="R970" s="425" t="s">
        <v>492</v>
      </c>
      <c r="S970" s="425" t="s">
        <v>493</v>
      </c>
      <c r="T970" s="425">
        <v>32087284</v>
      </c>
      <c r="U970" s="425"/>
      <c r="V970" s="425"/>
      <c r="W970" s="426" t="s">
        <v>494</v>
      </c>
      <c r="X970" s="425" t="s">
        <v>1104</v>
      </c>
      <c r="Y970" s="425" t="s">
        <v>590</v>
      </c>
      <c r="Z970" s="425" t="s">
        <v>497</v>
      </c>
      <c r="AA970" s="425" t="s">
        <v>498</v>
      </c>
      <c r="AB970" s="425" t="s">
        <v>499</v>
      </c>
      <c r="AC970" s="425" t="s">
        <v>605</v>
      </c>
      <c r="AD970" s="427">
        <v>0</v>
      </c>
      <c r="AE970" s="427">
        <v>0</v>
      </c>
      <c r="AF970" s="425" t="s">
        <v>273</v>
      </c>
      <c r="AG970" s="425">
        <v>2.2319000000000001E-4</v>
      </c>
      <c r="AH970" s="427">
        <v>4.54</v>
      </c>
      <c r="AI970" s="427">
        <v>4.54</v>
      </c>
      <c r="AJ970" s="425" t="s">
        <v>501</v>
      </c>
      <c r="AK970" s="425" t="s">
        <v>502</v>
      </c>
      <c r="AL970" s="424" t="s">
        <v>503</v>
      </c>
      <c r="AM970" s="425">
        <v>34801</v>
      </c>
      <c r="AN970" s="425">
        <v>72410</v>
      </c>
      <c r="AO970" s="424" t="s">
        <v>477</v>
      </c>
      <c r="AP970" s="424" t="s">
        <v>504</v>
      </c>
      <c r="AQ970" s="425" t="s">
        <v>1116</v>
      </c>
      <c r="AR970" s="425" t="s">
        <v>506</v>
      </c>
      <c r="AS970" s="426" t="s">
        <v>494</v>
      </c>
      <c r="AT970" s="425" t="s">
        <v>482</v>
      </c>
      <c r="AU970" s="425" t="s">
        <v>2227</v>
      </c>
      <c r="AV970" s="427" t="s">
        <v>2228</v>
      </c>
      <c r="AW970" s="425" t="s">
        <v>2229</v>
      </c>
      <c r="AX970" s="425" t="s">
        <v>509</v>
      </c>
      <c r="AY970" s="427" t="s">
        <v>606</v>
      </c>
      <c r="AZ970" s="425">
        <v>1077334</v>
      </c>
      <c r="BA970" s="425" t="s">
        <v>2230</v>
      </c>
      <c r="BB970" s="425" t="s">
        <v>2231</v>
      </c>
      <c r="BC970" s="425" t="s">
        <v>512</v>
      </c>
      <c r="BD970" s="425" t="s">
        <v>2232</v>
      </c>
      <c r="BE970" s="426" t="s">
        <v>1861</v>
      </c>
      <c r="BF970" s="425" t="s">
        <v>273</v>
      </c>
      <c r="BG970" s="427" t="s">
        <v>2228</v>
      </c>
      <c r="BH970" s="425">
        <v>10138110</v>
      </c>
      <c r="BI970" s="425">
        <v>1</v>
      </c>
      <c r="BJ970" s="425" t="s">
        <v>2229</v>
      </c>
      <c r="BK970" s="425" t="s">
        <v>600</v>
      </c>
      <c r="BL970" s="425" t="s">
        <v>601</v>
      </c>
      <c r="BM970" s="425"/>
      <c r="BN970" s="425"/>
      <c r="BO970" s="425"/>
      <c r="BP970" s="425"/>
      <c r="BQ970" s="425"/>
      <c r="BR970" s="425"/>
    </row>
    <row r="971" spans="1:70" s="404" customFormat="1" hidden="1" x14ac:dyDescent="0.35">
      <c r="A971" s="400" t="s">
        <v>477</v>
      </c>
      <c r="B971" s="401" t="s">
        <v>478</v>
      </c>
      <c r="C971" s="401" t="s">
        <v>479</v>
      </c>
      <c r="D971" s="402" t="s">
        <v>480</v>
      </c>
      <c r="E971" s="402" t="s">
        <v>481</v>
      </c>
      <c r="F971" s="401" t="s">
        <v>482</v>
      </c>
      <c r="G971" s="401" t="s">
        <v>483</v>
      </c>
      <c r="H971" s="401" t="s">
        <v>484</v>
      </c>
      <c r="I971" s="401" t="s">
        <v>485</v>
      </c>
      <c r="J971" s="401" t="s">
        <v>486</v>
      </c>
      <c r="K971" s="401" t="s">
        <v>487</v>
      </c>
      <c r="L971" s="400" t="s">
        <v>621</v>
      </c>
      <c r="M971" s="401" t="s">
        <v>622</v>
      </c>
      <c r="N971" s="401" t="s">
        <v>623</v>
      </c>
      <c r="O971" s="401" t="s">
        <v>487</v>
      </c>
      <c r="P971" s="401" t="s">
        <v>484</v>
      </c>
      <c r="Q971" s="400" t="s">
        <v>491</v>
      </c>
      <c r="R971" s="401" t="s">
        <v>492</v>
      </c>
      <c r="S971" s="401" t="s">
        <v>493</v>
      </c>
      <c r="T971" s="401">
        <v>32087297</v>
      </c>
      <c r="U971" s="401"/>
      <c r="V971" s="401"/>
      <c r="W971" s="402" t="s">
        <v>494</v>
      </c>
      <c r="X971" s="401" t="s">
        <v>1400</v>
      </c>
      <c r="Y971" s="401" t="s">
        <v>590</v>
      </c>
      <c r="Z971" s="401" t="s">
        <v>497</v>
      </c>
      <c r="AA971" s="401" t="s">
        <v>498</v>
      </c>
      <c r="AB971" s="401" t="s">
        <v>499</v>
      </c>
      <c r="AC971" s="401" t="s">
        <v>500</v>
      </c>
      <c r="AD971" s="403">
        <v>3000000</v>
      </c>
      <c r="AE971" s="403">
        <v>3000000</v>
      </c>
      <c r="AF971" s="401" t="s">
        <v>273</v>
      </c>
      <c r="AG971" s="401">
        <v>2.2319000000000001E-4</v>
      </c>
      <c r="AH971" s="403">
        <v>668.37</v>
      </c>
      <c r="AI971" s="403">
        <v>668.37</v>
      </c>
      <c r="AJ971" s="401" t="s">
        <v>501</v>
      </c>
      <c r="AK971" s="401" t="s">
        <v>502</v>
      </c>
      <c r="AL971" s="400" t="s">
        <v>503</v>
      </c>
      <c r="AM971" s="401">
        <v>34801</v>
      </c>
      <c r="AN971" s="401">
        <v>75710</v>
      </c>
      <c r="AO971" s="400" t="s">
        <v>477</v>
      </c>
      <c r="AP971" s="400" t="s">
        <v>504</v>
      </c>
      <c r="AQ971" s="401" t="s">
        <v>1401</v>
      </c>
      <c r="AR971" s="401" t="s">
        <v>506</v>
      </c>
      <c r="AS971" s="402" t="s">
        <v>494</v>
      </c>
      <c r="AT971" s="401" t="s">
        <v>482</v>
      </c>
      <c r="AU971" s="401" t="s">
        <v>2233</v>
      </c>
      <c r="AV971" s="403" t="s">
        <v>2234</v>
      </c>
      <c r="AW971" s="401" t="s">
        <v>2235</v>
      </c>
      <c r="AX971" s="401" t="s">
        <v>509</v>
      </c>
      <c r="AY971" s="403" t="s">
        <v>2236</v>
      </c>
      <c r="AZ971" s="401">
        <v>1040927</v>
      </c>
      <c r="BA971" s="401" t="s">
        <v>1543</v>
      </c>
      <c r="BB971" s="401" t="s">
        <v>1544</v>
      </c>
      <c r="BC971" s="401" t="s">
        <v>512</v>
      </c>
      <c r="BD971" s="401" t="s">
        <v>2237</v>
      </c>
      <c r="BE971" s="402" t="s">
        <v>1861</v>
      </c>
      <c r="BF971" s="401" t="s">
        <v>273</v>
      </c>
      <c r="BG971" s="403" t="s">
        <v>2234</v>
      </c>
      <c r="BH971" s="401">
        <v>10150261</v>
      </c>
      <c r="BI971" s="401">
        <v>1</v>
      </c>
      <c r="BJ971" s="401" t="s">
        <v>2235</v>
      </c>
      <c r="BK971" s="401" t="s">
        <v>600</v>
      </c>
      <c r="BL971" s="401" t="s">
        <v>601</v>
      </c>
      <c r="BM971" s="401"/>
      <c r="BN971" s="401"/>
      <c r="BO971" s="401"/>
      <c r="BP971" s="401"/>
      <c r="BQ971" s="401"/>
      <c r="BR971" s="401"/>
    </row>
    <row r="972" spans="1:70" s="404" customFormat="1" hidden="1" x14ac:dyDescent="0.35">
      <c r="A972" s="400" t="s">
        <v>477</v>
      </c>
      <c r="B972" s="401" t="s">
        <v>478</v>
      </c>
      <c r="C972" s="401" t="s">
        <v>479</v>
      </c>
      <c r="D972" s="402" t="s">
        <v>480</v>
      </c>
      <c r="E972" s="402" t="s">
        <v>481</v>
      </c>
      <c r="F972" s="401" t="s">
        <v>482</v>
      </c>
      <c r="G972" s="401" t="s">
        <v>483</v>
      </c>
      <c r="H972" s="401" t="s">
        <v>484</v>
      </c>
      <c r="I972" s="401" t="s">
        <v>485</v>
      </c>
      <c r="J972" s="401" t="s">
        <v>486</v>
      </c>
      <c r="K972" s="401" t="s">
        <v>487</v>
      </c>
      <c r="L972" s="400" t="s">
        <v>621</v>
      </c>
      <c r="M972" s="401" t="s">
        <v>622</v>
      </c>
      <c r="N972" s="401" t="s">
        <v>623</v>
      </c>
      <c r="O972" s="401" t="s">
        <v>487</v>
      </c>
      <c r="P972" s="401" t="s">
        <v>484</v>
      </c>
      <c r="Q972" s="400" t="s">
        <v>491</v>
      </c>
      <c r="R972" s="401" t="s">
        <v>492</v>
      </c>
      <c r="S972" s="401" t="s">
        <v>493</v>
      </c>
      <c r="T972" s="401">
        <v>32087298</v>
      </c>
      <c r="U972" s="401"/>
      <c r="V972" s="401"/>
      <c r="W972" s="402" t="s">
        <v>494</v>
      </c>
      <c r="X972" s="401" t="s">
        <v>1400</v>
      </c>
      <c r="Y972" s="401" t="s">
        <v>590</v>
      </c>
      <c r="Z972" s="401" t="s">
        <v>497</v>
      </c>
      <c r="AA972" s="401" t="s">
        <v>498</v>
      </c>
      <c r="AB972" s="401" t="s">
        <v>499</v>
      </c>
      <c r="AC972" s="401" t="s">
        <v>500</v>
      </c>
      <c r="AD972" s="403">
        <v>1500000</v>
      </c>
      <c r="AE972" s="403">
        <v>1500000</v>
      </c>
      <c r="AF972" s="401" t="s">
        <v>273</v>
      </c>
      <c r="AG972" s="401">
        <v>2.2319000000000001E-4</v>
      </c>
      <c r="AH972" s="403">
        <v>334.19</v>
      </c>
      <c r="AI972" s="403">
        <v>334.19</v>
      </c>
      <c r="AJ972" s="401" t="s">
        <v>501</v>
      </c>
      <c r="AK972" s="401" t="s">
        <v>502</v>
      </c>
      <c r="AL972" s="400" t="s">
        <v>503</v>
      </c>
      <c r="AM972" s="401">
        <v>34801</v>
      </c>
      <c r="AN972" s="401">
        <v>75710</v>
      </c>
      <c r="AO972" s="400" t="s">
        <v>477</v>
      </c>
      <c r="AP972" s="400" t="s">
        <v>504</v>
      </c>
      <c r="AQ972" s="401" t="s">
        <v>1401</v>
      </c>
      <c r="AR972" s="401" t="s">
        <v>506</v>
      </c>
      <c r="AS972" s="402" t="s">
        <v>494</v>
      </c>
      <c r="AT972" s="401" t="s">
        <v>482</v>
      </c>
      <c r="AU972" s="401" t="s">
        <v>2233</v>
      </c>
      <c r="AV972" s="403" t="s">
        <v>2234</v>
      </c>
      <c r="AW972" s="401" t="s">
        <v>2238</v>
      </c>
      <c r="AX972" s="401" t="s">
        <v>603</v>
      </c>
      <c r="AY972" s="403" t="s">
        <v>2217</v>
      </c>
      <c r="AZ972" s="401">
        <v>1040927</v>
      </c>
      <c r="BA972" s="401" t="s">
        <v>1543</v>
      </c>
      <c r="BB972" s="401" t="s">
        <v>1544</v>
      </c>
      <c r="BC972" s="401" t="s">
        <v>512</v>
      </c>
      <c r="BD972" s="401" t="s">
        <v>2237</v>
      </c>
      <c r="BE972" s="402" t="s">
        <v>1861</v>
      </c>
      <c r="BF972" s="401" t="s">
        <v>273</v>
      </c>
      <c r="BG972" s="403" t="s">
        <v>2234</v>
      </c>
      <c r="BH972" s="401">
        <v>10150261</v>
      </c>
      <c r="BI972" s="401">
        <v>2</v>
      </c>
      <c r="BJ972" s="401" t="s">
        <v>2238</v>
      </c>
      <c r="BK972" s="401" t="s">
        <v>600</v>
      </c>
      <c r="BL972" s="401" t="s">
        <v>601</v>
      </c>
      <c r="BM972" s="401"/>
      <c r="BN972" s="401"/>
      <c r="BO972" s="401"/>
      <c r="BP972" s="401"/>
      <c r="BQ972" s="401"/>
      <c r="BR972" s="401"/>
    </row>
    <row r="973" spans="1:70" s="404" customFormat="1" hidden="1" x14ac:dyDescent="0.35">
      <c r="A973" s="400" t="s">
        <v>477</v>
      </c>
      <c r="B973" s="401" t="s">
        <v>478</v>
      </c>
      <c r="C973" s="401" t="s">
        <v>479</v>
      </c>
      <c r="D973" s="402" t="s">
        <v>480</v>
      </c>
      <c r="E973" s="402" t="s">
        <v>481</v>
      </c>
      <c r="F973" s="401" t="s">
        <v>482</v>
      </c>
      <c r="G973" s="401" t="s">
        <v>483</v>
      </c>
      <c r="H973" s="401" t="s">
        <v>484</v>
      </c>
      <c r="I973" s="401" t="s">
        <v>485</v>
      </c>
      <c r="J973" s="401" t="s">
        <v>486</v>
      </c>
      <c r="K973" s="401" t="s">
        <v>487</v>
      </c>
      <c r="L973" s="400" t="s">
        <v>621</v>
      </c>
      <c r="M973" s="401" t="s">
        <v>622</v>
      </c>
      <c r="N973" s="401" t="s">
        <v>623</v>
      </c>
      <c r="O973" s="401" t="s">
        <v>487</v>
      </c>
      <c r="P973" s="401" t="s">
        <v>484</v>
      </c>
      <c r="Q973" s="400" t="s">
        <v>491</v>
      </c>
      <c r="R973" s="401" t="s">
        <v>492</v>
      </c>
      <c r="S973" s="401" t="s">
        <v>493</v>
      </c>
      <c r="T973" s="401">
        <v>32087299</v>
      </c>
      <c r="U973" s="401"/>
      <c r="V973" s="401"/>
      <c r="W973" s="402" t="s">
        <v>494</v>
      </c>
      <c r="X973" s="401" t="s">
        <v>1400</v>
      </c>
      <c r="Y973" s="401" t="s">
        <v>590</v>
      </c>
      <c r="Z973" s="401" t="s">
        <v>497</v>
      </c>
      <c r="AA973" s="401" t="s">
        <v>498</v>
      </c>
      <c r="AB973" s="401" t="s">
        <v>499</v>
      </c>
      <c r="AC973" s="401" t="s">
        <v>605</v>
      </c>
      <c r="AD973" s="403">
        <v>0</v>
      </c>
      <c r="AE973" s="403">
        <v>0</v>
      </c>
      <c r="AF973" s="401" t="s">
        <v>273</v>
      </c>
      <c r="AG973" s="401">
        <v>2.2319000000000001E-4</v>
      </c>
      <c r="AH973" s="403">
        <v>1.2</v>
      </c>
      <c r="AI973" s="403">
        <v>1.2</v>
      </c>
      <c r="AJ973" s="401" t="s">
        <v>501</v>
      </c>
      <c r="AK973" s="401" t="s">
        <v>502</v>
      </c>
      <c r="AL973" s="400" t="s">
        <v>503</v>
      </c>
      <c r="AM973" s="401">
        <v>34801</v>
      </c>
      <c r="AN973" s="401">
        <v>75710</v>
      </c>
      <c r="AO973" s="400" t="s">
        <v>477</v>
      </c>
      <c r="AP973" s="400" t="s">
        <v>504</v>
      </c>
      <c r="AQ973" s="401" t="s">
        <v>1401</v>
      </c>
      <c r="AR973" s="401" t="s">
        <v>506</v>
      </c>
      <c r="AS973" s="402" t="s">
        <v>494</v>
      </c>
      <c r="AT973" s="401" t="s">
        <v>482</v>
      </c>
      <c r="AU973" s="401" t="s">
        <v>2233</v>
      </c>
      <c r="AV973" s="403" t="s">
        <v>2234</v>
      </c>
      <c r="AW973" s="401" t="s">
        <v>2235</v>
      </c>
      <c r="AX973" s="401" t="s">
        <v>509</v>
      </c>
      <c r="AY973" s="403" t="s">
        <v>606</v>
      </c>
      <c r="AZ973" s="401">
        <v>1040927</v>
      </c>
      <c r="BA973" s="401" t="s">
        <v>1543</v>
      </c>
      <c r="BB973" s="401" t="s">
        <v>1544</v>
      </c>
      <c r="BC973" s="401" t="s">
        <v>512</v>
      </c>
      <c r="BD973" s="401" t="s">
        <v>2237</v>
      </c>
      <c r="BE973" s="402" t="s">
        <v>1861</v>
      </c>
      <c r="BF973" s="401" t="s">
        <v>273</v>
      </c>
      <c r="BG973" s="403" t="s">
        <v>2234</v>
      </c>
      <c r="BH973" s="401">
        <v>10150261</v>
      </c>
      <c r="BI973" s="401">
        <v>1</v>
      </c>
      <c r="BJ973" s="401" t="s">
        <v>2235</v>
      </c>
      <c r="BK973" s="401" t="s">
        <v>600</v>
      </c>
      <c r="BL973" s="401" t="s">
        <v>601</v>
      </c>
      <c r="BM973" s="401"/>
      <c r="BN973" s="401"/>
      <c r="BO973" s="401"/>
      <c r="BP973" s="401"/>
      <c r="BQ973" s="401"/>
      <c r="BR973" s="401"/>
    </row>
    <row r="974" spans="1:70" s="404" customFormat="1" hidden="1" x14ac:dyDescent="0.35">
      <c r="A974" s="400" t="s">
        <v>477</v>
      </c>
      <c r="B974" s="401" t="s">
        <v>478</v>
      </c>
      <c r="C974" s="401" t="s">
        <v>479</v>
      </c>
      <c r="D974" s="402" t="s">
        <v>480</v>
      </c>
      <c r="E974" s="402" t="s">
        <v>481</v>
      </c>
      <c r="F974" s="401" t="s">
        <v>482</v>
      </c>
      <c r="G974" s="401" t="s">
        <v>483</v>
      </c>
      <c r="H974" s="401" t="s">
        <v>484</v>
      </c>
      <c r="I974" s="401" t="s">
        <v>485</v>
      </c>
      <c r="J974" s="401" t="s">
        <v>486</v>
      </c>
      <c r="K974" s="401" t="s">
        <v>487</v>
      </c>
      <c r="L974" s="400" t="s">
        <v>621</v>
      </c>
      <c r="M974" s="401" t="s">
        <v>622</v>
      </c>
      <c r="N974" s="401" t="s">
        <v>623</v>
      </c>
      <c r="O974" s="401" t="s">
        <v>487</v>
      </c>
      <c r="P974" s="401" t="s">
        <v>484</v>
      </c>
      <c r="Q974" s="400" t="s">
        <v>491</v>
      </c>
      <c r="R974" s="401" t="s">
        <v>492</v>
      </c>
      <c r="S974" s="401" t="s">
        <v>493</v>
      </c>
      <c r="T974" s="401">
        <v>32087300</v>
      </c>
      <c r="U974" s="401"/>
      <c r="V974" s="401"/>
      <c r="W974" s="402" t="s">
        <v>494</v>
      </c>
      <c r="X974" s="401" t="s">
        <v>1400</v>
      </c>
      <c r="Y974" s="401" t="s">
        <v>590</v>
      </c>
      <c r="Z974" s="401" t="s">
        <v>497</v>
      </c>
      <c r="AA974" s="401" t="s">
        <v>498</v>
      </c>
      <c r="AB974" s="401" t="s">
        <v>499</v>
      </c>
      <c r="AC974" s="401" t="s">
        <v>605</v>
      </c>
      <c r="AD974" s="403">
        <v>0</v>
      </c>
      <c r="AE974" s="403">
        <v>0</v>
      </c>
      <c r="AF974" s="401" t="s">
        <v>273</v>
      </c>
      <c r="AG974" s="401">
        <v>2.2319000000000001E-4</v>
      </c>
      <c r="AH974" s="403">
        <v>0.6</v>
      </c>
      <c r="AI974" s="403">
        <v>0.6</v>
      </c>
      <c r="AJ974" s="401" t="s">
        <v>501</v>
      </c>
      <c r="AK974" s="401" t="s">
        <v>502</v>
      </c>
      <c r="AL974" s="400" t="s">
        <v>503</v>
      </c>
      <c r="AM974" s="401">
        <v>34801</v>
      </c>
      <c r="AN974" s="401">
        <v>75710</v>
      </c>
      <c r="AO974" s="400" t="s">
        <v>477</v>
      </c>
      <c r="AP974" s="400" t="s">
        <v>504</v>
      </c>
      <c r="AQ974" s="401" t="s">
        <v>1401</v>
      </c>
      <c r="AR974" s="401" t="s">
        <v>506</v>
      </c>
      <c r="AS974" s="402" t="s">
        <v>494</v>
      </c>
      <c r="AT974" s="401" t="s">
        <v>482</v>
      </c>
      <c r="AU974" s="401" t="s">
        <v>2233</v>
      </c>
      <c r="AV974" s="403" t="s">
        <v>2234</v>
      </c>
      <c r="AW974" s="401" t="s">
        <v>2238</v>
      </c>
      <c r="AX974" s="401" t="s">
        <v>603</v>
      </c>
      <c r="AY974" s="403" t="s">
        <v>606</v>
      </c>
      <c r="AZ974" s="401">
        <v>1040927</v>
      </c>
      <c r="BA974" s="401" t="s">
        <v>1543</v>
      </c>
      <c r="BB974" s="401" t="s">
        <v>1544</v>
      </c>
      <c r="BC974" s="401" t="s">
        <v>512</v>
      </c>
      <c r="BD974" s="401" t="s">
        <v>2237</v>
      </c>
      <c r="BE974" s="402" t="s">
        <v>1861</v>
      </c>
      <c r="BF974" s="401" t="s">
        <v>273</v>
      </c>
      <c r="BG974" s="403" t="s">
        <v>2234</v>
      </c>
      <c r="BH974" s="401">
        <v>10150261</v>
      </c>
      <c r="BI974" s="401">
        <v>2</v>
      </c>
      <c r="BJ974" s="401" t="s">
        <v>2238</v>
      </c>
      <c r="BK974" s="401" t="s">
        <v>600</v>
      </c>
      <c r="BL974" s="401" t="s">
        <v>601</v>
      </c>
      <c r="BM974" s="401"/>
      <c r="BN974" s="401"/>
      <c r="BO974" s="401"/>
      <c r="BP974" s="401"/>
      <c r="BQ974" s="401"/>
      <c r="BR974" s="401"/>
    </row>
    <row r="975" spans="1:70" hidden="1" x14ac:dyDescent="0.35">
      <c r="A975" s="301" t="s">
        <v>477</v>
      </c>
      <c r="B975" s="302" t="s">
        <v>478</v>
      </c>
      <c r="C975" s="302" t="s">
        <v>479</v>
      </c>
      <c r="D975" s="303" t="s">
        <v>480</v>
      </c>
      <c r="E975" s="303" t="s">
        <v>481</v>
      </c>
      <c r="F975" s="302" t="s">
        <v>482</v>
      </c>
      <c r="G975" s="302" t="s">
        <v>483</v>
      </c>
      <c r="H975" s="302" t="s">
        <v>484</v>
      </c>
      <c r="I975" s="302" t="s">
        <v>485</v>
      </c>
      <c r="J975" s="302" t="s">
        <v>486</v>
      </c>
      <c r="K975" s="302" t="s">
        <v>487</v>
      </c>
      <c r="L975" s="301" t="s">
        <v>621</v>
      </c>
      <c r="M975" s="302" t="s">
        <v>622</v>
      </c>
      <c r="N975" s="302" t="s">
        <v>623</v>
      </c>
      <c r="O975" s="302" t="s">
        <v>487</v>
      </c>
      <c r="P975" s="302" t="s">
        <v>484</v>
      </c>
      <c r="Q975" s="301" t="s">
        <v>491</v>
      </c>
      <c r="R975" s="302" t="s">
        <v>492</v>
      </c>
      <c r="S975" s="302" t="s">
        <v>493</v>
      </c>
      <c r="T975" s="302">
        <v>32190012</v>
      </c>
      <c r="U975" s="302"/>
      <c r="V975" s="302"/>
      <c r="W975" s="303" t="s">
        <v>858</v>
      </c>
      <c r="X975" s="302" t="s">
        <v>792</v>
      </c>
      <c r="Y975" s="302" t="s">
        <v>590</v>
      </c>
      <c r="Z975" s="302" t="s">
        <v>972</v>
      </c>
      <c r="AA975" s="302"/>
      <c r="AB975" s="302" t="s">
        <v>972</v>
      </c>
      <c r="AC975" s="302" t="s">
        <v>973</v>
      </c>
      <c r="AD975" s="304">
        <v>0</v>
      </c>
      <c r="AE975" s="304">
        <v>51.825200000000002</v>
      </c>
      <c r="AF975" s="302" t="s">
        <v>741</v>
      </c>
      <c r="AG975" s="302">
        <v>1</v>
      </c>
      <c r="AH975" s="304">
        <v>0</v>
      </c>
      <c r="AI975" s="304">
        <v>51.825200000000002</v>
      </c>
      <c r="AJ975" s="302" t="s">
        <v>501</v>
      </c>
      <c r="AK975" s="302" t="s">
        <v>502</v>
      </c>
      <c r="AL975" s="301" t="s">
        <v>503</v>
      </c>
      <c r="AM975" s="302">
        <v>34801</v>
      </c>
      <c r="AN975" s="302">
        <v>75105</v>
      </c>
      <c r="AO975" s="301" t="s">
        <v>477</v>
      </c>
      <c r="AP975" s="301" t="s">
        <v>504</v>
      </c>
      <c r="AQ975" s="302" t="s">
        <v>974</v>
      </c>
      <c r="AR975" s="302"/>
      <c r="AS975" s="303"/>
      <c r="AT975" s="302"/>
      <c r="AU975" s="302"/>
      <c r="AV975" s="304"/>
      <c r="AW975" s="302"/>
      <c r="AX975" s="302"/>
      <c r="AY975" s="304"/>
      <c r="AZ975" s="302"/>
      <c r="BA975" s="302"/>
      <c r="BB975" s="302"/>
      <c r="BC975" s="302"/>
      <c r="BD975" s="302"/>
      <c r="BE975" s="303"/>
      <c r="BF975" s="302"/>
      <c r="BG975" s="304"/>
      <c r="BH975" s="302"/>
      <c r="BI975" s="302"/>
      <c r="BJ975" s="302"/>
      <c r="BK975" s="302"/>
      <c r="BL975" s="302"/>
      <c r="BM975" s="302"/>
      <c r="BN975" s="302"/>
      <c r="BO975" s="302"/>
      <c r="BP975" s="302"/>
      <c r="BQ975" s="302"/>
      <c r="BR975" s="302"/>
    </row>
    <row r="976" spans="1:70" hidden="1" x14ac:dyDescent="0.35">
      <c r="A976" s="301" t="s">
        <v>477</v>
      </c>
      <c r="B976" s="302" t="s">
        <v>478</v>
      </c>
      <c r="C976" s="302" t="s">
        <v>479</v>
      </c>
      <c r="D976" s="303" t="s">
        <v>480</v>
      </c>
      <c r="E976" s="303" t="s">
        <v>481</v>
      </c>
      <c r="F976" s="302" t="s">
        <v>482</v>
      </c>
      <c r="G976" s="302" t="s">
        <v>483</v>
      </c>
      <c r="H976" s="302" t="s">
        <v>484</v>
      </c>
      <c r="I976" s="302" t="s">
        <v>485</v>
      </c>
      <c r="J976" s="302" t="s">
        <v>486</v>
      </c>
      <c r="K976" s="302" t="s">
        <v>487</v>
      </c>
      <c r="L976" s="301" t="s">
        <v>621</v>
      </c>
      <c r="M976" s="302" t="s">
        <v>622</v>
      </c>
      <c r="N976" s="302" t="s">
        <v>623</v>
      </c>
      <c r="O976" s="302" t="s">
        <v>487</v>
      </c>
      <c r="P976" s="302" t="s">
        <v>484</v>
      </c>
      <c r="Q976" s="301" t="s">
        <v>491</v>
      </c>
      <c r="R976" s="302" t="s">
        <v>492</v>
      </c>
      <c r="S976" s="302" t="s">
        <v>493</v>
      </c>
      <c r="T976" s="302">
        <v>32305089</v>
      </c>
      <c r="U976" s="302"/>
      <c r="V976" s="302"/>
      <c r="W976" s="303" t="s">
        <v>494</v>
      </c>
      <c r="X976" s="302" t="s">
        <v>792</v>
      </c>
      <c r="Y976" s="302" t="s">
        <v>590</v>
      </c>
      <c r="Z976" s="302" t="s">
        <v>793</v>
      </c>
      <c r="AA976" s="302"/>
      <c r="AB976" s="302" t="s">
        <v>794</v>
      </c>
      <c r="AC976" s="302" t="s">
        <v>795</v>
      </c>
      <c r="AD976" s="304">
        <v>0</v>
      </c>
      <c r="AE976" s="304">
        <v>315000</v>
      </c>
      <c r="AF976" s="302" t="s">
        <v>273</v>
      </c>
      <c r="AG976" s="302">
        <v>2.2319000000000001E-4</v>
      </c>
      <c r="AH976" s="304">
        <v>0</v>
      </c>
      <c r="AI976" s="304">
        <v>70.3</v>
      </c>
      <c r="AJ976" s="302"/>
      <c r="AK976" s="302"/>
      <c r="AL976" s="301"/>
      <c r="AM976" s="302"/>
      <c r="AN976" s="302"/>
      <c r="AO976" s="301"/>
      <c r="AP976" s="301"/>
      <c r="AQ976" s="302" t="s">
        <v>796</v>
      </c>
      <c r="AR976" s="302"/>
      <c r="AS976" s="303"/>
      <c r="AT976" s="302"/>
      <c r="AU976" s="302"/>
      <c r="AV976" s="304"/>
      <c r="AW976" s="302"/>
      <c r="AX976" s="302"/>
      <c r="AY976" s="304"/>
      <c r="AZ976" s="302"/>
      <c r="BA976" s="302"/>
      <c r="BB976" s="302"/>
      <c r="BC976" s="302"/>
      <c r="BD976" s="302"/>
      <c r="BE976" s="303"/>
      <c r="BF976" s="302"/>
      <c r="BG976" s="304"/>
      <c r="BH976" s="302"/>
      <c r="BI976" s="302"/>
      <c r="BJ976" s="302"/>
      <c r="BK976" s="302"/>
      <c r="BL976" s="302"/>
      <c r="BM976" s="302"/>
      <c r="BN976" s="302"/>
      <c r="BO976" s="302"/>
      <c r="BP976" s="302"/>
      <c r="BQ976" s="302"/>
      <c r="BR976" s="302"/>
    </row>
    <row r="977" spans="1:70" hidden="1" x14ac:dyDescent="0.35">
      <c r="A977" s="301" t="s">
        <v>477</v>
      </c>
      <c r="B977" s="302" t="s">
        <v>478</v>
      </c>
      <c r="C977" s="302" t="s">
        <v>479</v>
      </c>
      <c r="D977" s="303" t="s">
        <v>480</v>
      </c>
      <c r="E977" s="303" t="s">
        <v>481</v>
      </c>
      <c r="F977" s="302" t="s">
        <v>482</v>
      </c>
      <c r="G977" s="302" t="s">
        <v>483</v>
      </c>
      <c r="H977" s="302" t="s">
        <v>484</v>
      </c>
      <c r="I977" s="302" t="s">
        <v>485</v>
      </c>
      <c r="J977" s="302" t="s">
        <v>486</v>
      </c>
      <c r="K977" s="302" t="s">
        <v>487</v>
      </c>
      <c r="L977" s="301" t="s">
        <v>621</v>
      </c>
      <c r="M977" s="302" t="s">
        <v>622</v>
      </c>
      <c r="N977" s="302" t="s">
        <v>623</v>
      </c>
      <c r="O977" s="302" t="s">
        <v>487</v>
      </c>
      <c r="P977" s="302" t="s">
        <v>484</v>
      </c>
      <c r="Q977" s="301" t="s">
        <v>491</v>
      </c>
      <c r="R977" s="302" t="s">
        <v>492</v>
      </c>
      <c r="S977" s="302" t="s">
        <v>493</v>
      </c>
      <c r="T977" s="302">
        <v>39148831</v>
      </c>
      <c r="U977" s="302"/>
      <c r="V977" s="302"/>
      <c r="W977" s="303" t="s">
        <v>858</v>
      </c>
      <c r="X977" s="302" t="s">
        <v>883</v>
      </c>
      <c r="Y977" s="302" t="s">
        <v>590</v>
      </c>
      <c r="Z977" s="302" t="s">
        <v>880</v>
      </c>
      <c r="AA977" s="302"/>
      <c r="AB977" s="302" t="s">
        <v>880</v>
      </c>
      <c r="AC977" s="302" t="s">
        <v>880</v>
      </c>
      <c r="AD977" s="304">
        <v>2.91</v>
      </c>
      <c r="AE977" s="304">
        <v>2.91</v>
      </c>
      <c r="AF977" s="302" t="s">
        <v>741</v>
      </c>
      <c r="AG977" s="302">
        <v>1</v>
      </c>
      <c r="AH977" s="304">
        <v>2.91</v>
      </c>
      <c r="AI977" s="304">
        <v>2.91</v>
      </c>
      <c r="AJ977" s="302" t="s">
        <v>501</v>
      </c>
      <c r="AK977" s="302" t="s">
        <v>502</v>
      </c>
      <c r="AL977" s="301" t="s">
        <v>503</v>
      </c>
      <c r="AM977" s="302">
        <v>34801</v>
      </c>
      <c r="AN977" s="302">
        <v>76125</v>
      </c>
      <c r="AO977" s="301" t="s">
        <v>477</v>
      </c>
      <c r="AP977" s="301" t="s">
        <v>504</v>
      </c>
      <c r="AQ977" s="302" t="s">
        <v>924</v>
      </c>
      <c r="AR977" s="302"/>
      <c r="AS977" s="303"/>
      <c r="AT977" s="302"/>
      <c r="AU977" s="302"/>
      <c r="AV977" s="304"/>
      <c r="AW977" s="302"/>
      <c r="AX977" s="302"/>
      <c r="AY977" s="304"/>
      <c r="AZ977" s="302"/>
      <c r="BA977" s="302"/>
      <c r="BB977" s="302"/>
      <c r="BC977" s="302"/>
      <c r="BD977" s="302"/>
      <c r="BE977" s="303"/>
      <c r="BF977" s="302"/>
      <c r="BG977" s="304"/>
      <c r="BH977" s="302"/>
      <c r="BI977" s="302"/>
      <c r="BJ977" s="302"/>
      <c r="BK977" s="302"/>
      <c r="BL977" s="302"/>
      <c r="BM977" s="302"/>
      <c r="BN977" s="302"/>
      <c r="BO977" s="302"/>
      <c r="BP977" s="302"/>
      <c r="BQ977" s="302"/>
      <c r="BR977" s="302"/>
    </row>
    <row r="978" spans="1:70" hidden="1" x14ac:dyDescent="0.35">
      <c r="A978" s="301" t="s">
        <v>477</v>
      </c>
      <c r="B978" s="302" t="s">
        <v>478</v>
      </c>
      <c r="C978" s="302" t="s">
        <v>479</v>
      </c>
      <c r="D978" s="303" t="s">
        <v>480</v>
      </c>
      <c r="E978" s="303" t="s">
        <v>481</v>
      </c>
      <c r="F978" s="302" t="s">
        <v>482</v>
      </c>
      <c r="G978" s="302" t="s">
        <v>483</v>
      </c>
      <c r="H978" s="302" t="s">
        <v>484</v>
      </c>
      <c r="I978" s="302" t="s">
        <v>485</v>
      </c>
      <c r="J978" s="302" t="s">
        <v>486</v>
      </c>
      <c r="K978" s="302" t="s">
        <v>487</v>
      </c>
      <c r="L978" s="301" t="s">
        <v>621</v>
      </c>
      <c r="M978" s="302" t="s">
        <v>622</v>
      </c>
      <c r="N978" s="302" t="s">
        <v>623</v>
      </c>
      <c r="O978" s="302" t="s">
        <v>487</v>
      </c>
      <c r="P978" s="302" t="s">
        <v>484</v>
      </c>
      <c r="Q978" s="301" t="s">
        <v>491</v>
      </c>
      <c r="R978" s="302" t="s">
        <v>492</v>
      </c>
      <c r="S978" s="302" t="s">
        <v>493</v>
      </c>
      <c r="T978" s="302">
        <v>39190062</v>
      </c>
      <c r="U978" s="302"/>
      <c r="V978" s="302"/>
      <c r="W978" s="303" t="s">
        <v>858</v>
      </c>
      <c r="X978" s="302" t="s">
        <v>879</v>
      </c>
      <c r="Y978" s="302" t="s">
        <v>590</v>
      </c>
      <c r="Z978" s="302" t="s">
        <v>880</v>
      </c>
      <c r="AA978" s="302"/>
      <c r="AB978" s="302" t="s">
        <v>880</v>
      </c>
      <c r="AC978" s="302" t="s">
        <v>880</v>
      </c>
      <c r="AD978" s="304">
        <v>-13.72</v>
      </c>
      <c r="AE978" s="304">
        <v>-13.72</v>
      </c>
      <c r="AF978" s="302" t="s">
        <v>741</v>
      </c>
      <c r="AG978" s="302">
        <v>1</v>
      </c>
      <c r="AH978" s="304">
        <v>-13.72</v>
      </c>
      <c r="AI978" s="304">
        <v>-13.72</v>
      </c>
      <c r="AJ978" s="302" t="s">
        <v>501</v>
      </c>
      <c r="AK978" s="302" t="s">
        <v>502</v>
      </c>
      <c r="AL978" s="301" t="s">
        <v>503</v>
      </c>
      <c r="AM978" s="302">
        <v>34801</v>
      </c>
      <c r="AN978" s="302">
        <v>76135</v>
      </c>
      <c r="AO978" s="301" t="s">
        <v>477</v>
      </c>
      <c r="AP978" s="301" t="s">
        <v>504</v>
      </c>
      <c r="AQ978" s="302" t="s">
        <v>885</v>
      </c>
      <c r="AR978" s="302"/>
      <c r="AS978" s="303"/>
      <c r="AT978" s="302"/>
      <c r="AU978" s="302"/>
      <c r="AV978" s="304"/>
      <c r="AW978" s="302"/>
      <c r="AX978" s="302"/>
      <c r="AY978" s="304"/>
      <c r="AZ978" s="302"/>
      <c r="BA978" s="302"/>
      <c r="BB978" s="302"/>
      <c r="BC978" s="302"/>
      <c r="BD978" s="302"/>
      <c r="BE978" s="303"/>
      <c r="BF978" s="302"/>
      <c r="BG978" s="304"/>
      <c r="BH978" s="302"/>
      <c r="BI978" s="302"/>
      <c r="BJ978" s="302"/>
      <c r="BK978" s="302"/>
      <c r="BL978" s="302"/>
      <c r="BM978" s="302"/>
      <c r="BN978" s="302"/>
      <c r="BO978" s="302"/>
      <c r="BP978" s="302"/>
      <c r="BQ978" s="302"/>
      <c r="BR978" s="302"/>
    </row>
    <row r="979" spans="1:70" hidden="1" x14ac:dyDescent="0.35">
      <c r="A979" s="301" t="s">
        <v>477</v>
      </c>
      <c r="B979" s="302" t="s">
        <v>478</v>
      </c>
      <c r="C979" s="302" t="s">
        <v>479</v>
      </c>
      <c r="D979" s="303" t="s">
        <v>480</v>
      </c>
      <c r="E979" s="303" t="s">
        <v>481</v>
      </c>
      <c r="F979" s="302" t="s">
        <v>482</v>
      </c>
      <c r="G979" s="302" t="s">
        <v>483</v>
      </c>
      <c r="H979" s="302" t="s">
        <v>484</v>
      </c>
      <c r="I979" s="302" t="s">
        <v>485</v>
      </c>
      <c r="J979" s="302" t="s">
        <v>486</v>
      </c>
      <c r="K979" s="302" t="s">
        <v>487</v>
      </c>
      <c r="L979" s="301" t="s">
        <v>621</v>
      </c>
      <c r="M979" s="302" t="s">
        <v>622</v>
      </c>
      <c r="N979" s="302" t="s">
        <v>623</v>
      </c>
      <c r="O979" s="302" t="s">
        <v>487</v>
      </c>
      <c r="P979" s="302" t="s">
        <v>484</v>
      </c>
      <c r="Q979" s="301" t="s">
        <v>491</v>
      </c>
      <c r="R979" s="302" t="s">
        <v>492</v>
      </c>
      <c r="S979" s="302" t="s">
        <v>493</v>
      </c>
      <c r="T979" s="302">
        <v>39190067</v>
      </c>
      <c r="U979" s="302"/>
      <c r="V979" s="302"/>
      <c r="W979" s="303" t="s">
        <v>858</v>
      </c>
      <c r="X979" s="302" t="s">
        <v>879</v>
      </c>
      <c r="Y979" s="302" t="s">
        <v>590</v>
      </c>
      <c r="Z979" s="302" t="s">
        <v>880</v>
      </c>
      <c r="AA979" s="302"/>
      <c r="AB979" s="302" t="s">
        <v>880</v>
      </c>
      <c r="AC979" s="302" t="s">
        <v>880</v>
      </c>
      <c r="AD979" s="304">
        <v>-18.5</v>
      </c>
      <c r="AE979" s="304">
        <v>-18.5</v>
      </c>
      <c r="AF979" s="302" t="s">
        <v>741</v>
      </c>
      <c r="AG979" s="302">
        <v>1</v>
      </c>
      <c r="AH979" s="304">
        <v>-18.5</v>
      </c>
      <c r="AI979" s="304">
        <v>-18.5</v>
      </c>
      <c r="AJ979" s="302" t="s">
        <v>501</v>
      </c>
      <c r="AK979" s="302" t="s">
        <v>502</v>
      </c>
      <c r="AL979" s="301" t="s">
        <v>503</v>
      </c>
      <c r="AM979" s="302">
        <v>34801</v>
      </c>
      <c r="AN979" s="302">
        <v>76135</v>
      </c>
      <c r="AO979" s="301" t="s">
        <v>477</v>
      </c>
      <c r="AP979" s="301" t="s">
        <v>504</v>
      </c>
      <c r="AQ979" s="302" t="s">
        <v>885</v>
      </c>
      <c r="AR979" s="302"/>
      <c r="AS979" s="303"/>
      <c r="AT979" s="302"/>
      <c r="AU979" s="302"/>
      <c r="AV979" s="304"/>
      <c r="AW979" s="302"/>
      <c r="AX979" s="302"/>
      <c r="AY979" s="304"/>
      <c r="AZ979" s="302"/>
      <c r="BA979" s="302"/>
      <c r="BB979" s="302"/>
      <c r="BC979" s="302"/>
      <c r="BD979" s="302"/>
      <c r="BE979" s="303"/>
      <c r="BF979" s="302"/>
      <c r="BG979" s="304"/>
      <c r="BH979" s="302"/>
      <c r="BI979" s="302"/>
      <c r="BJ979" s="302"/>
      <c r="BK979" s="302"/>
      <c r="BL979" s="302"/>
      <c r="BM979" s="302"/>
      <c r="BN979" s="302"/>
      <c r="BO979" s="302"/>
      <c r="BP979" s="302"/>
      <c r="BQ979" s="302"/>
      <c r="BR979" s="302"/>
    </row>
    <row r="980" spans="1:70" s="248" customFormat="1" hidden="1" x14ac:dyDescent="0.35">
      <c r="A980" s="415" t="s">
        <v>477</v>
      </c>
      <c r="B980" s="416" t="s">
        <v>478</v>
      </c>
      <c r="C980" s="416" t="s">
        <v>479</v>
      </c>
      <c r="D980" s="417" t="s">
        <v>480</v>
      </c>
      <c r="E980" s="417" t="s">
        <v>481</v>
      </c>
      <c r="F980" s="416" t="s">
        <v>482</v>
      </c>
      <c r="G980" s="416" t="s">
        <v>483</v>
      </c>
      <c r="H980" s="416" t="s">
        <v>484</v>
      </c>
      <c r="I980" s="416" t="s">
        <v>485</v>
      </c>
      <c r="J980" s="416" t="s">
        <v>486</v>
      </c>
      <c r="K980" s="416" t="s">
        <v>487</v>
      </c>
      <c r="L980" s="415" t="s">
        <v>621</v>
      </c>
      <c r="M980" s="416" t="s">
        <v>622</v>
      </c>
      <c r="N980" s="416" t="s">
        <v>623</v>
      </c>
      <c r="O980" s="416" t="s">
        <v>487</v>
      </c>
      <c r="P980" s="416" t="s">
        <v>484</v>
      </c>
      <c r="Q980" s="415" t="s">
        <v>491</v>
      </c>
      <c r="R980" s="416" t="s">
        <v>492</v>
      </c>
      <c r="S980" s="416" t="s">
        <v>493</v>
      </c>
      <c r="T980" s="416">
        <v>40307940</v>
      </c>
      <c r="U980" s="416"/>
      <c r="V980" s="416"/>
      <c r="W980" s="417" t="s">
        <v>527</v>
      </c>
      <c r="X980" s="416" t="s">
        <v>1262</v>
      </c>
      <c r="Y980" s="416" t="s">
        <v>496</v>
      </c>
      <c r="Z980" s="416" t="s">
        <v>497</v>
      </c>
      <c r="AA980" s="416" t="s">
        <v>498</v>
      </c>
      <c r="AB980" s="416" t="s">
        <v>499</v>
      </c>
      <c r="AC980" s="416" t="s">
        <v>500</v>
      </c>
      <c r="AD980" s="418">
        <v>2176000</v>
      </c>
      <c r="AE980" s="418">
        <v>2176000</v>
      </c>
      <c r="AF980" s="416" t="s">
        <v>273</v>
      </c>
      <c r="AG980" s="416">
        <v>2.2060999999999999E-4</v>
      </c>
      <c r="AH980" s="418">
        <v>480.05</v>
      </c>
      <c r="AI980" s="418">
        <v>480.05</v>
      </c>
      <c r="AJ980" s="416" t="s">
        <v>501</v>
      </c>
      <c r="AK980" s="416" t="s">
        <v>502</v>
      </c>
      <c r="AL980" s="415" t="s">
        <v>503</v>
      </c>
      <c r="AM980" s="416">
        <v>34810</v>
      </c>
      <c r="AN980" s="416">
        <v>71620</v>
      </c>
      <c r="AO980" s="415" t="s">
        <v>477</v>
      </c>
      <c r="AP980" s="415" t="s">
        <v>504</v>
      </c>
      <c r="AQ980" s="416" t="s">
        <v>1263</v>
      </c>
      <c r="AR980" s="416" t="s">
        <v>528</v>
      </c>
      <c r="AS980" s="417" t="s">
        <v>527</v>
      </c>
      <c r="AT980" s="416" t="s">
        <v>482</v>
      </c>
      <c r="AU980" s="416" t="s">
        <v>2239</v>
      </c>
      <c r="AV980" s="418" t="s">
        <v>2240</v>
      </c>
      <c r="AW980" s="416" t="s">
        <v>777</v>
      </c>
      <c r="AX980" s="416" t="s">
        <v>509</v>
      </c>
      <c r="AY980" s="418" t="s">
        <v>2240</v>
      </c>
      <c r="AZ980" s="416" t="s">
        <v>1513</v>
      </c>
      <c r="BA980" s="416" t="s">
        <v>1514</v>
      </c>
      <c r="BB980" s="416" t="s">
        <v>521</v>
      </c>
      <c r="BC980" s="416" t="s">
        <v>521</v>
      </c>
      <c r="BD980" s="416" t="s">
        <v>1515</v>
      </c>
      <c r="BE980" s="417" t="s">
        <v>914</v>
      </c>
      <c r="BF980" s="416" t="s">
        <v>273</v>
      </c>
      <c r="BG980" s="418" t="s">
        <v>2240</v>
      </c>
      <c r="BH980" s="416"/>
      <c r="BI980" s="416"/>
      <c r="BJ980" s="416"/>
      <c r="BK980" s="416"/>
      <c r="BL980" s="416"/>
      <c r="BM980" s="416"/>
      <c r="BN980" s="416"/>
      <c r="BO980" s="416"/>
      <c r="BP980" s="416"/>
      <c r="BQ980" s="416"/>
      <c r="BR980" s="416"/>
    </row>
    <row r="981" spans="1:70" hidden="1" x14ac:dyDescent="0.35">
      <c r="A981" s="301" t="s">
        <v>477</v>
      </c>
      <c r="B981" s="302" t="s">
        <v>478</v>
      </c>
      <c r="C981" s="302" t="s">
        <v>479</v>
      </c>
      <c r="D981" s="303" t="s">
        <v>480</v>
      </c>
      <c r="E981" s="303" t="s">
        <v>481</v>
      </c>
      <c r="F981" s="302" t="s">
        <v>482</v>
      </c>
      <c r="G981" s="302" t="s">
        <v>483</v>
      </c>
      <c r="H981" s="302" t="s">
        <v>484</v>
      </c>
      <c r="I981" s="302" t="s">
        <v>485</v>
      </c>
      <c r="J981" s="302" t="s">
        <v>486</v>
      </c>
      <c r="K981" s="302" t="s">
        <v>487</v>
      </c>
      <c r="L981" s="301" t="s">
        <v>621</v>
      </c>
      <c r="M981" s="302" t="s">
        <v>622</v>
      </c>
      <c r="N981" s="302" t="s">
        <v>623</v>
      </c>
      <c r="O981" s="302" t="s">
        <v>487</v>
      </c>
      <c r="P981" s="302" t="s">
        <v>484</v>
      </c>
      <c r="Q981" s="301" t="s">
        <v>491</v>
      </c>
      <c r="R981" s="302" t="s">
        <v>492</v>
      </c>
      <c r="S981" s="302" t="s">
        <v>493</v>
      </c>
      <c r="T981" s="302">
        <v>40357057</v>
      </c>
      <c r="U981" s="302"/>
      <c r="V981" s="302"/>
      <c r="W981" s="303" t="s">
        <v>527</v>
      </c>
      <c r="X981" s="302" t="s">
        <v>792</v>
      </c>
      <c r="Y981" s="302" t="s">
        <v>496</v>
      </c>
      <c r="Z981" s="302" t="s">
        <v>793</v>
      </c>
      <c r="AA981" s="302"/>
      <c r="AB981" s="302" t="s">
        <v>794</v>
      </c>
      <c r="AC981" s="302" t="s">
        <v>795</v>
      </c>
      <c r="AD981" s="304">
        <v>0</v>
      </c>
      <c r="AE981" s="304">
        <v>152320</v>
      </c>
      <c r="AF981" s="302" t="s">
        <v>273</v>
      </c>
      <c r="AG981" s="302">
        <v>2.2060999999999999E-4</v>
      </c>
      <c r="AH981" s="304">
        <v>0</v>
      </c>
      <c r="AI981" s="304">
        <v>33.6</v>
      </c>
      <c r="AJ981" s="302"/>
      <c r="AK981" s="302"/>
      <c r="AL981" s="301"/>
      <c r="AM981" s="302"/>
      <c r="AN981" s="302"/>
      <c r="AO981" s="301"/>
      <c r="AP981" s="301"/>
      <c r="AQ981" s="302" t="s">
        <v>796</v>
      </c>
      <c r="AR981" s="302"/>
      <c r="AS981" s="303"/>
      <c r="AT981" s="302"/>
      <c r="AU981" s="302"/>
      <c r="AV981" s="304"/>
      <c r="AW981" s="302"/>
      <c r="AX981" s="302"/>
      <c r="AY981" s="304"/>
      <c r="AZ981" s="302"/>
      <c r="BA981" s="302"/>
      <c r="BB981" s="302"/>
      <c r="BC981" s="302"/>
      <c r="BD981" s="302"/>
      <c r="BE981" s="303"/>
      <c r="BF981" s="302"/>
      <c r="BG981" s="304"/>
      <c r="BH981" s="302"/>
      <c r="BI981" s="302"/>
      <c r="BJ981" s="302"/>
      <c r="BK981" s="302"/>
      <c r="BL981" s="302"/>
      <c r="BM981" s="302"/>
      <c r="BN981" s="302"/>
      <c r="BO981" s="302"/>
      <c r="BP981" s="302"/>
      <c r="BQ981" s="302"/>
      <c r="BR981" s="302"/>
    </row>
    <row r="982" spans="1:70" s="404" customFormat="1" hidden="1" x14ac:dyDescent="0.35">
      <c r="A982" s="400" t="s">
        <v>477</v>
      </c>
      <c r="B982" s="401" t="s">
        <v>478</v>
      </c>
      <c r="C982" s="401" t="s">
        <v>479</v>
      </c>
      <c r="D982" s="402" t="s">
        <v>480</v>
      </c>
      <c r="E982" s="402" t="s">
        <v>481</v>
      </c>
      <c r="F982" s="401" t="s">
        <v>482</v>
      </c>
      <c r="G982" s="401" t="s">
        <v>483</v>
      </c>
      <c r="H982" s="401" t="s">
        <v>484</v>
      </c>
      <c r="I982" s="401" t="s">
        <v>485</v>
      </c>
      <c r="J982" s="401" t="s">
        <v>486</v>
      </c>
      <c r="K982" s="401" t="s">
        <v>487</v>
      </c>
      <c r="L982" s="400" t="s">
        <v>621</v>
      </c>
      <c r="M982" s="401" t="s">
        <v>622</v>
      </c>
      <c r="N982" s="401" t="s">
        <v>623</v>
      </c>
      <c r="O982" s="401" t="s">
        <v>487</v>
      </c>
      <c r="P982" s="401" t="s">
        <v>484</v>
      </c>
      <c r="Q982" s="400" t="s">
        <v>491</v>
      </c>
      <c r="R982" s="401" t="s">
        <v>492</v>
      </c>
      <c r="S982" s="401" t="s">
        <v>493</v>
      </c>
      <c r="T982" s="401">
        <v>40388173</v>
      </c>
      <c r="U982" s="401"/>
      <c r="V982" s="401"/>
      <c r="W982" s="402" t="s">
        <v>914</v>
      </c>
      <c r="X982" s="401" t="s">
        <v>2241</v>
      </c>
      <c r="Y982" s="401" t="s">
        <v>590</v>
      </c>
      <c r="Z982" s="401" t="s">
        <v>497</v>
      </c>
      <c r="AA982" s="401" t="s">
        <v>498</v>
      </c>
      <c r="AB982" s="401" t="s">
        <v>499</v>
      </c>
      <c r="AC982" s="401" t="s">
        <v>500</v>
      </c>
      <c r="AD982" s="403">
        <v>1569750</v>
      </c>
      <c r="AE982" s="403">
        <v>1569750</v>
      </c>
      <c r="AF982" s="401" t="s">
        <v>273</v>
      </c>
      <c r="AG982" s="401">
        <v>2.2060999999999999E-4</v>
      </c>
      <c r="AH982" s="403">
        <v>350.35</v>
      </c>
      <c r="AI982" s="403">
        <v>350.35</v>
      </c>
      <c r="AJ982" s="401" t="s">
        <v>501</v>
      </c>
      <c r="AK982" s="401" t="s">
        <v>502</v>
      </c>
      <c r="AL982" s="400" t="s">
        <v>503</v>
      </c>
      <c r="AM982" s="401">
        <v>34801</v>
      </c>
      <c r="AN982" s="401">
        <v>74215</v>
      </c>
      <c r="AO982" s="400" t="s">
        <v>477</v>
      </c>
      <c r="AP982" s="400" t="s">
        <v>504</v>
      </c>
      <c r="AQ982" s="401" t="s">
        <v>2242</v>
      </c>
      <c r="AR982" s="401" t="s">
        <v>528</v>
      </c>
      <c r="AS982" s="402" t="s">
        <v>914</v>
      </c>
      <c r="AT982" s="401" t="s">
        <v>482</v>
      </c>
      <c r="AU982" s="401" t="s">
        <v>2243</v>
      </c>
      <c r="AV982" s="403" t="s">
        <v>2244</v>
      </c>
      <c r="AW982" s="401" t="s">
        <v>2245</v>
      </c>
      <c r="AX982" s="401" t="s">
        <v>509</v>
      </c>
      <c r="AY982" s="403" t="s">
        <v>2246</v>
      </c>
      <c r="AZ982" s="401">
        <v>1040665</v>
      </c>
      <c r="BA982" s="401" t="s">
        <v>2247</v>
      </c>
      <c r="BB982" s="401" t="s">
        <v>2248</v>
      </c>
      <c r="BC982" s="401" t="s">
        <v>512</v>
      </c>
      <c r="BD982" s="401" t="s">
        <v>2249</v>
      </c>
      <c r="BE982" s="402" t="s">
        <v>1546</v>
      </c>
      <c r="BF982" s="401" t="s">
        <v>273</v>
      </c>
      <c r="BG982" s="403" t="s">
        <v>2244</v>
      </c>
      <c r="BH982" s="401">
        <v>10159964</v>
      </c>
      <c r="BI982" s="401">
        <v>1</v>
      </c>
      <c r="BJ982" s="401" t="s">
        <v>2245</v>
      </c>
      <c r="BK982" s="401" t="s">
        <v>600</v>
      </c>
      <c r="BL982" s="401" t="s">
        <v>601</v>
      </c>
      <c r="BM982" s="401"/>
      <c r="BN982" s="401"/>
      <c r="BO982" s="401"/>
      <c r="BP982" s="401"/>
      <c r="BQ982" s="401"/>
      <c r="BR982" s="401"/>
    </row>
    <row r="983" spans="1:70" s="404" customFormat="1" hidden="1" x14ac:dyDescent="0.35">
      <c r="A983" s="400" t="s">
        <v>477</v>
      </c>
      <c r="B983" s="401" t="s">
        <v>478</v>
      </c>
      <c r="C983" s="401" t="s">
        <v>479</v>
      </c>
      <c r="D983" s="402" t="s">
        <v>480</v>
      </c>
      <c r="E983" s="402" t="s">
        <v>481</v>
      </c>
      <c r="F983" s="401" t="s">
        <v>482</v>
      </c>
      <c r="G983" s="401" t="s">
        <v>483</v>
      </c>
      <c r="H983" s="401" t="s">
        <v>484</v>
      </c>
      <c r="I983" s="401" t="s">
        <v>485</v>
      </c>
      <c r="J983" s="401" t="s">
        <v>486</v>
      </c>
      <c r="K983" s="401" t="s">
        <v>487</v>
      </c>
      <c r="L983" s="400" t="s">
        <v>621</v>
      </c>
      <c r="M983" s="401" t="s">
        <v>622</v>
      </c>
      <c r="N983" s="401" t="s">
        <v>623</v>
      </c>
      <c r="O983" s="401" t="s">
        <v>487</v>
      </c>
      <c r="P983" s="401" t="s">
        <v>484</v>
      </c>
      <c r="Q983" s="400" t="s">
        <v>491</v>
      </c>
      <c r="R983" s="401" t="s">
        <v>492</v>
      </c>
      <c r="S983" s="401" t="s">
        <v>493</v>
      </c>
      <c r="T983" s="401">
        <v>40388178</v>
      </c>
      <c r="U983" s="401"/>
      <c r="V983" s="401"/>
      <c r="W983" s="402" t="s">
        <v>914</v>
      </c>
      <c r="X983" s="401" t="s">
        <v>2241</v>
      </c>
      <c r="Y983" s="401" t="s">
        <v>590</v>
      </c>
      <c r="Z983" s="401" t="s">
        <v>497</v>
      </c>
      <c r="AA983" s="401" t="s">
        <v>498</v>
      </c>
      <c r="AB983" s="401" t="s">
        <v>499</v>
      </c>
      <c r="AC983" s="401" t="s">
        <v>500</v>
      </c>
      <c r="AD983" s="403">
        <v>819000</v>
      </c>
      <c r="AE983" s="403">
        <v>819000</v>
      </c>
      <c r="AF983" s="401" t="s">
        <v>273</v>
      </c>
      <c r="AG983" s="401">
        <v>2.2060999999999999E-4</v>
      </c>
      <c r="AH983" s="403">
        <v>182.79</v>
      </c>
      <c r="AI983" s="403">
        <v>182.79</v>
      </c>
      <c r="AJ983" s="401" t="s">
        <v>501</v>
      </c>
      <c r="AK983" s="401" t="s">
        <v>502</v>
      </c>
      <c r="AL983" s="400" t="s">
        <v>503</v>
      </c>
      <c r="AM983" s="401">
        <v>34801</v>
      </c>
      <c r="AN983" s="401">
        <v>74215</v>
      </c>
      <c r="AO983" s="400" t="s">
        <v>477</v>
      </c>
      <c r="AP983" s="400" t="s">
        <v>504</v>
      </c>
      <c r="AQ983" s="401" t="s">
        <v>2242</v>
      </c>
      <c r="AR983" s="401" t="s">
        <v>528</v>
      </c>
      <c r="AS983" s="402" t="s">
        <v>914</v>
      </c>
      <c r="AT983" s="401" t="s">
        <v>482</v>
      </c>
      <c r="AU983" s="401" t="s">
        <v>2243</v>
      </c>
      <c r="AV983" s="403" t="s">
        <v>2244</v>
      </c>
      <c r="AW983" s="401" t="s">
        <v>2250</v>
      </c>
      <c r="AX983" s="401" t="s">
        <v>603</v>
      </c>
      <c r="AY983" s="403" t="s">
        <v>2251</v>
      </c>
      <c r="AZ983" s="401">
        <v>1040665</v>
      </c>
      <c r="BA983" s="401" t="s">
        <v>2247</v>
      </c>
      <c r="BB983" s="401" t="s">
        <v>2248</v>
      </c>
      <c r="BC983" s="401" t="s">
        <v>512</v>
      </c>
      <c r="BD983" s="401" t="s">
        <v>2249</v>
      </c>
      <c r="BE983" s="402" t="s">
        <v>1546</v>
      </c>
      <c r="BF983" s="401" t="s">
        <v>273</v>
      </c>
      <c r="BG983" s="403" t="s">
        <v>2244</v>
      </c>
      <c r="BH983" s="401">
        <v>10159964</v>
      </c>
      <c r="BI983" s="401">
        <v>2</v>
      </c>
      <c r="BJ983" s="401" t="s">
        <v>2250</v>
      </c>
      <c r="BK983" s="401" t="s">
        <v>600</v>
      </c>
      <c r="BL983" s="401" t="s">
        <v>601</v>
      </c>
      <c r="BM983" s="401"/>
      <c r="BN983" s="401"/>
      <c r="BO983" s="401"/>
      <c r="BP983" s="401"/>
      <c r="BQ983" s="401"/>
      <c r="BR983" s="401"/>
    </row>
    <row r="984" spans="1:70" s="404" customFormat="1" hidden="1" x14ac:dyDescent="0.35">
      <c r="A984" s="400" t="s">
        <v>477</v>
      </c>
      <c r="B984" s="401" t="s">
        <v>478</v>
      </c>
      <c r="C984" s="401" t="s">
        <v>479</v>
      </c>
      <c r="D984" s="402" t="s">
        <v>480</v>
      </c>
      <c r="E984" s="402" t="s">
        <v>481</v>
      </c>
      <c r="F984" s="401" t="s">
        <v>482</v>
      </c>
      <c r="G984" s="401" t="s">
        <v>483</v>
      </c>
      <c r="H984" s="401" t="s">
        <v>484</v>
      </c>
      <c r="I984" s="401" t="s">
        <v>485</v>
      </c>
      <c r="J984" s="401" t="s">
        <v>486</v>
      </c>
      <c r="K984" s="401" t="s">
        <v>487</v>
      </c>
      <c r="L984" s="400" t="s">
        <v>621</v>
      </c>
      <c r="M984" s="401" t="s">
        <v>622</v>
      </c>
      <c r="N984" s="401" t="s">
        <v>623</v>
      </c>
      <c r="O984" s="401" t="s">
        <v>487</v>
      </c>
      <c r="P984" s="401" t="s">
        <v>484</v>
      </c>
      <c r="Q984" s="400" t="s">
        <v>491</v>
      </c>
      <c r="R984" s="401" t="s">
        <v>492</v>
      </c>
      <c r="S984" s="401" t="s">
        <v>493</v>
      </c>
      <c r="T984" s="401">
        <v>40388179</v>
      </c>
      <c r="U984" s="401"/>
      <c r="V984" s="401"/>
      <c r="W984" s="402" t="s">
        <v>914</v>
      </c>
      <c r="X984" s="401" t="s">
        <v>2241</v>
      </c>
      <c r="Y984" s="401" t="s">
        <v>590</v>
      </c>
      <c r="Z984" s="401" t="s">
        <v>497</v>
      </c>
      <c r="AA984" s="401" t="s">
        <v>498</v>
      </c>
      <c r="AB984" s="401" t="s">
        <v>499</v>
      </c>
      <c r="AC984" s="401" t="s">
        <v>605</v>
      </c>
      <c r="AD984" s="403">
        <v>0</v>
      </c>
      <c r="AE984" s="403">
        <v>0</v>
      </c>
      <c r="AF984" s="401" t="s">
        <v>273</v>
      </c>
      <c r="AG984" s="401">
        <v>2.2060999999999999E-4</v>
      </c>
      <c r="AH984" s="403">
        <v>-4.05</v>
      </c>
      <c r="AI984" s="403">
        <v>-4.05</v>
      </c>
      <c r="AJ984" s="401" t="s">
        <v>501</v>
      </c>
      <c r="AK984" s="401" t="s">
        <v>502</v>
      </c>
      <c r="AL984" s="400" t="s">
        <v>503</v>
      </c>
      <c r="AM984" s="401">
        <v>34801</v>
      </c>
      <c r="AN984" s="401">
        <v>74215</v>
      </c>
      <c r="AO984" s="400" t="s">
        <v>477</v>
      </c>
      <c r="AP984" s="400" t="s">
        <v>504</v>
      </c>
      <c r="AQ984" s="401" t="s">
        <v>2242</v>
      </c>
      <c r="AR984" s="401" t="s">
        <v>528</v>
      </c>
      <c r="AS984" s="402" t="s">
        <v>914</v>
      </c>
      <c r="AT984" s="401" t="s">
        <v>482</v>
      </c>
      <c r="AU984" s="401" t="s">
        <v>2243</v>
      </c>
      <c r="AV984" s="403" t="s">
        <v>2244</v>
      </c>
      <c r="AW984" s="401" t="s">
        <v>2245</v>
      </c>
      <c r="AX984" s="401" t="s">
        <v>509</v>
      </c>
      <c r="AY984" s="403" t="s">
        <v>606</v>
      </c>
      <c r="AZ984" s="401">
        <v>1040665</v>
      </c>
      <c r="BA984" s="401" t="s">
        <v>2247</v>
      </c>
      <c r="BB984" s="401" t="s">
        <v>2248</v>
      </c>
      <c r="BC984" s="401" t="s">
        <v>512</v>
      </c>
      <c r="BD984" s="401" t="s">
        <v>2249</v>
      </c>
      <c r="BE984" s="402" t="s">
        <v>1546</v>
      </c>
      <c r="BF984" s="401" t="s">
        <v>273</v>
      </c>
      <c r="BG984" s="403" t="s">
        <v>2244</v>
      </c>
      <c r="BH984" s="401">
        <v>10159964</v>
      </c>
      <c r="BI984" s="401">
        <v>1</v>
      </c>
      <c r="BJ984" s="401" t="s">
        <v>2245</v>
      </c>
      <c r="BK984" s="401" t="s">
        <v>600</v>
      </c>
      <c r="BL984" s="401" t="s">
        <v>601</v>
      </c>
      <c r="BM984" s="401"/>
      <c r="BN984" s="401"/>
      <c r="BO984" s="401"/>
      <c r="BP984" s="401"/>
      <c r="BQ984" s="401"/>
      <c r="BR984" s="401"/>
    </row>
    <row r="985" spans="1:70" s="404" customFormat="1" hidden="1" x14ac:dyDescent="0.35">
      <c r="A985" s="400" t="s">
        <v>477</v>
      </c>
      <c r="B985" s="401" t="s">
        <v>478</v>
      </c>
      <c r="C985" s="401" t="s">
        <v>479</v>
      </c>
      <c r="D985" s="402" t="s">
        <v>480</v>
      </c>
      <c r="E985" s="402" t="s">
        <v>481</v>
      </c>
      <c r="F985" s="401" t="s">
        <v>482</v>
      </c>
      <c r="G985" s="401" t="s">
        <v>483</v>
      </c>
      <c r="H985" s="401" t="s">
        <v>484</v>
      </c>
      <c r="I985" s="401" t="s">
        <v>485</v>
      </c>
      <c r="J985" s="401" t="s">
        <v>486</v>
      </c>
      <c r="K985" s="401" t="s">
        <v>487</v>
      </c>
      <c r="L985" s="400" t="s">
        <v>621</v>
      </c>
      <c r="M985" s="401" t="s">
        <v>622</v>
      </c>
      <c r="N985" s="401" t="s">
        <v>623</v>
      </c>
      <c r="O985" s="401" t="s">
        <v>487</v>
      </c>
      <c r="P985" s="401" t="s">
        <v>484</v>
      </c>
      <c r="Q985" s="400" t="s">
        <v>491</v>
      </c>
      <c r="R985" s="401" t="s">
        <v>492</v>
      </c>
      <c r="S985" s="401" t="s">
        <v>493</v>
      </c>
      <c r="T985" s="401">
        <v>40388180</v>
      </c>
      <c r="U985" s="401"/>
      <c r="V985" s="401"/>
      <c r="W985" s="402" t="s">
        <v>914</v>
      </c>
      <c r="X985" s="401" t="s">
        <v>2241</v>
      </c>
      <c r="Y985" s="401" t="s">
        <v>590</v>
      </c>
      <c r="Z985" s="401" t="s">
        <v>497</v>
      </c>
      <c r="AA985" s="401" t="s">
        <v>498</v>
      </c>
      <c r="AB985" s="401" t="s">
        <v>499</v>
      </c>
      <c r="AC985" s="401" t="s">
        <v>605</v>
      </c>
      <c r="AD985" s="403">
        <v>0</v>
      </c>
      <c r="AE985" s="403">
        <v>0</v>
      </c>
      <c r="AF985" s="401" t="s">
        <v>273</v>
      </c>
      <c r="AG985" s="401">
        <v>2.2060999999999999E-4</v>
      </c>
      <c r="AH985" s="403">
        <v>-2.11</v>
      </c>
      <c r="AI985" s="403">
        <v>-2.11</v>
      </c>
      <c r="AJ985" s="401" t="s">
        <v>501</v>
      </c>
      <c r="AK985" s="401" t="s">
        <v>502</v>
      </c>
      <c r="AL985" s="400" t="s">
        <v>503</v>
      </c>
      <c r="AM985" s="401">
        <v>34801</v>
      </c>
      <c r="AN985" s="401">
        <v>74215</v>
      </c>
      <c r="AO985" s="400" t="s">
        <v>477</v>
      </c>
      <c r="AP985" s="400" t="s">
        <v>504</v>
      </c>
      <c r="AQ985" s="401" t="s">
        <v>2242</v>
      </c>
      <c r="AR985" s="401" t="s">
        <v>528</v>
      </c>
      <c r="AS985" s="402" t="s">
        <v>914</v>
      </c>
      <c r="AT985" s="401" t="s">
        <v>482</v>
      </c>
      <c r="AU985" s="401" t="s">
        <v>2243</v>
      </c>
      <c r="AV985" s="403" t="s">
        <v>2244</v>
      </c>
      <c r="AW985" s="401" t="s">
        <v>2250</v>
      </c>
      <c r="AX985" s="401" t="s">
        <v>603</v>
      </c>
      <c r="AY985" s="403" t="s">
        <v>606</v>
      </c>
      <c r="AZ985" s="401">
        <v>1040665</v>
      </c>
      <c r="BA985" s="401" t="s">
        <v>2247</v>
      </c>
      <c r="BB985" s="401" t="s">
        <v>2248</v>
      </c>
      <c r="BC985" s="401" t="s">
        <v>512</v>
      </c>
      <c r="BD985" s="401" t="s">
        <v>2249</v>
      </c>
      <c r="BE985" s="402" t="s">
        <v>1546</v>
      </c>
      <c r="BF985" s="401" t="s">
        <v>273</v>
      </c>
      <c r="BG985" s="403" t="s">
        <v>2244</v>
      </c>
      <c r="BH985" s="401">
        <v>10159964</v>
      </c>
      <c r="BI985" s="401">
        <v>2</v>
      </c>
      <c r="BJ985" s="401" t="s">
        <v>2250</v>
      </c>
      <c r="BK985" s="401" t="s">
        <v>600</v>
      </c>
      <c r="BL985" s="401" t="s">
        <v>601</v>
      </c>
      <c r="BM985" s="401"/>
      <c r="BN985" s="401"/>
      <c r="BO985" s="401"/>
      <c r="BP985" s="401"/>
      <c r="BQ985" s="401"/>
      <c r="BR985" s="401"/>
    </row>
    <row r="986" spans="1:70" hidden="1" x14ac:dyDescent="0.35">
      <c r="A986" s="301" t="s">
        <v>477</v>
      </c>
      <c r="B986" s="302" t="s">
        <v>478</v>
      </c>
      <c r="C986" s="302" t="s">
        <v>479</v>
      </c>
      <c r="D986" s="303" t="s">
        <v>480</v>
      </c>
      <c r="E986" s="303" t="s">
        <v>481</v>
      </c>
      <c r="F986" s="302" t="s">
        <v>482</v>
      </c>
      <c r="G986" s="302" t="s">
        <v>483</v>
      </c>
      <c r="H986" s="302" t="s">
        <v>484</v>
      </c>
      <c r="I986" s="302" t="s">
        <v>485</v>
      </c>
      <c r="J986" s="302" t="s">
        <v>486</v>
      </c>
      <c r="K986" s="302" t="s">
        <v>487</v>
      </c>
      <c r="L986" s="301" t="s">
        <v>621</v>
      </c>
      <c r="M986" s="302" t="s">
        <v>622</v>
      </c>
      <c r="N986" s="302" t="s">
        <v>623</v>
      </c>
      <c r="O986" s="302" t="s">
        <v>487</v>
      </c>
      <c r="P986" s="302" t="s">
        <v>484</v>
      </c>
      <c r="Q986" s="301" t="s">
        <v>491</v>
      </c>
      <c r="R986" s="302" t="s">
        <v>492</v>
      </c>
      <c r="S986" s="302" t="s">
        <v>493</v>
      </c>
      <c r="T986" s="302">
        <v>40409688</v>
      </c>
      <c r="U986" s="302"/>
      <c r="V986" s="302"/>
      <c r="W986" s="303" t="s">
        <v>914</v>
      </c>
      <c r="X986" s="302" t="s">
        <v>792</v>
      </c>
      <c r="Y986" s="302" t="s">
        <v>590</v>
      </c>
      <c r="Z986" s="302" t="s">
        <v>793</v>
      </c>
      <c r="AA986" s="302"/>
      <c r="AB986" s="302" t="s">
        <v>794</v>
      </c>
      <c r="AC986" s="302" t="s">
        <v>795</v>
      </c>
      <c r="AD986" s="304">
        <v>0</v>
      </c>
      <c r="AE986" s="304">
        <v>167212.5</v>
      </c>
      <c r="AF986" s="302" t="s">
        <v>273</v>
      </c>
      <c r="AG986" s="302">
        <v>2.2060999999999999E-4</v>
      </c>
      <c r="AH986" s="304">
        <v>0</v>
      </c>
      <c r="AI986" s="304">
        <v>36.89</v>
      </c>
      <c r="AJ986" s="302"/>
      <c r="AK986" s="302"/>
      <c r="AL986" s="301"/>
      <c r="AM986" s="302"/>
      <c r="AN986" s="302"/>
      <c r="AO986" s="301"/>
      <c r="AP986" s="301"/>
      <c r="AQ986" s="302" t="s">
        <v>796</v>
      </c>
      <c r="AR986" s="302"/>
      <c r="AS986" s="303"/>
      <c r="AT986" s="302"/>
      <c r="AU986" s="302"/>
      <c r="AV986" s="304"/>
      <c r="AW986" s="302"/>
      <c r="AX986" s="302"/>
      <c r="AY986" s="304"/>
      <c r="AZ986" s="302"/>
      <c r="BA986" s="302"/>
      <c r="BB986" s="302"/>
      <c r="BC986" s="302"/>
      <c r="BD986" s="302"/>
      <c r="BE986" s="303"/>
      <c r="BF986" s="302"/>
      <c r="BG986" s="304"/>
      <c r="BH986" s="302"/>
      <c r="BI986" s="302"/>
      <c r="BJ986" s="302"/>
      <c r="BK986" s="302"/>
      <c r="BL986" s="302"/>
      <c r="BM986" s="302"/>
      <c r="BN986" s="302"/>
      <c r="BO986" s="302"/>
      <c r="BP986" s="302"/>
      <c r="BQ986" s="302"/>
      <c r="BR986" s="302"/>
    </row>
    <row r="987" spans="1:70" s="404" customFormat="1" hidden="1" x14ac:dyDescent="0.35">
      <c r="A987" s="400" t="s">
        <v>477</v>
      </c>
      <c r="B987" s="401" t="s">
        <v>478</v>
      </c>
      <c r="C987" s="401" t="s">
        <v>479</v>
      </c>
      <c r="D987" s="402" t="s">
        <v>480</v>
      </c>
      <c r="E987" s="402" t="s">
        <v>481</v>
      </c>
      <c r="F987" s="401" t="s">
        <v>482</v>
      </c>
      <c r="G987" s="401" t="s">
        <v>483</v>
      </c>
      <c r="H987" s="401" t="s">
        <v>484</v>
      </c>
      <c r="I987" s="401" t="s">
        <v>485</v>
      </c>
      <c r="J987" s="401" t="s">
        <v>486</v>
      </c>
      <c r="K987" s="401" t="s">
        <v>487</v>
      </c>
      <c r="L987" s="400" t="s">
        <v>621</v>
      </c>
      <c r="M987" s="401" t="s">
        <v>622</v>
      </c>
      <c r="N987" s="401" t="s">
        <v>623</v>
      </c>
      <c r="O987" s="401" t="s">
        <v>487</v>
      </c>
      <c r="P987" s="401" t="s">
        <v>484</v>
      </c>
      <c r="Q987" s="400" t="s">
        <v>491</v>
      </c>
      <c r="R987" s="401" t="s">
        <v>492</v>
      </c>
      <c r="S987" s="401" t="s">
        <v>493</v>
      </c>
      <c r="T987" s="401">
        <v>47175932</v>
      </c>
      <c r="U987" s="401"/>
      <c r="V987" s="401"/>
      <c r="W987" s="402" t="s">
        <v>935</v>
      </c>
      <c r="X987" s="401" t="s">
        <v>1537</v>
      </c>
      <c r="Y987" s="401" t="s">
        <v>590</v>
      </c>
      <c r="Z987" s="401" t="s">
        <v>497</v>
      </c>
      <c r="AA987" s="401" t="s">
        <v>498</v>
      </c>
      <c r="AB987" s="401" t="s">
        <v>499</v>
      </c>
      <c r="AC987" s="401" t="s">
        <v>500</v>
      </c>
      <c r="AD987" s="403">
        <v>2750000</v>
      </c>
      <c r="AE987" s="403">
        <v>2750000</v>
      </c>
      <c r="AF987" s="401" t="s">
        <v>273</v>
      </c>
      <c r="AG987" s="401">
        <v>2.3034999999999999E-4</v>
      </c>
      <c r="AH987" s="403">
        <v>633.46</v>
      </c>
      <c r="AI987" s="403">
        <v>633.46</v>
      </c>
      <c r="AJ987" s="401" t="s">
        <v>501</v>
      </c>
      <c r="AK987" s="401" t="s">
        <v>502</v>
      </c>
      <c r="AL987" s="400" t="s">
        <v>503</v>
      </c>
      <c r="AM987" s="401">
        <v>34801</v>
      </c>
      <c r="AN987" s="401">
        <v>74210</v>
      </c>
      <c r="AO987" s="400" t="s">
        <v>477</v>
      </c>
      <c r="AP987" s="400" t="s">
        <v>504</v>
      </c>
      <c r="AQ987" s="401" t="s">
        <v>1538</v>
      </c>
      <c r="AR987" s="401" t="s">
        <v>534</v>
      </c>
      <c r="AS987" s="402" t="s">
        <v>935</v>
      </c>
      <c r="AT987" s="401" t="s">
        <v>482</v>
      </c>
      <c r="AU987" s="401" t="s">
        <v>2252</v>
      </c>
      <c r="AV987" s="403" t="s">
        <v>2253</v>
      </c>
      <c r="AW987" s="401" t="s">
        <v>2254</v>
      </c>
      <c r="AX987" s="401" t="s">
        <v>509</v>
      </c>
      <c r="AY987" s="403" t="s">
        <v>2253</v>
      </c>
      <c r="AZ987" s="401">
        <v>1040940</v>
      </c>
      <c r="BA987" s="401" t="s">
        <v>2255</v>
      </c>
      <c r="BB987" s="401" t="s">
        <v>2256</v>
      </c>
      <c r="BC987" s="401" t="s">
        <v>2257</v>
      </c>
      <c r="BD987" s="401" t="s">
        <v>2258</v>
      </c>
      <c r="BE987" s="402" t="s">
        <v>955</v>
      </c>
      <c r="BF987" s="401" t="s">
        <v>273</v>
      </c>
      <c r="BG987" s="403" t="s">
        <v>2253</v>
      </c>
      <c r="BH987" s="401">
        <v>10213700</v>
      </c>
      <c r="BI987" s="401">
        <v>1</v>
      </c>
      <c r="BJ987" s="401" t="s">
        <v>2254</v>
      </c>
      <c r="BK987" s="401" t="s">
        <v>600</v>
      </c>
      <c r="BL987" s="401" t="s">
        <v>601</v>
      </c>
      <c r="BM987" s="401"/>
      <c r="BN987" s="401"/>
      <c r="BO987" s="401"/>
      <c r="BP987" s="401"/>
      <c r="BQ987" s="401"/>
      <c r="BR987" s="401"/>
    </row>
    <row r="988" spans="1:70" hidden="1" x14ac:dyDescent="0.35">
      <c r="A988" s="301" t="s">
        <v>477</v>
      </c>
      <c r="B988" s="302" t="s">
        <v>478</v>
      </c>
      <c r="C988" s="302" t="s">
        <v>479</v>
      </c>
      <c r="D988" s="303" t="s">
        <v>480</v>
      </c>
      <c r="E988" s="303" t="s">
        <v>481</v>
      </c>
      <c r="F988" s="302" t="s">
        <v>482</v>
      </c>
      <c r="G988" s="302" t="s">
        <v>483</v>
      </c>
      <c r="H988" s="302" t="s">
        <v>484</v>
      </c>
      <c r="I988" s="302" t="s">
        <v>485</v>
      </c>
      <c r="J988" s="302" t="s">
        <v>486</v>
      </c>
      <c r="K988" s="302" t="s">
        <v>487</v>
      </c>
      <c r="L988" s="301" t="s">
        <v>621</v>
      </c>
      <c r="M988" s="302" t="s">
        <v>622</v>
      </c>
      <c r="N988" s="302" t="s">
        <v>623</v>
      </c>
      <c r="O988" s="302" t="s">
        <v>487</v>
      </c>
      <c r="P988" s="302" t="s">
        <v>484</v>
      </c>
      <c r="Q988" s="301" t="s">
        <v>491</v>
      </c>
      <c r="R988" s="302" t="s">
        <v>492</v>
      </c>
      <c r="S988" s="302" t="s">
        <v>493</v>
      </c>
      <c r="T988" s="302">
        <v>47201118</v>
      </c>
      <c r="U988" s="302"/>
      <c r="V988" s="302"/>
      <c r="W988" s="303" t="s">
        <v>935</v>
      </c>
      <c r="X988" s="302" t="s">
        <v>792</v>
      </c>
      <c r="Y988" s="302" t="s">
        <v>590</v>
      </c>
      <c r="Z988" s="302" t="s">
        <v>793</v>
      </c>
      <c r="AA988" s="302"/>
      <c r="AB988" s="302" t="s">
        <v>794</v>
      </c>
      <c r="AC988" s="302" t="s">
        <v>795</v>
      </c>
      <c r="AD988" s="304">
        <v>0</v>
      </c>
      <c r="AE988" s="304">
        <v>192500</v>
      </c>
      <c r="AF988" s="302" t="s">
        <v>273</v>
      </c>
      <c r="AG988" s="302">
        <v>2.3034999999999999E-4</v>
      </c>
      <c r="AH988" s="304">
        <v>0</v>
      </c>
      <c r="AI988" s="304">
        <v>44.34</v>
      </c>
      <c r="AJ988" s="302"/>
      <c r="AK988" s="302"/>
      <c r="AL988" s="301"/>
      <c r="AM988" s="302"/>
      <c r="AN988" s="302"/>
      <c r="AO988" s="301"/>
      <c r="AP988" s="301"/>
      <c r="AQ988" s="302" t="s">
        <v>796</v>
      </c>
      <c r="AR988" s="302"/>
      <c r="AS988" s="303"/>
      <c r="AT988" s="302"/>
      <c r="AU988" s="302"/>
      <c r="AV988" s="304"/>
      <c r="AW988" s="302"/>
      <c r="AX988" s="302"/>
      <c r="AY988" s="304"/>
      <c r="AZ988" s="302"/>
      <c r="BA988" s="302"/>
      <c r="BB988" s="302"/>
      <c r="BC988" s="302"/>
      <c r="BD988" s="302"/>
      <c r="BE988" s="303"/>
      <c r="BF988" s="302"/>
      <c r="BG988" s="304"/>
      <c r="BH988" s="302"/>
      <c r="BI988" s="302"/>
      <c r="BJ988" s="302"/>
      <c r="BK988" s="302"/>
      <c r="BL988" s="302"/>
      <c r="BM988" s="302"/>
      <c r="BN988" s="302"/>
      <c r="BO988" s="302"/>
      <c r="BP988" s="302"/>
      <c r="BQ988" s="302"/>
      <c r="BR988" s="302"/>
    </row>
    <row r="989" spans="1:70" hidden="1" x14ac:dyDescent="0.35">
      <c r="A989" s="301" t="s">
        <v>477</v>
      </c>
      <c r="B989" s="302" t="s">
        <v>478</v>
      </c>
      <c r="C989" s="302" t="s">
        <v>479</v>
      </c>
      <c r="D989" s="303" t="s">
        <v>480</v>
      </c>
      <c r="E989" s="303" t="s">
        <v>481</v>
      </c>
      <c r="F989" s="302" t="s">
        <v>482</v>
      </c>
      <c r="G989" s="302" t="s">
        <v>483</v>
      </c>
      <c r="H989" s="302" t="s">
        <v>484</v>
      </c>
      <c r="I989" s="302" t="s">
        <v>485</v>
      </c>
      <c r="J989" s="302" t="s">
        <v>486</v>
      </c>
      <c r="K989" s="302" t="s">
        <v>487</v>
      </c>
      <c r="L989" s="301" t="s">
        <v>621</v>
      </c>
      <c r="M989" s="302" t="s">
        <v>622</v>
      </c>
      <c r="N989" s="302" t="s">
        <v>623</v>
      </c>
      <c r="O989" s="302" t="s">
        <v>487</v>
      </c>
      <c r="P989" s="302" t="s">
        <v>484</v>
      </c>
      <c r="Q989" s="301" t="s">
        <v>491</v>
      </c>
      <c r="R989" s="302" t="s">
        <v>492</v>
      </c>
      <c r="S989" s="302" t="s">
        <v>493</v>
      </c>
      <c r="T989" s="302">
        <v>47204292</v>
      </c>
      <c r="U989" s="302"/>
      <c r="V989" s="302"/>
      <c r="W989" s="303" t="s">
        <v>971</v>
      </c>
      <c r="X989" s="302" t="s">
        <v>879</v>
      </c>
      <c r="Y989" s="302" t="s">
        <v>590</v>
      </c>
      <c r="Z989" s="302" t="s">
        <v>880</v>
      </c>
      <c r="AA989" s="302"/>
      <c r="AB989" s="302" t="s">
        <v>880</v>
      </c>
      <c r="AC989" s="302" t="s">
        <v>880</v>
      </c>
      <c r="AD989" s="304">
        <v>-10.94</v>
      </c>
      <c r="AE989" s="304">
        <v>-10.94</v>
      </c>
      <c r="AF989" s="302" t="s">
        <v>741</v>
      </c>
      <c r="AG989" s="302">
        <v>1</v>
      </c>
      <c r="AH989" s="304">
        <v>-10.94</v>
      </c>
      <c r="AI989" s="304">
        <v>-10.94</v>
      </c>
      <c r="AJ989" s="302" t="s">
        <v>501</v>
      </c>
      <c r="AK989" s="302" t="s">
        <v>502</v>
      </c>
      <c r="AL989" s="301" t="s">
        <v>503</v>
      </c>
      <c r="AM989" s="302">
        <v>34801</v>
      </c>
      <c r="AN989" s="302">
        <v>76135</v>
      </c>
      <c r="AO989" s="301" t="s">
        <v>477</v>
      </c>
      <c r="AP989" s="301" t="s">
        <v>504</v>
      </c>
      <c r="AQ989" s="302" t="s">
        <v>885</v>
      </c>
      <c r="AR989" s="302"/>
      <c r="AS989" s="303"/>
      <c r="AT989" s="302"/>
      <c r="AU989" s="302"/>
      <c r="AV989" s="304"/>
      <c r="AW989" s="302"/>
      <c r="AX989" s="302"/>
      <c r="AY989" s="304"/>
      <c r="AZ989" s="302"/>
      <c r="BA989" s="302"/>
      <c r="BB989" s="302"/>
      <c r="BC989" s="302"/>
      <c r="BD989" s="302"/>
      <c r="BE989" s="303"/>
      <c r="BF989" s="302"/>
      <c r="BG989" s="304"/>
      <c r="BH989" s="302"/>
      <c r="BI989" s="302"/>
      <c r="BJ989" s="302"/>
      <c r="BK989" s="302"/>
      <c r="BL989" s="302"/>
      <c r="BM989" s="302"/>
      <c r="BN989" s="302"/>
      <c r="BO989" s="302"/>
      <c r="BP989" s="302"/>
      <c r="BQ989" s="302"/>
      <c r="BR989" s="302"/>
    </row>
    <row r="990" spans="1:70" s="404" customFormat="1" hidden="1" x14ac:dyDescent="0.35">
      <c r="A990" s="400" t="s">
        <v>477</v>
      </c>
      <c r="B990" s="401" t="s">
        <v>478</v>
      </c>
      <c r="C990" s="401" t="s">
        <v>479</v>
      </c>
      <c r="D990" s="402" t="s">
        <v>480</v>
      </c>
      <c r="E990" s="402" t="s">
        <v>481</v>
      </c>
      <c r="F990" s="401" t="s">
        <v>482</v>
      </c>
      <c r="G990" s="401" t="s">
        <v>483</v>
      </c>
      <c r="H990" s="401" t="s">
        <v>484</v>
      </c>
      <c r="I990" s="401" t="s">
        <v>485</v>
      </c>
      <c r="J990" s="401" t="s">
        <v>486</v>
      </c>
      <c r="K990" s="401" t="s">
        <v>487</v>
      </c>
      <c r="L990" s="400" t="s">
        <v>621</v>
      </c>
      <c r="M990" s="401" t="s">
        <v>622</v>
      </c>
      <c r="N990" s="401" t="s">
        <v>623</v>
      </c>
      <c r="O990" s="401" t="s">
        <v>487</v>
      </c>
      <c r="P990" s="401" t="s">
        <v>484</v>
      </c>
      <c r="Q990" s="400" t="s">
        <v>491</v>
      </c>
      <c r="R990" s="401" t="s">
        <v>492</v>
      </c>
      <c r="S990" s="401" t="s">
        <v>493</v>
      </c>
      <c r="T990" s="401">
        <v>50653208</v>
      </c>
      <c r="U990" s="401"/>
      <c r="V990" s="401"/>
      <c r="W990" s="402" t="s">
        <v>1796</v>
      </c>
      <c r="X990" s="401" t="s">
        <v>1537</v>
      </c>
      <c r="Y990" s="401" t="s">
        <v>590</v>
      </c>
      <c r="Z990" s="401" t="s">
        <v>497</v>
      </c>
      <c r="AA990" s="401" t="s">
        <v>498</v>
      </c>
      <c r="AB990" s="401" t="s">
        <v>499</v>
      </c>
      <c r="AC990" s="401" t="s">
        <v>500</v>
      </c>
      <c r="AD990" s="403">
        <v>5800000</v>
      </c>
      <c r="AE990" s="403">
        <v>5800000</v>
      </c>
      <c r="AF990" s="401" t="s">
        <v>273</v>
      </c>
      <c r="AG990" s="401">
        <v>2.2397000000000001E-4</v>
      </c>
      <c r="AH990" s="403">
        <v>1299.03</v>
      </c>
      <c r="AI990" s="403">
        <v>1299.03</v>
      </c>
      <c r="AJ990" s="401" t="s">
        <v>501</v>
      </c>
      <c r="AK990" s="401" t="s">
        <v>502</v>
      </c>
      <c r="AL990" s="400" t="s">
        <v>503</v>
      </c>
      <c r="AM990" s="401">
        <v>34801</v>
      </c>
      <c r="AN990" s="401">
        <v>74210</v>
      </c>
      <c r="AO990" s="400" t="s">
        <v>477</v>
      </c>
      <c r="AP990" s="400" t="s">
        <v>504</v>
      </c>
      <c r="AQ990" s="401" t="s">
        <v>1538</v>
      </c>
      <c r="AR990" s="401" t="s">
        <v>540</v>
      </c>
      <c r="AS990" s="402" t="s">
        <v>1796</v>
      </c>
      <c r="AT990" s="401" t="s">
        <v>482</v>
      </c>
      <c r="AU990" s="401" t="s">
        <v>2259</v>
      </c>
      <c r="AV990" s="403" t="s">
        <v>2260</v>
      </c>
      <c r="AW990" s="401" t="s">
        <v>2261</v>
      </c>
      <c r="AX990" s="401" t="s">
        <v>509</v>
      </c>
      <c r="AY990" s="403" t="s">
        <v>2260</v>
      </c>
      <c r="AZ990" s="401">
        <v>2134542</v>
      </c>
      <c r="BA990" s="401" t="s">
        <v>2262</v>
      </c>
      <c r="BB990" s="401" t="s">
        <v>2263</v>
      </c>
      <c r="BC990" s="401" t="s">
        <v>512</v>
      </c>
      <c r="BD990" s="401" t="s">
        <v>2264</v>
      </c>
      <c r="BE990" s="402" t="s">
        <v>980</v>
      </c>
      <c r="BF990" s="401" t="s">
        <v>273</v>
      </c>
      <c r="BG990" s="403" t="s">
        <v>2260</v>
      </c>
      <c r="BH990" s="401">
        <v>10240400</v>
      </c>
      <c r="BI990" s="401">
        <v>1</v>
      </c>
      <c r="BJ990" s="401" t="s">
        <v>2261</v>
      </c>
      <c r="BK990" s="401" t="s">
        <v>600</v>
      </c>
      <c r="BL990" s="401" t="s">
        <v>601</v>
      </c>
      <c r="BM990" s="401"/>
      <c r="BN990" s="401"/>
      <c r="BO990" s="401"/>
      <c r="BP990" s="401"/>
      <c r="BQ990" s="401"/>
      <c r="BR990" s="401"/>
    </row>
    <row r="991" spans="1:70" s="404" customFormat="1" hidden="1" x14ac:dyDescent="0.35">
      <c r="A991" s="400" t="s">
        <v>477</v>
      </c>
      <c r="B991" s="401" t="s">
        <v>478</v>
      </c>
      <c r="C991" s="401" t="s">
        <v>479</v>
      </c>
      <c r="D991" s="402" t="s">
        <v>480</v>
      </c>
      <c r="E991" s="402" t="s">
        <v>481</v>
      </c>
      <c r="F991" s="401" t="s">
        <v>482</v>
      </c>
      <c r="G991" s="401" t="s">
        <v>483</v>
      </c>
      <c r="H991" s="401" t="s">
        <v>484</v>
      </c>
      <c r="I991" s="401" t="s">
        <v>485</v>
      </c>
      <c r="J991" s="401" t="s">
        <v>486</v>
      </c>
      <c r="K991" s="401" t="s">
        <v>487</v>
      </c>
      <c r="L991" s="400" t="s">
        <v>621</v>
      </c>
      <c r="M991" s="401" t="s">
        <v>622</v>
      </c>
      <c r="N991" s="401" t="s">
        <v>623</v>
      </c>
      <c r="O991" s="401" t="s">
        <v>487</v>
      </c>
      <c r="P991" s="401" t="s">
        <v>484</v>
      </c>
      <c r="Q991" s="400" t="s">
        <v>491</v>
      </c>
      <c r="R991" s="401" t="s">
        <v>492</v>
      </c>
      <c r="S991" s="401" t="s">
        <v>493</v>
      </c>
      <c r="T991" s="401">
        <v>50653209</v>
      </c>
      <c r="U991" s="401"/>
      <c r="V991" s="401"/>
      <c r="W991" s="402" t="s">
        <v>1613</v>
      </c>
      <c r="X991" s="401" t="s">
        <v>1537</v>
      </c>
      <c r="Y991" s="401" t="s">
        <v>590</v>
      </c>
      <c r="Z991" s="401" t="s">
        <v>497</v>
      </c>
      <c r="AA991" s="401" t="s">
        <v>498</v>
      </c>
      <c r="AB991" s="401" t="s">
        <v>499</v>
      </c>
      <c r="AC991" s="401" t="s">
        <v>500</v>
      </c>
      <c r="AD991" s="403">
        <v>292500</v>
      </c>
      <c r="AE991" s="403">
        <v>292500</v>
      </c>
      <c r="AF991" s="401" t="s">
        <v>273</v>
      </c>
      <c r="AG991" s="401">
        <v>2.2397000000000001E-4</v>
      </c>
      <c r="AH991" s="403">
        <v>66.2</v>
      </c>
      <c r="AI991" s="403">
        <v>66.2</v>
      </c>
      <c r="AJ991" s="401" t="s">
        <v>501</v>
      </c>
      <c r="AK991" s="401" t="s">
        <v>502</v>
      </c>
      <c r="AL991" s="400" t="s">
        <v>503</v>
      </c>
      <c r="AM991" s="401">
        <v>34801</v>
      </c>
      <c r="AN991" s="401">
        <v>74210</v>
      </c>
      <c r="AO991" s="400" t="s">
        <v>477</v>
      </c>
      <c r="AP991" s="400" t="s">
        <v>504</v>
      </c>
      <c r="AQ991" s="401" t="s">
        <v>1538</v>
      </c>
      <c r="AR991" s="401" t="s">
        <v>540</v>
      </c>
      <c r="AS991" s="402" t="s">
        <v>1613</v>
      </c>
      <c r="AT991" s="401" t="s">
        <v>482</v>
      </c>
      <c r="AU991" s="401" t="s">
        <v>2265</v>
      </c>
      <c r="AV991" s="403" t="s">
        <v>2266</v>
      </c>
      <c r="AW991" s="401" t="s">
        <v>2267</v>
      </c>
      <c r="AX991" s="401" t="s">
        <v>509</v>
      </c>
      <c r="AY991" s="403" t="s">
        <v>2266</v>
      </c>
      <c r="AZ991" s="401">
        <v>1040697</v>
      </c>
      <c r="BA991" s="401" t="s">
        <v>1780</v>
      </c>
      <c r="BB991" s="401" t="s">
        <v>1781</v>
      </c>
      <c r="BC991" s="401" t="s">
        <v>512</v>
      </c>
      <c r="BD991" s="401" t="s">
        <v>2268</v>
      </c>
      <c r="BE991" s="402" t="s">
        <v>980</v>
      </c>
      <c r="BF991" s="401" t="s">
        <v>273</v>
      </c>
      <c r="BG991" s="403" t="s">
        <v>2266</v>
      </c>
      <c r="BH991" s="401">
        <v>10236662</v>
      </c>
      <c r="BI991" s="401">
        <v>1</v>
      </c>
      <c r="BJ991" s="401" t="s">
        <v>2267</v>
      </c>
      <c r="BK991" s="401" t="s">
        <v>600</v>
      </c>
      <c r="BL991" s="401" t="s">
        <v>601</v>
      </c>
      <c r="BM991" s="401"/>
      <c r="BN991" s="401"/>
      <c r="BO991" s="401"/>
      <c r="BP991" s="401"/>
      <c r="BQ991" s="401"/>
      <c r="BR991" s="401"/>
    </row>
    <row r="992" spans="1:70" s="404" customFormat="1" hidden="1" x14ac:dyDescent="0.35">
      <c r="A992" s="400" t="s">
        <v>477</v>
      </c>
      <c r="B992" s="401" t="s">
        <v>478</v>
      </c>
      <c r="C992" s="401" t="s">
        <v>479</v>
      </c>
      <c r="D992" s="402" t="s">
        <v>480</v>
      </c>
      <c r="E992" s="402" t="s">
        <v>481</v>
      </c>
      <c r="F992" s="401" t="s">
        <v>482</v>
      </c>
      <c r="G992" s="401" t="s">
        <v>483</v>
      </c>
      <c r="H992" s="401" t="s">
        <v>484</v>
      </c>
      <c r="I992" s="401" t="s">
        <v>485</v>
      </c>
      <c r="J992" s="401" t="s">
        <v>486</v>
      </c>
      <c r="K992" s="401" t="s">
        <v>487</v>
      </c>
      <c r="L992" s="400" t="s">
        <v>621</v>
      </c>
      <c r="M992" s="401" t="s">
        <v>622</v>
      </c>
      <c r="N992" s="401" t="s">
        <v>623</v>
      </c>
      <c r="O992" s="401" t="s">
        <v>487</v>
      </c>
      <c r="P992" s="401" t="s">
        <v>484</v>
      </c>
      <c r="Q992" s="400" t="s">
        <v>491</v>
      </c>
      <c r="R992" s="401" t="s">
        <v>492</v>
      </c>
      <c r="S992" s="401" t="s">
        <v>493</v>
      </c>
      <c r="T992" s="401">
        <v>50653210</v>
      </c>
      <c r="U992" s="401"/>
      <c r="V992" s="401"/>
      <c r="W992" s="402" t="s">
        <v>1613</v>
      </c>
      <c r="X992" s="401" t="s">
        <v>1537</v>
      </c>
      <c r="Y992" s="401" t="s">
        <v>590</v>
      </c>
      <c r="Z992" s="401" t="s">
        <v>497</v>
      </c>
      <c r="AA992" s="401" t="s">
        <v>498</v>
      </c>
      <c r="AB992" s="401" t="s">
        <v>499</v>
      </c>
      <c r="AC992" s="401" t="s">
        <v>605</v>
      </c>
      <c r="AD992" s="403">
        <v>0</v>
      </c>
      <c r="AE992" s="403">
        <v>0</v>
      </c>
      <c r="AF992" s="401" t="s">
        <v>273</v>
      </c>
      <c r="AG992" s="401">
        <v>2.2397000000000001E-4</v>
      </c>
      <c r="AH992" s="403">
        <v>-0.69</v>
      </c>
      <c r="AI992" s="403">
        <v>-0.69</v>
      </c>
      <c r="AJ992" s="401" t="s">
        <v>501</v>
      </c>
      <c r="AK992" s="401" t="s">
        <v>502</v>
      </c>
      <c r="AL992" s="400" t="s">
        <v>503</v>
      </c>
      <c r="AM992" s="401">
        <v>34801</v>
      </c>
      <c r="AN992" s="401">
        <v>74210</v>
      </c>
      <c r="AO992" s="400" t="s">
        <v>477</v>
      </c>
      <c r="AP992" s="400" t="s">
        <v>504</v>
      </c>
      <c r="AQ992" s="401" t="s">
        <v>1538</v>
      </c>
      <c r="AR992" s="401" t="s">
        <v>540</v>
      </c>
      <c r="AS992" s="402" t="s">
        <v>1613</v>
      </c>
      <c r="AT992" s="401" t="s">
        <v>482</v>
      </c>
      <c r="AU992" s="401" t="s">
        <v>2265</v>
      </c>
      <c r="AV992" s="403" t="s">
        <v>2266</v>
      </c>
      <c r="AW992" s="401" t="s">
        <v>2267</v>
      </c>
      <c r="AX992" s="401" t="s">
        <v>509</v>
      </c>
      <c r="AY992" s="403" t="s">
        <v>606</v>
      </c>
      <c r="AZ992" s="401">
        <v>1040697</v>
      </c>
      <c r="BA992" s="401" t="s">
        <v>1780</v>
      </c>
      <c r="BB992" s="401" t="s">
        <v>1781</v>
      </c>
      <c r="BC992" s="401" t="s">
        <v>512</v>
      </c>
      <c r="BD992" s="401" t="s">
        <v>2268</v>
      </c>
      <c r="BE992" s="402" t="s">
        <v>980</v>
      </c>
      <c r="BF992" s="401" t="s">
        <v>273</v>
      </c>
      <c r="BG992" s="403" t="s">
        <v>2266</v>
      </c>
      <c r="BH992" s="401">
        <v>10236662</v>
      </c>
      <c r="BI992" s="401">
        <v>1</v>
      </c>
      <c r="BJ992" s="401" t="s">
        <v>2267</v>
      </c>
      <c r="BK992" s="401" t="s">
        <v>600</v>
      </c>
      <c r="BL992" s="401" t="s">
        <v>601</v>
      </c>
      <c r="BM992" s="401"/>
      <c r="BN992" s="401"/>
      <c r="BO992" s="401"/>
      <c r="BP992" s="401"/>
      <c r="BQ992" s="401"/>
      <c r="BR992" s="401"/>
    </row>
    <row r="993" spans="1:70" s="404" customFormat="1" hidden="1" x14ac:dyDescent="0.35">
      <c r="A993" s="400" t="s">
        <v>477</v>
      </c>
      <c r="B993" s="401" t="s">
        <v>478</v>
      </c>
      <c r="C993" s="401" t="s">
        <v>479</v>
      </c>
      <c r="D993" s="402" t="s">
        <v>480</v>
      </c>
      <c r="E993" s="402" t="s">
        <v>481</v>
      </c>
      <c r="F993" s="401" t="s">
        <v>482</v>
      </c>
      <c r="G993" s="401" t="s">
        <v>483</v>
      </c>
      <c r="H993" s="401" t="s">
        <v>484</v>
      </c>
      <c r="I993" s="401" t="s">
        <v>485</v>
      </c>
      <c r="J993" s="401" t="s">
        <v>486</v>
      </c>
      <c r="K993" s="401" t="s">
        <v>487</v>
      </c>
      <c r="L993" s="400" t="s">
        <v>621</v>
      </c>
      <c r="M993" s="401" t="s">
        <v>622</v>
      </c>
      <c r="N993" s="401" t="s">
        <v>623</v>
      </c>
      <c r="O993" s="401" t="s">
        <v>487</v>
      </c>
      <c r="P993" s="401" t="s">
        <v>484</v>
      </c>
      <c r="Q993" s="400" t="s">
        <v>491</v>
      </c>
      <c r="R993" s="401" t="s">
        <v>492</v>
      </c>
      <c r="S993" s="401" t="s">
        <v>493</v>
      </c>
      <c r="T993" s="401">
        <v>50653211</v>
      </c>
      <c r="U993" s="401"/>
      <c r="V993" s="401"/>
      <c r="W993" s="402" t="s">
        <v>975</v>
      </c>
      <c r="X993" s="401" t="s">
        <v>1537</v>
      </c>
      <c r="Y993" s="401" t="s">
        <v>590</v>
      </c>
      <c r="Z993" s="401" t="s">
        <v>497</v>
      </c>
      <c r="AA993" s="401" t="s">
        <v>498</v>
      </c>
      <c r="AB993" s="401" t="s">
        <v>499</v>
      </c>
      <c r="AC993" s="401" t="s">
        <v>605</v>
      </c>
      <c r="AD993" s="403">
        <v>0</v>
      </c>
      <c r="AE993" s="403">
        <v>0</v>
      </c>
      <c r="AF993" s="401" t="s">
        <v>273</v>
      </c>
      <c r="AG993" s="401">
        <v>2.2636999999999999E-4</v>
      </c>
      <c r="AH993" s="403">
        <v>-1.19</v>
      </c>
      <c r="AI993" s="403">
        <v>-1.19</v>
      </c>
      <c r="AJ993" s="401" t="s">
        <v>501</v>
      </c>
      <c r="AK993" s="401" t="s">
        <v>502</v>
      </c>
      <c r="AL993" s="400" t="s">
        <v>503</v>
      </c>
      <c r="AM993" s="401">
        <v>34801</v>
      </c>
      <c r="AN993" s="401">
        <v>74210</v>
      </c>
      <c r="AO993" s="400" t="s">
        <v>477</v>
      </c>
      <c r="AP993" s="400" t="s">
        <v>504</v>
      </c>
      <c r="AQ993" s="401" t="s">
        <v>1538</v>
      </c>
      <c r="AR993" s="401" t="s">
        <v>947</v>
      </c>
      <c r="AS993" s="402" t="s">
        <v>975</v>
      </c>
      <c r="AT993" s="401" t="s">
        <v>482</v>
      </c>
      <c r="AU993" s="401" t="s">
        <v>2269</v>
      </c>
      <c r="AV993" s="403" t="s">
        <v>2270</v>
      </c>
      <c r="AW993" s="401" t="s">
        <v>2271</v>
      </c>
      <c r="AX993" s="401" t="s">
        <v>509</v>
      </c>
      <c r="AY993" s="403" t="s">
        <v>606</v>
      </c>
      <c r="AZ993" s="401">
        <v>1040665</v>
      </c>
      <c r="BA993" s="401" t="s">
        <v>2247</v>
      </c>
      <c r="BB993" s="401" t="s">
        <v>2248</v>
      </c>
      <c r="BC993" s="401" t="s">
        <v>512</v>
      </c>
      <c r="BD993" s="401" t="s">
        <v>2272</v>
      </c>
      <c r="BE993" s="402" t="s">
        <v>980</v>
      </c>
      <c r="BF993" s="401" t="s">
        <v>273</v>
      </c>
      <c r="BG993" s="403" t="s">
        <v>2270</v>
      </c>
      <c r="BH993" s="401">
        <v>10213319</v>
      </c>
      <c r="BI993" s="401">
        <v>1</v>
      </c>
      <c r="BJ993" s="401" t="s">
        <v>2271</v>
      </c>
      <c r="BK993" s="401" t="s">
        <v>600</v>
      </c>
      <c r="BL993" s="401" t="s">
        <v>601</v>
      </c>
      <c r="BM993" s="401"/>
      <c r="BN993" s="401"/>
      <c r="BO993" s="401"/>
      <c r="BP993" s="401"/>
      <c r="BQ993" s="401"/>
      <c r="BR993" s="401"/>
    </row>
    <row r="994" spans="1:70" s="404" customFormat="1" hidden="1" x14ac:dyDescent="0.35">
      <c r="A994" s="400" t="s">
        <v>477</v>
      </c>
      <c r="B994" s="401" t="s">
        <v>478</v>
      </c>
      <c r="C994" s="401" t="s">
        <v>479</v>
      </c>
      <c r="D994" s="402" t="s">
        <v>480</v>
      </c>
      <c r="E994" s="402" t="s">
        <v>481</v>
      </c>
      <c r="F994" s="401" t="s">
        <v>482</v>
      </c>
      <c r="G994" s="401" t="s">
        <v>483</v>
      </c>
      <c r="H994" s="401" t="s">
        <v>484</v>
      </c>
      <c r="I994" s="401" t="s">
        <v>485</v>
      </c>
      <c r="J994" s="401" t="s">
        <v>486</v>
      </c>
      <c r="K994" s="401" t="s">
        <v>487</v>
      </c>
      <c r="L994" s="400" t="s">
        <v>621</v>
      </c>
      <c r="M994" s="401" t="s">
        <v>622</v>
      </c>
      <c r="N994" s="401" t="s">
        <v>623</v>
      </c>
      <c r="O994" s="401" t="s">
        <v>487</v>
      </c>
      <c r="P994" s="401" t="s">
        <v>484</v>
      </c>
      <c r="Q994" s="400" t="s">
        <v>491</v>
      </c>
      <c r="R994" s="401" t="s">
        <v>492</v>
      </c>
      <c r="S994" s="401" t="s">
        <v>493</v>
      </c>
      <c r="T994" s="401">
        <v>50653212</v>
      </c>
      <c r="U994" s="401"/>
      <c r="V994" s="401"/>
      <c r="W994" s="402" t="s">
        <v>975</v>
      </c>
      <c r="X994" s="401" t="s">
        <v>1537</v>
      </c>
      <c r="Y994" s="401" t="s">
        <v>590</v>
      </c>
      <c r="Z994" s="401" t="s">
        <v>497</v>
      </c>
      <c r="AA994" s="401" t="s">
        <v>498</v>
      </c>
      <c r="AB994" s="401" t="s">
        <v>499</v>
      </c>
      <c r="AC994" s="401" t="s">
        <v>500</v>
      </c>
      <c r="AD994" s="403">
        <v>299000</v>
      </c>
      <c r="AE994" s="403">
        <v>299000</v>
      </c>
      <c r="AF994" s="401" t="s">
        <v>273</v>
      </c>
      <c r="AG994" s="401">
        <v>2.2636999999999999E-4</v>
      </c>
      <c r="AH994" s="403">
        <v>68.87</v>
      </c>
      <c r="AI994" s="403">
        <v>68.87</v>
      </c>
      <c r="AJ994" s="401" t="s">
        <v>501</v>
      </c>
      <c r="AK994" s="401" t="s">
        <v>502</v>
      </c>
      <c r="AL994" s="400" t="s">
        <v>503</v>
      </c>
      <c r="AM994" s="401">
        <v>34801</v>
      </c>
      <c r="AN994" s="401">
        <v>74210</v>
      </c>
      <c r="AO994" s="400" t="s">
        <v>477</v>
      </c>
      <c r="AP994" s="400" t="s">
        <v>504</v>
      </c>
      <c r="AQ994" s="401" t="s">
        <v>1538</v>
      </c>
      <c r="AR994" s="401" t="s">
        <v>947</v>
      </c>
      <c r="AS994" s="402" t="s">
        <v>975</v>
      </c>
      <c r="AT994" s="401" t="s">
        <v>482</v>
      </c>
      <c r="AU994" s="401" t="s">
        <v>2269</v>
      </c>
      <c r="AV994" s="403" t="s">
        <v>2270</v>
      </c>
      <c r="AW994" s="401" t="s">
        <v>2271</v>
      </c>
      <c r="AX994" s="401" t="s">
        <v>509</v>
      </c>
      <c r="AY994" s="403" t="s">
        <v>2270</v>
      </c>
      <c r="AZ994" s="401">
        <v>1040665</v>
      </c>
      <c r="BA994" s="401" t="s">
        <v>2247</v>
      </c>
      <c r="BB994" s="401" t="s">
        <v>2248</v>
      </c>
      <c r="BC994" s="401" t="s">
        <v>512</v>
      </c>
      <c r="BD994" s="401" t="s">
        <v>2272</v>
      </c>
      <c r="BE994" s="402" t="s">
        <v>980</v>
      </c>
      <c r="BF994" s="401" t="s">
        <v>273</v>
      </c>
      <c r="BG994" s="403" t="s">
        <v>2270</v>
      </c>
      <c r="BH994" s="401">
        <v>10213319</v>
      </c>
      <c r="BI994" s="401">
        <v>1</v>
      </c>
      <c r="BJ994" s="401" t="s">
        <v>2271</v>
      </c>
      <c r="BK994" s="401" t="s">
        <v>600</v>
      </c>
      <c r="BL994" s="401" t="s">
        <v>601</v>
      </c>
      <c r="BM994" s="401"/>
      <c r="BN994" s="401"/>
      <c r="BO994" s="401"/>
      <c r="BP994" s="401"/>
      <c r="BQ994" s="401"/>
      <c r="BR994" s="401"/>
    </row>
    <row r="995" spans="1:70" hidden="1" x14ac:dyDescent="0.35">
      <c r="A995" s="301" t="s">
        <v>477</v>
      </c>
      <c r="B995" s="302" t="s">
        <v>478</v>
      </c>
      <c r="C995" s="302" t="s">
        <v>479</v>
      </c>
      <c r="D995" s="303" t="s">
        <v>480</v>
      </c>
      <c r="E995" s="303" t="s">
        <v>481</v>
      </c>
      <c r="F995" s="302" t="s">
        <v>482</v>
      </c>
      <c r="G995" s="302" t="s">
        <v>483</v>
      </c>
      <c r="H995" s="302" t="s">
        <v>484</v>
      </c>
      <c r="I995" s="302" t="s">
        <v>485</v>
      </c>
      <c r="J995" s="302" t="s">
        <v>486</v>
      </c>
      <c r="K995" s="302" t="s">
        <v>487</v>
      </c>
      <c r="L995" s="301" t="s">
        <v>621</v>
      </c>
      <c r="M995" s="302" t="s">
        <v>622</v>
      </c>
      <c r="N995" s="302" t="s">
        <v>623</v>
      </c>
      <c r="O995" s="302" t="s">
        <v>487</v>
      </c>
      <c r="P995" s="302" t="s">
        <v>484</v>
      </c>
      <c r="Q995" s="301" t="s">
        <v>491</v>
      </c>
      <c r="R995" s="302" t="s">
        <v>492</v>
      </c>
      <c r="S995" s="302" t="s">
        <v>493</v>
      </c>
      <c r="T995" s="302">
        <v>50693976</v>
      </c>
      <c r="U995" s="302"/>
      <c r="V995" s="302"/>
      <c r="W995" s="303" t="s">
        <v>1796</v>
      </c>
      <c r="X995" s="302" t="s">
        <v>792</v>
      </c>
      <c r="Y995" s="302" t="s">
        <v>590</v>
      </c>
      <c r="Z995" s="302" t="s">
        <v>793</v>
      </c>
      <c r="AA995" s="302"/>
      <c r="AB995" s="302" t="s">
        <v>794</v>
      </c>
      <c r="AC995" s="302" t="s">
        <v>795</v>
      </c>
      <c r="AD995" s="304">
        <v>0</v>
      </c>
      <c r="AE995" s="304">
        <v>426475</v>
      </c>
      <c r="AF995" s="302" t="s">
        <v>273</v>
      </c>
      <c r="AG995" s="302">
        <v>2.2397000000000001E-4</v>
      </c>
      <c r="AH995" s="304">
        <v>0</v>
      </c>
      <c r="AI995" s="304">
        <v>95.52</v>
      </c>
      <c r="AJ995" s="302"/>
      <c r="AK995" s="302"/>
      <c r="AL995" s="301"/>
      <c r="AM995" s="302"/>
      <c r="AN995" s="302"/>
      <c r="AO995" s="301"/>
      <c r="AP995" s="301"/>
      <c r="AQ995" s="302" t="s">
        <v>796</v>
      </c>
      <c r="AR995" s="302"/>
      <c r="AS995" s="303"/>
      <c r="AT995" s="302"/>
      <c r="AU995" s="302"/>
      <c r="AV995" s="304"/>
      <c r="AW995" s="302"/>
      <c r="AX995" s="302"/>
      <c r="AY995" s="304"/>
      <c r="AZ995" s="302"/>
      <c r="BA995" s="302"/>
      <c r="BB995" s="302"/>
      <c r="BC995" s="302"/>
      <c r="BD995" s="302"/>
      <c r="BE995" s="303"/>
      <c r="BF995" s="302"/>
      <c r="BG995" s="304"/>
      <c r="BH995" s="302"/>
      <c r="BI995" s="302"/>
      <c r="BJ995" s="302"/>
      <c r="BK995" s="302"/>
      <c r="BL995" s="302"/>
      <c r="BM995" s="302"/>
      <c r="BN995" s="302"/>
      <c r="BO995" s="302"/>
      <c r="BP995" s="302"/>
      <c r="BQ995" s="302"/>
      <c r="BR995" s="302"/>
    </row>
    <row r="996" spans="1:70" hidden="1" x14ac:dyDescent="0.35">
      <c r="A996" s="301" t="s">
        <v>477</v>
      </c>
      <c r="B996" s="302" t="s">
        <v>478</v>
      </c>
      <c r="C996" s="302" t="s">
        <v>479</v>
      </c>
      <c r="D996" s="303" t="s">
        <v>480</v>
      </c>
      <c r="E996" s="303" t="s">
        <v>481</v>
      </c>
      <c r="F996" s="302" t="s">
        <v>482</v>
      </c>
      <c r="G996" s="302" t="s">
        <v>483</v>
      </c>
      <c r="H996" s="302" t="s">
        <v>484</v>
      </c>
      <c r="I996" s="302" t="s">
        <v>485</v>
      </c>
      <c r="J996" s="302" t="s">
        <v>486</v>
      </c>
      <c r="K996" s="302" t="s">
        <v>487</v>
      </c>
      <c r="L996" s="301" t="s">
        <v>621</v>
      </c>
      <c r="M996" s="302" t="s">
        <v>622</v>
      </c>
      <c r="N996" s="302" t="s">
        <v>623</v>
      </c>
      <c r="O996" s="302" t="s">
        <v>487</v>
      </c>
      <c r="P996" s="302" t="s">
        <v>484</v>
      </c>
      <c r="Q996" s="301" t="s">
        <v>491</v>
      </c>
      <c r="R996" s="302" t="s">
        <v>492</v>
      </c>
      <c r="S996" s="302" t="s">
        <v>493</v>
      </c>
      <c r="T996" s="302">
        <v>50693977</v>
      </c>
      <c r="U996" s="302"/>
      <c r="V996" s="302"/>
      <c r="W996" s="303" t="s">
        <v>975</v>
      </c>
      <c r="X996" s="302" t="s">
        <v>792</v>
      </c>
      <c r="Y996" s="302" t="s">
        <v>590</v>
      </c>
      <c r="Z996" s="302" t="s">
        <v>793</v>
      </c>
      <c r="AA996" s="302"/>
      <c r="AB996" s="302" t="s">
        <v>794</v>
      </c>
      <c r="AC996" s="302" t="s">
        <v>795</v>
      </c>
      <c r="AD996" s="304">
        <v>0</v>
      </c>
      <c r="AE996" s="304">
        <v>20930</v>
      </c>
      <c r="AF996" s="302" t="s">
        <v>273</v>
      </c>
      <c r="AG996" s="302">
        <v>2.2636999999999999E-4</v>
      </c>
      <c r="AH996" s="304">
        <v>0</v>
      </c>
      <c r="AI996" s="304">
        <v>4.74</v>
      </c>
      <c r="AJ996" s="302"/>
      <c r="AK996" s="302"/>
      <c r="AL996" s="301"/>
      <c r="AM996" s="302"/>
      <c r="AN996" s="302"/>
      <c r="AO996" s="301"/>
      <c r="AP996" s="301"/>
      <c r="AQ996" s="302" t="s">
        <v>796</v>
      </c>
      <c r="AR996" s="302"/>
      <c r="AS996" s="303"/>
      <c r="AT996" s="302"/>
      <c r="AU996" s="302"/>
      <c r="AV996" s="304"/>
      <c r="AW996" s="302"/>
      <c r="AX996" s="302"/>
      <c r="AY996" s="304"/>
      <c r="AZ996" s="302"/>
      <c r="BA996" s="302"/>
      <c r="BB996" s="302"/>
      <c r="BC996" s="302"/>
      <c r="BD996" s="302"/>
      <c r="BE996" s="303"/>
      <c r="BF996" s="302"/>
      <c r="BG996" s="304"/>
      <c r="BH996" s="302"/>
      <c r="BI996" s="302"/>
      <c r="BJ996" s="302"/>
      <c r="BK996" s="302"/>
      <c r="BL996" s="302"/>
      <c r="BM996" s="302"/>
      <c r="BN996" s="302"/>
      <c r="BO996" s="302"/>
      <c r="BP996" s="302"/>
      <c r="BQ996" s="302"/>
      <c r="BR996" s="302"/>
    </row>
    <row r="997" spans="1:70" hidden="1" x14ac:dyDescent="0.35">
      <c r="A997" s="301" t="s">
        <v>477</v>
      </c>
      <c r="B997" s="302" t="s">
        <v>478</v>
      </c>
      <c r="C997" s="302" t="s">
        <v>479</v>
      </c>
      <c r="D997" s="303" t="s">
        <v>480</v>
      </c>
      <c r="E997" s="303" t="s">
        <v>481</v>
      </c>
      <c r="F997" s="302" t="s">
        <v>482</v>
      </c>
      <c r="G997" s="302" t="s">
        <v>483</v>
      </c>
      <c r="H997" s="302" t="s">
        <v>484</v>
      </c>
      <c r="I997" s="302" t="s">
        <v>485</v>
      </c>
      <c r="J997" s="302" t="s">
        <v>486</v>
      </c>
      <c r="K997" s="302" t="s">
        <v>487</v>
      </c>
      <c r="L997" s="301" t="s">
        <v>621</v>
      </c>
      <c r="M997" s="302" t="s">
        <v>622</v>
      </c>
      <c r="N997" s="302" t="s">
        <v>623</v>
      </c>
      <c r="O997" s="302" t="s">
        <v>487</v>
      </c>
      <c r="P997" s="302" t="s">
        <v>484</v>
      </c>
      <c r="Q997" s="301" t="s">
        <v>491</v>
      </c>
      <c r="R997" s="302" t="s">
        <v>492</v>
      </c>
      <c r="S997" s="302" t="s">
        <v>493</v>
      </c>
      <c r="T997" s="302">
        <v>50694627</v>
      </c>
      <c r="U997" s="302"/>
      <c r="V997" s="302"/>
      <c r="W997" s="303" t="s">
        <v>552</v>
      </c>
      <c r="X997" s="302" t="s">
        <v>879</v>
      </c>
      <c r="Y997" s="302" t="s">
        <v>590</v>
      </c>
      <c r="Z997" s="302" t="s">
        <v>880</v>
      </c>
      <c r="AA997" s="302"/>
      <c r="AB997" s="302" t="s">
        <v>880</v>
      </c>
      <c r="AC997" s="302" t="s">
        <v>880</v>
      </c>
      <c r="AD997" s="304">
        <v>-0.69</v>
      </c>
      <c r="AE997" s="304">
        <v>-0.69</v>
      </c>
      <c r="AF997" s="302" t="s">
        <v>741</v>
      </c>
      <c r="AG997" s="302">
        <v>1</v>
      </c>
      <c r="AH997" s="304">
        <v>-0.69</v>
      </c>
      <c r="AI997" s="304">
        <v>-0.69</v>
      </c>
      <c r="AJ997" s="302" t="s">
        <v>501</v>
      </c>
      <c r="AK997" s="302" t="s">
        <v>502</v>
      </c>
      <c r="AL997" s="301" t="s">
        <v>503</v>
      </c>
      <c r="AM997" s="302">
        <v>34801</v>
      </c>
      <c r="AN997" s="302">
        <v>76135</v>
      </c>
      <c r="AO997" s="301" t="s">
        <v>477</v>
      </c>
      <c r="AP997" s="301" t="s">
        <v>504</v>
      </c>
      <c r="AQ997" s="302" t="s">
        <v>885</v>
      </c>
      <c r="AR997" s="302"/>
      <c r="AS997" s="303"/>
      <c r="AT997" s="302"/>
      <c r="AU997" s="302"/>
      <c r="AV997" s="304"/>
      <c r="AW997" s="302"/>
      <c r="AX997" s="302"/>
      <c r="AY997" s="304"/>
      <c r="AZ997" s="302"/>
      <c r="BA997" s="302"/>
      <c r="BB997" s="302"/>
      <c r="BC997" s="302"/>
      <c r="BD997" s="302"/>
      <c r="BE997" s="303"/>
      <c r="BF997" s="302"/>
      <c r="BG997" s="304"/>
      <c r="BH997" s="302"/>
      <c r="BI997" s="302"/>
      <c r="BJ997" s="302"/>
      <c r="BK997" s="302"/>
      <c r="BL997" s="302"/>
      <c r="BM997" s="302"/>
      <c r="BN997" s="302"/>
      <c r="BO997" s="302"/>
      <c r="BP997" s="302"/>
      <c r="BQ997" s="302"/>
      <c r="BR997" s="302"/>
    </row>
    <row r="998" spans="1:70" hidden="1" x14ac:dyDescent="0.35">
      <c r="A998" s="301" t="s">
        <v>477</v>
      </c>
      <c r="B998" s="302" t="s">
        <v>478</v>
      </c>
      <c r="C998" s="302" t="s">
        <v>479</v>
      </c>
      <c r="D998" s="303" t="s">
        <v>480</v>
      </c>
      <c r="E998" s="303" t="s">
        <v>481</v>
      </c>
      <c r="F998" s="302" t="s">
        <v>482</v>
      </c>
      <c r="G998" s="302" t="s">
        <v>483</v>
      </c>
      <c r="H998" s="302" t="s">
        <v>484</v>
      </c>
      <c r="I998" s="302" t="s">
        <v>485</v>
      </c>
      <c r="J998" s="302" t="s">
        <v>486</v>
      </c>
      <c r="K998" s="302" t="s">
        <v>487</v>
      </c>
      <c r="L998" s="301" t="s">
        <v>621</v>
      </c>
      <c r="M998" s="302" t="s">
        <v>622</v>
      </c>
      <c r="N998" s="302" t="s">
        <v>623</v>
      </c>
      <c r="O998" s="302" t="s">
        <v>487</v>
      </c>
      <c r="P998" s="302" t="s">
        <v>484</v>
      </c>
      <c r="Q998" s="301" t="s">
        <v>491</v>
      </c>
      <c r="R998" s="302" t="s">
        <v>492</v>
      </c>
      <c r="S998" s="302" t="s">
        <v>493</v>
      </c>
      <c r="T998" s="302">
        <v>50694638</v>
      </c>
      <c r="U998" s="302"/>
      <c r="V998" s="302"/>
      <c r="W998" s="303" t="s">
        <v>552</v>
      </c>
      <c r="X998" s="302" t="s">
        <v>883</v>
      </c>
      <c r="Y998" s="302" t="s">
        <v>590</v>
      </c>
      <c r="Z998" s="302" t="s">
        <v>880</v>
      </c>
      <c r="AA998" s="302"/>
      <c r="AB998" s="302" t="s">
        <v>880</v>
      </c>
      <c r="AC998" s="302" t="s">
        <v>880</v>
      </c>
      <c r="AD998" s="304">
        <v>0.02</v>
      </c>
      <c r="AE998" s="304">
        <v>0.02</v>
      </c>
      <c r="AF998" s="302" t="s">
        <v>741</v>
      </c>
      <c r="AG998" s="302">
        <v>1</v>
      </c>
      <c r="AH998" s="304">
        <v>0.02</v>
      </c>
      <c r="AI998" s="304">
        <v>0.02</v>
      </c>
      <c r="AJ998" s="302" t="s">
        <v>501</v>
      </c>
      <c r="AK998" s="302" t="s">
        <v>502</v>
      </c>
      <c r="AL998" s="301" t="s">
        <v>503</v>
      </c>
      <c r="AM998" s="302">
        <v>34801</v>
      </c>
      <c r="AN998" s="302">
        <v>76125</v>
      </c>
      <c r="AO998" s="301" t="s">
        <v>477</v>
      </c>
      <c r="AP998" s="301" t="s">
        <v>504</v>
      </c>
      <c r="AQ998" s="302" t="s">
        <v>924</v>
      </c>
      <c r="AR998" s="302"/>
      <c r="AS998" s="303"/>
      <c r="AT998" s="302"/>
      <c r="AU998" s="302"/>
      <c r="AV998" s="304"/>
      <c r="AW998" s="302"/>
      <c r="AX998" s="302"/>
      <c r="AY998" s="304"/>
      <c r="AZ998" s="302"/>
      <c r="BA998" s="302"/>
      <c r="BB998" s="302"/>
      <c r="BC998" s="302"/>
      <c r="BD998" s="302"/>
      <c r="BE998" s="303"/>
      <c r="BF998" s="302"/>
      <c r="BG998" s="304"/>
      <c r="BH998" s="302"/>
      <c r="BI998" s="302"/>
      <c r="BJ998" s="302"/>
      <c r="BK998" s="302"/>
      <c r="BL998" s="302"/>
      <c r="BM998" s="302"/>
      <c r="BN998" s="302"/>
      <c r="BO998" s="302"/>
      <c r="BP998" s="302"/>
      <c r="BQ998" s="302"/>
      <c r="BR998" s="302"/>
    </row>
    <row r="999" spans="1:70" hidden="1" x14ac:dyDescent="0.35">
      <c r="A999" s="301" t="s">
        <v>477</v>
      </c>
      <c r="B999" s="302" t="s">
        <v>478</v>
      </c>
      <c r="C999" s="302" t="s">
        <v>479</v>
      </c>
      <c r="D999" s="303" t="s">
        <v>480</v>
      </c>
      <c r="E999" s="303" t="s">
        <v>481</v>
      </c>
      <c r="F999" s="302" t="s">
        <v>482</v>
      </c>
      <c r="G999" s="302" t="s">
        <v>483</v>
      </c>
      <c r="H999" s="302" t="s">
        <v>484</v>
      </c>
      <c r="I999" s="302" t="s">
        <v>485</v>
      </c>
      <c r="J999" s="302" t="s">
        <v>486</v>
      </c>
      <c r="K999" s="302" t="s">
        <v>487</v>
      </c>
      <c r="L999" s="301" t="s">
        <v>621</v>
      </c>
      <c r="M999" s="302" t="s">
        <v>622</v>
      </c>
      <c r="N999" s="302" t="s">
        <v>623</v>
      </c>
      <c r="O999" s="302" t="s">
        <v>487</v>
      </c>
      <c r="P999" s="302" t="s">
        <v>484</v>
      </c>
      <c r="Q999" s="301" t="s">
        <v>491</v>
      </c>
      <c r="R999" s="302" t="s">
        <v>492</v>
      </c>
      <c r="S999" s="302" t="s">
        <v>493</v>
      </c>
      <c r="T999" s="302">
        <v>50694652</v>
      </c>
      <c r="U999" s="302"/>
      <c r="V999" s="302"/>
      <c r="W999" s="303" t="s">
        <v>552</v>
      </c>
      <c r="X999" s="302" t="s">
        <v>883</v>
      </c>
      <c r="Y999" s="302" t="s">
        <v>590</v>
      </c>
      <c r="Z999" s="302" t="s">
        <v>880</v>
      </c>
      <c r="AA999" s="302"/>
      <c r="AB999" s="302" t="s">
        <v>880</v>
      </c>
      <c r="AC999" s="302" t="s">
        <v>880</v>
      </c>
      <c r="AD999" s="304">
        <v>0.46</v>
      </c>
      <c r="AE999" s="304">
        <v>0.46</v>
      </c>
      <c r="AF999" s="302" t="s">
        <v>741</v>
      </c>
      <c r="AG999" s="302">
        <v>1</v>
      </c>
      <c r="AH999" s="304">
        <v>0.46</v>
      </c>
      <c r="AI999" s="304">
        <v>0.46</v>
      </c>
      <c r="AJ999" s="302" t="s">
        <v>501</v>
      </c>
      <c r="AK999" s="302" t="s">
        <v>502</v>
      </c>
      <c r="AL999" s="301" t="s">
        <v>503</v>
      </c>
      <c r="AM999" s="302">
        <v>34801</v>
      </c>
      <c r="AN999" s="302">
        <v>76125</v>
      </c>
      <c r="AO999" s="301" t="s">
        <v>477</v>
      </c>
      <c r="AP999" s="301" t="s">
        <v>504</v>
      </c>
      <c r="AQ999" s="302" t="s">
        <v>924</v>
      </c>
      <c r="AR999" s="302"/>
      <c r="AS999" s="303"/>
      <c r="AT999" s="302"/>
      <c r="AU999" s="302"/>
      <c r="AV999" s="304"/>
      <c r="AW999" s="302"/>
      <c r="AX999" s="302"/>
      <c r="AY999" s="304"/>
      <c r="AZ999" s="302"/>
      <c r="BA999" s="302"/>
      <c r="BB999" s="302"/>
      <c r="BC999" s="302"/>
      <c r="BD999" s="302"/>
      <c r="BE999" s="303"/>
      <c r="BF999" s="302"/>
      <c r="BG999" s="304"/>
      <c r="BH999" s="302"/>
      <c r="BI999" s="302"/>
      <c r="BJ999" s="302"/>
      <c r="BK999" s="302"/>
      <c r="BL999" s="302"/>
      <c r="BM999" s="302"/>
      <c r="BN999" s="302"/>
      <c r="BO999" s="302"/>
      <c r="BP999" s="302"/>
      <c r="BQ999" s="302"/>
      <c r="BR999" s="302"/>
    </row>
    <row r="1000" spans="1:70" s="248" customFormat="1" hidden="1" x14ac:dyDescent="0.35">
      <c r="A1000" s="415" t="s">
        <v>477</v>
      </c>
      <c r="B1000" s="416" t="s">
        <v>478</v>
      </c>
      <c r="C1000" s="416" t="s">
        <v>479</v>
      </c>
      <c r="D1000" s="417" t="s">
        <v>480</v>
      </c>
      <c r="E1000" s="417" t="s">
        <v>481</v>
      </c>
      <c r="F1000" s="416" t="s">
        <v>482</v>
      </c>
      <c r="G1000" s="416" t="s">
        <v>483</v>
      </c>
      <c r="H1000" s="416" t="s">
        <v>484</v>
      </c>
      <c r="I1000" s="416" t="s">
        <v>485</v>
      </c>
      <c r="J1000" s="416" t="s">
        <v>486</v>
      </c>
      <c r="K1000" s="416" t="s">
        <v>487</v>
      </c>
      <c r="L1000" s="415" t="s">
        <v>621</v>
      </c>
      <c r="M1000" s="416" t="s">
        <v>622</v>
      </c>
      <c r="N1000" s="416" t="s">
        <v>623</v>
      </c>
      <c r="O1000" s="416" t="s">
        <v>487</v>
      </c>
      <c r="P1000" s="416" t="s">
        <v>484</v>
      </c>
      <c r="Q1000" s="415" t="s">
        <v>491</v>
      </c>
      <c r="R1000" s="416" t="s">
        <v>492</v>
      </c>
      <c r="S1000" s="416" t="s">
        <v>493</v>
      </c>
      <c r="T1000" s="416">
        <v>51177246</v>
      </c>
      <c r="U1000" s="416"/>
      <c r="V1000" s="416"/>
      <c r="W1000" s="417" t="s">
        <v>533</v>
      </c>
      <c r="X1000" s="416" t="s">
        <v>764</v>
      </c>
      <c r="Y1000" s="416" t="s">
        <v>496</v>
      </c>
      <c r="Z1000" s="416" t="s">
        <v>497</v>
      </c>
      <c r="AA1000" s="416" t="s">
        <v>498</v>
      </c>
      <c r="AB1000" s="416" t="s">
        <v>499</v>
      </c>
      <c r="AC1000" s="416" t="s">
        <v>500</v>
      </c>
      <c r="AD1000" s="418">
        <v>70000</v>
      </c>
      <c r="AE1000" s="418">
        <v>70000</v>
      </c>
      <c r="AF1000" s="416" t="s">
        <v>273</v>
      </c>
      <c r="AG1000" s="416">
        <v>2.2748000000000001E-4</v>
      </c>
      <c r="AH1000" s="418">
        <v>15.44</v>
      </c>
      <c r="AI1000" s="418">
        <v>15.44</v>
      </c>
      <c r="AJ1000" s="416" t="s">
        <v>501</v>
      </c>
      <c r="AK1000" s="416" t="s">
        <v>502</v>
      </c>
      <c r="AL1000" s="415" t="s">
        <v>503</v>
      </c>
      <c r="AM1000" s="416">
        <v>34810</v>
      </c>
      <c r="AN1000" s="416">
        <v>71610</v>
      </c>
      <c r="AO1000" s="415" t="s">
        <v>477</v>
      </c>
      <c r="AP1000" s="415" t="s">
        <v>504</v>
      </c>
      <c r="AQ1000" s="416" t="s">
        <v>766</v>
      </c>
      <c r="AR1000" s="416" t="s">
        <v>540</v>
      </c>
      <c r="AS1000" s="417" t="s">
        <v>539</v>
      </c>
      <c r="AT1000" s="416" t="s">
        <v>482</v>
      </c>
      <c r="AU1000" s="416" t="s">
        <v>2105</v>
      </c>
      <c r="AV1000" s="418" t="s">
        <v>2106</v>
      </c>
      <c r="AW1000" s="416" t="s">
        <v>751</v>
      </c>
      <c r="AX1000" s="416" t="s">
        <v>960</v>
      </c>
      <c r="AY1000" s="418" t="s">
        <v>2273</v>
      </c>
      <c r="AZ1000" s="416">
        <v>1040764</v>
      </c>
      <c r="BA1000" s="416" t="s">
        <v>749</v>
      </c>
      <c r="BB1000" s="416" t="s">
        <v>750</v>
      </c>
      <c r="BC1000" s="416" t="s">
        <v>512</v>
      </c>
      <c r="BD1000" s="416" t="s">
        <v>2108</v>
      </c>
      <c r="BE1000" s="417" t="s">
        <v>2109</v>
      </c>
      <c r="BF1000" s="416" t="s">
        <v>273</v>
      </c>
      <c r="BG1000" s="418" t="s">
        <v>2106</v>
      </c>
      <c r="BH1000" s="416">
        <v>10189615</v>
      </c>
      <c r="BI1000" s="416">
        <v>1</v>
      </c>
      <c r="BJ1000" s="416" t="s">
        <v>751</v>
      </c>
      <c r="BK1000" s="416" t="s">
        <v>752</v>
      </c>
      <c r="BL1000" s="416" t="s">
        <v>745</v>
      </c>
      <c r="BM1000" s="416"/>
      <c r="BN1000" s="416"/>
      <c r="BO1000" s="416"/>
      <c r="BP1000" s="416"/>
      <c r="BQ1000" s="416"/>
      <c r="BR1000" s="416"/>
    </row>
    <row r="1001" spans="1:70" s="248" customFormat="1" hidden="1" x14ac:dyDescent="0.35">
      <c r="A1001" s="415" t="s">
        <v>477</v>
      </c>
      <c r="B1001" s="416" t="s">
        <v>478</v>
      </c>
      <c r="C1001" s="416" t="s">
        <v>479</v>
      </c>
      <c r="D1001" s="417" t="s">
        <v>480</v>
      </c>
      <c r="E1001" s="417" t="s">
        <v>481</v>
      </c>
      <c r="F1001" s="416" t="s">
        <v>482</v>
      </c>
      <c r="G1001" s="416" t="s">
        <v>483</v>
      </c>
      <c r="H1001" s="416" t="s">
        <v>484</v>
      </c>
      <c r="I1001" s="416" t="s">
        <v>485</v>
      </c>
      <c r="J1001" s="416" t="s">
        <v>486</v>
      </c>
      <c r="K1001" s="416" t="s">
        <v>487</v>
      </c>
      <c r="L1001" s="415" t="s">
        <v>621</v>
      </c>
      <c r="M1001" s="416" t="s">
        <v>622</v>
      </c>
      <c r="N1001" s="416" t="s">
        <v>623</v>
      </c>
      <c r="O1001" s="416" t="s">
        <v>487</v>
      </c>
      <c r="P1001" s="416" t="s">
        <v>484</v>
      </c>
      <c r="Q1001" s="415" t="s">
        <v>491</v>
      </c>
      <c r="R1001" s="416" t="s">
        <v>492</v>
      </c>
      <c r="S1001" s="416" t="s">
        <v>493</v>
      </c>
      <c r="T1001" s="416">
        <v>51177252</v>
      </c>
      <c r="U1001" s="416"/>
      <c r="V1001" s="416"/>
      <c r="W1001" s="417" t="s">
        <v>533</v>
      </c>
      <c r="X1001" s="416" t="s">
        <v>764</v>
      </c>
      <c r="Y1001" s="416" t="s">
        <v>496</v>
      </c>
      <c r="Z1001" s="416" t="s">
        <v>497</v>
      </c>
      <c r="AA1001" s="416" t="s">
        <v>498</v>
      </c>
      <c r="AB1001" s="416" t="s">
        <v>499</v>
      </c>
      <c r="AC1001" s="416" t="s">
        <v>605</v>
      </c>
      <c r="AD1001" s="418">
        <v>0</v>
      </c>
      <c r="AE1001" s="418">
        <v>0</v>
      </c>
      <c r="AF1001" s="416" t="s">
        <v>273</v>
      </c>
      <c r="AG1001" s="416">
        <v>2.2748000000000001E-4</v>
      </c>
      <c r="AH1001" s="418">
        <v>0.48</v>
      </c>
      <c r="AI1001" s="418">
        <v>0.48</v>
      </c>
      <c r="AJ1001" s="416" t="s">
        <v>501</v>
      </c>
      <c r="AK1001" s="416" t="s">
        <v>502</v>
      </c>
      <c r="AL1001" s="415" t="s">
        <v>503</v>
      </c>
      <c r="AM1001" s="416">
        <v>34810</v>
      </c>
      <c r="AN1001" s="416">
        <v>71610</v>
      </c>
      <c r="AO1001" s="415" t="s">
        <v>477</v>
      </c>
      <c r="AP1001" s="415" t="s">
        <v>504</v>
      </c>
      <c r="AQ1001" s="416" t="s">
        <v>766</v>
      </c>
      <c r="AR1001" s="416" t="s">
        <v>540</v>
      </c>
      <c r="AS1001" s="417" t="s">
        <v>539</v>
      </c>
      <c r="AT1001" s="416" t="s">
        <v>482</v>
      </c>
      <c r="AU1001" s="416" t="s">
        <v>2105</v>
      </c>
      <c r="AV1001" s="418" t="s">
        <v>2106</v>
      </c>
      <c r="AW1001" s="416" t="s">
        <v>751</v>
      </c>
      <c r="AX1001" s="416" t="s">
        <v>960</v>
      </c>
      <c r="AY1001" s="418" t="s">
        <v>606</v>
      </c>
      <c r="AZ1001" s="416">
        <v>1040764</v>
      </c>
      <c r="BA1001" s="416" t="s">
        <v>749</v>
      </c>
      <c r="BB1001" s="416" t="s">
        <v>750</v>
      </c>
      <c r="BC1001" s="416" t="s">
        <v>512</v>
      </c>
      <c r="BD1001" s="416" t="s">
        <v>2108</v>
      </c>
      <c r="BE1001" s="417" t="s">
        <v>2109</v>
      </c>
      <c r="BF1001" s="416" t="s">
        <v>273</v>
      </c>
      <c r="BG1001" s="418" t="s">
        <v>2106</v>
      </c>
      <c r="BH1001" s="416">
        <v>10189615</v>
      </c>
      <c r="BI1001" s="416">
        <v>1</v>
      </c>
      <c r="BJ1001" s="416" t="s">
        <v>751</v>
      </c>
      <c r="BK1001" s="416" t="s">
        <v>752</v>
      </c>
      <c r="BL1001" s="416" t="s">
        <v>745</v>
      </c>
      <c r="BM1001" s="416"/>
      <c r="BN1001" s="416"/>
      <c r="BO1001" s="416"/>
      <c r="BP1001" s="416"/>
      <c r="BQ1001" s="416"/>
      <c r="BR1001" s="416"/>
    </row>
    <row r="1002" spans="1:70" hidden="1" x14ac:dyDescent="0.35">
      <c r="A1002" s="301" t="s">
        <v>477</v>
      </c>
      <c r="B1002" s="302" t="s">
        <v>478</v>
      </c>
      <c r="C1002" s="302" t="s">
        <v>479</v>
      </c>
      <c r="D1002" s="303" t="s">
        <v>480</v>
      </c>
      <c r="E1002" s="303" t="s">
        <v>481</v>
      </c>
      <c r="F1002" s="302" t="s">
        <v>482</v>
      </c>
      <c r="G1002" s="302" t="s">
        <v>483</v>
      </c>
      <c r="H1002" s="302" t="s">
        <v>484</v>
      </c>
      <c r="I1002" s="302" t="s">
        <v>485</v>
      </c>
      <c r="J1002" s="302" t="s">
        <v>486</v>
      </c>
      <c r="K1002" s="302" t="s">
        <v>487</v>
      </c>
      <c r="L1002" s="301" t="s">
        <v>621</v>
      </c>
      <c r="M1002" s="302" t="s">
        <v>622</v>
      </c>
      <c r="N1002" s="302" t="s">
        <v>623</v>
      </c>
      <c r="O1002" s="302" t="s">
        <v>487</v>
      </c>
      <c r="P1002" s="302" t="s">
        <v>484</v>
      </c>
      <c r="Q1002" s="301" t="s">
        <v>491</v>
      </c>
      <c r="R1002" s="302" t="s">
        <v>492</v>
      </c>
      <c r="S1002" s="302" t="s">
        <v>493</v>
      </c>
      <c r="T1002" s="302">
        <v>51216011</v>
      </c>
      <c r="U1002" s="302"/>
      <c r="V1002" s="302"/>
      <c r="W1002" s="303" t="s">
        <v>533</v>
      </c>
      <c r="X1002" s="302" t="s">
        <v>792</v>
      </c>
      <c r="Y1002" s="302" t="s">
        <v>496</v>
      </c>
      <c r="Z1002" s="302" t="s">
        <v>793</v>
      </c>
      <c r="AA1002" s="302"/>
      <c r="AB1002" s="302" t="s">
        <v>794</v>
      </c>
      <c r="AC1002" s="302" t="s">
        <v>795</v>
      </c>
      <c r="AD1002" s="304">
        <v>0</v>
      </c>
      <c r="AE1002" s="304">
        <v>4900</v>
      </c>
      <c r="AF1002" s="302" t="s">
        <v>273</v>
      </c>
      <c r="AG1002" s="302">
        <v>2.2633000000000001E-4</v>
      </c>
      <c r="AH1002" s="304">
        <v>0</v>
      </c>
      <c r="AI1002" s="304">
        <v>1.1100000000000001</v>
      </c>
      <c r="AJ1002" s="302"/>
      <c r="AK1002" s="302"/>
      <c r="AL1002" s="301"/>
      <c r="AM1002" s="302"/>
      <c r="AN1002" s="302"/>
      <c r="AO1002" s="301"/>
      <c r="AP1002" s="301"/>
      <c r="AQ1002" s="302" t="s">
        <v>796</v>
      </c>
      <c r="AR1002" s="302"/>
      <c r="AS1002" s="303"/>
      <c r="AT1002" s="302"/>
      <c r="AU1002" s="302"/>
      <c r="AV1002" s="304"/>
      <c r="AW1002" s="302"/>
      <c r="AX1002" s="302"/>
      <c r="AY1002" s="304"/>
      <c r="AZ1002" s="302"/>
      <c r="BA1002" s="302"/>
      <c r="BB1002" s="302"/>
      <c r="BC1002" s="302"/>
      <c r="BD1002" s="302"/>
      <c r="BE1002" s="303"/>
      <c r="BF1002" s="302"/>
      <c r="BG1002" s="304"/>
      <c r="BH1002" s="302"/>
      <c r="BI1002" s="302"/>
      <c r="BJ1002" s="302"/>
      <c r="BK1002" s="302"/>
      <c r="BL1002" s="302"/>
      <c r="BM1002" s="302"/>
      <c r="BN1002" s="302"/>
      <c r="BO1002" s="302"/>
      <c r="BP1002" s="302"/>
      <c r="BQ1002" s="302"/>
      <c r="BR1002" s="302"/>
    </row>
    <row r="1003" spans="1:70" s="404" customFormat="1" hidden="1" x14ac:dyDescent="0.35">
      <c r="A1003" s="400" t="s">
        <v>477</v>
      </c>
      <c r="B1003" s="401" t="s">
        <v>478</v>
      </c>
      <c r="C1003" s="401" t="s">
        <v>479</v>
      </c>
      <c r="D1003" s="402" t="s">
        <v>480</v>
      </c>
      <c r="E1003" s="402" t="s">
        <v>481</v>
      </c>
      <c r="F1003" s="401" t="s">
        <v>482</v>
      </c>
      <c r="G1003" s="401" t="s">
        <v>483</v>
      </c>
      <c r="H1003" s="401" t="s">
        <v>484</v>
      </c>
      <c r="I1003" s="401" t="s">
        <v>485</v>
      </c>
      <c r="J1003" s="401" t="s">
        <v>486</v>
      </c>
      <c r="K1003" s="401" t="s">
        <v>487</v>
      </c>
      <c r="L1003" s="400" t="s">
        <v>621</v>
      </c>
      <c r="M1003" s="401" t="s">
        <v>622</v>
      </c>
      <c r="N1003" s="401" t="s">
        <v>623</v>
      </c>
      <c r="O1003" s="401" t="s">
        <v>487</v>
      </c>
      <c r="P1003" s="401" t="s">
        <v>484</v>
      </c>
      <c r="Q1003" s="400" t="s">
        <v>491</v>
      </c>
      <c r="R1003" s="401" t="s">
        <v>492</v>
      </c>
      <c r="S1003" s="401" t="s">
        <v>493</v>
      </c>
      <c r="T1003" s="401">
        <v>51424037</v>
      </c>
      <c r="U1003" s="401"/>
      <c r="V1003" s="401"/>
      <c r="W1003" s="402" t="s">
        <v>2274</v>
      </c>
      <c r="X1003" s="401" t="s">
        <v>1537</v>
      </c>
      <c r="Y1003" s="401" t="s">
        <v>590</v>
      </c>
      <c r="Z1003" s="401" t="s">
        <v>497</v>
      </c>
      <c r="AA1003" s="401" t="s">
        <v>498</v>
      </c>
      <c r="AB1003" s="401" t="s">
        <v>499</v>
      </c>
      <c r="AC1003" s="401" t="s">
        <v>500</v>
      </c>
      <c r="AD1003" s="403">
        <v>4500000</v>
      </c>
      <c r="AE1003" s="403">
        <v>4500000</v>
      </c>
      <c r="AF1003" s="401" t="s">
        <v>273</v>
      </c>
      <c r="AG1003" s="401">
        <v>2.2372000000000001E-4</v>
      </c>
      <c r="AH1003" s="403">
        <v>1007.87</v>
      </c>
      <c r="AI1003" s="403">
        <v>1007.87</v>
      </c>
      <c r="AJ1003" s="401" t="s">
        <v>501</v>
      </c>
      <c r="AK1003" s="401" t="s">
        <v>502</v>
      </c>
      <c r="AL1003" s="400" t="s">
        <v>503</v>
      </c>
      <c r="AM1003" s="401">
        <v>34801</v>
      </c>
      <c r="AN1003" s="401">
        <v>74210</v>
      </c>
      <c r="AO1003" s="400" t="s">
        <v>477</v>
      </c>
      <c r="AP1003" s="400" t="s">
        <v>504</v>
      </c>
      <c r="AQ1003" s="401" t="s">
        <v>1538</v>
      </c>
      <c r="AR1003" s="401" t="s">
        <v>548</v>
      </c>
      <c r="AS1003" s="402" t="s">
        <v>2274</v>
      </c>
      <c r="AT1003" s="401" t="s">
        <v>482</v>
      </c>
      <c r="AU1003" s="401" t="s">
        <v>2275</v>
      </c>
      <c r="AV1003" s="403" t="s">
        <v>2276</v>
      </c>
      <c r="AW1003" s="401" t="s">
        <v>2277</v>
      </c>
      <c r="AX1003" s="401" t="s">
        <v>509</v>
      </c>
      <c r="AY1003" s="403" t="s">
        <v>2234</v>
      </c>
      <c r="AZ1003" s="401">
        <v>2136112</v>
      </c>
      <c r="BA1003" s="401" t="s">
        <v>2278</v>
      </c>
      <c r="BB1003" s="401" t="s">
        <v>2279</v>
      </c>
      <c r="BC1003" s="401" t="s">
        <v>521</v>
      </c>
      <c r="BD1003" s="401" t="s">
        <v>2280</v>
      </c>
      <c r="BE1003" s="402" t="s">
        <v>1013</v>
      </c>
      <c r="BF1003" s="401" t="s">
        <v>273</v>
      </c>
      <c r="BG1003" s="403" t="s">
        <v>2276</v>
      </c>
      <c r="BH1003" s="401">
        <v>10240421</v>
      </c>
      <c r="BI1003" s="401">
        <v>1</v>
      </c>
      <c r="BJ1003" s="401" t="s">
        <v>2277</v>
      </c>
      <c r="BK1003" s="401" t="s">
        <v>600</v>
      </c>
      <c r="BL1003" s="401" t="s">
        <v>601</v>
      </c>
      <c r="BM1003" s="401"/>
      <c r="BN1003" s="401"/>
      <c r="BO1003" s="401"/>
      <c r="BP1003" s="401"/>
      <c r="BQ1003" s="401"/>
      <c r="BR1003" s="401"/>
    </row>
    <row r="1004" spans="1:70" s="404" customFormat="1" hidden="1" x14ac:dyDescent="0.35">
      <c r="A1004" s="400" t="s">
        <v>477</v>
      </c>
      <c r="B1004" s="401" t="s">
        <v>478</v>
      </c>
      <c r="C1004" s="401" t="s">
        <v>479</v>
      </c>
      <c r="D1004" s="402" t="s">
        <v>480</v>
      </c>
      <c r="E1004" s="402" t="s">
        <v>481</v>
      </c>
      <c r="F1004" s="401" t="s">
        <v>482</v>
      </c>
      <c r="G1004" s="401" t="s">
        <v>483</v>
      </c>
      <c r="H1004" s="401" t="s">
        <v>484</v>
      </c>
      <c r="I1004" s="401" t="s">
        <v>485</v>
      </c>
      <c r="J1004" s="401" t="s">
        <v>486</v>
      </c>
      <c r="K1004" s="401" t="s">
        <v>487</v>
      </c>
      <c r="L1004" s="400" t="s">
        <v>621</v>
      </c>
      <c r="M1004" s="401" t="s">
        <v>622</v>
      </c>
      <c r="N1004" s="401" t="s">
        <v>623</v>
      </c>
      <c r="O1004" s="401" t="s">
        <v>487</v>
      </c>
      <c r="P1004" s="401" t="s">
        <v>484</v>
      </c>
      <c r="Q1004" s="400" t="s">
        <v>491</v>
      </c>
      <c r="R1004" s="401" t="s">
        <v>492</v>
      </c>
      <c r="S1004" s="401" t="s">
        <v>493</v>
      </c>
      <c r="T1004" s="401">
        <v>51424040</v>
      </c>
      <c r="U1004" s="401"/>
      <c r="V1004" s="401"/>
      <c r="W1004" s="402" t="s">
        <v>2274</v>
      </c>
      <c r="X1004" s="401" t="s">
        <v>1537</v>
      </c>
      <c r="Y1004" s="401" t="s">
        <v>590</v>
      </c>
      <c r="Z1004" s="401" t="s">
        <v>497</v>
      </c>
      <c r="AA1004" s="401" t="s">
        <v>498</v>
      </c>
      <c r="AB1004" s="401" t="s">
        <v>499</v>
      </c>
      <c r="AC1004" s="401" t="s">
        <v>500</v>
      </c>
      <c r="AD1004" s="403">
        <v>7000000</v>
      </c>
      <c r="AE1004" s="403">
        <v>7000000</v>
      </c>
      <c r="AF1004" s="401" t="s">
        <v>273</v>
      </c>
      <c r="AG1004" s="401">
        <v>2.2372000000000001E-4</v>
      </c>
      <c r="AH1004" s="403">
        <v>1567.79</v>
      </c>
      <c r="AI1004" s="403">
        <v>1567.79</v>
      </c>
      <c r="AJ1004" s="401" t="s">
        <v>501</v>
      </c>
      <c r="AK1004" s="401" t="s">
        <v>502</v>
      </c>
      <c r="AL1004" s="400" t="s">
        <v>503</v>
      </c>
      <c r="AM1004" s="401">
        <v>34801</v>
      </c>
      <c r="AN1004" s="401">
        <v>74210</v>
      </c>
      <c r="AO1004" s="400" t="s">
        <v>477</v>
      </c>
      <c r="AP1004" s="400" t="s">
        <v>504</v>
      </c>
      <c r="AQ1004" s="401" t="s">
        <v>1538</v>
      </c>
      <c r="AR1004" s="401" t="s">
        <v>548</v>
      </c>
      <c r="AS1004" s="402" t="s">
        <v>2274</v>
      </c>
      <c r="AT1004" s="401" t="s">
        <v>482</v>
      </c>
      <c r="AU1004" s="401" t="s">
        <v>2275</v>
      </c>
      <c r="AV1004" s="403" t="s">
        <v>2276</v>
      </c>
      <c r="AW1004" s="401" t="s">
        <v>2281</v>
      </c>
      <c r="AX1004" s="401" t="s">
        <v>603</v>
      </c>
      <c r="AY1004" s="403" t="s">
        <v>2282</v>
      </c>
      <c r="AZ1004" s="401">
        <v>2136112</v>
      </c>
      <c r="BA1004" s="401" t="s">
        <v>2278</v>
      </c>
      <c r="BB1004" s="401" t="s">
        <v>2279</v>
      </c>
      <c r="BC1004" s="401" t="s">
        <v>521</v>
      </c>
      <c r="BD1004" s="401" t="s">
        <v>2280</v>
      </c>
      <c r="BE1004" s="402" t="s">
        <v>1013</v>
      </c>
      <c r="BF1004" s="401" t="s">
        <v>273</v>
      </c>
      <c r="BG1004" s="403" t="s">
        <v>2276</v>
      </c>
      <c r="BH1004" s="401">
        <v>10240421</v>
      </c>
      <c r="BI1004" s="401">
        <v>2</v>
      </c>
      <c r="BJ1004" s="401" t="s">
        <v>2281</v>
      </c>
      <c r="BK1004" s="401" t="s">
        <v>600</v>
      </c>
      <c r="BL1004" s="401" t="s">
        <v>601</v>
      </c>
      <c r="BM1004" s="401"/>
      <c r="BN1004" s="401"/>
      <c r="BO1004" s="401"/>
      <c r="BP1004" s="401"/>
      <c r="BQ1004" s="401"/>
      <c r="BR1004" s="401"/>
    </row>
    <row r="1005" spans="1:70" s="404" customFormat="1" hidden="1" x14ac:dyDescent="0.35">
      <c r="A1005" s="400" t="s">
        <v>477</v>
      </c>
      <c r="B1005" s="401" t="s">
        <v>478</v>
      </c>
      <c r="C1005" s="401" t="s">
        <v>479</v>
      </c>
      <c r="D1005" s="402" t="s">
        <v>480</v>
      </c>
      <c r="E1005" s="402" t="s">
        <v>481</v>
      </c>
      <c r="F1005" s="401" t="s">
        <v>482</v>
      </c>
      <c r="G1005" s="401" t="s">
        <v>483</v>
      </c>
      <c r="H1005" s="401" t="s">
        <v>484</v>
      </c>
      <c r="I1005" s="401" t="s">
        <v>485</v>
      </c>
      <c r="J1005" s="401" t="s">
        <v>486</v>
      </c>
      <c r="K1005" s="401" t="s">
        <v>487</v>
      </c>
      <c r="L1005" s="400" t="s">
        <v>621</v>
      </c>
      <c r="M1005" s="401" t="s">
        <v>622</v>
      </c>
      <c r="N1005" s="401" t="s">
        <v>623</v>
      </c>
      <c r="O1005" s="401" t="s">
        <v>487</v>
      </c>
      <c r="P1005" s="401" t="s">
        <v>484</v>
      </c>
      <c r="Q1005" s="400" t="s">
        <v>491</v>
      </c>
      <c r="R1005" s="401" t="s">
        <v>492</v>
      </c>
      <c r="S1005" s="401" t="s">
        <v>493</v>
      </c>
      <c r="T1005" s="401">
        <v>51424043</v>
      </c>
      <c r="U1005" s="401"/>
      <c r="V1005" s="401"/>
      <c r="W1005" s="402" t="s">
        <v>2274</v>
      </c>
      <c r="X1005" s="401" t="s">
        <v>1537</v>
      </c>
      <c r="Y1005" s="401" t="s">
        <v>590</v>
      </c>
      <c r="Z1005" s="401" t="s">
        <v>497</v>
      </c>
      <c r="AA1005" s="401" t="s">
        <v>498</v>
      </c>
      <c r="AB1005" s="401" t="s">
        <v>499</v>
      </c>
      <c r="AC1005" s="401" t="s">
        <v>500</v>
      </c>
      <c r="AD1005" s="403">
        <v>4400000</v>
      </c>
      <c r="AE1005" s="403">
        <v>4400000</v>
      </c>
      <c r="AF1005" s="401" t="s">
        <v>273</v>
      </c>
      <c r="AG1005" s="401">
        <v>2.2372000000000001E-4</v>
      </c>
      <c r="AH1005" s="403">
        <v>985.47</v>
      </c>
      <c r="AI1005" s="403">
        <v>985.47</v>
      </c>
      <c r="AJ1005" s="401" t="s">
        <v>501</v>
      </c>
      <c r="AK1005" s="401" t="s">
        <v>502</v>
      </c>
      <c r="AL1005" s="400" t="s">
        <v>503</v>
      </c>
      <c r="AM1005" s="401">
        <v>34801</v>
      </c>
      <c r="AN1005" s="401">
        <v>74210</v>
      </c>
      <c r="AO1005" s="400" t="s">
        <v>477</v>
      </c>
      <c r="AP1005" s="400" t="s">
        <v>504</v>
      </c>
      <c r="AQ1005" s="401" t="s">
        <v>1538</v>
      </c>
      <c r="AR1005" s="401" t="s">
        <v>548</v>
      </c>
      <c r="AS1005" s="402" t="s">
        <v>2274</v>
      </c>
      <c r="AT1005" s="401" t="s">
        <v>482</v>
      </c>
      <c r="AU1005" s="401" t="s">
        <v>2275</v>
      </c>
      <c r="AV1005" s="403" t="s">
        <v>2276</v>
      </c>
      <c r="AW1005" s="401" t="s">
        <v>2283</v>
      </c>
      <c r="AX1005" s="401" t="s">
        <v>963</v>
      </c>
      <c r="AY1005" s="403" t="s">
        <v>2095</v>
      </c>
      <c r="AZ1005" s="401">
        <v>2136112</v>
      </c>
      <c r="BA1005" s="401" t="s">
        <v>2278</v>
      </c>
      <c r="BB1005" s="401" t="s">
        <v>2279</v>
      </c>
      <c r="BC1005" s="401" t="s">
        <v>521</v>
      </c>
      <c r="BD1005" s="401" t="s">
        <v>2280</v>
      </c>
      <c r="BE1005" s="402" t="s">
        <v>1013</v>
      </c>
      <c r="BF1005" s="401" t="s">
        <v>273</v>
      </c>
      <c r="BG1005" s="403" t="s">
        <v>2276</v>
      </c>
      <c r="BH1005" s="401">
        <v>10240421</v>
      </c>
      <c r="BI1005" s="401">
        <v>3</v>
      </c>
      <c r="BJ1005" s="401" t="s">
        <v>2283</v>
      </c>
      <c r="BK1005" s="401" t="s">
        <v>600</v>
      </c>
      <c r="BL1005" s="401" t="s">
        <v>601</v>
      </c>
      <c r="BM1005" s="401"/>
      <c r="BN1005" s="401"/>
      <c r="BO1005" s="401"/>
      <c r="BP1005" s="401"/>
      <c r="BQ1005" s="401"/>
      <c r="BR1005" s="401"/>
    </row>
    <row r="1006" spans="1:70" s="404" customFormat="1" hidden="1" x14ac:dyDescent="0.35">
      <c r="A1006" s="400" t="s">
        <v>477</v>
      </c>
      <c r="B1006" s="401" t="s">
        <v>478</v>
      </c>
      <c r="C1006" s="401" t="s">
        <v>479</v>
      </c>
      <c r="D1006" s="402" t="s">
        <v>480</v>
      </c>
      <c r="E1006" s="402" t="s">
        <v>481</v>
      </c>
      <c r="F1006" s="401" t="s">
        <v>482</v>
      </c>
      <c r="G1006" s="401" t="s">
        <v>483</v>
      </c>
      <c r="H1006" s="401" t="s">
        <v>484</v>
      </c>
      <c r="I1006" s="401" t="s">
        <v>485</v>
      </c>
      <c r="J1006" s="401" t="s">
        <v>486</v>
      </c>
      <c r="K1006" s="401" t="s">
        <v>487</v>
      </c>
      <c r="L1006" s="400" t="s">
        <v>621</v>
      </c>
      <c r="M1006" s="401" t="s">
        <v>622</v>
      </c>
      <c r="N1006" s="401" t="s">
        <v>623</v>
      </c>
      <c r="O1006" s="401" t="s">
        <v>487</v>
      </c>
      <c r="P1006" s="401" t="s">
        <v>484</v>
      </c>
      <c r="Q1006" s="400" t="s">
        <v>491</v>
      </c>
      <c r="R1006" s="401" t="s">
        <v>492</v>
      </c>
      <c r="S1006" s="401" t="s">
        <v>493</v>
      </c>
      <c r="T1006" s="401">
        <v>51424061</v>
      </c>
      <c r="U1006" s="401"/>
      <c r="V1006" s="401"/>
      <c r="W1006" s="402" t="s">
        <v>2274</v>
      </c>
      <c r="X1006" s="401" t="s">
        <v>1537</v>
      </c>
      <c r="Y1006" s="401" t="s">
        <v>590</v>
      </c>
      <c r="Z1006" s="401" t="s">
        <v>497</v>
      </c>
      <c r="AA1006" s="401" t="s">
        <v>498</v>
      </c>
      <c r="AB1006" s="401" t="s">
        <v>499</v>
      </c>
      <c r="AC1006" s="401" t="s">
        <v>500</v>
      </c>
      <c r="AD1006" s="403">
        <v>2000000</v>
      </c>
      <c r="AE1006" s="403">
        <v>2000000</v>
      </c>
      <c r="AF1006" s="401" t="s">
        <v>273</v>
      </c>
      <c r="AG1006" s="401">
        <v>2.2372000000000001E-4</v>
      </c>
      <c r="AH1006" s="403">
        <v>447.94</v>
      </c>
      <c r="AI1006" s="403">
        <v>447.94</v>
      </c>
      <c r="AJ1006" s="401" t="s">
        <v>501</v>
      </c>
      <c r="AK1006" s="401" t="s">
        <v>502</v>
      </c>
      <c r="AL1006" s="400" t="s">
        <v>503</v>
      </c>
      <c r="AM1006" s="401">
        <v>34801</v>
      </c>
      <c r="AN1006" s="401">
        <v>74210</v>
      </c>
      <c r="AO1006" s="400" t="s">
        <v>477</v>
      </c>
      <c r="AP1006" s="400" t="s">
        <v>504</v>
      </c>
      <c r="AQ1006" s="401" t="s">
        <v>1538</v>
      </c>
      <c r="AR1006" s="401" t="s">
        <v>548</v>
      </c>
      <c r="AS1006" s="402" t="s">
        <v>2274</v>
      </c>
      <c r="AT1006" s="401" t="s">
        <v>482</v>
      </c>
      <c r="AU1006" s="401" t="s">
        <v>2275</v>
      </c>
      <c r="AV1006" s="403" t="s">
        <v>2276</v>
      </c>
      <c r="AW1006" s="401" t="s">
        <v>2284</v>
      </c>
      <c r="AX1006" s="401" t="s">
        <v>951</v>
      </c>
      <c r="AY1006" s="403" t="s">
        <v>1784</v>
      </c>
      <c r="AZ1006" s="401">
        <v>2136112</v>
      </c>
      <c r="BA1006" s="401" t="s">
        <v>2278</v>
      </c>
      <c r="BB1006" s="401" t="s">
        <v>2279</v>
      </c>
      <c r="BC1006" s="401" t="s">
        <v>521</v>
      </c>
      <c r="BD1006" s="401" t="s">
        <v>2280</v>
      </c>
      <c r="BE1006" s="402" t="s">
        <v>1013</v>
      </c>
      <c r="BF1006" s="401" t="s">
        <v>273</v>
      </c>
      <c r="BG1006" s="403" t="s">
        <v>2276</v>
      </c>
      <c r="BH1006" s="401">
        <v>10240421</v>
      </c>
      <c r="BI1006" s="401">
        <v>4</v>
      </c>
      <c r="BJ1006" s="401" t="s">
        <v>2284</v>
      </c>
      <c r="BK1006" s="401" t="s">
        <v>600</v>
      </c>
      <c r="BL1006" s="401" t="s">
        <v>601</v>
      </c>
      <c r="BM1006" s="401"/>
      <c r="BN1006" s="401"/>
      <c r="BO1006" s="401"/>
      <c r="BP1006" s="401"/>
      <c r="BQ1006" s="401"/>
      <c r="BR1006" s="401"/>
    </row>
    <row r="1007" spans="1:70" s="404" customFormat="1" hidden="1" x14ac:dyDescent="0.35">
      <c r="A1007" s="400" t="s">
        <v>477</v>
      </c>
      <c r="B1007" s="401" t="s">
        <v>478</v>
      </c>
      <c r="C1007" s="401" t="s">
        <v>479</v>
      </c>
      <c r="D1007" s="402" t="s">
        <v>480</v>
      </c>
      <c r="E1007" s="402" t="s">
        <v>481</v>
      </c>
      <c r="F1007" s="401" t="s">
        <v>482</v>
      </c>
      <c r="G1007" s="401" t="s">
        <v>483</v>
      </c>
      <c r="H1007" s="401" t="s">
        <v>484</v>
      </c>
      <c r="I1007" s="401" t="s">
        <v>485</v>
      </c>
      <c r="J1007" s="401" t="s">
        <v>486</v>
      </c>
      <c r="K1007" s="401" t="s">
        <v>487</v>
      </c>
      <c r="L1007" s="400" t="s">
        <v>621</v>
      </c>
      <c r="M1007" s="401" t="s">
        <v>622</v>
      </c>
      <c r="N1007" s="401" t="s">
        <v>623</v>
      </c>
      <c r="O1007" s="401" t="s">
        <v>487</v>
      </c>
      <c r="P1007" s="401" t="s">
        <v>484</v>
      </c>
      <c r="Q1007" s="400" t="s">
        <v>491</v>
      </c>
      <c r="R1007" s="401" t="s">
        <v>492</v>
      </c>
      <c r="S1007" s="401" t="s">
        <v>493</v>
      </c>
      <c r="T1007" s="401">
        <v>51424063</v>
      </c>
      <c r="U1007" s="401"/>
      <c r="V1007" s="401"/>
      <c r="W1007" s="402" t="s">
        <v>2274</v>
      </c>
      <c r="X1007" s="401" t="s">
        <v>1537</v>
      </c>
      <c r="Y1007" s="401" t="s">
        <v>590</v>
      </c>
      <c r="Z1007" s="401" t="s">
        <v>497</v>
      </c>
      <c r="AA1007" s="401" t="s">
        <v>498</v>
      </c>
      <c r="AB1007" s="401" t="s">
        <v>499</v>
      </c>
      <c r="AC1007" s="401" t="s">
        <v>500</v>
      </c>
      <c r="AD1007" s="403">
        <v>2850000</v>
      </c>
      <c r="AE1007" s="403">
        <v>2850000</v>
      </c>
      <c r="AF1007" s="401" t="s">
        <v>273</v>
      </c>
      <c r="AG1007" s="401">
        <v>2.2372000000000001E-4</v>
      </c>
      <c r="AH1007" s="403">
        <v>638.30999999999995</v>
      </c>
      <c r="AI1007" s="403">
        <v>638.30999999999995</v>
      </c>
      <c r="AJ1007" s="401" t="s">
        <v>501</v>
      </c>
      <c r="AK1007" s="401" t="s">
        <v>502</v>
      </c>
      <c r="AL1007" s="400" t="s">
        <v>503</v>
      </c>
      <c r="AM1007" s="401">
        <v>34801</v>
      </c>
      <c r="AN1007" s="401">
        <v>74210</v>
      </c>
      <c r="AO1007" s="400" t="s">
        <v>477</v>
      </c>
      <c r="AP1007" s="400" t="s">
        <v>504</v>
      </c>
      <c r="AQ1007" s="401" t="s">
        <v>1538</v>
      </c>
      <c r="AR1007" s="401" t="s">
        <v>548</v>
      </c>
      <c r="AS1007" s="402" t="s">
        <v>2274</v>
      </c>
      <c r="AT1007" s="401" t="s">
        <v>482</v>
      </c>
      <c r="AU1007" s="401" t="s">
        <v>2275</v>
      </c>
      <c r="AV1007" s="403" t="s">
        <v>2276</v>
      </c>
      <c r="AW1007" s="401" t="s">
        <v>2285</v>
      </c>
      <c r="AX1007" s="401" t="s">
        <v>957</v>
      </c>
      <c r="AY1007" s="403" t="s">
        <v>1279</v>
      </c>
      <c r="AZ1007" s="401">
        <v>2136112</v>
      </c>
      <c r="BA1007" s="401" t="s">
        <v>2278</v>
      </c>
      <c r="BB1007" s="401" t="s">
        <v>2279</v>
      </c>
      <c r="BC1007" s="401" t="s">
        <v>521</v>
      </c>
      <c r="BD1007" s="401" t="s">
        <v>2280</v>
      </c>
      <c r="BE1007" s="402" t="s">
        <v>1013</v>
      </c>
      <c r="BF1007" s="401" t="s">
        <v>273</v>
      </c>
      <c r="BG1007" s="403" t="s">
        <v>2276</v>
      </c>
      <c r="BH1007" s="401">
        <v>10240421</v>
      </c>
      <c r="BI1007" s="401">
        <v>5</v>
      </c>
      <c r="BJ1007" s="401" t="s">
        <v>2285</v>
      </c>
      <c r="BK1007" s="401" t="s">
        <v>600</v>
      </c>
      <c r="BL1007" s="401" t="s">
        <v>601</v>
      </c>
      <c r="BM1007" s="401"/>
      <c r="BN1007" s="401"/>
      <c r="BO1007" s="401"/>
      <c r="BP1007" s="401"/>
      <c r="BQ1007" s="401"/>
      <c r="BR1007" s="401"/>
    </row>
    <row r="1008" spans="1:70" s="404" customFormat="1" hidden="1" x14ac:dyDescent="0.35">
      <c r="A1008" s="400" t="s">
        <v>477</v>
      </c>
      <c r="B1008" s="401" t="s">
        <v>478</v>
      </c>
      <c r="C1008" s="401" t="s">
        <v>479</v>
      </c>
      <c r="D1008" s="402" t="s">
        <v>480</v>
      </c>
      <c r="E1008" s="402" t="s">
        <v>481</v>
      </c>
      <c r="F1008" s="401" t="s">
        <v>482</v>
      </c>
      <c r="G1008" s="401" t="s">
        <v>483</v>
      </c>
      <c r="H1008" s="401" t="s">
        <v>484</v>
      </c>
      <c r="I1008" s="401" t="s">
        <v>485</v>
      </c>
      <c r="J1008" s="401" t="s">
        <v>486</v>
      </c>
      <c r="K1008" s="401" t="s">
        <v>487</v>
      </c>
      <c r="L1008" s="400" t="s">
        <v>621</v>
      </c>
      <c r="M1008" s="401" t="s">
        <v>622</v>
      </c>
      <c r="N1008" s="401" t="s">
        <v>623</v>
      </c>
      <c r="O1008" s="401" t="s">
        <v>487</v>
      </c>
      <c r="P1008" s="401" t="s">
        <v>484</v>
      </c>
      <c r="Q1008" s="400" t="s">
        <v>491</v>
      </c>
      <c r="R1008" s="401" t="s">
        <v>492</v>
      </c>
      <c r="S1008" s="401" t="s">
        <v>493</v>
      </c>
      <c r="T1008" s="401">
        <v>51424065</v>
      </c>
      <c r="U1008" s="401"/>
      <c r="V1008" s="401"/>
      <c r="W1008" s="402" t="s">
        <v>2274</v>
      </c>
      <c r="X1008" s="401" t="s">
        <v>1537</v>
      </c>
      <c r="Y1008" s="401" t="s">
        <v>590</v>
      </c>
      <c r="Z1008" s="401" t="s">
        <v>497</v>
      </c>
      <c r="AA1008" s="401" t="s">
        <v>498</v>
      </c>
      <c r="AB1008" s="401" t="s">
        <v>499</v>
      </c>
      <c r="AC1008" s="401" t="s">
        <v>605</v>
      </c>
      <c r="AD1008" s="403">
        <v>0</v>
      </c>
      <c r="AE1008" s="403">
        <v>0</v>
      </c>
      <c r="AF1008" s="401" t="s">
        <v>273</v>
      </c>
      <c r="AG1008" s="401">
        <v>2.2372000000000001E-4</v>
      </c>
      <c r="AH1008" s="403">
        <v>-1.1299999999999999</v>
      </c>
      <c r="AI1008" s="403">
        <v>-1.1299999999999999</v>
      </c>
      <c r="AJ1008" s="401" t="s">
        <v>501</v>
      </c>
      <c r="AK1008" s="401" t="s">
        <v>502</v>
      </c>
      <c r="AL1008" s="400" t="s">
        <v>503</v>
      </c>
      <c r="AM1008" s="401">
        <v>34801</v>
      </c>
      <c r="AN1008" s="401">
        <v>74210</v>
      </c>
      <c r="AO1008" s="400" t="s">
        <v>477</v>
      </c>
      <c r="AP1008" s="400" t="s">
        <v>504</v>
      </c>
      <c r="AQ1008" s="401" t="s">
        <v>1538</v>
      </c>
      <c r="AR1008" s="401" t="s">
        <v>548</v>
      </c>
      <c r="AS1008" s="402" t="s">
        <v>2274</v>
      </c>
      <c r="AT1008" s="401" t="s">
        <v>482</v>
      </c>
      <c r="AU1008" s="401" t="s">
        <v>2275</v>
      </c>
      <c r="AV1008" s="403" t="s">
        <v>2276</v>
      </c>
      <c r="AW1008" s="401" t="s">
        <v>2277</v>
      </c>
      <c r="AX1008" s="401" t="s">
        <v>509</v>
      </c>
      <c r="AY1008" s="403" t="s">
        <v>606</v>
      </c>
      <c r="AZ1008" s="401">
        <v>2136112</v>
      </c>
      <c r="BA1008" s="401" t="s">
        <v>2278</v>
      </c>
      <c r="BB1008" s="401" t="s">
        <v>2279</v>
      </c>
      <c r="BC1008" s="401" t="s">
        <v>521</v>
      </c>
      <c r="BD1008" s="401" t="s">
        <v>2280</v>
      </c>
      <c r="BE1008" s="402" t="s">
        <v>1013</v>
      </c>
      <c r="BF1008" s="401" t="s">
        <v>273</v>
      </c>
      <c r="BG1008" s="403" t="s">
        <v>2276</v>
      </c>
      <c r="BH1008" s="401">
        <v>10240421</v>
      </c>
      <c r="BI1008" s="401">
        <v>1</v>
      </c>
      <c r="BJ1008" s="401" t="s">
        <v>2277</v>
      </c>
      <c r="BK1008" s="401" t="s">
        <v>600</v>
      </c>
      <c r="BL1008" s="401" t="s">
        <v>601</v>
      </c>
      <c r="BM1008" s="401"/>
      <c r="BN1008" s="401"/>
      <c r="BO1008" s="401"/>
      <c r="BP1008" s="401"/>
      <c r="BQ1008" s="401"/>
      <c r="BR1008" s="401"/>
    </row>
    <row r="1009" spans="1:70" s="404" customFormat="1" hidden="1" x14ac:dyDescent="0.35">
      <c r="A1009" s="400" t="s">
        <v>477</v>
      </c>
      <c r="B1009" s="401" t="s">
        <v>478</v>
      </c>
      <c r="C1009" s="401" t="s">
        <v>479</v>
      </c>
      <c r="D1009" s="402" t="s">
        <v>480</v>
      </c>
      <c r="E1009" s="402" t="s">
        <v>481</v>
      </c>
      <c r="F1009" s="401" t="s">
        <v>482</v>
      </c>
      <c r="G1009" s="401" t="s">
        <v>483</v>
      </c>
      <c r="H1009" s="401" t="s">
        <v>484</v>
      </c>
      <c r="I1009" s="401" t="s">
        <v>485</v>
      </c>
      <c r="J1009" s="401" t="s">
        <v>486</v>
      </c>
      <c r="K1009" s="401" t="s">
        <v>487</v>
      </c>
      <c r="L1009" s="400" t="s">
        <v>621</v>
      </c>
      <c r="M1009" s="401" t="s">
        <v>622</v>
      </c>
      <c r="N1009" s="401" t="s">
        <v>623</v>
      </c>
      <c r="O1009" s="401" t="s">
        <v>487</v>
      </c>
      <c r="P1009" s="401" t="s">
        <v>484</v>
      </c>
      <c r="Q1009" s="400" t="s">
        <v>491</v>
      </c>
      <c r="R1009" s="401" t="s">
        <v>492</v>
      </c>
      <c r="S1009" s="401" t="s">
        <v>493</v>
      </c>
      <c r="T1009" s="401">
        <v>51424067</v>
      </c>
      <c r="U1009" s="401"/>
      <c r="V1009" s="401"/>
      <c r="W1009" s="402" t="s">
        <v>2274</v>
      </c>
      <c r="X1009" s="401" t="s">
        <v>1537</v>
      </c>
      <c r="Y1009" s="401" t="s">
        <v>590</v>
      </c>
      <c r="Z1009" s="401" t="s">
        <v>497</v>
      </c>
      <c r="AA1009" s="401" t="s">
        <v>498</v>
      </c>
      <c r="AB1009" s="401" t="s">
        <v>499</v>
      </c>
      <c r="AC1009" s="401" t="s">
        <v>605</v>
      </c>
      <c r="AD1009" s="403">
        <v>0</v>
      </c>
      <c r="AE1009" s="403">
        <v>0</v>
      </c>
      <c r="AF1009" s="401" t="s">
        <v>273</v>
      </c>
      <c r="AG1009" s="401">
        <v>2.2372000000000001E-4</v>
      </c>
      <c r="AH1009" s="403">
        <v>-1.75</v>
      </c>
      <c r="AI1009" s="403">
        <v>-1.75</v>
      </c>
      <c r="AJ1009" s="401" t="s">
        <v>501</v>
      </c>
      <c r="AK1009" s="401" t="s">
        <v>502</v>
      </c>
      <c r="AL1009" s="400" t="s">
        <v>503</v>
      </c>
      <c r="AM1009" s="401">
        <v>34801</v>
      </c>
      <c r="AN1009" s="401">
        <v>74210</v>
      </c>
      <c r="AO1009" s="400" t="s">
        <v>477</v>
      </c>
      <c r="AP1009" s="400" t="s">
        <v>504</v>
      </c>
      <c r="AQ1009" s="401" t="s">
        <v>1538</v>
      </c>
      <c r="AR1009" s="401" t="s">
        <v>548</v>
      </c>
      <c r="AS1009" s="402" t="s">
        <v>2274</v>
      </c>
      <c r="AT1009" s="401" t="s">
        <v>482</v>
      </c>
      <c r="AU1009" s="401" t="s">
        <v>2275</v>
      </c>
      <c r="AV1009" s="403" t="s">
        <v>2276</v>
      </c>
      <c r="AW1009" s="401" t="s">
        <v>2281</v>
      </c>
      <c r="AX1009" s="401" t="s">
        <v>603</v>
      </c>
      <c r="AY1009" s="403" t="s">
        <v>606</v>
      </c>
      <c r="AZ1009" s="401">
        <v>2136112</v>
      </c>
      <c r="BA1009" s="401" t="s">
        <v>2278</v>
      </c>
      <c r="BB1009" s="401" t="s">
        <v>2279</v>
      </c>
      <c r="BC1009" s="401" t="s">
        <v>521</v>
      </c>
      <c r="BD1009" s="401" t="s">
        <v>2280</v>
      </c>
      <c r="BE1009" s="402" t="s">
        <v>1013</v>
      </c>
      <c r="BF1009" s="401" t="s">
        <v>273</v>
      </c>
      <c r="BG1009" s="403" t="s">
        <v>2276</v>
      </c>
      <c r="BH1009" s="401">
        <v>10240421</v>
      </c>
      <c r="BI1009" s="401">
        <v>2</v>
      </c>
      <c r="BJ1009" s="401" t="s">
        <v>2281</v>
      </c>
      <c r="BK1009" s="401" t="s">
        <v>600</v>
      </c>
      <c r="BL1009" s="401" t="s">
        <v>601</v>
      </c>
      <c r="BM1009" s="401"/>
      <c r="BN1009" s="401"/>
      <c r="BO1009" s="401"/>
      <c r="BP1009" s="401"/>
      <c r="BQ1009" s="401"/>
      <c r="BR1009" s="401"/>
    </row>
    <row r="1010" spans="1:70" s="404" customFormat="1" hidden="1" x14ac:dyDescent="0.35">
      <c r="A1010" s="400" t="s">
        <v>477</v>
      </c>
      <c r="B1010" s="401" t="s">
        <v>478</v>
      </c>
      <c r="C1010" s="401" t="s">
        <v>479</v>
      </c>
      <c r="D1010" s="402" t="s">
        <v>480</v>
      </c>
      <c r="E1010" s="402" t="s">
        <v>481</v>
      </c>
      <c r="F1010" s="401" t="s">
        <v>482</v>
      </c>
      <c r="G1010" s="401" t="s">
        <v>483</v>
      </c>
      <c r="H1010" s="401" t="s">
        <v>484</v>
      </c>
      <c r="I1010" s="401" t="s">
        <v>485</v>
      </c>
      <c r="J1010" s="401" t="s">
        <v>486</v>
      </c>
      <c r="K1010" s="401" t="s">
        <v>487</v>
      </c>
      <c r="L1010" s="400" t="s">
        <v>621</v>
      </c>
      <c r="M1010" s="401" t="s">
        <v>622</v>
      </c>
      <c r="N1010" s="401" t="s">
        <v>623</v>
      </c>
      <c r="O1010" s="401" t="s">
        <v>487</v>
      </c>
      <c r="P1010" s="401" t="s">
        <v>484</v>
      </c>
      <c r="Q1010" s="400" t="s">
        <v>491</v>
      </c>
      <c r="R1010" s="401" t="s">
        <v>492</v>
      </c>
      <c r="S1010" s="401" t="s">
        <v>493</v>
      </c>
      <c r="T1010" s="401">
        <v>51424068</v>
      </c>
      <c r="U1010" s="401"/>
      <c r="V1010" s="401"/>
      <c r="W1010" s="402" t="s">
        <v>2274</v>
      </c>
      <c r="X1010" s="401" t="s">
        <v>1537</v>
      </c>
      <c r="Y1010" s="401" t="s">
        <v>590</v>
      </c>
      <c r="Z1010" s="401" t="s">
        <v>497</v>
      </c>
      <c r="AA1010" s="401" t="s">
        <v>498</v>
      </c>
      <c r="AB1010" s="401" t="s">
        <v>499</v>
      </c>
      <c r="AC1010" s="401" t="s">
        <v>605</v>
      </c>
      <c r="AD1010" s="403">
        <v>0</v>
      </c>
      <c r="AE1010" s="403">
        <v>0</v>
      </c>
      <c r="AF1010" s="401" t="s">
        <v>273</v>
      </c>
      <c r="AG1010" s="401">
        <v>2.2372000000000001E-4</v>
      </c>
      <c r="AH1010" s="403">
        <v>-1.1000000000000001</v>
      </c>
      <c r="AI1010" s="403">
        <v>-1.1000000000000001</v>
      </c>
      <c r="AJ1010" s="401" t="s">
        <v>501</v>
      </c>
      <c r="AK1010" s="401" t="s">
        <v>502</v>
      </c>
      <c r="AL1010" s="400" t="s">
        <v>503</v>
      </c>
      <c r="AM1010" s="401">
        <v>34801</v>
      </c>
      <c r="AN1010" s="401">
        <v>74210</v>
      </c>
      <c r="AO1010" s="400" t="s">
        <v>477</v>
      </c>
      <c r="AP1010" s="400" t="s">
        <v>504</v>
      </c>
      <c r="AQ1010" s="401" t="s">
        <v>1538</v>
      </c>
      <c r="AR1010" s="401" t="s">
        <v>548</v>
      </c>
      <c r="AS1010" s="402" t="s">
        <v>2274</v>
      </c>
      <c r="AT1010" s="401" t="s">
        <v>482</v>
      </c>
      <c r="AU1010" s="401" t="s">
        <v>2275</v>
      </c>
      <c r="AV1010" s="403" t="s">
        <v>2276</v>
      </c>
      <c r="AW1010" s="401" t="s">
        <v>2283</v>
      </c>
      <c r="AX1010" s="401" t="s">
        <v>963</v>
      </c>
      <c r="AY1010" s="403" t="s">
        <v>606</v>
      </c>
      <c r="AZ1010" s="401">
        <v>2136112</v>
      </c>
      <c r="BA1010" s="401" t="s">
        <v>2278</v>
      </c>
      <c r="BB1010" s="401" t="s">
        <v>2279</v>
      </c>
      <c r="BC1010" s="401" t="s">
        <v>521</v>
      </c>
      <c r="BD1010" s="401" t="s">
        <v>2280</v>
      </c>
      <c r="BE1010" s="402" t="s">
        <v>1013</v>
      </c>
      <c r="BF1010" s="401" t="s">
        <v>273</v>
      </c>
      <c r="BG1010" s="403" t="s">
        <v>2276</v>
      </c>
      <c r="BH1010" s="401">
        <v>10240421</v>
      </c>
      <c r="BI1010" s="401">
        <v>3</v>
      </c>
      <c r="BJ1010" s="401" t="s">
        <v>2283</v>
      </c>
      <c r="BK1010" s="401" t="s">
        <v>600</v>
      </c>
      <c r="BL1010" s="401" t="s">
        <v>601</v>
      </c>
      <c r="BM1010" s="401"/>
      <c r="BN1010" s="401"/>
      <c r="BO1010" s="401"/>
      <c r="BP1010" s="401"/>
      <c r="BQ1010" s="401"/>
      <c r="BR1010" s="401"/>
    </row>
    <row r="1011" spans="1:70" s="404" customFormat="1" hidden="1" x14ac:dyDescent="0.35">
      <c r="A1011" s="400" t="s">
        <v>477</v>
      </c>
      <c r="B1011" s="401" t="s">
        <v>478</v>
      </c>
      <c r="C1011" s="401" t="s">
        <v>479</v>
      </c>
      <c r="D1011" s="402" t="s">
        <v>480</v>
      </c>
      <c r="E1011" s="402" t="s">
        <v>481</v>
      </c>
      <c r="F1011" s="401" t="s">
        <v>482</v>
      </c>
      <c r="G1011" s="401" t="s">
        <v>483</v>
      </c>
      <c r="H1011" s="401" t="s">
        <v>484</v>
      </c>
      <c r="I1011" s="401" t="s">
        <v>485</v>
      </c>
      <c r="J1011" s="401" t="s">
        <v>486</v>
      </c>
      <c r="K1011" s="401" t="s">
        <v>487</v>
      </c>
      <c r="L1011" s="400" t="s">
        <v>621</v>
      </c>
      <c r="M1011" s="401" t="s">
        <v>622</v>
      </c>
      <c r="N1011" s="401" t="s">
        <v>623</v>
      </c>
      <c r="O1011" s="401" t="s">
        <v>487</v>
      </c>
      <c r="P1011" s="401" t="s">
        <v>484</v>
      </c>
      <c r="Q1011" s="400" t="s">
        <v>491</v>
      </c>
      <c r="R1011" s="401" t="s">
        <v>492</v>
      </c>
      <c r="S1011" s="401" t="s">
        <v>493</v>
      </c>
      <c r="T1011" s="401">
        <v>51424069</v>
      </c>
      <c r="U1011" s="401"/>
      <c r="V1011" s="401"/>
      <c r="W1011" s="402" t="s">
        <v>2274</v>
      </c>
      <c r="X1011" s="401" t="s">
        <v>1537</v>
      </c>
      <c r="Y1011" s="401" t="s">
        <v>590</v>
      </c>
      <c r="Z1011" s="401" t="s">
        <v>497</v>
      </c>
      <c r="AA1011" s="401" t="s">
        <v>498</v>
      </c>
      <c r="AB1011" s="401" t="s">
        <v>499</v>
      </c>
      <c r="AC1011" s="401" t="s">
        <v>605</v>
      </c>
      <c r="AD1011" s="403">
        <v>0</v>
      </c>
      <c r="AE1011" s="403">
        <v>0</v>
      </c>
      <c r="AF1011" s="401" t="s">
        <v>273</v>
      </c>
      <c r="AG1011" s="401">
        <v>2.2372000000000001E-4</v>
      </c>
      <c r="AH1011" s="403">
        <v>-0.5</v>
      </c>
      <c r="AI1011" s="403">
        <v>-0.5</v>
      </c>
      <c r="AJ1011" s="401" t="s">
        <v>501</v>
      </c>
      <c r="AK1011" s="401" t="s">
        <v>502</v>
      </c>
      <c r="AL1011" s="400" t="s">
        <v>503</v>
      </c>
      <c r="AM1011" s="401">
        <v>34801</v>
      </c>
      <c r="AN1011" s="401">
        <v>74210</v>
      </c>
      <c r="AO1011" s="400" t="s">
        <v>477</v>
      </c>
      <c r="AP1011" s="400" t="s">
        <v>504</v>
      </c>
      <c r="AQ1011" s="401" t="s">
        <v>1538</v>
      </c>
      <c r="AR1011" s="401" t="s">
        <v>548</v>
      </c>
      <c r="AS1011" s="402" t="s">
        <v>2274</v>
      </c>
      <c r="AT1011" s="401" t="s">
        <v>482</v>
      </c>
      <c r="AU1011" s="401" t="s">
        <v>2275</v>
      </c>
      <c r="AV1011" s="403" t="s">
        <v>2276</v>
      </c>
      <c r="AW1011" s="401" t="s">
        <v>2284</v>
      </c>
      <c r="AX1011" s="401" t="s">
        <v>951</v>
      </c>
      <c r="AY1011" s="403" t="s">
        <v>606</v>
      </c>
      <c r="AZ1011" s="401">
        <v>2136112</v>
      </c>
      <c r="BA1011" s="401" t="s">
        <v>2278</v>
      </c>
      <c r="BB1011" s="401" t="s">
        <v>2279</v>
      </c>
      <c r="BC1011" s="401" t="s">
        <v>521</v>
      </c>
      <c r="BD1011" s="401" t="s">
        <v>2280</v>
      </c>
      <c r="BE1011" s="402" t="s">
        <v>1013</v>
      </c>
      <c r="BF1011" s="401" t="s">
        <v>273</v>
      </c>
      <c r="BG1011" s="403" t="s">
        <v>2276</v>
      </c>
      <c r="BH1011" s="401">
        <v>10240421</v>
      </c>
      <c r="BI1011" s="401">
        <v>4</v>
      </c>
      <c r="BJ1011" s="401" t="s">
        <v>2284</v>
      </c>
      <c r="BK1011" s="401" t="s">
        <v>600</v>
      </c>
      <c r="BL1011" s="401" t="s">
        <v>601</v>
      </c>
      <c r="BM1011" s="401"/>
      <c r="BN1011" s="401"/>
      <c r="BO1011" s="401"/>
      <c r="BP1011" s="401"/>
      <c r="BQ1011" s="401"/>
      <c r="BR1011" s="401"/>
    </row>
    <row r="1012" spans="1:70" s="404" customFormat="1" hidden="1" x14ac:dyDescent="0.35">
      <c r="A1012" s="400" t="s">
        <v>477</v>
      </c>
      <c r="B1012" s="401" t="s">
        <v>478</v>
      </c>
      <c r="C1012" s="401" t="s">
        <v>479</v>
      </c>
      <c r="D1012" s="402" t="s">
        <v>480</v>
      </c>
      <c r="E1012" s="402" t="s">
        <v>481</v>
      </c>
      <c r="F1012" s="401" t="s">
        <v>482</v>
      </c>
      <c r="G1012" s="401" t="s">
        <v>483</v>
      </c>
      <c r="H1012" s="401" t="s">
        <v>484</v>
      </c>
      <c r="I1012" s="401" t="s">
        <v>485</v>
      </c>
      <c r="J1012" s="401" t="s">
        <v>486</v>
      </c>
      <c r="K1012" s="401" t="s">
        <v>487</v>
      </c>
      <c r="L1012" s="400" t="s">
        <v>621</v>
      </c>
      <c r="M1012" s="401" t="s">
        <v>622</v>
      </c>
      <c r="N1012" s="401" t="s">
        <v>623</v>
      </c>
      <c r="O1012" s="401" t="s">
        <v>487</v>
      </c>
      <c r="P1012" s="401" t="s">
        <v>484</v>
      </c>
      <c r="Q1012" s="400" t="s">
        <v>491</v>
      </c>
      <c r="R1012" s="401" t="s">
        <v>492</v>
      </c>
      <c r="S1012" s="401" t="s">
        <v>493</v>
      </c>
      <c r="T1012" s="401">
        <v>51424070</v>
      </c>
      <c r="U1012" s="401"/>
      <c r="V1012" s="401"/>
      <c r="W1012" s="402" t="s">
        <v>2274</v>
      </c>
      <c r="X1012" s="401" t="s">
        <v>1537</v>
      </c>
      <c r="Y1012" s="401" t="s">
        <v>590</v>
      </c>
      <c r="Z1012" s="401" t="s">
        <v>497</v>
      </c>
      <c r="AA1012" s="401" t="s">
        <v>498</v>
      </c>
      <c r="AB1012" s="401" t="s">
        <v>499</v>
      </c>
      <c r="AC1012" s="401" t="s">
        <v>605</v>
      </c>
      <c r="AD1012" s="403">
        <v>0</v>
      </c>
      <c r="AE1012" s="403">
        <v>0</v>
      </c>
      <c r="AF1012" s="401" t="s">
        <v>273</v>
      </c>
      <c r="AG1012" s="401">
        <v>2.2372000000000001E-4</v>
      </c>
      <c r="AH1012" s="403">
        <v>-0.71</v>
      </c>
      <c r="AI1012" s="403">
        <v>-0.71</v>
      </c>
      <c r="AJ1012" s="401" t="s">
        <v>501</v>
      </c>
      <c r="AK1012" s="401" t="s">
        <v>502</v>
      </c>
      <c r="AL1012" s="400" t="s">
        <v>503</v>
      </c>
      <c r="AM1012" s="401">
        <v>34801</v>
      </c>
      <c r="AN1012" s="401">
        <v>74210</v>
      </c>
      <c r="AO1012" s="400" t="s">
        <v>477</v>
      </c>
      <c r="AP1012" s="400" t="s">
        <v>504</v>
      </c>
      <c r="AQ1012" s="401" t="s">
        <v>1538</v>
      </c>
      <c r="AR1012" s="401" t="s">
        <v>548</v>
      </c>
      <c r="AS1012" s="402" t="s">
        <v>2274</v>
      </c>
      <c r="AT1012" s="401" t="s">
        <v>482</v>
      </c>
      <c r="AU1012" s="401" t="s">
        <v>2275</v>
      </c>
      <c r="AV1012" s="403" t="s">
        <v>2276</v>
      </c>
      <c r="AW1012" s="401" t="s">
        <v>2285</v>
      </c>
      <c r="AX1012" s="401" t="s">
        <v>957</v>
      </c>
      <c r="AY1012" s="403" t="s">
        <v>606</v>
      </c>
      <c r="AZ1012" s="401">
        <v>2136112</v>
      </c>
      <c r="BA1012" s="401" t="s">
        <v>2278</v>
      </c>
      <c r="BB1012" s="401" t="s">
        <v>2279</v>
      </c>
      <c r="BC1012" s="401" t="s">
        <v>521</v>
      </c>
      <c r="BD1012" s="401" t="s">
        <v>2280</v>
      </c>
      <c r="BE1012" s="402" t="s">
        <v>1013</v>
      </c>
      <c r="BF1012" s="401" t="s">
        <v>273</v>
      </c>
      <c r="BG1012" s="403" t="s">
        <v>2276</v>
      </c>
      <c r="BH1012" s="401">
        <v>10240421</v>
      </c>
      <c r="BI1012" s="401">
        <v>5</v>
      </c>
      <c r="BJ1012" s="401" t="s">
        <v>2285</v>
      </c>
      <c r="BK1012" s="401" t="s">
        <v>600</v>
      </c>
      <c r="BL1012" s="401" t="s">
        <v>601</v>
      </c>
      <c r="BM1012" s="401"/>
      <c r="BN1012" s="401"/>
      <c r="BO1012" s="401"/>
      <c r="BP1012" s="401"/>
      <c r="BQ1012" s="401"/>
      <c r="BR1012" s="401"/>
    </row>
    <row r="1013" spans="1:70" hidden="1" x14ac:dyDescent="0.35">
      <c r="A1013" s="301" t="s">
        <v>477</v>
      </c>
      <c r="B1013" s="302" t="s">
        <v>478</v>
      </c>
      <c r="C1013" s="302" t="s">
        <v>479</v>
      </c>
      <c r="D1013" s="303" t="s">
        <v>480</v>
      </c>
      <c r="E1013" s="303" t="s">
        <v>481</v>
      </c>
      <c r="F1013" s="302" t="s">
        <v>482</v>
      </c>
      <c r="G1013" s="302" t="s">
        <v>483</v>
      </c>
      <c r="H1013" s="302" t="s">
        <v>484</v>
      </c>
      <c r="I1013" s="302" t="s">
        <v>485</v>
      </c>
      <c r="J1013" s="302" t="s">
        <v>486</v>
      </c>
      <c r="K1013" s="302" t="s">
        <v>487</v>
      </c>
      <c r="L1013" s="301" t="s">
        <v>621</v>
      </c>
      <c r="M1013" s="302" t="s">
        <v>622</v>
      </c>
      <c r="N1013" s="302" t="s">
        <v>623</v>
      </c>
      <c r="O1013" s="302" t="s">
        <v>487</v>
      </c>
      <c r="P1013" s="302" t="s">
        <v>484</v>
      </c>
      <c r="Q1013" s="301" t="s">
        <v>491</v>
      </c>
      <c r="R1013" s="302" t="s">
        <v>492</v>
      </c>
      <c r="S1013" s="302" t="s">
        <v>493</v>
      </c>
      <c r="T1013" s="302">
        <v>51433680</v>
      </c>
      <c r="U1013" s="302"/>
      <c r="V1013" s="302"/>
      <c r="W1013" s="303" t="s">
        <v>2274</v>
      </c>
      <c r="X1013" s="302" t="s">
        <v>792</v>
      </c>
      <c r="Y1013" s="302" t="s">
        <v>590</v>
      </c>
      <c r="Z1013" s="302" t="s">
        <v>793</v>
      </c>
      <c r="AA1013" s="302"/>
      <c r="AB1013" s="302" t="s">
        <v>794</v>
      </c>
      <c r="AC1013" s="302" t="s">
        <v>795</v>
      </c>
      <c r="AD1013" s="304">
        <v>0</v>
      </c>
      <c r="AE1013" s="304">
        <v>1452500</v>
      </c>
      <c r="AF1013" s="302" t="s">
        <v>273</v>
      </c>
      <c r="AG1013" s="302">
        <v>2.2372000000000001E-4</v>
      </c>
      <c r="AH1013" s="304">
        <v>0</v>
      </c>
      <c r="AI1013" s="304">
        <v>324.95</v>
      </c>
      <c r="AJ1013" s="302"/>
      <c r="AK1013" s="302"/>
      <c r="AL1013" s="301"/>
      <c r="AM1013" s="302"/>
      <c r="AN1013" s="302"/>
      <c r="AO1013" s="301"/>
      <c r="AP1013" s="301"/>
      <c r="AQ1013" s="302" t="s">
        <v>796</v>
      </c>
      <c r="AR1013" s="302"/>
      <c r="AS1013" s="303"/>
      <c r="AT1013" s="302"/>
      <c r="AU1013" s="302"/>
      <c r="AV1013" s="304"/>
      <c r="AW1013" s="302"/>
      <c r="AX1013" s="302"/>
      <c r="AY1013" s="304"/>
      <c r="AZ1013" s="302"/>
      <c r="BA1013" s="302"/>
      <c r="BB1013" s="302"/>
      <c r="BC1013" s="302"/>
      <c r="BD1013" s="302"/>
      <c r="BE1013" s="303"/>
      <c r="BF1013" s="302"/>
      <c r="BG1013" s="304"/>
      <c r="BH1013" s="302"/>
      <c r="BI1013" s="302"/>
      <c r="BJ1013" s="302"/>
      <c r="BK1013" s="302"/>
      <c r="BL1013" s="302"/>
      <c r="BM1013" s="302"/>
      <c r="BN1013" s="302"/>
      <c r="BO1013" s="302"/>
      <c r="BP1013" s="302"/>
      <c r="BQ1013" s="302"/>
      <c r="BR1013" s="302"/>
    </row>
    <row r="1014" spans="1:70" s="248" customFormat="1" hidden="1" x14ac:dyDescent="0.35">
      <c r="A1014" s="415" t="s">
        <v>477</v>
      </c>
      <c r="B1014" s="416" t="s">
        <v>478</v>
      </c>
      <c r="C1014" s="416" t="s">
        <v>479</v>
      </c>
      <c r="D1014" s="417" t="s">
        <v>480</v>
      </c>
      <c r="E1014" s="417" t="s">
        <v>481</v>
      </c>
      <c r="F1014" s="416" t="s">
        <v>482</v>
      </c>
      <c r="G1014" s="416" t="s">
        <v>483</v>
      </c>
      <c r="H1014" s="416" t="s">
        <v>484</v>
      </c>
      <c r="I1014" s="416" t="s">
        <v>485</v>
      </c>
      <c r="J1014" s="416" t="s">
        <v>486</v>
      </c>
      <c r="K1014" s="416" t="s">
        <v>487</v>
      </c>
      <c r="L1014" s="415" t="s">
        <v>621</v>
      </c>
      <c r="M1014" s="416" t="s">
        <v>622</v>
      </c>
      <c r="N1014" s="416" t="s">
        <v>623</v>
      </c>
      <c r="O1014" s="416" t="s">
        <v>487</v>
      </c>
      <c r="P1014" s="416" t="s">
        <v>484</v>
      </c>
      <c r="Q1014" s="415" t="s">
        <v>491</v>
      </c>
      <c r="R1014" s="416" t="s">
        <v>492</v>
      </c>
      <c r="S1014" s="416" t="s">
        <v>493</v>
      </c>
      <c r="T1014" s="416">
        <v>54712390</v>
      </c>
      <c r="U1014" s="416"/>
      <c r="V1014" s="416"/>
      <c r="W1014" s="417" t="s">
        <v>2286</v>
      </c>
      <c r="X1014" s="416" t="s">
        <v>1262</v>
      </c>
      <c r="Y1014" s="416" t="s">
        <v>496</v>
      </c>
      <c r="Z1014" s="416" t="s">
        <v>497</v>
      </c>
      <c r="AA1014" s="416" t="s">
        <v>498</v>
      </c>
      <c r="AB1014" s="416" t="s">
        <v>499</v>
      </c>
      <c r="AC1014" s="416" t="s">
        <v>500</v>
      </c>
      <c r="AD1014" s="418">
        <v>270000</v>
      </c>
      <c r="AE1014" s="418">
        <v>270000</v>
      </c>
      <c r="AF1014" s="416" t="s">
        <v>273</v>
      </c>
      <c r="AG1014" s="416">
        <v>2.1934E-4</v>
      </c>
      <c r="AH1014" s="418">
        <v>59.22</v>
      </c>
      <c r="AI1014" s="418">
        <v>59.22</v>
      </c>
      <c r="AJ1014" s="416" t="s">
        <v>501</v>
      </c>
      <c r="AK1014" s="416" t="s">
        <v>502</v>
      </c>
      <c r="AL1014" s="415" t="s">
        <v>503</v>
      </c>
      <c r="AM1014" s="416">
        <v>34810</v>
      </c>
      <c r="AN1014" s="416">
        <v>71620</v>
      </c>
      <c r="AO1014" s="415" t="s">
        <v>477</v>
      </c>
      <c r="AP1014" s="415" t="s">
        <v>504</v>
      </c>
      <c r="AQ1014" s="416" t="s">
        <v>1263</v>
      </c>
      <c r="AR1014" s="416" t="s">
        <v>1025</v>
      </c>
      <c r="AS1014" s="417" t="s">
        <v>2286</v>
      </c>
      <c r="AT1014" s="416" t="s">
        <v>482</v>
      </c>
      <c r="AU1014" s="416" t="s">
        <v>2287</v>
      </c>
      <c r="AV1014" s="418" t="s">
        <v>2215</v>
      </c>
      <c r="AW1014" s="416" t="s">
        <v>777</v>
      </c>
      <c r="AX1014" s="416" t="s">
        <v>509</v>
      </c>
      <c r="AY1014" s="418" t="s">
        <v>2215</v>
      </c>
      <c r="AZ1014" s="416" t="s">
        <v>1513</v>
      </c>
      <c r="BA1014" s="416" t="s">
        <v>1514</v>
      </c>
      <c r="BB1014" s="416" t="s">
        <v>521</v>
      </c>
      <c r="BC1014" s="416" t="s">
        <v>521</v>
      </c>
      <c r="BD1014" s="416" t="s">
        <v>2288</v>
      </c>
      <c r="BE1014" s="417" t="s">
        <v>1029</v>
      </c>
      <c r="BF1014" s="416" t="s">
        <v>273</v>
      </c>
      <c r="BG1014" s="418" t="s">
        <v>2215</v>
      </c>
      <c r="BH1014" s="416"/>
      <c r="BI1014" s="416"/>
      <c r="BJ1014" s="416"/>
      <c r="BK1014" s="416"/>
      <c r="BL1014" s="416"/>
      <c r="BM1014" s="416"/>
      <c r="BN1014" s="416"/>
      <c r="BO1014" s="416"/>
      <c r="BP1014" s="416"/>
      <c r="BQ1014" s="416"/>
      <c r="BR1014" s="416"/>
    </row>
    <row r="1015" spans="1:70" hidden="1" x14ac:dyDescent="0.35">
      <c r="A1015" s="301" t="s">
        <v>477</v>
      </c>
      <c r="B1015" s="302" t="s">
        <v>478</v>
      </c>
      <c r="C1015" s="302" t="s">
        <v>479</v>
      </c>
      <c r="D1015" s="303" t="s">
        <v>480</v>
      </c>
      <c r="E1015" s="303" t="s">
        <v>481</v>
      </c>
      <c r="F1015" s="302" t="s">
        <v>482</v>
      </c>
      <c r="G1015" s="302" t="s">
        <v>483</v>
      </c>
      <c r="H1015" s="302" t="s">
        <v>484</v>
      </c>
      <c r="I1015" s="302" t="s">
        <v>485</v>
      </c>
      <c r="J1015" s="302" t="s">
        <v>486</v>
      </c>
      <c r="K1015" s="302" t="s">
        <v>487</v>
      </c>
      <c r="L1015" s="301" t="s">
        <v>621</v>
      </c>
      <c r="M1015" s="302" t="s">
        <v>622</v>
      </c>
      <c r="N1015" s="302" t="s">
        <v>623</v>
      </c>
      <c r="O1015" s="302" t="s">
        <v>487</v>
      </c>
      <c r="P1015" s="302" t="s">
        <v>484</v>
      </c>
      <c r="Q1015" s="301" t="s">
        <v>491</v>
      </c>
      <c r="R1015" s="302" t="s">
        <v>492</v>
      </c>
      <c r="S1015" s="302" t="s">
        <v>493</v>
      </c>
      <c r="T1015" s="302">
        <v>55471347</v>
      </c>
      <c r="U1015" s="302"/>
      <c r="V1015" s="302"/>
      <c r="W1015" s="303" t="s">
        <v>2286</v>
      </c>
      <c r="X1015" s="302" t="s">
        <v>792</v>
      </c>
      <c r="Y1015" s="302" t="s">
        <v>496</v>
      </c>
      <c r="Z1015" s="302" t="s">
        <v>793</v>
      </c>
      <c r="AA1015" s="302"/>
      <c r="AB1015" s="302" t="s">
        <v>794</v>
      </c>
      <c r="AC1015" s="302" t="s">
        <v>795</v>
      </c>
      <c r="AD1015" s="304">
        <v>0</v>
      </c>
      <c r="AE1015" s="304">
        <v>18900</v>
      </c>
      <c r="AF1015" s="302" t="s">
        <v>273</v>
      </c>
      <c r="AG1015" s="302">
        <v>2.1934E-4</v>
      </c>
      <c r="AH1015" s="304">
        <v>0</v>
      </c>
      <c r="AI1015" s="304">
        <v>4.1500000000000004</v>
      </c>
      <c r="AJ1015" s="302"/>
      <c r="AK1015" s="302"/>
      <c r="AL1015" s="301"/>
      <c r="AM1015" s="302"/>
      <c r="AN1015" s="302"/>
      <c r="AO1015" s="301"/>
      <c r="AP1015" s="301"/>
      <c r="AQ1015" s="302" t="s">
        <v>796</v>
      </c>
      <c r="AR1015" s="302"/>
      <c r="AS1015" s="303"/>
      <c r="AT1015" s="302"/>
      <c r="AU1015" s="302"/>
      <c r="AV1015" s="304"/>
      <c r="AW1015" s="302"/>
      <c r="AX1015" s="302"/>
      <c r="AY1015" s="304"/>
      <c r="AZ1015" s="302"/>
      <c r="BA1015" s="302"/>
      <c r="BB1015" s="302"/>
      <c r="BC1015" s="302"/>
      <c r="BD1015" s="302"/>
      <c r="BE1015" s="303"/>
      <c r="BF1015" s="302"/>
      <c r="BG1015" s="304"/>
      <c r="BH1015" s="302"/>
      <c r="BI1015" s="302"/>
      <c r="BJ1015" s="302"/>
      <c r="BK1015" s="302"/>
      <c r="BL1015" s="302"/>
      <c r="BM1015" s="302"/>
      <c r="BN1015" s="302"/>
      <c r="BO1015" s="302"/>
      <c r="BP1015" s="302"/>
      <c r="BQ1015" s="302"/>
      <c r="BR1015" s="302"/>
    </row>
    <row r="1016" spans="1:70" s="248" customFormat="1" hidden="1" x14ac:dyDescent="0.35">
      <c r="A1016" s="415" t="s">
        <v>477</v>
      </c>
      <c r="B1016" s="416" t="s">
        <v>478</v>
      </c>
      <c r="C1016" s="416" t="s">
        <v>479</v>
      </c>
      <c r="D1016" s="417" t="s">
        <v>480</v>
      </c>
      <c r="E1016" s="417" t="s">
        <v>481</v>
      </c>
      <c r="F1016" s="416" t="s">
        <v>482</v>
      </c>
      <c r="G1016" s="416" t="s">
        <v>483</v>
      </c>
      <c r="H1016" s="416" t="s">
        <v>484</v>
      </c>
      <c r="I1016" s="416" t="s">
        <v>485</v>
      </c>
      <c r="J1016" s="416" t="s">
        <v>486</v>
      </c>
      <c r="K1016" s="416" t="s">
        <v>487</v>
      </c>
      <c r="L1016" s="415" t="s">
        <v>621</v>
      </c>
      <c r="M1016" s="416" t="s">
        <v>622</v>
      </c>
      <c r="N1016" s="416" t="s">
        <v>623</v>
      </c>
      <c r="O1016" s="416" t="s">
        <v>487</v>
      </c>
      <c r="P1016" s="416" t="s">
        <v>484</v>
      </c>
      <c r="Q1016" s="415" t="s">
        <v>491</v>
      </c>
      <c r="R1016" s="416" t="s">
        <v>492</v>
      </c>
      <c r="S1016" s="416" t="s">
        <v>493</v>
      </c>
      <c r="T1016" s="416">
        <v>57349722</v>
      </c>
      <c r="U1016" s="416"/>
      <c r="V1016" s="416"/>
      <c r="W1016" s="417" t="s">
        <v>2289</v>
      </c>
      <c r="X1016" s="416" t="s">
        <v>1262</v>
      </c>
      <c r="Y1016" s="416" t="s">
        <v>496</v>
      </c>
      <c r="Z1016" s="416" t="s">
        <v>497</v>
      </c>
      <c r="AA1016" s="416" t="s">
        <v>498</v>
      </c>
      <c r="AB1016" s="416" t="s">
        <v>499</v>
      </c>
      <c r="AC1016" s="416" t="s">
        <v>500</v>
      </c>
      <c r="AD1016" s="418">
        <v>2000</v>
      </c>
      <c r="AE1016" s="418">
        <v>2000</v>
      </c>
      <c r="AF1016" s="416" t="s">
        <v>273</v>
      </c>
      <c r="AG1016" s="416">
        <v>2.1623000000000001E-4</v>
      </c>
      <c r="AH1016" s="418">
        <v>0.43</v>
      </c>
      <c r="AI1016" s="418">
        <v>0.43</v>
      </c>
      <c r="AJ1016" s="416" t="s">
        <v>501</v>
      </c>
      <c r="AK1016" s="416" t="s">
        <v>502</v>
      </c>
      <c r="AL1016" s="415" t="s">
        <v>503</v>
      </c>
      <c r="AM1016" s="416">
        <v>34810</v>
      </c>
      <c r="AN1016" s="416">
        <v>71620</v>
      </c>
      <c r="AO1016" s="415" t="s">
        <v>477</v>
      </c>
      <c r="AP1016" s="415" t="s">
        <v>504</v>
      </c>
      <c r="AQ1016" s="416" t="s">
        <v>1263</v>
      </c>
      <c r="AR1016" s="416" t="s">
        <v>566</v>
      </c>
      <c r="AS1016" s="417" t="s">
        <v>2289</v>
      </c>
      <c r="AT1016" s="416" t="s">
        <v>482</v>
      </c>
      <c r="AU1016" s="416" t="s">
        <v>2290</v>
      </c>
      <c r="AV1016" s="418" t="s">
        <v>1464</v>
      </c>
      <c r="AW1016" s="416" t="s">
        <v>839</v>
      </c>
      <c r="AX1016" s="416" t="s">
        <v>509</v>
      </c>
      <c r="AY1016" s="418" t="s">
        <v>1464</v>
      </c>
      <c r="AZ1016" s="416" t="s">
        <v>1513</v>
      </c>
      <c r="BA1016" s="416" t="s">
        <v>1514</v>
      </c>
      <c r="BB1016" s="416" t="s">
        <v>521</v>
      </c>
      <c r="BC1016" s="416" t="s">
        <v>521</v>
      </c>
      <c r="BD1016" s="416" t="s">
        <v>2291</v>
      </c>
      <c r="BE1016" s="417" t="s">
        <v>1308</v>
      </c>
      <c r="BF1016" s="416" t="s">
        <v>273</v>
      </c>
      <c r="BG1016" s="418" t="s">
        <v>1464</v>
      </c>
      <c r="BH1016" s="416"/>
      <c r="BI1016" s="416"/>
      <c r="BJ1016" s="416"/>
      <c r="BK1016" s="416"/>
      <c r="BL1016" s="416"/>
      <c r="BM1016" s="416"/>
      <c r="BN1016" s="416"/>
      <c r="BO1016" s="416"/>
      <c r="BP1016" s="416"/>
      <c r="BQ1016" s="416"/>
      <c r="BR1016" s="416"/>
    </row>
    <row r="1017" spans="1:70" hidden="1" x14ac:dyDescent="0.35">
      <c r="A1017" s="301" t="s">
        <v>477</v>
      </c>
      <c r="B1017" s="302" t="s">
        <v>478</v>
      </c>
      <c r="C1017" s="302" t="s">
        <v>479</v>
      </c>
      <c r="D1017" s="303" t="s">
        <v>480</v>
      </c>
      <c r="E1017" s="303" t="s">
        <v>481</v>
      </c>
      <c r="F1017" s="302" t="s">
        <v>482</v>
      </c>
      <c r="G1017" s="302" t="s">
        <v>483</v>
      </c>
      <c r="H1017" s="302" t="s">
        <v>484</v>
      </c>
      <c r="I1017" s="302" t="s">
        <v>485</v>
      </c>
      <c r="J1017" s="302" t="s">
        <v>486</v>
      </c>
      <c r="K1017" s="302" t="s">
        <v>487</v>
      </c>
      <c r="L1017" s="301" t="s">
        <v>621</v>
      </c>
      <c r="M1017" s="302" t="s">
        <v>622</v>
      </c>
      <c r="N1017" s="302" t="s">
        <v>623</v>
      </c>
      <c r="O1017" s="302" t="s">
        <v>487</v>
      </c>
      <c r="P1017" s="302" t="s">
        <v>484</v>
      </c>
      <c r="Q1017" s="301" t="s">
        <v>491</v>
      </c>
      <c r="R1017" s="302" t="s">
        <v>492</v>
      </c>
      <c r="S1017" s="302" t="s">
        <v>493</v>
      </c>
      <c r="T1017" s="302">
        <v>57358813</v>
      </c>
      <c r="U1017" s="302"/>
      <c r="V1017" s="302"/>
      <c r="W1017" s="303" t="s">
        <v>2289</v>
      </c>
      <c r="X1017" s="302" t="s">
        <v>792</v>
      </c>
      <c r="Y1017" s="302" t="s">
        <v>496</v>
      </c>
      <c r="Z1017" s="302" t="s">
        <v>793</v>
      </c>
      <c r="AA1017" s="302"/>
      <c r="AB1017" s="302" t="s">
        <v>794</v>
      </c>
      <c r="AC1017" s="302" t="s">
        <v>795</v>
      </c>
      <c r="AD1017" s="304">
        <v>0</v>
      </c>
      <c r="AE1017" s="304">
        <v>140</v>
      </c>
      <c r="AF1017" s="302" t="s">
        <v>273</v>
      </c>
      <c r="AG1017" s="302">
        <v>2.1623000000000001E-4</v>
      </c>
      <c r="AH1017" s="304">
        <v>0</v>
      </c>
      <c r="AI1017" s="304">
        <v>0.03</v>
      </c>
      <c r="AJ1017" s="302"/>
      <c r="AK1017" s="302"/>
      <c r="AL1017" s="301"/>
      <c r="AM1017" s="302"/>
      <c r="AN1017" s="302"/>
      <c r="AO1017" s="301"/>
      <c r="AP1017" s="301"/>
      <c r="AQ1017" s="302" t="s">
        <v>796</v>
      </c>
      <c r="AR1017" s="302"/>
      <c r="AS1017" s="303"/>
      <c r="AT1017" s="302"/>
      <c r="AU1017" s="302"/>
      <c r="AV1017" s="304"/>
      <c r="AW1017" s="302"/>
      <c r="AX1017" s="302"/>
      <c r="AY1017" s="304"/>
      <c r="AZ1017" s="302"/>
      <c r="BA1017" s="302"/>
      <c r="BB1017" s="302"/>
      <c r="BC1017" s="302"/>
      <c r="BD1017" s="302"/>
      <c r="BE1017" s="303"/>
      <c r="BF1017" s="302"/>
      <c r="BG1017" s="304"/>
      <c r="BH1017" s="302"/>
      <c r="BI1017" s="302"/>
      <c r="BJ1017" s="302"/>
      <c r="BK1017" s="302"/>
      <c r="BL1017" s="302"/>
      <c r="BM1017" s="302"/>
      <c r="BN1017" s="302"/>
      <c r="BO1017" s="302"/>
      <c r="BP1017" s="302"/>
      <c r="BQ1017" s="302"/>
      <c r="BR1017" s="302"/>
    </row>
    <row r="1018" spans="1:70" s="248" customFormat="1" hidden="1" x14ac:dyDescent="0.35">
      <c r="A1018" s="415" t="s">
        <v>477</v>
      </c>
      <c r="B1018" s="416" t="s">
        <v>478</v>
      </c>
      <c r="C1018" s="416" t="s">
        <v>479</v>
      </c>
      <c r="D1018" s="417" t="s">
        <v>480</v>
      </c>
      <c r="E1018" s="417" t="s">
        <v>481</v>
      </c>
      <c r="F1018" s="416" t="s">
        <v>482</v>
      </c>
      <c r="G1018" s="416" t="s">
        <v>483</v>
      </c>
      <c r="H1018" s="416" t="s">
        <v>484</v>
      </c>
      <c r="I1018" s="416" t="s">
        <v>485</v>
      </c>
      <c r="J1018" s="416" t="s">
        <v>486</v>
      </c>
      <c r="K1018" s="416" t="s">
        <v>487</v>
      </c>
      <c r="L1018" s="415" t="s">
        <v>621</v>
      </c>
      <c r="M1018" s="416" t="s">
        <v>622</v>
      </c>
      <c r="N1018" s="416" t="s">
        <v>623</v>
      </c>
      <c r="O1018" s="416" t="s">
        <v>487</v>
      </c>
      <c r="P1018" s="416" t="s">
        <v>484</v>
      </c>
      <c r="Q1018" s="415" t="s">
        <v>491</v>
      </c>
      <c r="R1018" s="416" t="s">
        <v>492</v>
      </c>
      <c r="S1018" s="416" t="s">
        <v>493</v>
      </c>
      <c r="T1018" s="416">
        <v>62454064</v>
      </c>
      <c r="U1018" s="416"/>
      <c r="V1018" s="416"/>
      <c r="W1018" s="417" t="s">
        <v>1134</v>
      </c>
      <c r="X1018" s="416" t="s">
        <v>764</v>
      </c>
      <c r="Y1018" s="416" t="s">
        <v>496</v>
      </c>
      <c r="Z1018" s="416" t="s">
        <v>497</v>
      </c>
      <c r="AA1018" s="416" t="s">
        <v>498</v>
      </c>
      <c r="AB1018" s="416" t="s">
        <v>499</v>
      </c>
      <c r="AC1018" s="416" t="s">
        <v>500</v>
      </c>
      <c r="AD1018" s="418">
        <v>1744900</v>
      </c>
      <c r="AE1018" s="418">
        <v>1744900</v>
      </c>
      <c r="AF1018" s="416" t="s">
        <v>273</v>
      </c>
      <c r="AG1018" s="416">
        <v>2.1311999999999999E-4</v>
      </c>
      <c r="AH1018" s="418">
        <v>382.72</v>
      </c>
      <c r="AI1018" s="418">
        <v>382.72</v>
      </c>
      <c r="AJ1018" s="416" t="s">
        <v>501</v>
      </c>
      <c r="AK1018" s="416" t="s">
        <v>502</v>
      </c>
      <c r="AL1018" s="415" t="s">
        <v>503</v>
      </c>
      <c r="AM1018" s="416">
        <v>34810</v>
      </c>
      <c r="AN1018" s="416">
        <v>71610</v>
      </c>
      <c r="AO1018" s="415" t="s">
        <v>477</v>
      </c>
      <c r="AP1018" s="415" t="s">
        <v>504</v>
      </c>
      <c r="AQ1018" s="416" t="s">
        <v>766</v>
      </c>
      <c r="AR1018" s="416" t="s">
        <v>1126</v>
      </c>
      <c r="AS1018" s="417" t="s">
        <v>1134</v>
      </c>
      <c r="AT1018" s="416" t="s">
        <v>482</v>
      </c>
      <c r="AU1018" s="416" t="s">
        <v>1157</v>
      </c>
      <c r="AV1018" s="418" t="s">
        <v>1158</v>
      </c>
      <c r="AW1018" s="416" t="s">
        <v>751</v>
      </c>
      <c r="AX1018" s="416" t="s">
        <v>509</v>
      </c>
      <c r="AY1018" s="418" t="s">
        <v>2292</v>
      </c>
      <c r="AZ1018" s="416">
        <v>1040764</v>
      </c>
      <c r="BA1018" s="416" t="s">
        <v>749</v>
      </c>
      <c r="BB1018" s="416" t="s">
        <v>750</v>
      </c>
      <c r="BC1018" s="416" t="s">
        <v>512</v>
      </c>
      <c r="BD1018" s="416" t="s">
        <v>1160</v>
      </c>
      <c r="BE1018" s="417" t="s">
        <v>586</v>
      </c>
      <c r="BF1018" s="416" t="s">
        <v>273</v>
      </c>
      <c r="BG1018" s="418" t="s">
        <v>1158</v>
      </c>
      <c r="BH1018" s="416">
        <v>10300974</v>
      </c>
      <c r="BI1018" s="416">
        <v>1</v>
      </c>
      <c r="BJ1018" s="416" t="s">
        <v>751</v>
      </c>
      <c r="BK1018" s="416" t="s">
        <v>600</v>
      </c>
      <c r="BL1018" s="416" t="s">
        <v>601</v>
      </c>
      <c r="BM1018" s="416"/>
      <c r="BN1018" s="416"/>
      <c r="BO1018" s="416"/>
      <c r="BP1018" s="416"/>
      <c r="BQ1018" s="416"/>
      <c r="BR1018" s="416"/>
    </row>
    <row r="1019" spans="1:70" s="248" customFormat="1" hidden="1" x14ac:dyDescent="0.35">
      <c r="A1019" s="415" t="s">
        <v>477</v>
      </c>
      <c r="B1019" s="416" t="s">
        <v>478</v>
      </c>
      <c r="C1019" s="416" t="s">
        <v>479</v>
      </c>
      <c r="D1019" s="417" t="s">
        <v>480</v>
      </c>
      <c r="E1019" s="417" t="s">
        <v>481</v>
      </c>
      <c r="F1019" s="416" t="s">
        <v>482</v>
      </c>
      <c r="G1019" s="416" t="s">
        <v>483</v>
      </c>
      <c r="H1019" s="416" t="s">
        <v>484</v>
      </c>
      <c r="I1019" s="416" t="s">
        <v>485</v>
      </c>
      <c r="J1019" s="416" t="s">
        <v>486</v>
      </c>
      <c r="K1019" s="416" t="s">
        <v>487</v>
      </c>
      <c r="L1019" s="415" t="s">
        <v>621</v>
      </c>
      <c r="M1019" s="416" t="s">
        <v>622</v>
      </c>
      <c r="N1019" s="416" t="s">
        <v>623</v>
      </c>
      <c r="O1019" s="416" t="s">
        <v>487</v>
      </c>
      <c r="P1019" s="416" t="s">
        <v>484</v>
      </c>
      <c r="Q1019" s="415" t="s">
        <v>491</v>
      </c>
      <c r="R1019" s="416" t="s">
        <v>492</v>
      </c>
      <c r="S1019" s="416" t="s">
        <v>493</v>
      </c>
      <c r="T1019" s="416">
        <v>62454072</v>
      </c>
      <c r="U1019" s="416"/>
      <c r="V1019" s="416"/>
      <c r="W1019" s="417" t="s">
        <v>1134</v>
      </c>
      <c r="X1019" s="416" t="s">
        <v>764</v>
      </c>
      <c r="Y1019" s="416" t="s">
        <v>496</v>
      </c>
      <c r="Z1019" s="416" t="s">
        <v>497</v>
      </c>
      <c r="AA1019" s="416" t="s">
        <v>498</v>
      </c>
      <c r="AB1019" s="416" t="s">
        <v>499</v>
      </c>
      <c r="AC1019" s="416" t="s">
        <v>605</v>
      </c>
      <c r="AD1019" s="418">
        <v>0</v>
      </c>
      <c r="AE1019" s="418">
        <v>0</v>
      </c>
      <c r="AF1019" s="416" t="s">
        <v>273</v>
      </c>
      <c r="AG1019" s="416">
        <v>2.1311999999999999E-4</v>
      </c>
      <c r="AH1019" s="418">
        <v>-10.85</v>
      </c>
      <c r="AI1019" s="418">
        <v>-10.85</v>
      </c>
      <c r="AJ1019" s="416" t="s">
        <v>501</v>
      </c>
      <c r="AK1019" s="416" t="s">
        <v>502</v>
      </c>
      <c r="AL1019" s="415" t="s">
        <v>503</v>
      </c>
      <c r="AM1019" s="416">
        <v>34810</v>
      </c>
      <c r="AN1019" s="416">
        <v>71610</v>
      </c>
      <c r="AO1019" s="415" t="s">
        <v>477</v>
      </c>
      <c r="AP1019" s="415" t="s">
        <v>504</v>
      </c>
      <c r="AQ1019" s="416" t="s">
        <v>766</v>
      </c>
      <c r="AR1019" s="416" t="s">
        <v>1126</v>
      </c>
      <c r="AS1019" s="417" t="s">
        <v>1134</v>
      </c>
      <c r="AT1019" s="416" t="s">
        <v>482</v>
      </c>
      <c r="AU1019" s="416" t="s">
        <v>1157</v>
      </c>
      <c r="AV1019" s="418" t="s">
        <v>1158</v>
      </c>
      <c r="AW1019" s="416" t="s">
        <v>751</v>
      </c>
      <c r="AX1019" s="416" t="s">
        <v>509</v>
      </c>
      <c r="AY1019" s="418" t="s">
        <v>606</v>
      </c>
      <c r="AZ1019" s="416">
        <v>1040764</v>
      </c>
      <c r="BA1019" s="416" t="s">
        <v>749</v>
      </c>
      <c r="BB1019" s="416" t="s">
        <v>750</v>
      </c>
      <c r="BC1019" s="416" t="s">
        <v>512</v>
      </c>
      <c r="BD1019" s="416" t="s">
        <v>1160</v>
      </c>
      <c r="BE1019" s="417" t="s">
        <v>586</v>
      </c>
      <c r="BF1019" s="416" t="s">
        <v>273</v>
      </c>
      <c r="BG1019" s="418" t="s">
        <v>1158</v>
      </c>
      <c r="BH1019" s="416">
        <v>10300974</v>
      </c>
      <c r="BI1019" s="416">
        <v>1</v>
      </c>
      <c r="BJ1019" s="416" t="s">
        <v>751</v>
      </c>
      <c r="BK1019" s="416" t="s">
        <v>600</v>
      </c>
      <c r="BL1019" s="416" t="s">
        <v>601</v>
      </c>
      <c r="BM1019" s="416"/>
      <c r="BN1019" s="416"/>
      <c r="BO1019" s="416"/>
      <c r="BP1019" s="416"/>
      <c r="BQ1019" s="416"/>
      <c r="BR1019" s="416"/>
    </row>
    <row r="1020" spans="1:70" hidden="1" x14ac:dyDescent="0.35">
      <c r="A1020" s="301" t="s">
        <v>477</v>
      </c>
      <c r="B1020" s="302" t="s">
        <v>478</v>
      </c>
      <c r="C1020" s="302" t="s">
        <v>479</v>
      </c>
      <c r="D1020" s="303" t="s">
        <v>480</v>
      </c>
      <c r="E1020" s="303" t="s">
        <v>481</v>
      </c>
      <c r="F1020" s="302" t="s">
        <v>482</v>
      </c>
      <c r="G1020" s="302" t="s">
        <v>483</v>
      </c>
      <c r="H1020" s="302" t="s">
        <v>484</v>
      </c>
      <c r="I1020" s="302" t="s">
        <v>485</v>
      </c>
      <c r="J1020" s="302" t="s">
        <v>486</v>
      </c>
      <c r="K1020" s="302" t="s">
        <v>487</v>
      </c>
      <c r="L1020" s="301" t="s">
        <v>621</v>
      </c>
      <c r="M1020" s="302" t="s">
        <v>622</v>
      </c>
      <c r="N1020" s="302" t="s">
        <v>623</v>
      </c>
      <c r="O1020" s="302" t="s">
        <v>487</v>
      </c>
      <c r="P1020" s="302" t="s">
        <v>484</v>
      </c>
      <c r="Q1020" s="301" t="s">
        <v>491</v>
      </c>
      <c r="R1020" s="302" t="s">
        <v>492</v>
      </c>
      <c r="S1020" s="302" t="s">
        <v>493</v>
      </c>
      <c r="T1020" s="302">
        <v>62534825</v>
      </c>
      <c r="U1020" s="302"/>
      <c r="V1020" s="302"/>
      <c r="W1020" s="303" t="s">
        <v>1134</v>
      </c>
      <c r="X1020" s="302" t="s">
        <v>792</v>
      </c>
      <c r="Y1020" s="302" t="s">
        <v>496</v>
      </c>
      <c r="Z1020" s="302" t="s">
        <v>793</v>
      </c>
      <c r="AA1020" s="302"/>
      <c r="AB1020" s="302" t="s">
        <v>794</v>
      </c>
      <c r="AC1020" s="302" t="s">
        <v>795</v>
      </c>
      <c r="AD1020" s="304">
        <v>0</v>
      </c>
      <c r="AE1020" s="304">
        <v>122143</v>
      </c>
      <c r="AF1020" s="302" t="s">
        <v>273</v>
      </c>
      <c r="AG1020" s="302">
        <v>2.1311999999999999E-4</v>
      </c>
      <c r="AH1020" s="304">
        <v>0</v>
      </c>
      <c r="AI1020" s="304">
        <v>26.03</v>
      </c>
      <c r="AJ1020" s="302"/>
      <c r="AK1020" s="302"/>
      <c r="AL1020" s="301"/>
      <c r="AM1020" s="302"/>
      <c r="AN1020" s="302"/>
      <c r="AO1020" s="301"/>
      <c r="AP1020" s="301"/>
      <c r="AQ1020" s="302" t="s">
        <v>796</v>
      </c>
      <c r="AR1020" s="302"/>
      <c r="AS1020" s="303"/>
      <c r="AT1020" s="302"/>
      <c r="AU1020" s="302"/>
      <c r="AV1020" s="304"/>
      <c r="AW1020" s="302"/>
      <c r="AX1020" s="302"/>
      <c r="AY1020" s="304"/>
      <c r="AZ1020" s="302"/>
      <c r="BA1020" s="302"/>
      <c r="BB1020" s="302"/>
      <c r="BC1020" s="302"/>
      <c r="BD1020" s="302"/>
      <c r="BE1020" s="303"/>
      <c r="BF1020" s="302"/>
      <c r="BG1020" s="304"/>
      <c r="BH1020" s="302"/>
      <c r="BI1020" s="302"/>
      <c r="BJ1020" s="302"/>
      <c r="BK1020" s="302"/>
      <c r="BL1020" s="302"/>
      <c r="BM1020" s="302"/>
      <c r="BN1020" s="302"/>
      <c r="BO1020" s="302"/>
      <c r="BP1020" s="302"/>
      <c r="BQ1020" s="302"/>
      <c r="BR1020" s="302"/>
    </row>
    <row r="1021" spans="1:70" hidden="1" x14ac:dyDescent="0.35">
      <c r="A1021" s="301" t="s">
        <v>477</v>
      </c>
      <c r="B1021" s="302" t="s">
        <v>478</v>
      </c>
      <c r="C1021" s="302" t="s">
        <v>479</v>
      </c>
      <c r="D1021" s="303" t="s">
        <v>480</v>
      </c>
      <c r="E1021" s="303" t="s">
        <v>481</v>
      </c>
      <c r="F1021" s="302" t="s">
        <v>482</v>
      </c>
      <c r="G1021" s="302" t="s">
        <v>483</v>
      </c>
      <c r="H1021" s="302" t="s">
        <v>484</v>
      </c>
      <c r="I1021" s="302" t="s">
        <v>485</v>
      </c>
      <c r="J1021" s="302" t="s">
        <v>486</v>
      </c>
      <c r="K1021" s="302" t="s">
        <v>487</v>
      </c>
      <c r="L1021" s="301" t="s">
        <v>621</v>
      </c>
      <c r="M1021" s="302" t="s">
        <v>622</v>
      </c>
      <c r="N1021" s="302" t="s">
        <v>623</v>
      </c>
      <c r="O1021" s="302" t="s">
        <v>487</v>
      </c>
      <c r="P1021" s="302" t="s">
        <v>484</v>
      </c>
      <c r="Q1021" s="301" t="s">
        <v>491</v>
      </c>
      <c r="R1021" s="302" t="s">
        <v>492</v>
      </c>
      <c r="S1021" s="302" t="s">
        <v>493</v>
      </c>
      <c r="T1021" s="302">
        <v>65214535</v>
      </c>
      <c r="U1021" s="302"/>
      <c r="V1021" s="302"/>
      <c r="W1021" s="303" t="s">
        <v>1163</v>
      </c>
      <c r="X1021" s="302" t="s">
        <v>879</v>
      </c>
      <c r="Y1021" s="302" t="s">
        <v>496</v>
      </c>
      <c r="Z1021" s="302" t="s">
        <v>880</v>
      </c>
      <c r="AA1021" s="302"/>
      <c r="AB1021" s="302" t="s">
        <v>880</v>
      </c>
      <c r="AC1021" s="302" t="s">
        <v>880</v>
      </c>
      <c r="AD1021" s="304">
        <v>-1.63</v>
      </c>
      <c r="AE1021" s="304">
        <v>-1.63</v>
      </c>
      <c r="AF1021" s="302" t="s">
        <v>741</v>
      </c>
      <c r="AG1021" s="302">
        <v>1</v>
      </c>
      <c r="AH1021" s="304">
        <v>-1.63</v>
      </c>
      <c r="AI1021" s="304">
        <v>-1.63</v>
      </c>
      <c r="AJ1021" s="302" t="s">
        <v>501</v>
      </c>
      <c r="AK1021" s="302" t="s">
        <v>502</v>
      </c>
      <c r="AL1021" s="301" t="s">
        <v>503</v>
      </c>
      <c r="AM1021" s="302">
        <v>34810</v>
      </c>
      <c r="AN1021" s="302">
        <v>76135</v>
      </c>
      <c r="AO1021" s="301" t="s">
        <v>477</v>
      </c>
      <c r="AP1021" s="301" t="s">
        <v>504</v>
      </c>
      <c r="AQ1021" s="302" t="s">
        <v>881</v>
      </c>
      <c r="AR1021" s="302"/>
      <c r="AS1021" s="303"/>
      <c r="AT1021" s="302"/>
      <c r="AU1021" s="302"/>
      <c r="AV1021" s="304"/>
      <c r="AW1021" s="302"/>
      <c r="AX1021" s="302"/>
      <c r="AY1021" s="304"/>
      <c r="AZ1021" s="302"/>
      <c r="BA1021" s="302"/>
      <c r="BB1021" s="302"/>
      <c r="BC1021" s="302"/>
      <c r="BD1021" s="302"/>
      <c r="BE1021" s="303"/>
      <c r="BF1021" s="302"/>
      <c r="BG1021" s="304"/>
      <c r="BH1021" s="302"/>
      <c r="BI1021" s="302"/>
      <c r="BJ1021" s="302"/>
      <c r="BK1021" s="302"/>
      <c r="BL1021" s="302"/>
      <c r="BM1021" s="302"/>
      <c r="BN1021" s="302"/>
      <c r="BO1021" s="302"/>
      <c r="BP1021" s="302"/>
      <c r="BQ1021" s="302"/>
      <c r="BR1021" s="302"/>
    </row>
    <row r="1022" spans="1:70" s="404" customFormat="1" hidden="1" x14ac:dyDescent="0.35">
      <c r="A1022" s="400" t="s">
        <v>477</v>
      </c>
      <c r="B1022" s="401" t="s">
        <v>478</v>
      </c>
      <c r="C1022" s="401" t="s">
        <v>479</v>
      </c>
      <c r="D1022" s="402" t="s">
        <v>480</v>
      </c>
      <c r="E1022" s="402" t="s">
        <v>481</v>
      </c>
      <c r="F1022" s="401" t="s">
        <v>482</v>
      </c>
      <c r="G1022" s="401" t="s">
        <v>483</v>
      </c>
      <c r="H1022" s="401" t="s">
        <v>484</v>
      </c>
      <c r="I1022" s="401" t="s">
        <v>485</v>
      </c>
      <c r="J1022" s="401" t="s">
        <v>486</v>
      </c>
      <c r="K1022" s="401" t="s">
        <v>487</v>
      </c>
      <c r="L1022" s="400" t="s">
        <v>621</v>
      </c>
      <c r="M1022" s="401" t="s">
        <v>622</v>
      </c>
      <c r="N1022" s="401" t="s">
        <v>623</v>
      </c>
      <c r="O1022" s="401" t="s">
        <v>487</v>
      </c>
      <c r="P1022" s="401" t="s">
        <v>484</v>
      </c>
      <c r="Q1022" s="400" t="s">
        <v>491</v>
      </c>
      <c r="R1022" s="401" t="s">
        <v>492</v>
      </c>
      <c r="S1022" s="401" t="s">
        <v>493</v>
      </c>
      <c r="T1022" s="401">
        <v>66014387</v>
      </c>
      <c r="U1022" s="401"/>
      <c r="V1022" s="401"/>
      <c r="W1022" s="402" t="s">
        <v>1163</v>
      </c>
      <c r="X1022" s="401" t="s">
        <v>1242</v>
      </c>
      <c r="Y1022" s="401" t="s">
        <v>590</v>
      </c>
      <c r="Z1022" s="401" t="s">
        <v>497</v>
      </c>
      <c r="AA1022" s="401" t="s">
        <v>498</v>
      </c>
      <c r="AB1022" s="401" t="s">
        <v>499</v>
      </c>
      <c r="AC1022" s="401" t="s">
        <v>500</v>
      </c>
      <c r="AD1022" s="403">
        <v>1700000</v>
      </c>
      <c r="AE1022" s="403">
        <v>1700000</v>
      </c>
      <c r="AF1022" s="401" t="s">
        <v>273</v>
      </c>
      <c r="AG1022" s="401">
        <v>2.1221E-4</v>
      </c>
      <c r="AH1022" s="403">
        <v>361.58</v>
      </c>
      <c r="AI1022" s="403">
        <v>361.58</v>
      </c>
      <c r="AJ1022" s="401" t="s">
        <v>501</v>
      </c>
      <c r="AK1022" s="401" t="s">
        <v>502</v>
      </c>
      <c r="AL1022" s="400" t="s">
        <v>503</v>
      </c>
      <c r="AM1022" s="401">
        <v>34801</v>
      </c>
      <c r="AN1022" s="401">
        <v>72715</v>
      </c>
      <c r="AO1022" s="400" t="s">
        <v>477</v>
      </c>
      <c r="AP1022" s="400" t="s">
        <v>504</v>
      </c>
      <c r="AQ1022" s="401" t="s">
        <v>1243</v>
      </c>
      <c r="AR1022" s="401" t="s">
        <v>1194</v>
      </c>
      <c r="AS1022" s="402" t="s">
        <v>1211</v>
      </c>
      <c r="AT1022" s="401" t="s">
        <v>482</v>
      </c>
      <c r="AU1022" s="401" t="s">
        <v>2293</v>
      </c>
      <c r="AV1022" s="403" t="s">
        <v>2294</v>
      </c>
      <c r="AW1022" s="401" t="s">
        <v>2295</v>
      </c>
      <c r="AX1022" s="401" t="s">
        <v>509</v>
      </c>
      <c r="AY1022" s="403" t="s">
        <v>2294</v>
      </c>
      <c r="AZ1022" s="401">
        <v>2229454</v>
      </c>
      <c r="BA1022" s="401" t="s">
        <v>1388</v>
      </c>
      <c r="BB1022" s="401" t="s">
        <v>521</v>
      </c>
      <c r="BC1022" s="401" t="s">
        <v>1389</v>
      </c>
      <c r="BD1022" s="401" t="s">
        <v>2296</v>
      </c>
      <c r="BE1022" s="402" t="s">
        <v>2297</v>
      </c>
      <c r="BF1022" s="401" t="s">
        <v>273</v>
      </c>
      <c r="BG1022" s="403" t="s">
        <v>2294</v>
      </c>
      <c r="BH1022" s="401">
        <v>10365099</v>
      </c>
      <c r="BI1022" s="401">
        <v>1</v>
      </c>
      <c r="BJ1022" s="401" t="s">
        <v>2295</v>
      </c>
      <c r="BK1022" s="401" t="s">
        <v>600</v>
      </c>
      <c r="BL1022" s="401" t="s">
        <v>601</v>
      </c>
      <c r="BM1022" s="401"/>
      <c r="BN1022" s="401"/>
      <c r="BO1022" s="401"/>
      <c r="BP1022" s="401"/>
      <c r="BQ1022" s="401"/>
      <c r="BR1022" s="401"/>
    </row>
    <row r="1023" spans="1:70" s="404" customFormat="1" hidden="1" x14ac:dyDescent="0.35">
      <c r="A1023" s="400" t="s">
        <v>477</v>
      </c>
      <c r="B1023" s="401" t="s">
        <v>478</v>
      </c>
      <c r="C1023" s="401" t="s">
        <v>479</v>
      </c>
      <c r="D1023" s="402" t="s">
        <v>480</v>
      </c>
      <c r="E1023" s="402" t="s">
        <v>481</v>
      </c>
      <c r="F1023" s="401" t="s">
        <v>482</v>
      </c>
      <c r="G1023" s="401" t="s">
        <v>483</v>
      </c>
      <c r="H1023" s="401" t="s">
        <v>484</v>
      </c>
      <c r="I1023" s="401" t="s">
        <v>485</v>
      </c>
      <c r="J1023" s="401" t="s">
        <v>486</v>
      </c>
      <c r="K1023" s="401" t="s">
        <v>487</v>
      </c>
      <c r="L1023" s="400" t="s">
        <v>621</v>
      </c>
      <c r="M1023" s="401" t="s">
        <v>622</v>
      </c>
      <c r="N1023" s="401" t="s">
        <v>623</v>
      </c>
      <c r="O1023" s="401" t="s">
        <v>487</v>
      </c>
      <c r="P1023" s="401" t="s">
        <v>484</v>
      </c>
      <c r="Q1023" s="400" t="s">
        <v>491</v>
      </c>
      <c r="R1023" s="401" t="s">
        <v>492</v>
      </c>
      <c r="S1023" s="401" t="s">
        <v>493</v>
      </c>
      <c r="T1023" s="401">
        <v>66014389</v>
      </c>
      <c r="U1023" s="401"/>
      <c r="V1023" s="401"/>
      <c r="W1023" s="402" t="s">
        <v>1163</v>
      </c>
      <c r="X1023" s="401" t="s">
        <v>1242</v>
      </c>
      <c r="Y1023" s="401" t="s">
        <v>590</v>
      </c>
      <c r="Z1023" s="401" t="s">
        <v>497</v>
      </c>
      <c r="AA1023" s="401" t="s">
        <v>498</v>
      </c>
      <c r="AB1023" s="401" t="s">
        <v>499</v>
      </c>
      <c r="AC1023" s="401" t="s">
        <v>605</v>
      </c>
      <c r="AD1023" s="403">
        <v>0</v>
      </c>
      <c r="AE1023" s="403">
        <v>0</v>
      </c>
      <c r="AF1023" s="401" t="s">
        <v>273</v>
      </c>
      <c r="AG1023" s="401">
        <v>2.1221E-4</v>
      </c>
      <c r="AH1023" s="403">
        <v>-0.82</v>
      </c>
      <c r="AI1023" s="403">
        <v>-0.82</v>
      </c>
      <c r="AJ1023" s="401" t="s">
        <v>501</v>
      </c>
      <c r="AK1023" s="401" t="s">
        <v>502</v>
      </c>
      <c r="AL1023" s="400" t="s">
        <v>503</v>
      </c>
      <c r="AM1023" s="401">
        <v>34801</v>
      </c>
      <c r="AN1023" s="401">
        <v>72715</v>
      </c>
      <c r="AO1023" s="400" t="s">
        <v>477</v>
      </c>
      <c r="AP1023" s="400" t="s">
        <v>504</v>
      </c>
      <c r="AQ1023" s="401" t="s">
        <v>1243</v>
      </c>
      <c r="AR1023" s="401" t="s">
        <v>1194</v>
      </c>
      <c r="AS1023" s="402" t="s">
        <v>1211</v>
      </c>
      <c r="AT1023" s="401" t="s">
        <v>482</v>
      </c>
      <c r="AU1023" s="401" t="s">
        <v>2293</v>
      </c>
      <c r="AV1023" s="403" t="s">
        <v>2294</v>
      </c>
      <c r="AW1023" s="401" t="s">
        <v>2295</v>
      </c>
      <c r="AX1023" s="401" t="s">
        <v>509</v>
      </c>
      <c r="AY1023" s="403" t="s">
        <v>606</v>
      </c>
      <c r="AZ1023" s="401">
        <v>2229454</v>
      </c>
      <c r="BA1023" s="401" t="s">
        <v>1388</v>
      </c>
      <c r="BB1023" s="401" t="s">
        <v>521</v>
      </c>
      <c r="BC1023" s="401" t="s">
        <v>1389</v>
      </c>
      <c r="BD1023" s="401" t="s">
        <v>2296</v>
      </c>
      <c r="BE1023" s="402" t="s">
        <v>2297</v>
      </c>
      <c r="BF1023" s="401" t="s">
        <v>273</v>
      </c>
      <c r="BG1023" s="403" t="s">
        <v>2294</v>
      </c>
      <c r="BH1023" s="401">
        <v>10365099</v>
      </c>
      <c r="BI1023" s="401">
        <v>1</v>
      </c>
      <c r="BJ1023" s="401" t="s">
        <v>2295</v>
      </c>
      <c r="BK1023" s="401" t="s">
        <v>600</v>
      </c>
      <c r="BL1023" s="401" t="s">
        <v>601</v>
      </c>
      <c r="BM1023" s="401"/>
      <c r="BN1023" s="401"/>
      <c r="BO1023" s="401"/>
      <c r="BP1023" s="401"/>
      <c r="BQ1023" s="401"/>
      <c r="BR1023" s="401"/>
    </row>
    <row r="1024" spans="1:70" hidden="1" x14ac:dyDescent="0.35">
      <c r="A1024" s="301" t="s">
        <v>477</v>
      </c>
      <c r="B1024" s="302" t="s">
        <v>478</v>
      </c>
      <c r="C1024" s="302" t="s">
        <v>479</v>
      </c>
      <c r="D1024" s="303" t="s">
        <v>480</v>
      </c>
      <c r="E1024" s="303" t="s">
        <v>481</v>
      </c>
      <c r="F1024" s="302" t="s">
        <v>482</v>
      </c>
      <c r="G1024" s="302" t="s">
        <v>483</v>
      </c>
      <c r="H1024" s="302" t="s">
        <v>484</v>
      </c>
      <c r="I1024" s="302" t="s">
        <v>485</v>
      </c>
      <c r="J1024" s="302" t="s">
        <v>486</v>
      </c>
      <c r="K1024" s="302" t="s">
        <v>487</v>
      </c>
      <c r="L1024" s="301" t="s">
        <v>621</v>
      </c>
      <c r="M1024" s="302" t="s">
        <v>622</v>
      </c>
      <c r="N1024" s="302" t="s">
        <v>623</v>
      </c>
      <c r="O1024" s="302" t="s">
        <v>487</v>
      </c>
      <c r="P1024" s="302" t="s">
        <v>484</v>
      </c>
      <c r="Q1024" s="301" t="s">
        <v>491</v>
      </c>
      <c r="R1024" s="302" t="s">
        <v>492</v>
      </c>
      <c r="S1024" s="302" t="s">
        <v>493</v>
      </c>
      <c r="T1024" s="302">
        <v>66039183</v>
      </c>
      <c r="U1024" s="302"/>
      <c r="V1024" s="302"/>
      <c r="W1024" s="303" t="s">
        <v>1163</v>
      </c>
      <c r="X1024" s="302" t="s">
        <v>792</v>
      </c>
      <c r="Y1024" s="302" t="s">
        <v>590</v>
      </c>
      <c r="Z1024" s="302" t="s">
        <v>793</v>
      </c>
      <c r="AA1024" s="302"/>
      <c r="AB1024" s="302" t="s">
        <v>794</v>
      </c>
      <c r="AC1024" s="302" t="s">
        <v>795</v>
      </c>
      <c r="AD1024" s="304">
        <v>0</v>
      </c>
      <c r="AE1024" s="304">
        <v>119000</v>
      </c>
      <c r="AF1024" s="302" t="s">
        <v>273</v>
      </c>
      <c r="AG1024" s="302">
        <v>2.1221E-4</v>
      </c>
      <c r="AH1024" s="304">
        <v>0</v>
      </c>
      <c r="AI1024" s="304">
        <v>25.25</v>
      </c>
      <c r="AJ1024" s="302"/>
      <c r="AK1024" s="302"/>
      <c r="AL1024" s="301"/>
      <c r="AM1024" s="302"/>
      <c r="AN1024" s="302"/>
      <c r="AO1024" s="301"/>
      <c r="AP1024" s="301"/>
      <c r="AQ1024" s="302" t="s">
        <v>796</v>
      </c>
      <c r="AR1024" s="302"/>
      <c r="AS1024" s="303"/>
      <c r="AT1024" s="302"/>
      <c r="AU1024" s="302"/>
      <c r="AV1024" s="304"/>
      <c r="AW1024" s="302"/>
      <c r="AX1024" s="302"/>
      <c r="AY1024" s="304"/>
      <c r="AZ1024" s="302"/>
      <c r="BA1024" s="302"/>
      <c r="BB1024" s="302"/>
      <c r="BC1024" s="302"/>
      <c r="BD1024" s="302"/>
      <c r="BE1024" s="303"/>
      <c r="BF1024" s="302"/>
      <c r="BG1024" s="304"/>
      <c r="BH1024" s="302"/>
      <c r="BI1024" s="302"/>
      <c r="BJ1024" s="302"/>
      <c r="BK1024" s="302"/>
      <c r="BL1024" s="302"/>
      <c r="BM1024" s="302"/>
      <c r="BN1024" s="302"/>
      <c r="BO1024" s="302"/>
      <c r="BP1024" s="302"/>
      <c r="BQ1024" s="302"/>
      <c r="BR1024" s="302"/>
    </row>
    <row r="1025" spans="1:70" s="404" customFormat="1" hidden="1" x14ac:dyDescent="0.35">
      <c r="A1025" s="400" t="s">
        <v>477</v>
      </c>
      <c r="B1025" s="401" t="s">
        <v>478</v>
      </c>
      <c r="C1025" s="401" t="s">
        <v>479</v>
      </c>
      <c r="D1025" s="402" t="s">
        <v>480</v>
      </c>
      <c r="E1025" s="402" t="s">
        <v>481</v>
      </c>
      <c r="F1025" s="401" t="s">
        <v>482</v>
      </c>
      <c r="G1025" s="401" t="s">
        <v>483</v>
      </c>
      <c r="H1025" s="401" t="s">
        <v>484</v>
      </c>
      <c r="I1025" s="401" t="s">
        <v>485</v>
      </c>
      <c r="J1025" s="401" t="s">
        <v>486</v>
      </c>
      <c r="K1025" s="401" t="s">
        <v>487</v>
      </c>
      <c r="L1025" s="400" t="s">
        <v>621</v>
      </c>
      <c r="M1025" s="401" t="s">
        <v>622</v>
      </c>
      <c r="N1025" s="401" t="s">
        <v>623</v>
      </c>
      <c r="O1025" s="401" t="s">
        <v>487</v>
      </c>
      <c r="P1025" s="401" t="s">
        <v>484</v>
      </c>
      <c r="Q1025" s="400" t="s">
        <v>491</v>
      </c>
      <c r="R1025" s="401" t="s">
        <v>492</v>
      </c>
      <c r="S1025" s="401" t="s">
        <v>493</v>
      </c>
      <c r="T1025" s="401">
        <v>66069903</v>
      </c>
      <c r="U1025" s="401"/>
      <c r="V1025" s="401"/>
      <c r="W1025" s="402" t="s">
        <v>1163</v>
      </c>
      <c r="X1025" s="401" t="s">
        <v>1537</v>
      </c>
      <c r="Y1025" s="401" t="s">
        <v>590</v>
      </c>
      <c r="Z1025" s="401" t="s">
        <v>497</v>
      </c>
      <c r="AA1025" s="401" t="s">
        <v>498</v>
      </c>
      <c r="AB1025" s="401" t="s">
        <v>499</v>
      </c>
      <c r="AC1025" s="401" t="s">
        <v>500</v>
      </c>
      <c r="AD1025" s="403">
        <v>1178000</v>
      </c>
      <c r="AE1025" s="403">
        <v>1178000</v>
      </c>
      <c r="AF1025" s="401" t="s">
        <v>273</v>
      </c>
      <c r="AG1025" s="401">
        <v>2.2196999999999999E-4</v>
      </c>
      <c r="AH1025" s="403">
        <v>250.94</v>
      </c>
      <c r="AI1025" s="403">
        <v>250.94</v>
      </c>
      <c r="AJ1025" s="401" t="s">
        <v>501</v>
      </c>
      <c r="AK1025" s="401" t="s">
        <v>502</v>
      </c>
      <c r="AL1025" s="400" t="s">
        <v>503</v>
      </c>
      <c r="AM1025" s="401">
        <v>34801</v>
      </c>
      <c r="AN1025" s="401">
        <v>74210</v>
      </c>
      <c r="AO1025" s="400" t="s">
        <v>477</v>
      </c>
      <c r="AP1025" s="400" t="s">
        <v>504</v>
      </c>
      <c r="AQ1025" s="401" t="s">
        <v>1538</v>
      </c>
      <c r="AR1025" s="401" t="s">
        <v>767</v>
      </c>
      <c r="AS1025" s="402" t="s">
        <v>1776</v>
      </c>
      <c r="AT1025" s="401" t="s">
        <v>482</v>
      </c>
      <c r="AU1025" s="401" t="s">
        <v>2298</v>
      </c>
      <c r="AV1025" s="403" t="s">
        <v>2299</v>
      </c>
      <c r="AW1025" s="401" t="s">
        <v>2300</v>
      </c>
      <c r="AX1025" s="401" t="s">
        <v>509</v>
      </c>
      <c r="AY1025" s="403" t="s">
        <v>2299</v>
      </c>
      <c r="AZ1025" s="401">
        <v>1040697</v>
      </c>
      <c r="BA1025" s="401" t="s">
        <v>1780</v>
      </c>
      <c r="BB1025" s="401" t="s">
        <v>1781</v>
      </c>
      <c r="BC1025" s="401" t="s">
        <v>512</v>
      </c>
      <c r="BD1025" s="401" t="s">
        <v>2301</v>
      </c>
      <c r="BE1025" s="402" t="s">
        <v>763</v>
      </c>
      <c r="BF1025" s="401" t="s">
        <v>273</v>
      </c>
      <c r="BG1025" s="403" t="s">
        <v>2299</v>
      </c>
      <c r="BH1025" s="401">
        <v>10355366</v>
      </c>
      <c r="BI1025" s="401">
        <v>1</v>
      </c>
      <c r="BJ1025" s="401" t="s">
        <v>2300</v>
      </c>
      <c r="BK1025" s="401" t="s">
        <v>600</v>
      </c>
      <c r="BL1025" s="401" t="s">
        <v>601</v>
      </c>
      <c r="BM1025" s="401"/>
      <c r="BN1025" s="401"/>
      <c r="BO1025" s="401"/>
      <c r="BP1025" s="401"/>
      <c r="BQ1025" s="401"/>
      <c r="BR1025" s="401"/>
    </row>
    <row r="1026" spans="1:70" s="404" customFormat="1" hidden="1" x14ac:dyDescent="0.35">
      <c r="A1026" s="400" t="s">
        <v>477</v>
      </c>
      <c r="B1026" s="401" t="s">
        <v>478</v>
      </c>
      <c r="C1026" s="401" t="s">
        <v>479</v>
      </c>
      <c r="D1026" s="402" t="s">
        <v>480</v>
      </c>
      <c r="E1026" s="402" t="s">
        <v>481</v>
      </c>
      <c r="F1026" s="401" t="s">
        <v>482</v>
      </c>
      <c r="G1026" s="401" t="s">
        <v>483</v>
      </c>
      <c r="H1026" s="401" t="s">
        <v>484</v>
      </c>
      <c r="I1026" s="401" t="s">
        <v>485</v>
      </c>
      <c r="J1026" s="401" t="s">
        <v>486</v>
      </c>
      <c r="K1026" s="401" t="s">
        <v>487</v>
      </c>
      <c r="L1026" s="400" t="s">
        <v>621</v>
      </c>
      <c r="M1026" s="401" t="s">
        <v>622</v>
      </c>
      <c r="N1026" s="401" t="s">
        <v>623</v>
      </c>
      <c r="O1026" s="401" t="s">
        <v>487</v>
      </c>
      <c r="P1026" s="401" t="s">
        <v>484</v>
      </c>
      <c r="Q1026" s="400" t="s">
        <v>491</v>
      </c>
      <c r="R1026" s="401" t="s">
        <v>492</v>
      </c>
      <c r="S1026" s="401" t="s">
        <v>493</v>
      </c>
      <c r="T1026" s="401">
        <v>66069914</v>
      </c>
      <c r="U1026" s="401"/>
      <c r="V1026" s="401"/>
      <c r="W1026" s="402" t="s">
        <v>1163</v>
      </c>
      <c r="X1026" s="401" t="s">
        <v>1537</v>
      </c>
      <c r="Y1026" s="401" t="s">
        <v>590</v>
      </c>
      <c r="Z1026" s="401" t="s">
        <v>497</v>
      </c>
      <c r="AA1026" s="401" t="s">
        <v>498</v>
      </c>
      <c r="AB1026" s="401" t="s">
        <v>499</v>
      </c>
      <c r="AC1026" s="401" t="s">
        <v>605</v>
      </c>
      <c r="AD1026" s="403">
        <v>0</v>
      </c>
      <c r="AE1026" s="403">
        <v>0</v>
      </c>
      <c r="AF1026" s="401" t="s">
        <v>273</v>
      </c>
      <c r="AG1026" s="401">
        <v>2.2196999999999999E-4</v>
      </c>
      <c r="AH1026" s="403">
        <v>10.54</v>
      </c>
      <c r="AI1026" s="403">
        <v>10.54</v>
      </c>
      <c r="AJ1026" s="401" t="s">
        <v>501</v>
      </c>
      <c r="AK1026" s="401" t="s">
        <v>502</v>
      </c>
      <c r="AL1026" s="400" t="s">
        <v>503</v>
      </c>
      <c r="AM1026" s="401">
        <v>34801</v>
      </c>
      <c r="AN1026" s="401">
        <v>74210</v>
      </c>
      <c r="AO1026" s="400" t="s">
        <v>477</v>
      </c>
      <c r="AP1026" s="400" t="s">
        <v>504</v>
      </c>
      <c r="AQ1026" s="401" t="s">
        <v>1538</v>
      </c>
      <c r="AR1026" s="401" t="s">
        <v>767</v>
      </c>
      <c r="AS1026" s="402" t="s">
        <v>1776</v>
      </c>
      <c r="AT1026" s="401" t="s">
        <v>482</v>
      </c>
      <c r="AU1026" s="401" t="s">
        <v>2298</v>
      </c>
      <c r="AV1026" s="403" t="s">
        <v>2299</v>
      </c>
      <c r="AW1026" s="401" t="s">
        <v>2300</v>
      </c>
      <c r="AX1026" s="401" t="s">
        <v>509</v>
      </c>
      <c r="AY1026" s="403" t="s">
        <v>606</v>
      </c>
      <c r="AZ1026" s="401">
        <v>1040697</v>
      </c>
      <c r="BA1026" s="401" t="s">
        <v>1780</v>
      </c>
      <c r="BB1026" s="401" t="s">
        <v>1781</v>
      </c>
      <c r="BC1026" s="401" t="s">
        <v>512</v>
      </c>
      <c r="BD1026" s="401" t="s">
        <v>2301</v>
      </c>
      <c r="BE1026" s="402" t="s">
        <v>763</v>
      </c>
      <c r="BF1026" s="401" t="s">
        <v>273</v>
      </c>
      <c r="BG1026" s="403" t="s">
        <v>2299</v>
      </c>
      <c r="BH1026" s="401">
        <v>10355366</v>
      </c>
      <c r="BI1026" s="401">
        <v>1</v>
      </c>
      <c r="BJ1026" s="401" t="s">
        <v>2300</v>
      </c>
      <c r="BK1026" s="401" t="s">
        <v>600</v>
      </c>
      <c r="BL1026" s="401" t="s">
        <v>601</v>
      </c>
      <c r="BM1026" s="401"/>
      <c r="BN1026" s="401"/>
      <c r="BO1026" s="401"/>
      <c r="BP1026" s="401"/>
      <c r="BQ1026" s="401"/>
      <c r="BR1026" s="401"/>
    </row>
    <row r="1027" spans="1:70" hidden="1" x14ac:dyDescent="0.35">
      <c r="A1027" s="301" t="s">
        <v>477</v>
      </c>
      <c r="B1027" s="302" t="s">
        <v>478</v>
      </c>
      <c r="C1027" s="302" t="s">
        <v>479</v>
      </c>
      <c r="D1027" s="303" t="s">
        <v>480</v>
      </c>
      <c r="E1027" s="303" t="s">
        <v>481</v>
      </c>
      <c r="F1027" s="302" t="s">
        <v>482</v>
      </c>
      <c r="G1027" s="302" t="s">
        <v>483</v>
      </c>
      <c r="H1027" s="302" t="s">
        <v>484</v>
      </c>
      <c r="I1027" s="302" t="s">
        <v>485</v>
      </c>
      <c r="J1027" s="302" t="s">
        <v>486</v>
      </c>
      <c r="K1027" s="302" t="s">
        <v>487</v>
      </c>
      <c r="L1027" s="301" t="s">
        <v>621</v>
      </c>
      <c r="M1027" s="302" t="s">
        <v>622</v>
      </c>
      <c r="N1027" s="302" t="s">
        <v>623</v>
      </c>
      <c r="O1027" s="302" t="s">
        <v>487</v>
      </c>
      <c r="P1027" s="302" t="s">
        <v>484</v>
      </c>
      <c r="Q1027" s="301" t="s">
        <v>491</v>
      </c>
      <c r="R1027" s="302" t="s">
        <v>492</v>
      </c>
      <c r="S1027" s="302" t="s">
        <v>493</v>
      </c>
      <c r="T1027" s="302">
        <v>66089708</v>
      </c>
      <c r="U1027" s="302"/>
      <c r="V1027" s="302"/>
      <c r="W1027" s="303" t="s">
        <v>1163</v>
      </c>
      <c r="X1027" s="302" t="s">
        <v>792</v>
      </c>
      <c r="Y1027" s="302" t="s">
        <v>590</v>
      </c>
      <c r="Z1027" s="302" t="s">
        <v>793</v>
      </c>
      <c r="AA1027" s="302"/>
      <c r="AB1027" s="302" t="s">
        <v>794</v>
      </c>
      <c r="AC1027" s="302" t="s">
        <v>795</v>
      </c>
      <c r="AD1027" s="304">
        <v>0</v>
      </c>
      <c r="AE1027" s="304">
        <v>82460</v>
      </c>
      <c r="AF1027" s="302" t="s">
        <v>273</v>
      </c>
      <c r="AG1027" s="302">
        <v>2.2196999999999999E-4</v>
      </c>
      <c r="AH1027" s="304">
        <v>0</v>
      </c>
      <c r="AI1027" s="304">
        <v>18.3</v>
      </c>
      <c r="AJ1027" s="302"/>
      <c r="AK1027" s="302"/>
      <c r="AL1027" s="301"/>
      <c r="AM1027" s="302"/>
      <c r="AN1027" s="302"/>
      <c r="AO1027" s="301"/>
      <c r="AP1027" s="301"/>
      <c r="AQ1027" s="302" t="s">
        <v>796</v>
      </c>
      <c r="AR1027" s="302"/>
      <c r="AS1027" s="303"/>
      <c r="AT1027" s="302"/>
      <c r="AU1027" s="302"/>
      <c r="AV1027" s="304"/>
      <c r="AW1027" s="302"/>
      <c r="AX1027" s="302"/>
      <c r="AY1027" s="304"/>
      <c r="AZ1027" s="302"/>
      <c r="BA1027" s="302"/>
      <c r="BB1027" s="302"/>
      <c r="BC1027" s="302"/>
      <c r="BD1027" s="302"/>
      <c r="BE1027" s="303"/>
      <c r="BF1027" s="302"/>
      <c r="BG1027" s="304"/>
      <c r="BH1027" s="302"/>
      <c r="BI1027" s="302"/>
      <c r="BJ1027" s="302"/>
      <c r="BK1027" s="302"/>
      <c r="BL1027" s="302"/>
      <c r="BM1027" s="302"/>
      <c r="BN1027" s="302"/>
      <c r="BO1027" s="302"/>
      <c r="BP1027" s="302"/>
      <c r="BQ1027" s="302"/>
      <c r="BR1027" s="302"/>
    </row>
    <row r="1028" spans="1:70" x14ac:dyDescent="0.35">
      <c r="AH1028" s="389">
        <f>SUBTOTAL(9,XDO_?XDOFIELD34?)</f>
        <v>58270.12999999999</v>
      </c>
      <c r="AI1028" s="389">
        <f>SUBTOTAL(9,AI4:AI1027)</f>
        <v>58270.12999999999</v>
      </c>
    </row>
  </sheetData>
  <autoFilter ref="A1:BR1027" xr:uid="{DE6A307E-D0E9-4509-9AD5-C4CDD6874D6B}">
    <filterColumn colId="12">
      <filters>
        <filter val="Activity 1"/>
      </filters>
    </filterColumn>
    <filterColumn colId="23">
      <filters>
        <filter val="71475 - Labour Cost - National Personnel Services Agreement"/>
        <filter val="71501 - Labour cost - UN Volunteers"/>
      </filters>
    </filterColumn>
    <filterColumn colId="27">
      <filters>
        <filter val="Labor Distribution"/>
      </filters>
    </filterColumn>
  </autoFilter>
  <mergeCells count="9">
    <mergeCell ref="AT2:BG2"/>
    <mergeCell ref="BH2:BL2"/>
    <mergeCell ref="BM2:BR2"/>
    <mergeCell ref="A2:K2"/>
    <mergeCell ref="L2:P2"/>
    <mergeCell ref="Q2:R2"/>
    <mergeCell ref="S2:AC2"/>
    <mergeCell ref="AD2:AI2"/>
    <mergeCell ref="AJ2:AS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D7E5-1B0F-41DA-ACB1-CB8BD7DA2FF0}">
  <sheetPr>
    <pageSetUpPr fitToPage="1"/>
  </sheetPr>
  <dimension ref="A1:O47"/>
  <sheetViews>
    <sheetView workbookViewId="0">
      <selection activeCell="R19" sqref="R19"/>
    </sheetView>
  </sheetViews>
  <sheetFormatPr baseColWidth="10" defaultColWidth="11.453125" defaultRowHeight="14.5" x14ac:dyDescent="0.35"/>
  <cols>
    <col min="1" max="1" width="13.7265625" style="605" customWidth="1"/>
    <col min="2" max="2" width="8.26953125" style="605" customWidth="1"/>
    <col min="3" max="3" width="30.1796875" style="605" customWidth="1"/>
    <col min="4" max="4" width="2.7265625" style="605" customWidth="1"/>
    <col min="5" max="5" width="0.7265625" style="605" customWidth="1"/>
    <col min="6" max="6" width="11.7265625" style="605" customWidth="1"/>
    <col min="7" max="7" width="4.1796875" style="605" customWidth="1"/>
    <col min="8" max="8" width="15.1796875" style="605" customWidth="1"/>
    <col min="9" max="9" width="4.1796875" style="605" customWidth="1"/>
    <col min="10" max="10" width="2.54296875" style="605" customWidth="1"/>
    <col min="11" max="11" width="1" style="605" customWidth="1"/>
    <col min="12" max="12" width="0.453125" style="605" customWidth="1"/>
    <col min="13" max="13" width="14.7265625" style="605" customWidth="1"/>
    <col min="14" max="14" width="0.453125" style="605" customWidth="1"/>
    <col min="15" max="15" width="0.1796875" style="605" customWidth="1"/>
    <col min="16" max="16384" width="11.453125" style="605"/>
  </cols>
  <sheetData>
    <row r="1" spans="1:15" ht="54" customHeight="1" x14ac:dyDescent="0.35">
      <c r="B1" s="897" t="s">
        <v>2786</v>
      </c>
      <c r="C1" s="874"/>
      <c r="D1" s="874"/>
      <c r="E1" s="874"/>
      <c r="F1" s="874"/>
      <c r="G1" s="874"/>
      <c r="H1" s="874"/>
      <c r="I1" s="874"/>
      <c r="J1" s="874"/>
      <c r="M1" s="874"/>
    </row>
    <row r="2" spans="1:15" ht="4.9000000000000004" customHeight="1" x14ac:dyDescent="0.35">
      <c r="M2" s="874"/>
    </row>
    <row r="3" spans="1:15" ht="62.15" customHeight="1" x14ac:dyDescent="0.35">
      <c r="A3" s="878" t="s">
        <v>2787</v>
      </c>
      <c r="B3" s="874"/>
      <c r="C3" s="878" t="s">
        <v>2788</v>
      </c>
      <c r="D3" s="874"/>
      <c r="E3" s="874"/>
      <c r="F3" s="874"/>
      <c r="G3" s="874"/>
      <c r="H3" s="874"/>
      <c r="I3" s="874"/>
      <c r="J3" s="874"/>
      <c r="K3" s="874"/>
      <c r="M3" s="874"/>
    </row>
    <row r="4" spans="1:15" x14ac:dyDescent="0.35">
      <c r="A4" s="874"/>
      <c r="B4" s="874"/>
      <c r="C4" s="874"/>
      <c r="D4" s="874"/>
      <c r="E4" s="874"/>
      <c r="F4" s="874"/>
      <c r="G4" s="874"/>
      <c r="H4" s="874"/>
      <c r="I4" s="874"/>
      <c r="J4" s="874"/>
      <c r="K4" s="874"/>
    </row>
    <row r="5" spans="1:15" ht="10.9" customHeight="1" x14ac:dyDescent="0.35">
      <c r="A5" s="873" t="s">
        <v>2304</v>
      </c>
      <c r="B5" s="874"/>
      <c r="C5" s="874"/>
      <c r="D5" s="898" t="s">
        <v>2305</v>
      </c>
      <c r="E5" s="874"/>
      <c r="F5" s="874"/>
      <c r="G5" s="874"/>
      <c r="H5" s="874"/>
      <c r="I5" s="874"/>
      <c r="J5" s="874"/>
      <c r="K5" s="874"/>
      <c r="L5" s="874"/>
      <c r="M5" s="874"/>
      <c r="N5" s="874"/>
      <c r="O5" s="874"/>
    </row>
    <row r="6" spans="1:15" ht="10.9" customHeight="1" x14ac:dyDescent="0.35">
      <c r="A6" s="873" t="s">
        <v>2304</v>
      </c>
      <c r="B6" s="874"/>
      <c r="C6" s="874"/>
      <c r="D6" s="896" t="s">
        <v>2306</v>
      </c>
      <c r="E6" s="880"/>
      <c r="F6" s="880"/>
      <c r="G6" s="881"/>
      <c r="H6" s="896" t="s">
        <v>2789</v>
      </c>
      <c r="I6" s="881"/>
      <c r="J6" s="896" t="s">
        <v>2790</v>
      </c>
      <c r="K6" s="880"/>
      <c r="L6" s="880"/>
      <c r="M6" s="880"/>
      <c r="N6" s="880"/>
      <c r="O6" s="881"/>
    </row>
    <row r="7" spans="1:15" ht="10.9" customHeight="1" x14ac:dyDescent="0.35">
      <c r="A7" s="873" t="s">
        <v>2304</v>
      </c>
      <c r="B7" s="874"/>
      <c r="C7" s="874"/>
      <c r="D7" s="896" t="s">
        <v>2307</v>
      </c>
      <c r="E7" s="880"/>
      <c r="F7" s="880"/>
      <c r="G7" s="881"/>
      <c r="H7" s="896" t="s">
        <v>2308</v>
      </c>
      <c r="I7" s="881"/>
      <c r="J7" s="896" t="s">
        <v>2309</v>
      </c>
      <c r="K7" s="880"/>
      <c r="L7" s="880"/>
      <c r="M7" s="880"/>
      <c r="N7" s="880"/>
      <c r="O7" s="881"/>
    </row>
    <row r="8" spans="1:15" ht="10.9" customHeight="1" x14ac:dyDescent="0.35">
      <c r="A8" s="878" t="s">
        <v>2310</v>
      </c>
      <c r="B8" s="874"/>
      <c r="C8" s="874"/>
      <c r="D8" s="890" t="s">
        <v>2304</v>
      </c>
      <c r="E8" s="874"/>
      <c r="F8" s="874"/>
      <c r="G8" s="884"/>
      <c r="H8" s="873" t="s">
        <v>2304</v>
      </c>
      <c r="I8" s="874"/>
      <c r="J8" s="890" t="s">
        <v>2304</v>
      </c>
      <c r="K8" s="874"/>
      <c r="L8" s="874"/>
      <c r="M8" s="874"/>
      <c r="N8" s="874"/>
      <c r="O8" s="884"/>
    </row>
    <row r="9" spans="1:15" ht="10.9" customHeight="1" x14ac:dyDescent="0.35">
      <c r="A9" s="873" t="s">
        <v>2311</v>
      </c>
      <c r="B9" s="874"/>
      <c r="C9" s="874"/>
      <c r="D9" s="883">
        <v>1250000</v>
      </c>
      <c r="E9" s="874"/>
      <c r="F9" s="874"/>
      <c r="G9" s="884"/>
      <c r="H9" s="885">
        <v>800000</v>
      </c>
      <c r="I9" s="874"/>
      <c r="J9" s="883">
        <v>2050000</v>
      </c>
      <c r="K9" s="874"/>
      <c r="L9" s="874"/>
      <c r="M9" s="874"/>
      <c r="N9" s="874"/>
      <c r="O9" s="884"/>
    </row>
    <row r="10" spans="1:15" ht="10.9" customHeight="1" x14ac:dyDescent="0.35">
      <c r="A10" s="873" t="s">
        <v>2312</v>
      </c>
      <c r="B10" s="874"/>
      <c r="C10" s="874"/>
      <c r="D10" s="883">
        <v>4.5474735088646402E-13</v>
      </c>
      <c r="E10" s="874"/>
      <c r="F10" s="874"/>
      <c r="G10" s="884"/>
      <c r="H10" s="885">
        <v>16.73</v>
      </c>
      <c r="I10" s="874"/>
      <c r="J10" s="883">
        <v>16.730000000000398</v>
      </c>
      <c r="K10" s="874"/>
      <c r="L10" s="874"/>
      <c r="M10" s="874"/>
      <c r="N10" s="874"/>
      <c r="O10" s="884"/>
    </row>
    <row r="11" spans="1:15" ht="10.9" customHeight="1" x14ac:dyDescent="0.35">
      <c r="A11" s="873" t="s">
        <v>2313</v>
      </c>
      <c r="B11" s="874"/>
      <c r="C11" s="874"/>
      <c r="D11" s="883">
        <v>0</v>
      </c>
      <c r="E11" s="874"/>
      <c r="F11" s="874"/>
      <c r="G11" s="884"/>
      <c r="H11" s="885">
        <v>0</v>
      </c>
      <c r="I11" s="874"/>
      <c r="J11" s="883">
        <v>0</v>
      </c>
      <c r="K11" s="874"/>
      <c r="L11" s="874"/>
      <c r="M11" s="874"/>
      <c r="N11" s="874"/>
      <c r="O11" s="884"/>
    </row>
    <row r="12" spans="1:15" ht="10.9" customHeight="1" x14ac:dyDescent="0.35">
      <c r="A12" s="873" t="s">
        <v>2314</v>
      </c>
      <c r="B12" s="874"/>
      <c r="C12" s="874"/>
      <c r="D12" s="883">
        <v>0</v>
      </c>
      <c r="E12" s="874"/>
      <c r="F12" s="874"/>
      <c r="G12" s="884"/>
      <c r="H12" s="885">
        <v>0</v>
      </c>
      <c r="I12" s="874"/>
      <c r="J12" s="883">
        <v>0</v>
      </c>
      <c r="K12" s="874"/>
      <c r="L12" s="874"/>
      <c r="M12" s="874"/>
      <c r="N12" s="874"/>
      <c r="O12" s="884"/>
    </row>
    <row r="13" spans="1:15" ht="10.9" customHeight="1" x14ac:dyDescent="0.35">
      <c r="A13" s="878" t="s">
        <v>2315</v>
      </c>
      <c r="B13" s="874"/>
      <c r="C13" s="874"/>
      <c r="D13" s="879">
        <v>1250000</v>
      </c>
      <c r="E13" s="880"/>
      <c r="F13" s="880"/>
      <c r="G13" s="881"/>
      <c r="H13" s="879">
        <v>800016.73</v>
      </c>
      <c r="I13" s="881"/>
      <c r="J13" s="879">
        <v>2050016.73</v>
      </c>
      <c r="K13" s="880"/>
      <c r="L13" s="880"/>
      <c r="M13" s="880"/>
      <c r="N13" s="880"/>
      <c r="O13" s="881"/>
    </row>
    <row r="14" spans="1:15" ht="10.9" customHeight="1" x14ac:dyDescent="0.35">
      <c r="A14" s="878" t="s">
        <v>2316</v>
      </c>
      <c r="B14" s="874"/>
      <c r="C14" s="874"/>
      <c r="D14" s="890" t="s">
        <v>2304</v>
      </c>
      <c r="E14" s="874"/>
      <c r="F14" s="874"/>
      <c r="G14" s="884"/>
      <c r="H14" s="873" t="s">
        <v>2304</v>
      </c>
      <c r="I14" s="874"/>
      <c r="J14" s="890" t="s">
        <v>2304</v>
      </c>
      <c r="K14" s="874"/>
      <c r="L14" s="874"/>
      <c r="M14" s="874"/>
      <c r="N14" s="874"/>
      <c r="O14" s="884"/>
    </row>
    <row r="15" spans="1:15" ht="10.9" customHeight="1" x14ac:dyDescent="0.35">
      <c r="A15" s="873" t="s">
        <v>2317</v>
      </c>
      <c r="B15" s="874"/>
      <c r="C15" s="874"/>
      <c r="D15" s="883">
        <v>517888.43</v>
      </c>
      <c r="E15" s="874"/>
      <c r="F15" s="874"/>
      <c r="G15" s="884"/>
      <c r="H15" s="885">
        <v>2061.3000000000002</v>
      </c>
      <c r="I15" s="874"/>
      <c r="J15" s="883">
        <v>519949.73</v>
      </c>
      <c r="K15" s="874"/>
      <c r="L15" s="874"/>
      <c r="M15" s="874"/>
      <c r="N15" s="874"/>
      <c r="O15" s="884"/>
    </row>
    <row r="16" spans="1:15" ht="10.9" customHeight="1" x14ac:dyDescent="0.35">
      <c r="A16" s="873" t="s">
        <v>2318</v>
      </c>
      <c r="B16" s="874"/>
      <c r="C16" s="874"/>
      <c r="D16" s="883">
        <v>9786.99</v>
      </c>
      <c r="E16" s="874"/>
      <c r="F16" s="874"/>
      <c r="G16" s="884"/>
      <c r="H16" s="885">
        <v>3418.69</v>
      </c>
      <c r="I16" s="874"/>
      <c r="J16" s="883">
        <v>13205.68</v>
      </c>
      <c r="K16" s="874"/>
      <c r="L16" s="874"/>
      <c r="M16" s="874"/>
      <c r="N16" s="874"/>
      <c r="O16" s="884"/>
    </row>
    <row r="17" spans="1:15" ht="10.9" customHeight="1" x14ac:dyDescent="0.35">
      <c r="A17" s="873" t="s">
        <v>2319</v>
      </c>
      <c r="B17" s="874"/>
      <c r="C17" s="874"/>
      <c r="D17" s="883">
        <v>34331.879999999997</v>
      </c>
      <c r="E17" s="874"/>
      <c r="F17" s="874"/>
      <c r="G17" s="884"/>
      <c r="H17" s="885">
        <v>2171.16</v>
      </c>
      <c r="I17" s="874"/>
      <c r="J17" s="883">
        <v>36503.040000000001</v>
      </c>
      <c r="K17" s="874"/>
      <c r="L17" s="874"/>
      <c r="M17" s="874"/>
      <c r="N17" s="874"/>
      <c r="O17" s="884"/>
    </row>
    <row r="18" spans="1:15" ht="10.9" customHeight="1" x14ac:dyDescent="0.35">
      <c r="A18" s="873" t="s">
        <v>2320</v>
      </c>
      <c r="B18" s="874"/>
      <c r="C18" s="874"/>
      <c r="D18" s="883">
        <v>172835.34</v>
      </c>
      <c r="E18" s="874"/>
      <c r="F18" s="874"/>
      <c r="G18" s="884"/>
      <c r="H18" s="885">
        <v>25314.53</v>
      </c>
      <c r="I18" s="874"/>
      <c r="J18" s="883">
        <v>198149.87</v>
      </c>
      <c r="K18" s="874"/>
      <c r="L18" s="874"/>
      <c r="M18" s="874"/>
      <c r="N18" s="874"/>
      <c r="O18" s="884"/>
    </row>
    <row r="19" spans="1:15" ht="10.9" customHeight="1" x14ac:dyDescent="0.35">
      <c r="A19" s="873" t="s">
        <v>451</v>
      </c>
      <c r="B19" s="874"/>
      <c r="C19" s="874"/>
      <c r="D19" s="883">
        <v>102758.25</v>
      </c>
      <c r="E19" s="874"/>
      <c r="F19" s="874"/>
      <c r="G19" s="884"/>
      <c r="H19" s="885">
        <v>14943.85</v>
      </c>
      <c r="I19" s="874"/>
      <c r="J19" s="883">
        <v>117702.1</v>
      </c>
      <c r="K19" s="874"/>
      <c r="L19" s="874"/>
      <c r="M19" s="874"/>
      <c r="N19" s="874"/>
      <c r="O19" s="884"/>
    </row>
    <row r="20" spans="1:15" ht="10.9" customHeight="1" x14ac:dyDescent="0.35">
      <c r="A20" s="873" t="s">
        <v>2321</v>
      </c>
      <c r="B20" s="874"/>
      <c r="C20" s="874"/>
      <c r="D20" s="883">
        <v>2124.62</v>
      </c>
      <c r="E20" s="874"/>
      <c r="F20" s="874"/>
      <c r="G20" s="884"/>
      <c r="H20" s="885">
        <v>669.3</v>
      </c>
      <c r="I20" s="874"/>
      <c r="J20" s="883">
        <v>2793.92</v>
      </c>
      <c r="K20" s="874"/>
      <c r="L20" s="874"/>
      <c r="M20" s="874"/>
      <c r="N20" s="874"/>
      <c r="O20" s="884"/>
    </row>
    <row r="21" spans="1:15" ht="10.9" customHeight="1" x14ac:dyDescent="0.35">
      <c r="A21" s="873" t="s">
        <v>2322</v>
      </c>
      <c r="B21" s="874"/>
      <c r="C21" s="874"/>
      <c r="D21" s="883">
        <v>264617.88</v>
      </c>
      <c r="E21" s="874"/>
      <c r="F21" s="874"/>
      <c r="G21" s="884"/>
      <c r="H21" s="885">
        <v>5337.07</v>
      </c>
      <c r="I21" s="874"/>
      <c r="J21" s="883">
        <v>269954.95</v>
      </c>
      <c r="K21" s="874"/>
      <c r="L21" s="874"/>
      <c r="M21" s="874"/>
      <c r="N21" s="874"/>
      <c r="O21" s="884"/>
    </row>
    <row r="22" spans="1:15" ht="10.9" customHeight="1" x14ac:dyDescent="0.35">
      <c r="A22" s="873" t="s">
        <v>2323</v>
      </c>
      <c r="B22" s="874"/>
      <c r="C22" s="874"/>
      <c r="D22" s="891">
        <v>1104343.3899999999</v>
      </c>
      <c r="E22" s="876"/>
      <c r="F22" s="876"/>
      <c r="G22" s="892"/>
      <c r="H22" s="893">
        <v>53915.9</v>
      </c>
      <c r="I22" s="876"/>
      <c r="J22" s="891">
        <v>1158259.29</v>
      </c>
      <c r="K22" s="876"/>
      <c r="L22" s="876"/>
      <c r="M22" s="876"/>
      <c r="N22" s="876"/>
      <c r="O22" s="892"/>
    </row>
    <row r="23" spans="1:15" ht="10.9" customHeight="1" x14ac:dyDescent="0.35">
      <c r="A23" s="873" t="s">
        <v>2304</v>
      </c>
      <c r="B23" s="874"/>
      <c r="C23" s="874"/>
      <c r="D23" s="890" t="s">
        <v>2304</v>
      </c>
      <c r="E23" s="874"/>
      <c r="F23" s="874"/>
      <c r="G23" s="884"/>
      <c r="H23" s="873" t="s">
        <v>2304</v>
      </c>
      <c r="I23" s="874"/>
      <c r="J23" s="890" t="s">
        <v>2304</v>
      </c>
      <c r="K23" s="874"/>
      <c r="L23" s="874"/>
      <c r="M23" s="874"/>
      <c r="N23" s="874"/>
      <c r="O23" s="884"/>
    </row>
    <row r="24" spans="1:15" ht="10.9" customHeight="1" x14ac:dyDescent="0.35">
      <c r="A24" s="873" t="s">
        <v>2324</v>
      </c>
      <c r="B24" s="874"/>
      <c r="C24" s="874"/>
      <c r="D24" s="883">
        <v>75692.58</v>
      </c>
      <c r="E24" s="874"/>
      <c r="F24" s="874"/>
      <c r="G24" s="884"/>
      <c r="H24" s="885">
        <v>2879.15</v>
      </c>
      <c r="I24" s="874"/>
      <c r="J24" s="883">
        <v>78571.73</v>
      </c>
      <c r="K24" s="874"/>
      <c r="L24" s="874"/>
      <c r="M24" s="874"/>
      <c r="N24" s="874"/>
      <c r="O24" s="884"/>
    </row>
    <row r="25" spans="1:15" ht="18.75" customHeight="1" x14ac:dyDescent="0.35">
      <c r="A25" s="878" t="s">
        <v>2325</v>
      </c>
      <c r="B25" s="874"/>
      <c r="C25" s="874"/>
      <c r="D25" s="891">
        <v>1180035.97</v>
      </c>
      <c r="E25" s="876"/>
      <c r="F25" s="876"/>
      <c r="G25" s="892"/>
      <c r="H25" s="893">
        <v>56795.05</v>
      </c>
      <c r="I25" s="876"/>
      <c r="J25" s="891">
        <v>1236831.02</v>
      </c>
      <c r="K25" s="876"/>
      <c r="L25" s="876"/>
      <c r="M25" s="876"/>
      <c r="N25" s="876"/>
      <c r="O25" s="892"/>
    </row>
    <row r="26" spans="1:15" ht="18.75" customHeight="1" thickBot="1" x14ac:dyDescent="0.4">
      <c r="A26" s="878" t="s">
        <v>2326</v>
      </c>
      <c r="B26" s="874"/>
      <c r="C26" s="874"/>
      <c r="D26" s="886">
        <v>69964.03</v>
      </c>
      <c r="E26" s="887"/>
      <c r="F26" s="887"/>
      <c r="G26" s="888"/>
      <c r="H26" s="889">
        <v>813185.71</v>
      </c>
      <c r="I26" s="887"/>
      <c r="J26" s="886">
        <v>813185.71</v>
      </c>
      <c r="K26" s="887"/>
      <c r="L26" s="887"/>
      <c r="M26" s="887"/>
      <c r="N26" s="887"/>
      <c r="O26" s="888"/>
    </row>
    <row r="27" spans="1:15" ht="7.15" customHeight="1" thickTop="1" x14ac:dyDescent="0.35">
      <c r="A27" s="878" t="s">
        <v>2304</v>
      </c>
      <c r="B27" s="874"/>
      <c r="C27" s="874"/>
      <c r="D27" s="873" t="s">
        <v>2304</v>
      </c>
      <c r="E27" s="874"/>
      <c r="F27" s="874"/>
      <c r="G27" s="874"/>
      <c r="H27" s="873" t="s">
        <v>2304</v>
      </c>
      <c r="I27" s="874"/>
      <c r="J27" s="873" t="s">
        <v>2304</v>
      </c>
      <c r="K27" s="874"/>
      <c r="L27" s="874"/>
      <c r="M27" s="874"/>
      <c r="N27" s="874"/>
      <c r="O27" s="874"/>
    </row>
    <row r="28" spans="1:15" ht="10.9" customHeight="1" x14ac:dyDescent="0.35">
      <c r="A28" s="878" t="s">
        <v>2327</v>
      </c>
      <c r="B28" s="874"/>
      <c r="C28" s="874"/>
      <c r="D28" s="894" t="s">
        <v>2304</v>
      </c>
      <c r="E28" s="876"/>
      <c r="F28" s="876"/>
      <c r="G28" s="892"/>
      <c r="H28" s="895" t="s">
        <v>2304</v>
      </c>
      <c r="I28" s="876"/>
      <c r="J28" s="894" t="s">
        <v>2304</v>
      </c>
      <c r="K28" s="876"/>
      <c r="L28" s="876"/>
      <c r="M28" s="876"/>
      <c r="N28" s="876"/>
      <c r="O28" s="892"/>
    </row>
    <row r="29" spans="1:15" ht="10.9" customHeight="1" x14ac:dyDescent="0.35">
      <c r="A29" s="873" t="s">
        <v>2328</v>
      </c>
      <c r="B29" s="874"/>
      <c r="C29" s="874"/>
      <c r="D29" s="883">
        <v>24606.2</v>
      </c>
      <c r="E29" s="874"/>
      <c r="F29" s="874"/>
      <c r="G29" s="884"/>
      <c r="H29" s="885">
        <v>22435.040000000001</v>
      </c>
      <c r="I29" s="874"/>
      <c r="J29" s="883">
        <v>22435.040000000001</v>
      </c>
      <c r="K29" s="874"/>
      <c r="L29" s="874"/>
      <c r="M29" s="874"/>
      <c r="N29" s="874"/>
      <c r="O29" s="884"/>
    </row>
    <row r="30" spans="1:15" ht="10.9" customHeight="1" x14ac:dyDescent="0.35">
      <c r="A30" s="873" t="s">
        <v>2329</v>
      </c>
      <c r="B30" s="874"/>
      <c r="C30" s="874"/>
      <c r="D30" s="883">
        <v>31199.64</v>
      </c>
      <c r="E30" s="874"/>
      <c r="F30" s="874"/>
      <c r="G30" s="884"/>
      <c r="H30" s="885">
        <v>0</v>
      </c>
      <c r="I30" s="874"/>
      <c r="J30" s="883">
        <v>0</v>
      </c>
      <c r="K30" s="874"/>
      <c r="L30" s="874"/>
      <c r="M30" s="874"/>
      <c r="N30" s="874"/>
      <c r="O30" s="884"/>
    </row>
    <row r="31" spans="1:15" ht="10.9" customHeight="1" x14ac:dyDescent="0.35">
      <c r="A31" s="873" t="s">
        <v>2323</v>
      </c>
      <c r="B31" s="874"/>
      <c r="C31" s="874"/>
      <c r="D31" s="891">
        <v>55805.84</v>
      </c>
      <c r="E31" s="876"/>
      <c r="F31" s="876"/>
      <c r="G31" s="892"/>
      <c r="H31" s="893">
        <v>22435.040000000001</v>
      </c>
      <c r="I31" s="876"/>
      <c r="J31" s="891">
        <v>22435.040000000001</v>
      </c>
      <c r="K31" s="876"/>
      <c r="L31" s="876"/>
      <c r="M31" s="876"/>
      <c r="N31" s="876"/>
      <c r="O31" s="892"/>
    </row>
    <row r="32" spans="1:15" ht="10.9" customHeight="1" x14ac:dyDescent="0.35">
      <c r="A32" s="873" t="s">
        <v>2304</v>
      </c>
      <c r="B32" s="874"/>
      <c r="C32" s="874"/>
      <c r="D32" s="890" t="s">
        <v>2304</v>
      </c>
      <c r="E32" s="874"/>
      <c r="F32" s="874"/>
      <c r="G32" s="884"/>
      <c r="H32" s="873" t="s">
        <v>2304</v>
      </c>
      <c r="I32" s="874"/>
      <c r="J32" s="890" t="s">
        <v>2304</v>
      </c>
      <c r="K32" s="874"/>
      <c r="L32" s="874"/>
      <c r="M32" s="874"/>
      <c r="N32" s="874"/>
      <c r="O32" s="884"/>
    </row>
    <row r="33" spans="1:15" ht="10.9" customHeight="1" x14ac:dyDescent="0.35">
      <c r="A33" s="878" t="s">
        <v>2791</v>
      </c>
      <c r="B33" s="874"/>
      <c r="C33" s="874"/>
      <c r="D33" s="890" t="s">
        <v>2304</v>
      </c>
      <c r="E33" s="874"/>
      <c r="F33" s="874"/>
      <c r="G33" s="884"/>
      <c r="H33" s="873" t="s">
        <v>2304</v>
      </c>
      <c r="I33" s="874"/>
      <c r="J33" s="890" t="s">
        <v>2304</v>
      </c>
      <c r="K33" s="874"/>
      <c r="L33" s="874"/>
      <c r="M33" s="874"/>
      <c r="N33" s="874"/>
      <c r="O33" s="884"/>
    </row>
    <row r="34" spans="1:15" ht="10.9" customHeight="1" x14ac:dyDescent="0.35">
      <c r="A34" s="873" t="s">
        <v>2331</v>
      </c>
      <c r="B34" s="874"/>
      <c r="C34" s="874"/>
      <c r="D34" s="883">
        <v>0</v>
      </c>
      <c r="E34" s="874"/>
      <c r="F34" s="874"/>
      <c r="G34" s="884"/>
      <c r="H34" s="885">
        <v>0</v>
      </c>
      <c r="I34" s="874"/>
      <c r="J34" s="883">
        <v>0</v>
      </c>
      <c r="K34" s="874"/>
      <c r="L34" s="874"/>
      <c r="M34" s="874"/>
      <c r="N34" s="874"/>
      <c r="O34" s="884"/>
    </row>
    <row r="35" spans="1:15" ht="10.9" customHeight="1" thickBot="1" x14ac:dyDescent="0.4">
      <c r="A35" s="878" t="s">
        <v>2332</v>
      </c>
      <c r="B35" s="874"/>
      <c r="C35" s="874"/>
      <c r="D35" s="886">
        <v>14158.190000000101</v>
      </c>
      <c r="E35" s="887"/>
      <c r="F35" s="887"/>
      <c r="G35" s="888"/>
      <c r="H35" s="889">
        <v>790750.67</v>
      </c>
      <c r="I35" s="887"/>
      <c r="J35" s="886">
        <v>790750.67</v>
      </c>
      <c r="K35" s="887"/>
      <c r="L35" s="887"/>
      <c r="M35" s="887"/>
      <c r="N35" s="887"/>
      <c r="O35" s="888"/>
    </row>
    <row r="36" spans="1:15" ht="7.15" customHeight="1" thickTop="1" x14ac:dyDescent="0.35">
      <c r="A36" s="878" t="s">
        <v>2304</v>
      </c>
      <c r="B36" s="874"/>
      <c r="C36" s="874"/>
      <c r="D36" s="873" t="s">
        <v>2304</v>
      </c>
      <c r="E36" s="874"/>
      <c r="F36" s="874"/>
      <c r="G36" s="874"/>
      <c r="H36" s="873" t="s">
        <v>2304</v>
      </c>
      <c r="I36" s="874"/>
      <c r="J36" s="873" t="s">
        <v>2304</v>
      </c>
      <c r="K36" s="874"/>
      <c r="L36" s="874"/>
      <c r="M36" s="874"/>
      <c r="N36" s="874"/>
      <c r="O36" s="874"/>
    </row>
    <row r="37" spans="1:15" ht="10.9" customHeight="1" x14ac:dyDescent="0.35">
      <c r="A37" s="878" t="s">
        <v>2792</v>
      </c>
      <c r="B37" s="874"/>
      <c r="C37" s="874"/>
      <c r="D37" s="879">
        <v>1250000</v>
      </c>
      <c r="E37" s="880"/>
      <c r="F37" s="880"/>
      <c r="G37" s="881"/>
      <c r="H37" s="879">
        <v>800000</v>
      </c>
      <c r="I37" s="881"/>
      <c r="J37" s="879">
        <v>2050000</v>
      </c>
      <c r="K37" s="880"/>
      <c r="L37" s="880"/>
      <c r="M37" s="880"/>
      <c r="N37" s="880"/>
      <c r="O37" s="881"/>
    </row>
    <row r="38" spans="1:15" ht="10.9" customHeight="1" x14ac:dyDescent="0.35">
      <c r="A38" s="878" t="s">
        <v>2334</v>
      </c>
      <c r="B38" s="874"/>
      <c r="C38" s="874"/>
      <c r="D38" s="879">
        <v>1250000</v>
      </c>
      <c r="E38" s="880"/>
      <c r="F38" s="880"/>
      <c r="G38" s="881"/>
      <c r="H38" s="879">
        <v>800000</v>
      </c>
      <c r="I38" s="881"/>
      <c r="J38" s="879">
        <v>2050000</v>
      </c>
      <c r="K38" s="880"/>
      <c r="L38" s="880"/>
      <c r="M38" s="880"/>
      <c r="N38" s="880"/>
      <c r="O38" s="881"/>
    </row>
    <row r="39" spans="1:15" ht="10.9" customHeight="1" x14ac:dyDescent="0.35">
      <c r="A39" s="878" t="s">
        <v>2793</v>
      </c>
      <c r="B39" s="874"/>
      <c r="C39" s="874"/>
      <c r="D39" s="879">
        <v>0</v>
      </c>
      <c r="E39" s="880"/>
      <c r="F39" s="880"/>
      <c r="G39" s="881"/>
      <c r="H39" s="879">
        <v>0</v>
      </c>
      <c r="I39" s="881"/>
      <c r="J39" s="879">
        <v>0</v>
      </c>
      <c r="K39" s="880"/>
      <c r="L39" s="880"/>
      <c r="M39" s="880"/>
      <c r="N39" s="880"/>
      <c r="O39" s="881"/>
    </row>
    <row r="40" spans="1:15" ht="10.9" customHeight="1" x14ac:dyDescent="0.35">
      <c r="A40" s="878" t="s">
        <v>2794</v>
      </c>
      <c r="B40" s="874"/>
      <c r="C40" s="874"/>
      <c r="D40" s="879">
        <v>0</v>
      </c>
      <c r="E40" s="880"/>
      <c r="F40" s="880"/>
      <c r="G40" s="881"/>
      <c r="H40" s="879">
        <v>0</v>
      </c>
      <c r="I40" s="881"/>
      <c r="J40" s="879">
        <v>0</v>
      </c>
      <c r="K40" s="880"/>
      <c r="L40" s="880"/>
      <c r="M40" s="880"/>
      <c r="N40" s="880"/>
      <c r="O40" s="881"/>
    </row>
    <row r="41" spans="1:15" ht="3.65" customHeight="1" x14ac:dyDescent="0.35"/>
    <row r="42" spans="1:15" ht="90" customHeight="1" x14ac:dyDescent="0.35">
      <c r="A42" s="882" t="s">
        <v>2795</v>
      </c>
      <c r="B42" s="874"/>
      <c r="C42" s="874"/>
      <c r="D42" s="874"/>
      <c r="E42" s="882" t="s">
        <v>2796</v>
      </c>
      <c r="F42" s="874"/>
      <c r="G42" s="874"/>
      <c r="H42" s="874"/>
      <c r="I42" s="874"/>
      <c r="J42" s="874"/>
      <c r="K42" s="874"/>
      <c r="L42" s="874"/>
      <c r="M42" s="874"/>
      <c r="N42" s="874"/>
      <c r="O42" s="874"/>
    </row>
    <row r="43" spans="1:15" ht="3.65" customHeight="1" x14ac:dyDescent="0.35"/>
    <row r="44" spans="1:15" ht="25.15" customHeight="1" x14ac:dyDescent="0.35">
      <c r="A44" s="873" t="s">
        <v>2339</v>
      </c>
      <c r="B44" s="874"/>
      <c r="C44" s="874"/>
      <c r="D44" s="874"/>
      <c r="E44" s="874"/>
      <c r="F44" s="874"/>
      <c r="G44" s="874"/>
      <c r="H44" s="874"/>
      <c r="I44" s="874"/>
      <c r="J44" s="874"/>
      <c r="K44" s="874"/>
      <c r="L44" s="874"/>
      <c r="M44" s="874"/>
      <c r="N44" s="874"/>
      <c r="O44" s="874"/>
    </row>
    <row r="45" spans="1:15" ht="21.65" customHeight="1" x14ac:dyDescent="0.35"/>
    <row r="46" spans="1:15" x14ac:dyDescent="0.35">
      <c r="A46" s="875" t="s">
        <v>2797</v>
      </c>
      <c r="B46" s="876"/>
      <c r="C46" s="876"/>
      <c r="D46" s="876"/>
      <c r="E46" s="876"/>
      <c r="G46" s="877" t="s">
        <v>2341</v>
      </c>
      <c r="H46" s="876"/>
    </row>
    <row r="47" spans="1:15" x14ac:dyDescent="0.35">
      <c r="A47" s="874"/>
      <c r="B47" s="874"/>
      <c r="C47" s="874"/>
      <c r="D47" s="874"/>
      <c r="E47" s="874"/>
    </row>
  </sheetData>
  <mergeCells count="151">
    <mergeCell ref="A6:C6"/>
    <mergeCell ref="D6:G6"/>
    <mergeCell ref="H6:I6"/>
    <mergeCell ref="J6:O6"/>
    <mergeCell ref="A7:C7"/>
    <mergeCell ref="D7:G7"/>
    <mergeCell ref="H7:I7"/>
    <mergeCell ref="J7:O7"/>
    <mergeCell ref="B1:J1"/>
    <mergeCell ref="M1:M3"/>
    <mergeCell ref="A3:B4"/>
    <mergeCell ref="C3:K4"/>
    <mergeCell ref="A5:C5"/>
    <mergeCell ref="D5:O5"/>
    <mergeCell ref="A8:C8"/>
    <mergeCell ref="D8:G8"/>
    <mergeCell ref="H8:I8"/>
    <mergeCell ref="J8:O8"/>
    <mergeCell ref="A9:C9"/>
    <mergeCell ref="D9:G9"/>
    <mergeCell ref="H9:I9"/>
    <mergeCell ref="J9:O9"/>
    <mergeCell ref="A10:C10"/>
    <mergeCell ref="D10:G10"/>
    <mergeCell ref="H10:I10"/>
    <mergeCell ref="J10:O10"/>
    <mergeCell ref="H11:I11"/>
    <mergeCell ref="J11:O11"/>
    <mergeCell ref="A12:C12"/>
    <mergeCell ref="D12:G12"/>
    <mergeCell ref="H12:I12"/>
    <mergeCell ref="J12:O12"/>
    <mergeCell ref="A13:C13"/>
    <mergeCell ref="D13:G13"/>
    <mergeCell ref="H13:I13"/>
    <mergeCell ref="J13:O13"/>
    <mergeCell ref="A11:C11"/>
    <mergeCell ref="D11:G11"/>
    <mergeCell ref="A19:C19"/>
    <mergeCell ref="D19:G19"/>
    <mergeCell ref="H19:I19"/>
    <mergeCell ref="J19:O19"/>
    <mergeCell ref="A14:C14"/>
    <mergeCell ref="D14:G14"/>
    <mergeCell ref="H14:I14"/>
    <mergeCell ref="J14:O14"/>
    <mergeCell ref="A15:C15"/>
    <mergeCell ref="D15:G15"/>
    <mergeCell ref="H15:I15"/>
    <mergeCell ref="J15:O15"/>
    <mergeCell ref="A16:C16"/>
    <mergeCell ref="D16:G16"/>
    <mergeCell ref="H16:I16"/>
    <mergeCell ref="J16:O16"/>
    <mergeCell ref="A17:C17"/>
    <mergeCell ref="D17:G17"/>
    <mergeCell ref="H17:I17"/>
    <mergeCell ref="J17:O17"/>
    <mergeCell ref="A18:C18"/>
    <mergeCell ref="D18:G18"/>
    <mergeCell ref="H18:I18"/>
    <mergeCell ref="J18:O18"/>
    <mergeCell ref="A24:C24"/>
    <mergeCell ref="D24:G24"/>
    <mergeCell ref="H24:I24"/>
    <mergeCell ref="J24:O24"/>
    <mergeCell ref="A25:C25"/>
    <mergeCell ref="D25:G25"/>
    <mergeCell ref="H25:I25"/>
    <mergeCell ref="J25:O25"/>
    <mergeCell ref="A22:C22"/>
    <mergeCell ref="D22:G22"/>
    <mergeCell ref="H22:I22"/>
    <mergeCell ref="J22:O22"/>
    <mergeCell ref="A23:C23"/>
    <mergeCell ref="D23:G23"/>
    <mergeCell ref="H23:I23"/>
    <mergeCell ref="J23:O23"/>
    <mergeCell ref="A28:C28"/>
    <mergeCell ref="D28:G28"/>
    <mergeCell ref="H28:I28"/>
    <mergeCell ref="J28:O28"/>
    <mergeCell ref="A29:C29"/>
    <mergeCell ref="D29:G29"/>
    <mergeCell ref="H29:I29"/>
    <mergeCell ref="J29:O29"/>
    <mergeCell ref="A26:C26"/>
    <mergeCell ref="D26:G26"/>
    <mergeCell ref="H26:I26"/>
    <mergeCell ref="J26:O26"/>
    <mergeCell ref="A27:C27"/>
    <mergeCell ref="D27:G27"/>
    <mergeCell ref="H27:I27"/>
    <mergeCell ref="J27:O27"/>
    <mergeCell ref="A33:C33"/>
    <mergeCell ref="D33:G33"/>
    <mergeCell ref="H33:I33"/>
    <mergeCell ref="J33:O33"/>
    <mergeCell ref="A30:C30"/>
    <mergeCell ref="D30:G30"/>
    <mergeCell ref="H30:I30"/>
    <mergeCell ref="J30:O30"/>
    <mergeCell ref="A31:C31"/>
    <mergeCell ref="D31:G31"/>
    <mergeCell ref="H31:I31"/>
    <mergeCell ref="J31:O31"/>
    <mergeCell ref="A20:C20"/>
    <mergeCell ref="D20:G20"/>
    <mergeCell ref="H20:I20"/>
    <mergeCell ref="J20:O20"/>
    <mergeCell ref="A21:C21"/>
    <mergeCell ref="D21:G21"/>
    <mergeCell ref="H21:I21"/>
    <mergeCell ref="J21:O21"/>
    <mergeCell ref="A38:C38"/>
    <mergeCell ref="D38:G38"/>
    <mergeCell ref="H38:I38"/>
    <mergeCell ref="J38:O38"/>
    <mergeCell ref="A34:C34"/>
    <mergeCell ref="D34:G34"/>
    <mergeCell ref="H34:I34"/>
    <mergeCell ref="J34:O34"/>
    <mergeCell ref="A35:C35"/>
    <mergeCell ref="D35:G35"/>
    <mergeCell ref="H35:I35"/>
    <mergeCell ref="J35:O35"/>
    <mergeCell ref="A32:C32"/>
    <mergeCell ref="D32:G32"/>
    <mergeCell ref="H32:I32"/>
    <mergeCell ref="J32:O32"/>
    <mergeCell ref="A39:C39"/>
    <mergeCell ref="D39:G39"/>
    <mergeCell ref="H39:I39"/>
    <mergeCell ref="J39:O39"/>
    <mergeCell ref="A36:C36"/>
    <mergeCell ref="D36:G36"/>
    <mergeCell ref="H36:I36"/>
    <mergeCell ref="J36:O36"/>
    <mergeCell ref="A37:C37"/>
    <mergeCell ref="D37:G37"/>
    <mergeCell ref="H37:I37"/>
    <mergeCell ref="J37:O37"/>
    <mergeCell ref="A44:O44"/>
    <mergeCell ref="A46:E47"/>
    <mergeCell ref="G46:H46"/>
    <mergeCell ref="A40:C40"/>
    <mergeCell ref="D40:G40"/>
    <mergeCell ref="H40:I40"/>
    <mergeCell ref="J40:O40"/>
    <mergeCell ref="A42:D42"/>
    <mergeCell ref="E42:O42"/>
  </mergeCells>
  <pageMargins left="0.70866141732283472" right="0.70866141732283472" top="0.74803149606299213" bottom="0.74803149606299213" header="0.31496062992125984" footer="0.31496062992125984"/>
  <pageSetup paperSize="9" scale="81"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B151-AC4A-4B2F-8D97-8BCB2B9F7D59}">
  <dimension ref="A1:D8"/>
  <sheetViews>
    <sheetView workbookViewId="0">
      <selection activeCell="D18" sqref="D18"/>
    </sheetView>
  </sheetViews>
  <sheetFormatPr baseColWidth="10" defaultColWidth="11.453125" defaultRowHeight="14.5" x14ac:dyDescent="0.35"/>
  <cols>
    <col min="1" max="1" width="11.453125" style="451"/>
    <col min="2" max="4" width="23" customWidth="1"/>
  </cols>
  <sheetData>
    <row r="1" spans="1:4" ht="15" thickBot="1" x14ac:dyDescent="0.4">
      <c r="B1" s="128"/>
      <c r="C1" s="128"/>
      <c r="D1" s="128"/>
    </row>
    <row r="2" spans="1:4" ht="16" thickBot="1" x14ac:dyDescent="0.4">
      <c r="B2" s="439" t="s">
        <v>2342</v>
      </c>
      <c r="C2" s="440" t="s">
        <v>2343</v>
      </c>
      <c r="D2" s="441" t="s">
        <v>2344</v>
      </c>
    </row>
    <row r="3" spans="1:4" x14ac:dyDescent="0.35">
      <c r="A3" s="452">
        <v>2023</v>
      </c>
      <c r="B3" s="442">
        <v>875000</v>
      </c>
      <c r="C3" s="443">
        <v>135590</v>
      </c>
      <c r="D3" s="444">
        <f>+B3-C3</f>
        <v>739410</v>
      </c>
    </row>
    <row r="4" spans="1:4" x14ac:dyDescent="0.35">
      <c r="A4" s="453">
        <v>2024</v>
      </c>
      <c r="B4" s="442">
        <f>+D3</f>
        <v>739410</v>
      </c>
      <c r="C4" s="443">
        <v>517290</v>
      </c>
      <c r="D4" s="444">
        <f t="shared" ref="D4:D5" si="0">+B4-C4</f>
        <v>222120</v>
      </c>
    </row>
    <row r="5" spans="1:4" ht="15" thickBot="1" x14ac:dyDescent="0.4">
      <c r="A5" s="454">
        <v>2025</v>
      </c>
      <c r="B5" s="445">
        <f>+D4</f>
        <v>222120</v>
      </c>
      <c r="C5" s="446">
        <v>220670</v>
      </c>
      <c r="D5" s="447">
        <f t="shared" si="0"/>
        <v>1450</v>
      </c>
    </row>
    <row r="6" spans="1:4" ht="15.5" x14ac:dyDescent="0.35">
      <c r="B6" s="448"/>
      <c r="C6" s="449">
        <f>SUM(C3:C5)</f>
        <v>873550</v>
      </c>
      <c r="D6" s="450"/>
    </row>
    <row r="7" spans="1:4" x14ac:dyDescent="0.35">
      <c r="B7" s="448"/>
      <c r="C7" s="448"/>
      <c r="D7" s="448"/>
    </row>
    <row r="8" spans="1:4" x14ac:dyDescent="0.35">
      <c r="B8" s="448"/>
      <c r="C8" s="448"/>
      <c r="D8" s="44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C288-B0BF-47F1-BC5C-88F19EA04232}">
  <dimension ref="A1"/>
  <sheetViews>
    <sheetView workbookViewId="0"/>
  </sheetViews>
  <sheetFormatPr baseColWidth="10" defaultColWidth="11.453125"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A37A1-7D2B-413C-929D-937484D5965A}">
  <dimension ref="A1:O47"/>
  <sheetViews>
    <sheetView workbookViewId="0">
      <selection activeCell="A11" sqref="A11:C11"/>
    </sheetView>
  </sheetViews>
  <sheetFormatPr baseColWidth="10" defaultColWidth="11.453125" defaultRowHeight="14.5" x14ac:dyDescent="0.35"/>
  <cols>
    <col min="1" max="1" width="13.7265625" style="229" customWidth="1"/>
    <col min="2" max="2" width="8.26953125" style="229" customWidth="1"/>
    <col min="3" max="3" width="30.1796875" style="229" customWidth="1"/>
    <col min="4" max="4" width="2.7265625" style="229" customWidth="1"/>
    <col min="5" max="5" width="0.7265625" style="229" customWidth="1"/>
    <col min="6" max="6" width="11.7265625" style="229" customWidth="1"/>
    <col min="7" max="7" width="4.1796875" style="229" customWidth="1"/>
    <col min="8" max="8" width="15.1796875" style="229" customWidth="1"/>
    <col min="9" max="9" width="4.1796875" style="229" customWidth="1"/>
    <col min="10" max="10" width="2.54296875" style="229" customWidth="1"/>
    <col min="11" max="11" width="1" style="229" customWidth="1"/>
    <col min="12" max="12" width="0.453125" style="229" customWidth="1"/>
    <col min="13" max="13" width="14.7265625" style="229" customWidth="1"/>
    <col min="14" max="14" width="0.453125" style="229" customWidth="1"/>
    <col min="15" max="15" width="0.1796875" style="229" customWidth="1"/>
    <col min="16" max="16384" width="11.453125" style="229"/>
  </cols>
  <sheetData>
    <row r="1" spans="1:15" ht="54" customHeight="1" x14ac:dyDescent="0.35">
      <c r="B1" s="923" t="s">
        <v>2345</v>
      </c>
      <c r="C1" s="900"/>
      <c r="D1" s="900"/>
      <c r="E1" s="900"/>
      <c r="F1" s="900"/>
      <c r="G1" s="900"/>
      <c r="H1" s="900"/>
      <c r="I1" s="900"/>
      <c r="J1" s="900"/>
      <c r="M1" s="900"/>
    </row>
    <row r="2" spans="1:15" ht="4.9000000000000004" customHeight="1" x14ac:dyDescent="0.35">
      <c r="M2" s="900"/>
    </row>
    <row r="3" spans="1:15" ht="62.15" customHeight="1" x14ac:dyDescent="0.35">
      <c r="A3" s="904" t="s">
        <v>2302</v>
      </c>
      <c r="B3" s="900"/>
      <c r="C3" s="904" t="s">
        <v>2303</v>
      </c>
      <c r="D3" s="900"/>
      <c r="E3" s="900"/>
      <c r="F3" s="900"/>
      <c r="G3" s="900"/>
      <c r="H3" s="900"/>
      <c r="I3" s="900"/>
      <c r="J3" s="900"/>
      <c r="K3" s="900"/>
      <c r="M3" s="900"/>
    </row>
    <row r="4" spans="1:15" x14ac:dyDescent="0.35">
      <c r="A4" s="900"/>
      <c r="B4" s="900"/>
      <c r="C4" s="900"/>
      <c r="D4" s="900"/>
      <c r="E4" s="900"/>
      <c r="F4" s="900"/>
      <c r="G4" s="900"/>
      <c r="H4" s="900"/>
      <c r="I4" s="900"/>
      <c r="J4" s="900"/>
      <c r="K4" s="900"/>
    </row>
    <row r="5" spans="1:15" ht="10.9" customHeight="1" x14ac:dyDescent="0.35">
      <c r="A5" s="899" t="s">
        <v>2304</v>
      </c>
      <c r="B5" s="900"/>
      <c r="C5" s="900"/>
      <c r="D5" s="924" t="s">
        <v>2305</v>
      </c>
      <c r="E5" s="900"/>
      <c r="F5" s="900"/>
      <c r="G5" s="900"/>
      <c r="H5" s="900"/>
      <c r="I5" s="900"/>
      <c r="J5" s="900"/>
      <c r="K5" s="900"/>
      <c r="L5" s="900"/>
      <c r="M5" s="900"/>
      <c r="N5" s="900"/>
      <c r="O5" s="900"/>
    </row>
    <row r="6" spans="1:15" ht="10.9" customHeight="1" x14ac:dyDescent="0.35">
      <c r="A6" s="899" t="s">
        <v>2304</v>
      </c>
      <c r="B6" s="900"/>
      <c r="C6" s="900"/>
      <c r="D6" s="922" t="s">
        <v>2306</v>
      </c>
      <c r="E6" s="906"/>
      <c r="F6" s="906"/>
      <c r="G6" s="907"/>
      <c r="H6" s="922" t="s">
        <v>2346</v>
      </c>
      <c r="I6" s="907"/>
      <c r="J6" s="922" t="s">
        <v>2347</v>
      </c>
      <c r="K6" s="906"/>
      <c r="L6" s="906"/>
      <c r="M6" s="906"/>
      <c r="N6" s="906"/>
      <c r="O6" s="907"/>
    </row>
    <row r="7" spans="1:15" ht="10.9" customHeight="1" x14ac:dyDescent="0.35">
      <c r="A7" s="899" t="s">
        <v>2304</v>
      </c>
      <c r="B7" s="900"/>
      <c r="C7" s="900"/>
      <c r="D7" s="922" t="s">
        <v>2307</v>
      </c>
      <c r="E7" s="906"/>
      <c r="F7" s="906"/>
      <c r="G7" s="907"/>
      <c r="H7" s="922" t="s">
        <v>2308</v>
      </c>
      <c r="I7" s="907"/>
      <c r="J7" s="922" t="s">
        <v>2309</v>
      </c>
      <c r="K7" s="906"/>
      <c r="L7" s="906"/>
      <c r="M7" s="906"/>
      <c r="N7" s="906"/>
      <c r="O7" s="907"/>
    </row>
    <row r="8" spans="1:15" ht="10.9" customHeight="1" x14ac:dyDescent="0.35">
      <c r="A8" s="904" t="s">
        <v>2310</v>
      </c>
      <c r="B8" s="900"/>
      <c r="C8" s="900"/>
      <c r="D8" s="916" t="s">
        <v>2304</v>
      </c>
      <c r="E8" s="900"/>
      <c r="F8" s="900"/>
      <c r="G8" s="910"/>
      <c r="H8" s="899" t="s">
        <v>2304</v>
      </c>
      <c r="I8" s="900"/>
      <c r="J8" s="916" t="s">
        <v>2304</v>
      </c>
      <c r="K8" s="900"/>
      <c r="L8" s="900"/>
      <c r="M8" s="900"/>
      <c r="N8" s="900"/>
      <c r="O8" s="910"/>
    </row>
    <row r="9" spans="1:15" ht="10.9" customHeight="1" x14ac:dyDescent="0.35">
      <c r="A9" s="899" t="s">
        <v>2311</v>
      </c>
      <c r="B9" s="900"/>
      <c r="C9" s="900"/>
      <c r="D9" s="909">
        <v>875000</v>
      </c>
      <c r="E9" s="900"/>
      <c r="F9" s="900"/>
      <c r="G9" s="910"/>
      <c r="H9" s="911">
        <v>0</v>
      </c>
      <c r="I9" s="900"/>
      <c r="J9" s="909">
        <v>875000</v>
      </c>
      <c r="K9" s="900"/>
      <c r="L9" s="900"/>
      <c r="M9" s="900"/>
      <c r="N9" s="900"/>
      <c r="O9" s="910"/>
    </row>
    <row r="10" spans="1:15" ht="10.9" customHeight="1" x14ac:dyDescent="0.35">
      <c r="A10" s="899" t="s">
        <v>2312</v>
      </c>
      <c r="B10" s="900"/>
      <c r="C10" s="900"/>
      <c r="D10" s="909">
        <v>0</v>
      </c>
      <c r="E10" s="900"/>
      <c r="F10" s="900"/>
      <c r="G10" s="910"/>
      <c r="H10" s="911">
        <v>8.83</v>
      </c>
      <c r="I10" s="900"/>
      <c r="J10" s="909">
        <v>8.83</v>
      </c>
      <c r="K10" s="900"/>
      <c r="L10" s="900"/>
      <c r="M10" s="900"/>
      <c r="N10" s="900"/>
      <c r="O10" s="910"/>
    </row>
    <row r="11" spans="1:15" ht="10.9" customHeight="1" x14ac:dyDescent="0.35">
      <c r="A11" s="899" t="s">
        <v>2313</v>
      </c>
      <c r="B11" s="900"/>
      <c r="C11" s="900"/>
      <c r="D11" s="909">
        <v>0</v>
      </c>
      <c r="E11" s="900"/>
      <c r="F11" s="900"/>
      <c r="G11" s="910"/>
      <c r="H11" s="911">
        <v>0</v>
      </c>
      <c r="I11" s="900"/>
      <c r="J11" s="909">
        <v>0</v>
      </c>
      <c r="K11" s="900"/>
      <c r="L11" s="900"/>
      <c r="M11" s="900"/>
      <c r="N11" s="900"/>
      <c r="O11" s="910"/>
    </row>
    <row r="12" spans="1:15" ht="10.9" customHeight="1" x14ac:dyDescent="0.35">
      <c r="A12" s="899" t="s">
        <v>2314</v>
      </c>
      <c r="B12" s="900"/>
      <c r="C12" s="900"/>
      <c r="D12" s="909">
        <v>0</v>
      </c>
      <c r="E12" s="900"/>
      <c r="F12" s="900"/>
      <c r="G12" s="910"/>
      <c r="H12" s="911">
        <v>0</v>
      </c>
      <c r="I12" s="900"/>
      <c r="J12" s="909">
        <v>0</v>
      </c>
      <c r="K12" s="900"/>
      <c r="L12" s="900"/>
      <c r="M12" s="900"/>
      <c r="N12" s="900"/>
      <c r="O12" s="910"/>
    </row>
    <row r="13" spans="1:15" ht="10.9" customHeight="1" x14ac:dyDescent="0.35">
      <c r="A13" s="904" t="s">
        <v>2315</v>
      </c>
      <c r="B13" s="900"/>
      <c r="C13" s="900"/>
      <c r="D13" s="905">
        <v>875000</v>
      </c>
      <c r="E13" s="906"/>
      <c r="F13" s="906"/>
      <c r="G13" s="907"/>
      <c r="H13" s="905">
        <v>8.83</v>
      </c>
      <c r="I13" s="907"/>
      <c r="J13" s="905">
        <v>875008.83</v>
      </c>
      <c r="K13" s="906"/>
      <c r="L13" s="906"/>
      <c r="M13" s="906"/>
      <c r="N13" s="906"/>
      <c r="O13" s="907"/>
    </row>
    <row r="14" spans="1:15" ht="10.9" customHeight="1" x14ac:dyDescent="0.35">
      <c r="A14" s="904" t="s">
        <v>2316</v>
      </c>
      <c r="B14" s="900"/>
      <c r="C14" s="900"/>
      <c r="D14" s="916" t="s">
        <v>2304</v>
      </c>
      <c r="E14" s="900"/>
      <c r="F14" s="900"/>
      <c r="G14" s="910"/>
      <c r="H14" s="899" t="s">
        <v>2304</v>
      </c>
      <c r="I14" s="900"/>
      <c r="J14" s="916" t="s">
        <v>2304</v>
      </c>
      <c r="K14" s="900"/>
      <c r="L14" s="900"/>
      <c r="M14" s="900"/>
      <c r="N14" s="900"/>
      <c r="O14" s="910"/>
    </row>
    <row r="15" spans="1:15" ht="10.9" customHeight="1" x14ac:dyDescent="0.35">
      <c r="A15" s="899" t="s">
        <v>2317</v>
      </c>
      <c r="B15" s="900"/>
      <c r="C15" s="900"/>
      <c r="D15" s="909">
        <v>18000</v>
      </c>
      <c r="E15" s="900"/>
      <c r="F15" s="900"/>
      <c r="G15" s="910"/>
      <c r="H15" s="911">
        <v>145815.32999999999</v>
      </c>
      <c r="I15" s="900"/>
      <c r="J15" s="909">
        <v>163815.32999999999</v>
      </c>
      <c r="K15" s="900"/>
      <c r="L15" s="900"/>
      <c r="M15" s="900"/>
      <c r="N15" s="900"/>
      <c r="O15" s="910"/>
    </row>
    <row r="16" spans="1:15" ht="10.9" customHeight="1" x14ac:dyDescent="0.35">
      <c r="A16" s="899" t="s">
        <v>2318</v>
      </c>
      <c r="B16" s="900"/>
      <c r="C16" s="900"/>
      <c r="D16" s="909">
        <v>231</v>
      </c>
      <c r="E16" s="900"/>
      <c r="F16" s="900"/>
      <c r="G16" s="910"/>
      <c r="H16" s="911">
        <v>0</v>
      </c>
      <c r="I16" s="900"/>
      <c r="J16" s="909">
        <v>231</v>
      </c>
      <c r="K16" s="900"/>
      <c r="L16" s="900"/>
      <c r="M16" s="900"/>
      <c r="N16" s="900"/>
      <c r="O16" s="910"/>
    </row>
    <row r="17" spans="1:15" ht="10.9" customHeight="1" x14ac:dyDescent="0.35">
      <c r="A17" s="899" t="s">
        <v>2319</v>
      </c>
      <c r="B17" s="900"/>
      <c r="C17" s="900"/>
      <c r="D17" s="909">
        <v>744.9</v>
      </c>
      <c r="E17" s="900"/>
      <c r="F17" s="900"/>
      <c r="G17" s="910"/>
      <c r="H17" s="911">
        <v>591.77</v>
      </c>
      <c r="I17" s="900"/>
      <c r="J17" s="909">
        <v>1336.67</v>
      </c>
      <c r="K17" s="900"/>
      <c r="L17" s="900"/>
      <c r="M17" s="900"/>
      <c r="N17" s="900"/>
      <c r="O17" s="910"/>
    </row>
    <row r="18" spans="1:15" ht="10.9" customHeight="1" x14ac:dyDescent="0.35">
      <c r="A18" s="899" t="s">
        <v>2320</v>
      </c>
      <c r="B18" s="900"/>
      <c r="C18" s="900"/>
      <c r="D18" s="909">
        <v>11172.52</v>
      </c>
      <c r="E18" s="900"/>
      <c r="F18" s="900"/>
      <c r="G18" s="910"/>
      <c r="H18" s="911">
        <v>47195.72</v>
      </c>
      <c r="I18" s="900"/>
      <c r="J18" s="909">
        <v>58368.24</v>
      </c>
      <c r="K18" s="900"/>
      <c r="L18" s="900"/>
      <c r="M18" s="900"/>
      <c r="N18" s="900"/>
      <c r="O18" s="910"/>
    </row>
    <row r="19" spans="1:15" ht="10.9" customHeight="1" x14ac:dyDescent="0.35">
      <c r="A19" s="899" t="s">
        <v>451</v>
      </c>
      <c r="B19" s="900"/>
      <c r="C19" s="900"/>
      <c r="D19" s="909">
        <v>32412.25</v>
      </c>
      <c r="E19" s="900"/>
      <c r="F19" s="900"/>
      <c r="G19" s="910"/>
      <c r="H19" s="911">
        <v>16845.400000000001</v>
      </c>
      <c r="I19" s="900"/>
      <c r="J19" s="909">
        <v>49257.65</v>
      </c>
      <c r="K19" s="900"/>
      <c r="L19" s="900"/>
      <c r="M19" s="900"/>
      <c r="N19" s="900"/>
      <c r="O19" s="910"/>
    </row>
    <row r="20" spans="1:15" ht="10.9" customHeight="1" x14ac:dyDescent="0.35">
      <c r="A20" s="899" t="s">
        <v>2321</v>
      </c>
      <c r="B20" s="900"/>
      <c r="C20" s="900"/>
      <c r="D20" s="909">
        <v>0</v>
      </c>
      <c r="E20" s="900"/>
      <c r="F20" s="900"/>
      <c r="G20" s="910"/>
      <c r="H20" s="911">
        <v>0</v>
      </c>
      <c r="I20" s="900"/>
      <c r="J20" s="909">
        <v>0</v>
      </c>
      <c r="K20" s="900"/>
      <c r="L20" s="900"/>
      <c r="M20" s="900"/>
      <c r="N20" s="900"/>
      <c r="O20" s="910"/>
    </row>
    <row r="21" spans="1:15" ht="10.9" customHeight="1" x14ac:dyDescent="0.35">
      <c r="A21" s="899" t="s">
        <v>2322</v>
      </c>
      <c r="B21" s="900"/>
      <c r="C21" s="900"/>
      <c r="D21" s="909">
        <v>10681.9</v>
      </c>
      <c r="E21" s="900"/>
      <c r="F21" s="900"/>
      <c r="G21" s="910"/>
      <c r="H21" s="911">
        <v>32581.16</v>
      </c>
      <c r="I21" s="900"/>
      <c r="J21" s="909">
        <v>43263.06</v>
      </c>
      <c r="K21" s="900"/>
      <c r="L21" s="900"/>
      <c r="M21" s="900"/>
      <c r="N21" s="900"/>
      <c r="O21" s="910"/>
    </row>
    <row r="22" spans="1:15" ht="10.9" customHeight="1" x14ac:dyDescent="0.35">
      <c r="A22" s="899" t="s">
        <v>2323</v>
      </c>
      <c r="B22" s="900"/>
      <c r="C22" s="900"/>
      <c r="D22" s="917">
        <v>73242.570000000007</v>
      </c>
      <c r="E22" s="902"/>
      <c r="F22" s="902"/>
      <c r="G22" s="918"/>
      <c r="H22" s="919">
        <v>243029.38</v>
      </c>
      <c r="I22" s="902"/>
      <c r="J22" s="917">
        <v>316271.95</v>
      </c>
      <c r="K22" s="902"/>
      <c r="L22" s="902"/>
      <c r="M22" s="902"/>
      <c r="N22" s="902"/>
      <c r="O22" s="918"/>
    </row>
    <row r="23" spans="1:15" ht="10.9" customHeight="1" x14ac:dyDescent="0.35">
      <c r="A23" s="899" t="s">
        <v>2304</v>
      </c>
      <c r="B23" s="900"/>
      <c r="C23" s="900"/>
      <c r="D23" s="916" t="s">
        <v>2304</v>
      </c>
      <c r="E23" s="900"/>
      <c r="F23" s="900"/>
      <c r="G23" s="910"/>
      <c r="H23" s="899" t="s">
        <v>2304</v>
      </c>
      <c r="I23" s="900"/>
      <c r="J23" s="916" t="s">
        <v>2304</v>
      </c>
      <c r="K23" s="900"/>
      <c r="L23" s="900"/>
      <c r="M23" s="900"/>
      <c r="N23" s="900"/>
      <c r="O23" s="910"/>
    </row>
    <row r="24" spans="1:15" ht="10.9" customHeight="1" x14ac:dyDescent="0.35">
      <c r="A24" s="899" t="s">
        <v>2324</v>
      </c>
      <c r="B24" s="900"/>
      <c r="C24" s="900"/>
      <c r="D24" s="909">
        <v>5135.55</v>
      </c>
      <c r="E24" s="900"/>
      <c r="F24" s="900"/>
      <c r="G24" s="910"/>
      <c r="H24" s="911">
        <v>17019.509999999998</v>
      </c>
      <c r="I24" s="900"/>
      <c r="J24" s="909">
        <v>22155.06</v>
      </c>
      <c r="K24" s="900"/>
      <c r="L24" s="900"/>
      <c r="M24" s="900"/>
      <c r="N24" s="900"/>
      <c r="O24" s="910"/>
    </row>
    <row r="25" spans="1:15" ht="10.9" customHeight="1" x14ac:dyDescent="0.35">
      <c r="A25" s="904" t="s">
        <v>2325</v>
      </c>
      <c r="B25" s="900"/>
      <c r="C25" s="900"/>
      <c r="D25" s="917">
        <v>78378.12</v>
      </c>
      <c r="E25" s="902"/>
      <c r="F25" s="902"/>
      <c r="G25" s="918"/>
      <c r="H25" s="919">
        <v>260048.89</v>
      </c>
      <c r="I25" s="902"/>
      <c r="J25" s="917">
        <v>338427.01</v>
      </c>
      <c r="K25" s="902"/>
      <c r="L25" s="902"/>
      <c r="M25" s="902"/>
      <c r="N25" s="902"/>
      <c r="O25" s="918"/>
    </row>
    <row r="26" spans="1:15" ht="10.9" customHeight="1" thickBot="1" x14ac:dyDescent="0.4">
      <c r="A26" s="904" t="s">
        <v>2326</v>
      </c>
      <c r="B26" s="900"/>
      <c r="C26" s="900"/>
      <c r="D26" s="912">
        <v>796621.88</v>
      </c>
      <c r="E26" s="913"/>
      <c r="F26" s="913"/>
      <c r="G26" s="914"/>
      <c r="H26" s="915">
        <v>536581.81999999995</v>
      </c>
      <c r="I26" s="913"/>
      <c r="J26" s="912">
        <v>536581.81999999995</v>
      </c>
      <c r="K26" s="913"/>
      <c r="L26" s="913"/>
      <c r="M26" s="913"/>
      <c r="N26" s="913"/>
      <c r="O26" s="914"/>
    </row>
    <row r="27" spans="1:15" ht="7.15" customHeight="1" thickTop="1" x14ac:dyDescent="0.35">
      <c r="A27" s="904" t="s">
        <v>2304</v>
      </c>
      <c r="B27" s="900"/>
      <c r="C27" s="900"/>
      <c r="D27" s="899" t="s">
        <v>2304</v>
      </c>
      <c r="E27" s="900"/>
      <c r="F27" s="900"/>
      <c r="G27" s="900"/>
      <c r="H27" s="899" t="s">
        <v>2304</v>
      </c>
      <c r="I27" s="900"/>
      <c r="J27" s="899" t="s">
        <v>2304</v>
      </c>
      <c r="K27" s="900"/>
      <c r="L27" s="900"/>
      <c r="M27" s="900"/>
      <c r="N27" s="900"/>
      <c r="O27" s="900"/>
    </row>
    <row r="28" spans="1:15" ht="10.9" customHeight="1" x14ac:dyDescent="0.35">
      <c r="A28" s="904" t="s">
        <v>2327</v>
      </c>
      <c r="B28" s="900"/>
      <c r="C28" s="900"/>
      <c r="D28" s="920" t="s">
        <v>2304</v>
      </c>
      <c r="E28" s="902"/>
      <c r="F28" s="902"/>
      <c r="G28" s="918"/>
      <c r="H28" s="921" t="s">
        <v>2304</v>
      </c>
      <c r="I28" s="902"/>
      <c r="J28" s="920" t="s">
        <v>2304</v>
      </c>
      <c r="K28" s="902"/>
      <c r="L28" s="902"/>
      <c r="M28" s="902"/>
      <c r="N28" s="902"/>
      <c r="O28" s="918"/>
    </row>
    <row r="29" spans="1:15" ht="10.9" customHeight="1" x14ac:dyDescent="0.35">
      <c r="A29" s="899" t="s">
        <v>2328</v>
      </c>
      <c r="B29" s="900"/>
      <c r="C29" s="900"/>
      <c r="D29" s="909">
        <v>0</v>
      </c>
      <c r="E29" s="900"/>
      <c r="F29" s="900"/>
      <c r="G29" s="910"/>
      <c r="H29" s="911">
        <v>0</v>
      </c>
      <c r="I29" s="900"/>
      <c r="J29" s="909">
        <v>0</v>
      </c>
      <c r="K29" s="900"/>
      <c r="L29" s="900"/>
      <c r="M29" s="900"/>
      <c r="N29" s="900"/>
      <c r="O29" s="910"/>
    </row>
    <row r="30" spans="1:15" ht="10.9" customHeight="1" x14ac:dyDescent="0.35">
      <c r="A30" s="899" t="s">
        <v>2329</v>
      </c>
      <c r="B30" s="900"/>
      <c r="C30" s="900"/>
      <c r="D30" s="909">
        <v>32863.919999999998</v>
      </c>
      <c r="E30" s="900"/>
      <c r="F30" s="900"/>
      <c r="G30" s="910"/>
      <c r="H30" s="911">
        <v>0</v>
      </c>
      <c r="I30" s="900"/>
      <c r="J30" s="909">
        <v>0</v>
      </c>
      <c r="K30" s="900"/>
      <c r="L30" s="900"/>
      <c r="M30" s="900"/>
      <c r="N30" s="900"/>
      <c r="O30" s="910"/>
    </row>
    <row r="31" spans="1:15" ht="10.9" customHeight="1" x14ac:dyDescent="0.35">
      <c r="A31" s="899" t="s">
        <v>2323</v>
      </c>
      <c r="B31" s="900"/>
      <c r="C31" s="900"/>
      <c r="D31" s="917">
        <v>32863.919999999998</v>
      </c>
      <c r="E31" s="902"/>
      <c r="F31" s="902"/>
      <c r="G31" s="918"/>
      <c r="H31" s="919">
        <v>0</v>
      </c>
      <c r="I31" s="902"/>
      <c r="J31" s="917">
        <v>0</v>
      </c>
      <c r="K31" s="902"/>
      <c r="L31" s="902"/>
      <c r="M31" s="902"/>
      <c r="N31" s="902"/>
      <c r="O31" s="918"/>
    </row>
    <row r="32" spans="1:15" ht="10.9" customHeight="1" x14ac:dyDescent="0.35">
      <c r="A32" s="899" t="s">
        <v>2304</v>
      </c>
      <c r="B32" s="900"/>
      <c r="C32" s="900"/>
      <c r="D32" s="916" t="s">
        <v>2304</v>
      </c>
      <c r="E32" s="900"/>
      <c r="F32" s="900"/>
      <c r="G32" s="910"/>
      <c r="H32" s="899" t="s">
        <v>2304</v>
      </c>
      <c r="I32" s="900"/>
      <c r="J32" s="916" t="s">
        <v>2304</v>
      </c>
      <c r="K32" s="900"/>
      <c r="L32" s="900"/>
      <c r="M32" s="900"/>
      <c r="N32" s="900"/>
      <c r="O32" s="910"/>
    </row>
    <row r="33" spans="1:15" ht="10.9" customHeight="1" x14ac:dyDescent="0.35">
      <c r="A33" s="904" t="s">
        <v>2330</v>
      </c>
      <c r="B33" s="900"/>
      <c r="C33" s="900"/>
      <c r="D33" s="916" t="s">
        <v>2304</v>
      </c>
      <c r="E33" s="900"/>
      <c r="F33" s="900"/>
      <c r="G33" s="910"/>
      <c r="H33" s="899" t="s">
        <v>2304</v>
      </c>
      <c r="I33" s="900"/>
      <c r="J33" s="916" t="s">
        <v>2304</v>
      </c>
      <c r="K33" s="900"/>
      <c r="L33" s="900"/>
      <c r="M33" s="900"/>
      <c r="N33" s="900"/>
      <c r="O33" s="910"/>
    </row>
    <row r="34" spans="1:15" ht="10.9" customHeight="1" x14ac:dyDescent="0.35">
      <c r="A34" s="899" t="s">
        <v>2331</v>
      </c>
      <c r="B34" s="900"/>
      <c r="C34" s="900"/>
      <c r="D34" s="909">
        <v>0</v>
      </c>
      <c r="E34" s="900"/>
      <c r="F34" s="900"/>
      <c r="G34" s="910"/>
      <c r="H34" s="911">
        <v>0</v>
      </c>
      <c r="I34" s="900"/>
      <c r="J34" s="909">
        <v>0</v>
      </c>
      <c r="K34" s="900"/>
      <c r="L34" s="900"/>
      <c r="M34" s="900"/>
      <c r="N34" s="900"/>
      <c r="O34" s="910"/>
    </row>
    <row r="35" spans="1:15" ht="10.9" customHeight="1" thickBot="1" x14ac:dyDescent="0.4">
      <c r="A35" s="904" t="s">
        <v>2332</v>
      </c>
      <c r="B35" s="900"/>
      <c r="C35" s="900"/>
      <c r="D35" s="912">
        <v>763757.96</v>
      </c>
      <c r="E35" s="913"/>
      <c r="F35" s="913"/>
      <c r="G35" s="914"/>
      <c r="H35" s="915">
        <v>536581.81999999995</v>
      </c>
      <c r="I35" s="913"/>
      <c r="J35" s="912">
        <v>536581.81999999995</v>
      </c>
      <c r="K35" s="913"/>
      <c r="L35" s="913"/>
      <c r="M35" s="913"/>
      <c r="N35" s="913"/>
      <c r="O35" s="914"/>
    </row>
    <row r="36" spans="1:15" ht="7.15" customHeight="1" thickTop="1" x14ac:dyDescent="0.35">
      <c r="A36" s="904" t="s">
        <v>2304</v>
      </c>
      <c r="B36" s="900"/>
      <c r="C36" s="900"/>
      <c r="D36" s="899" t="s">
        <v>2304</v>
      </c>
      <c r="E36" s="900"/>
      <c r="F36" s="900"/>
      <c r="G36" s="900"/>
      <c r="H36" s="899" t="s">
        <v>2304</v>
      </c>
      <c r="I36" s="900"/>
      <c r="J36" s="899" t="s">
        <v>2304</v>
      </c>
      <c r="K36" s="900"/>
      <c r="L36" s="900"/>
      <c r="M36" s="900"/>
      <c r="N36" s="900"/>
      <c r="O36" s="900"/>
    </row>
    <row r="37" spans="1:15" ht="10.9" customHeight="1" x14ac:dyDescent="0.35">
      <c r="A37" s="904" t="s">
        <v>2333</v>
      </c>
      <c r="B37" s="900"/>
      <c r="C37" s="900"/>
      <c r="D37" s="905">
        <v>1250000</v>
      </c>
      <c r="E37" s="906"/>
      <c r="F37" s="906"/>
      <c r="G37" s="907"/>
      <c r="H37" s="905">
        <v>0</v>
      </c>
      <c r="I37" s="907"/>
      <c r="J37" s="905">
        <v>1250000</v>
      </c>
      <c r="K37" s="906"/>
      <c r="L37" s="906"/>
      <c r="M37" s="906"/>
      <c r="N37" s="906"/>
      <c r="O37" s="907"/>
    </row>
    <row r="38" spans="1:15" ht="10.9" customHeight="1" x14ac:dyDescent="0.35">
      <c r="A38" s="904" t="s">
        <v>2334</v>
      </c>
      <c r="B38" s="900"/>
      <c r="C38" s="900"/>
      <c r="D38" s="905">
        <v>875000</v>
      </c>
      <c r="E38" s="906"/>
      <c r="F38" s="906"/>
      <c r="G38" s="907"/>
      <c r="H38" s="905">
        <v>0</v>
      </c>
      <c r="I38" s="907"/>
      <c r="J38" s="905">
        <v>875000</v>
      </c>
      <c r="K38" s="906"/>
      <c r="L38" s="906"/>
      <c r="M38" s="906"/>
      <c r="N38" s="906"/>
      <c r="O38" s="907"/>
    </row>
    <row r="39" spans="1:15" ht="10.9" customHeight="1" x14ac:dyDescent="0.35">
      <c r="A39" s="904" t="s">
        <v>2335</v>
      </c>
      <c r="B39" s="900"/>
      <c r="C39" s="900"/>
      <c r="D39" s="905">
        <v>375000</v>
      </c>
      <c r="E39" s="906"/>
      <c r="F39" s="906"/>
      <c r="G39" s="907"/>
      <c r="H39" s="905">
        <v>375000</v>
      </c>
      <c r="I39" s="907"/>
      <c r="J39" s="905">
        <v>375000</v>
      </c>
      <c r="K39" s="906"/>
      <c r="L39" s="906"/>
      <c r="M39" s="906"/>
      <c r="N39" s="906"/>
      <c r="O39" s="907"/>
    </row>
    <row r="40" spans="1:15" ht="10.9" customHeight="1" x14ac:dyDescent="0.35">
      <c r="A40" s="904" t="s">
        <v>2336</v>
      </c>
      <c r="B40" s="900"/>
      <c r="C40" s="900"/>
      <c r="D40" s="905">
        <v>0</v>
      </c>
      <c r="E40" s="906"/>
      <c r="F40" s="906"/>
      <c r="G40" s="907"/>
      <c r="H40" s="905">
        <v>0</v>
      </c>
      <c r="I40" s="907"/>
      <c r="J40" s="905">
        <v>0</v>
      </c>
      <c r="K40" s="906"/>
      <c r="L40" s="906"/>
      <c r="M40" s="906"/>
      <c r="N40" s="906"/>
      <c r="O40" s="907"/>
    </row>
    <row r="41" spans="1:15" ht="3.65" customHeight="1" x14ac:dyDescent="0.35"/>
    <row r="42" spans="1:15" ht="90" customHeight="1" x14ac:dyDescent="0.35">
      <c r="A42" s="908" t="s">
        <v>2337</v>
      </c>
      <c r="B42" s="900"/>
      <c r="C42" s="900"/>
      <c r="D42" s="900"/>
      <c r="E42" s="908" t="s">
        <v>2338</v>
      </c>
      <c r="F42" s="900"/>
      <c r="G42" s="900"/>
      <c r="H42" s="900"/>
      <c r="I42" s="900"/>
      <c r="J42" s="900"/>
      <c r="K42" s="900"/>
      <c r="L42" s="900"/>
      <c r="M42" s="900"/>
      <c r="N42" s="900"/>
      <c r="O42" s="900"/>
    </row>
    <row r="43" spans="1:15" ht="3.65" customHeight="1" x14ac:dyDescent="0.35"/>
    <row r="44" spans="1:15" ht="25.15" customHeight="1" x14ac:dyDescent="0.35">
      <c r="A44" s="899" t="s">
        <v>2339</v>
      </c>
      <c r="B44" s="900"/>
      <c r="C44" s="900"/>
      <c r="D44" s="900"/>
      <c r="E44" s="900"/>
      <c r="F44" s="900"/>
      <c r="G44" s="900"/>
      <c r="H44" s="900"/>
      <c r="I44" s="900"/>
      <c r="J44" s="900"/>
      <c r="K44" s="900"/>
      <c r="L44" s="900"/>
      <c r="M44" s="900"/>
      <c r="N44" s="900"/>
      <c r="O44" s="900"/>
    </row>
    <row r="45" spans="1:15" ht="21.65" customHeight="1" x14ac:dyDescent="0.35"/>
    <row r="46" spans="1:15" x14ac:dyDescent="0.35">
      <c r="A46" s="901" t="s">
        <v>2340</v>
      </c>
      <c r="B46" s="902"/>
      <c r="C46" s="902"/>
      <c r="D46" s="902"/>
      <c r="E46" s="902"/>
      <c r="G46" s="903" t="s">
        <v>2341</v>
      </c>
      <c r="H46" s="902"/>
    </row>
    <row r="47" spans="1:15" x14ac:dyDescent="0.35">
      <c r="A47" s="900"/>
      <c r="B47" s="900"/>
      <c r="C47" s="900"/>
      <c r="D47" s="900"/>
      <c r="E47" s="900"/>
    </row>
  </sheetData>
  <mergeCells count="151">
    <mergeCell ref="A6:C6"/>
    <mergeCell ref="D6:G6"/>
    <mergeCell ref="H6:I6"/>
    <mergeCell ref="J6:O6"/>
    <mergeCell ref="A7:C7"/>
    <mergeCell ref="D7:G7"/>
    <mergeCell ref="H7:I7"/>
    <mergeCell ref="J7:O7"/>
    <mergeCell ref="B1:J1"/>
    <mergeCell ref="M1:M3"/>
    <mergeCell ref="A3:B4"/>
    <mergeCell ref="C3:K4"/>
    <mergeCell ref="A5:C5"/>
    <mergeCell ref="D5:O5"/>
    <mergeCell ref="A10:C10"/>
    <mergeCell ref="D10:G10"/>
    <mergeCell ref="H10:I10"/>
    <mergeCell ref="J10:O10"/>
    <mergeCell ref="A11:C11"/>
    <mergeCell ref="D11:G11"/>
    <mergeCell ref="H11:I11"/>
    <mergeCell ref="J11:O11"/>
    <mergeCell ref="A8:C8"/>
    <mergeCell ref="D8:G8"/>
    <mergeCell ref="H8:I8"/>
    <mergeCell ref="J8:O8"/>
    <mergeCell ref="A9:C9"/>
    <mergeCell ref="D9:G9"/>
    <mergeCell ref="H9:I9"/>
    <mergeCell ref="J9:O9"/>
    <mergeCell ref="A14:C14"/>
    <mergeCell ref="D14:G14"/>
    <mergeCell ref="H14:I14"/>
    <mergeCell ref="J14:O14"/>
    <mergeCell ref="A15:C15"/>
    <mergeCell ref="D15:G15"/>
    <mergeCell ref="H15:I15"/>
    <mergeCell ref="J15:O15"/>
    <mergeCell ref="A12:C12"/>
    <mergeCell ref="D12:G12"/>
    <mergeCell ref="H12:I12"/>
    <mergeCell ref="J12:O12"/>
    <mergeCell ref="A13:C13"/>
    <mergeCell ref="D13:G13"/>
    <mergeCell ref="H13:I13"/>
    <mergeCell ref="J13:O13"/>
    <mergeCell ref="A18:C18"/>
    <mergeCell ref="D18:G18"/>
    <mergeCell ref="H18:I18"/>
    <mergeCell ref="J18:O18"/>
    <mergeCell ref="A19:C19"/>
    <mergeCell ref="D19:G19"/>
    <mergeCell ref="H19:I19"/>
    <mergeCell ref="J19:O19"/>
    <mergeCell ref="A16:C16"/>
    <mergeCell ref="D16:G16"/>
    <mergeCell ref="H16:I16"/>
    <mergeCell ref="J16:O16"/>
    <mergeCell ref="A17:C17"/>
    <mergeCell ref="D17:G17"/>
    <mergeCell ref="H17:I17"/>
    <mergeCell ref="J17:O17"/>
    <mergeCell ref="A22:C22"/>
    <mergeCell ref="D22:G22"/>
    <mergeCell ref="H22:I22"/>
    <mergeCell ref="J22:O22"/>
    <mergeCell ref="A23:C23"/>
    <mergeCell ref="D23:G23"/>
    <mergeCell ref="H23:I23"/>
    <mergeCell ref="J23:O23"/>
    <mergeCell ref="A20:C20"/>
    <mergeCell ref="D20:G20"/>
    <mergeCell ref="H20:I20"/>
    <mergeCell ref="J20:O20"/>
    <mergeCell ref="A21:C21"/>
    <mergeCell ref="D21:G21"/>
    <mergeCell ref="H21:I21"/>
    <mergeCell ref="J21:O21"/>
    <mergeCell ref="A26:C26"/>
    <mergeCell ref="D26:G26"/>
    <mergeCell ref="H26:I26"/>
    <mergeCell ref="J26:O26"/>
    <mergeCell ref="A27:C27"/>
    <mergeCell ref="D27:G27"/>
    <mergeCell ref="H27:I27"/>
    <mergeCell ref="J27:O27"/>
    <mergeCell ref="A24:C24"/>
    <mergeCell ref="D24:G24"/>
    <mergeCell ref="H24:I24"/>
    <mergeCell ref="J24:O24"/>
    <mergeCell ref="A25:C25"/>
    <mergeCell ref="D25:G25"/>
    <mergeCell ref="H25:I25"/>
    <mergeCell ref="J25:O25"/>
    <mergeCell ref="A30:C30"/>
    <mergeCell ref="D30:G30"/>
    <mergeCell ref="H30:I30"/>
    <mergeCell ref="J30:O30"/>
    <mergeCell ref="A31:C31"/>
    <mergeCell ref="D31:G31"/>
    <mergeCell ref="H31:I31"/>
    <mergeCell ref="J31:O31"/>
    <mergeCell ref="A28:C28"/>
    <mergeCell ref="D28:G28"/>
    <mergeCell ref="H28:I28"/>
    <mergeCell ref="J28:O28"/>
    <mergeCell ref="A29:C29"/>
    <mergeCell ref="D29:G29"/>
    <mergeCell ref="H29:I29"/>
    <mergeCell ref="J29:O29"/>
    <mergeCell ref="A34:C34"/>
    <mergeCell ref="D34:G34"/>
    <mergeCell ref="H34:I34"/>
    <mergeCell ref="J34:O34"/>
    <mergeCell ref="A35:C35"/>
    <mergeCell ref="D35:G35"/>
    <mergeCell ref="H35:I35"/>
    <mergeCell ref="J35:O35"/>
    <mergeCell ref="A32:C32"/>
    <mergeCell ref="D32:G32"/>
    <mergeCell ref="H32:I32"/>
    <mergeCell ref="J32:O32"/>
    <mergeCell ref="A33:C33"/>
    <mergeCell ref="D33:G33"/>
    <mergeCell ref="H33:I33"/>
    <mergeCell ref="J33:O33"/>
    <mergeCell ref="A38:C38"/>
    <mergeCell ref="D38:G38"/>
    <mergeCell ref="H38:I38"/>
    <mergeCell ref="J38:O38"/>
    <mergeCell ref="A39:C39"/>
    <mergeCell ref="D39:G39"/>
    <mergeCell ref="H39:I39"/>
    <mergeCell ref="J39:O39"/>
    <mergeCell ref="A36:C36"/>
    <mergeCell ref="D36:G36"/>
    <mergeCell ref="H36:I36"/>
    <mergeCell ref="J36:O36"/>
    <mergeCell ref="A37:C37"/>
    <mergeCell ref="D37:G37"/>
    <mergeCell ref="H37:I37"/>
    <mergeCell ref="J37:O37"/>
    <mergeCell ref="A44:O44"/>
    <mergeCell ref="A46:E47"/>
    <mergeCell ref="G46:H46"/>
    <mergeCell ref="A40:C40"/>
    <mergeCell ref="D40:G40"/>
    <mergeCell ref="H40:I40"/>
    <mergeCell ref="J40:O40"/>
    <mergeCell ref="A42:D42"/>
    <mergeCell ref="E42:O4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0178F-B9D4-4DCC-AC77-DAF43FA7EF3D}">
  <sheetPr filterMode="1"/>
  <dimension ref="A1:U621"/>
  <sheetViews>
    <sheetView workbookViewId="0">
      <selection activeCell="C1" sqref="C1"/>
    </sheetView>
  </sheetViews>
  <sheetFormatPr baseColWidth="10" defaultColWidth="9.1796875" defaultRowHeight="14.5" x14ac:dyDescent="0.35"/>
  <cols>
    <col min="2" max="2" width="16.453125" bestFit="1" customWidth="1"/>
    <col min="3" max="3" width="9.54296875" bestFit="1" customWidth="1"/>
    <col min="4" max="4" width="24.26953125" customWidth="1"/>
    <col min="5" max="5" width="14" bestFit="1" customWidth="1"/>
    <col min="6" max="6" width="15.7265625" bestFit="1" customWidth="1"/>
    <col min="7" max="7" width="36.54296875" bestFit="1" customWidth="1"/>
    <col min="8" max="8" width="23.26953125" bestFit="1" customWidth="1"/>
    <col min="9" max="9" width="18.26953125" bestFit="1" customWidth="1"/>
    <col min="10" max="10" width="34.26953125" bestFit="1" customWidth="1"/>
    <col min="11" max="11" width="16.1796875" customWidth="1"/>
    <col min="12" max="12" width="9" bestFit="1" customWidth="1"/>
    <col min="13" max="13" width="36.54296875" bestFit="1" customWidth="1"/>
    <col min="14" max="20" width="9" bestFit="1" customWidth="1"/>
    <col min="21" max="21" width="10" bestFit="1" customWidth="1"/>
  </cols>
  <sheetData>
    <row r="1" spans="1:21" ht="26" x14ac:dyDescent="0.35">
      <c r="A1" s="146"/>
      <c r="B1" s="146" t="s">
        <v>671</v>
      </c>
      <c r="C1" s="146" t="s">
        <v>2348</v>
      </c>
      <c r="D1" s="146" t="s">
        <v>2349</v>
      </c>
      <c r="E1" s="146" t="s">
        <v>2350</v>
      </c>
      <c r="F1" s="146" t="s">
        <v>2351</v>
      </c>
      <c r="G1" s="146" t="s">
        <v>675</v>
      </c>
      <c r="H1" s="146" t="s">
        <v>676</v>
      </c>
      <c r="I1" s="146" t="s">
        <v>2352</v>
      </c>
      <c r="J1" s="146" t="s">
        <v>2353</v>
      </c>
      <c r="K1" s="146" t="s">
        <v>2354</v>
      </c>
      <c r="L1" s="146" t="s">
        <v>2355</v>
      </c>
      <c r="M1" s="146" t="s">
        <v>2356</v>
      </c>
      <c r="N1" s="146" t="s">
        <v>2357</v>
      </c>
      <c r="O1" s="146" t="s">
        <v>2358</v>
      </c>
      <c r="P1" s="146" t="s">
        <v>2359</v>
      </c>
      <c r="Q1" s="146" t="s">
        <v>2360</v>
      </c>
      <c r="R1" s="146" t="s">
        <v>2361</v>
      </c>
      <c r="S1" s="146" t="s">
        <v>2362</v>
      </c>
      <c r="T1" s="146" t="s">
        <v>2363</v>
      </c>
      <c r="U1" s="146" t="s">
        <v>2364</v>
      </c>
    </row>
    <row r="2" spans="1:21" s="248" customFormat="1" ht="26.5" hidden="1" x14ac:dyDescent="0.35">
      <c r="A2" s="242"/>
      <c r="B2" s="243">
        <v>41343844</v>
      </c>
      <c r="C2" s="244"/>
      <c r="D2" s="245" t="s">
        <v>490</v>
      </c>
      <c r="E2" s="245" t="s">
        <v>491</v>
      </c>
      <c r="F2" s="243" t="s">
        <v>492</v>
      </c>
      <c r="G2" s="245" t="s">
        <v>926</v>
      </c>
      <c r="H2" s="245" t="s">
        <v>496</v>
      </c>
      <c r="I2" s="246">
        <v>45352</v>
      </c>
      <c r="J2" s="247">
        <v>14508.08</v>
      </c>
      <c r="K2" s="242"/>
      <c r="L2" s="242"/>
      <c r="M2" s="242"/>
      <c r="N2" s="242"/>
      <c r="O2" s="242"/>
      <c r="P2" s="242"/>
      <c r="Q2" s="242"/>
      <c r="R2" s="242"/>
      <c r="S2" s="242"/>
      <c r="T2" s="242"/>
      <c r="U2" s="242"/>
    </row>
    <row r="3" spans="1:21" s="248" customFormat="1" ht="26.5" hidden="1" x14ac:dyDescent="0.35">
      <c r="A3" s="242"/>
      <c r="B3" s="243">
        <v>41343676</v>
      </c>
      <c r="C3" s="244"/>
      <c r="D3" s="245" t="s">
        <v>490</v>
      </c>
      <c r="E3" s="245" t="s">
        <v>491</v>
      </c>
      <c r="F3" s="243" t="s">
        <v>492</v>
      </c>
      <c r="G3" s="245" t="s">
        <v>849</v>
      </c>
      <c r="H3" s="245" t="s">
        <v>496</v>
      </c>
      <c r="I3" s="246">
        <v>45352</v>
      </c>
      <c r="J3" s="247">
        <v>884.89</v>
      </c>
      <c r="K3" s="242"/>
      <c r="L3" s="242"/>
      <c r="M3" s="242"/>
      <c r="N3" s="242"/>
      <c r="O3" s="242"/>
      <c r="P3" s="242"/>
      <c r="Q3" s="242"/>
      <c r="R3" s="242"/>
      <c r="S3" s="242"/>
      <c r="T3" s="242"/>
      <c r="U3" s="242"/>
    </row>
    <row r="4" spans="1:21" s="255" customFormat="1" ht="26.5" hidden="1" x14ac:dyDescent="0.35">
      <c r="A4" s="249"/>
      <c r="B4" s="250">
        <v>41474578</v>
      </c>
      <c r="C4" s="251"/>
      <c r="D4" s="252" t="s">
        <v>490</v>
      </c>
      <c r="E4" s="252" t="s">
        <v>491</v>
      </c>
      <c r="F4" s="250" t="s">
        <v>492</v>
      </c>
      <c r="G4" s="252" t="s">
        <v>792</v>
      </c>
      <c r="H4" s="252" t="s">
        <v>496</v>
      </c>
      <c r="I4" s="253">
        <v>45352</v>
      </c>
      <c r="J4" s="254">
        <v>1077.51</v>
      </c>
      <c r="K4" s="249"/>
      <c r="L4" s="249"/>
      <c r="M4" s="249"/>
      <c r="N4" s="249"/>
      <c r="O4" s="249"/>
      <c r="P4" s="249"/>
      <c r="Q4" s="249"/>
      <c r="R4" s="249"/>
      <c r="S4" s="249"/>
      <c r="T4" s="249"/>
      <c r="U4" s="249"/>
    </row>
    <row r="5" spans="1:21" s="262" customFormat="1" ht="26.5" hidden="1" x14ac:dyDescent="0.35">
      <c r="A5" s="256"/>
      <c r="B5" s="257">
        <v>51138359</v>
      </c>
      <c r="C5" s="258"/>
      <c r="D5" s="259" t="s">
        <v>490</v>
      </c>
      <c r="E5" s="259" t="s">
        <v>491</v>
      </c>
      <c r="F5" s="257" t="s">
        <v>492</v>
      </c>
      <c r="G5" s="259" t="s">
        <v>879</v>
      </c>
      <c r="H5" s="259" t="s">
        <v>496</v>
      </c>
      <c r="I5" s="260">
        <v>45504</v>
      </c>
      <c r="J5" s="261">
        <v>-1.33</v>
      </c>
      <c r="K5" s="256"/>
      <c r="L5" s="256"/>
      <c r="M5" s="256"/>
      <c r="N5" s="256"/>
      <c r="O5" s="256"/>
      <c r="P5" s="256"/>
      <c r="Q5" s="256"/>
      <c r="R5" s="256"/>
      <c r="S5" s="256"/>
      <c r="T5" s="256"/>
      <c r="U5" s="256"/>
    </row>
    <row r="6" spans="1:21" s="262" customFormat="1" ht="26.5" hidden="1" x14ac:dyDescent="0.35">
      <c r="A6" s="256"/>
      <c r="B6" s="257">
        <v>51136348</v>
      </c>
      <c r="C6" s="258"/>
      <c r="D6" s="259" t="s">
        <v>490</v>
      </c>
      <c r="E6" s="259" t="s">
        <v>491</v>
      </c>
      <c r="F6" s="257" t="s">
        <v>492</v>
      </c>
      <c r="G6" s="259" t="s">
        <v>792</v>
      </c>
      <c r="H6" s="259" t="s">
        <v>496</v>
      </c>
      <c r="I6" s="260">
        <v>45444</v>
      </c>
      <c r="J6" s="261">
        <v>8.09</v>
      </c>
      <c r="K6" s="256"/>
      <c r="L6" s="256"/>
      <c r="M6" s="256"/>
      <c r="N6" s="256"/>
      <c r="O6" s="256"/>
      <c r="P6" s="256"/>
      <c r="Q6" s="256"/>
      <c r="R6" s="256"/>
      <c r="S6" s="256"/>
      <c r="T6" s="256"/>
      <c r="U6" s="256"/>
    </row>
    <row r="7" spans="1:21" s="248" customFormat="1" ht="26.5" hidden="1" x14ac:dyDescent="0.35">
      <c r="A7" s="242"/>
      <c r="B7" s="243">
        <v>51123118</v>
      </c>
      <c r="C7" s="244"/>
      <c r="D7" s="245" t="s">
        <v>490</v>
      </c>
      <c r="E7" s="245" t="s">
        <v>491</v>
      </c>
      <c r="F7" s="243" t="s">
        <v>492</v>
      </c>
      <c r="G7" s="245" t="s">
        <v>495</v>
      </c>
      <c r="H7" s="245" t="s">
        <v>496</v>
      </c>
      <c r="I7" s="246">
        <v>45444</v>
      </c>
      <c r="J7" s="247">
        <v>115.59</v>
      </c>
      <c r="K7" s="242"/>
      <c r="L7" s="242"/>
      <c r="M7" s="242"/>
      <c r="N7" s="242"/>
      <c r="O7" s="242"/>
      <c r="P7" s="242"/>
      <c r="Q7" s="242"/>
      <c r="R7" s="242"/>
      <c r="S7" s="242"/>
      <c r="T7" s="242"/>
      <c r="U7" s="242"/>
    </row>
    <row r="8" spans="1:21" s="262" customFormat="1" ht="39.5" hidden="1" x14ac:dyDescent="0.35">
      <c r="A8" s="256"/>
      <c r="B8" s="257">
        <v>27672726</v>
      </c>
      <c r="C8" s="258"/>
      <c r="D8" s="259" t="s">
        <v>490</v>
      </c>
      <c r="E8" s="259" t="s">
        <v>491</v>
      </c>
      <c r="F8" s="257" t="s">
        <v>492</v>
      </c>
      <c r="G8" s="259" t="s">
        <v>792</v>
      </c>
      <c r="H8" s="259" t="s">
        <v>496</v>
      </c>
      <c r="I8" s="260">
        <v>45195</v>
      </c>
      <c r="J8" s="261">
        <v>93.24</v>
      </c>
      <c r="K8" s="259" t="s">
        <v>501</v>
      </c>
      <c r="L8" s="259" t="s">
        <v>2365</v>
      </c>
      <c r="M8" s="259" t="s">
        <v>2366</v>
      </c>
      <c r="N8" s="256"/>
      <c r="O8" s="256"/>
      <c r="P8" s="256"/>
      <c r="Q8" s="256"/>
      <c r="R8" s="256"/>
      <c r="S8" s="256"/>
      <c r="T8" s="256"/>
      <c r="U8" s="256"/>
    </row>
    <row r="9" spans="1:21" s="262" customFormat="1" ht="39.5" hidden="1" x14ac:dyDescent="0.35">
      <c r="A9" s="256"/>
      <c r="B9" s="257">
        <v>31785522</v>
      </c>
      <c r="C9" s="258"/>
      <c r="D9" s="259" t="s">
        <v>490</v>
      </c>
      <c r="E9" s="259" t="s">
        <v>491</v>
      </c>
      <c r="F9" s="257" t="s">
        <v>492</v>
      </c>
      <c r="G9" s="259" t="s">
        <v>792</v>
      </c>
      <c r="H9" s="259" t="s">
        <v>590</v>
      </c>
      <c r="I9" s="260">
        <v>45261</v>
      </c>
      <c r="J9" s="261">
        <v>462.52</v>
      </c>
      <c r="K9" s="259" t="s">
        <v>501</v>
      </c>
      <c r="L9" s="259" t="s">
        <v>2365</v>
      </c>
      <c r="M9" s="259" t="s">
        <v>2367</v>
      </c>
      <c r="N9" s="256"/>
      <c r="O9" s="256"/>
      <c r="P9" s="256"/>
      <c r="Q9" s="256"/>
      <c r="R9" s="256"/>
      <c r="S9" s="256"/>
      <c r="T9" s="256"/>
      <c r="U9" s="256"/>
    </row>
    <row r="10" spans="1:21" s="262" customFormat="1" ht="26.5" hidden="1" x14ac:dyDescent="0.35">
      <c r="A10" s="256"/>
      <c r="B10" s="257">
        <v>31640458</v>
      </c>
      <c r="C10" s="258"/>
      <c r="D10" s="259" t="s">
        <v>490</v>
      </c>
      <c r="E10" s="259" t="s">
        <v>491</v>
      </c>
      <c r="F10" s="257" t="s">
        <v>492</v>
      </c>
      <c r="G10" s="259" t="s">
        <v>808</v>
      </c>
      <c r="H10" s="259" t="s">
        <v>590</v>
      </c>
      <c r="I10" s="260">
        <v>45261</v>
      </c>
      <c r="J10" s="261">
        <v>-1.64</v>
      </c>
      <c r="K10" s="256"/>
      <c r="L10" s="256"/>
      <c r="M10" s="256"/>
      <c r="N10" s="256"/>
      <c r="O10" s="256"/>
      <c r="P10" s="256"/>
      <c r="Q10" s="256"/>
      <c r="R10" s="256"/>
      <c r="S10" s="256"/>
      <c r="T10" s="256"/>
      <c r="U10" s="256"/>
    </row>
    <row r="11" spans="1:21" s="262" customFormat="1" ht="26.5" hidden="1" x14ac:dyDescent="0.35">
      <c r="A11" s="256"/>
      <c r="B11" s="257">
        <v>31640459</v>
      </c>
      <c r="C11" s="258"/>
      <c r="D11" s="259" t="s">
        <v>490</v>
      </c>
      <c r="E11" s="259" t="s">
        <v>491</v>
      </c>
      <c r="F11" s="257" t="s">
        <v>492</v>
      </c>
      <c r="G11" s="259" t="s">
        <v>808</v>
      </c>
      <c r="H11" s="259" t="s">
        <v>590</v>
      </c>
      <c r="I11" s="260">
        <v>45261</v>
      </c>
      <c r="J11" s="261">
        <v>28.72</v>
      </c>
      <c r="K11" s="256"/>
      <c r="L11" s="256"/>
      <c r="M11" s="256"/>
      <c r="N11" s="256"/>
      <c r="O11" s="256"/>
      <c r="P11" s="256"/>
      <c r="Q11" s="256"/>
      <c r="R11" s="256"/>
      <c r="S11" s="256"/>
      <c r="T11" s="256"/>
      <c r="U11" s="256"/>
    </row>
    <row r="12" spans="1:21" s="262" customFormat="1" ht="26.5" hidden="1" x14ac:dyDescent="0.35">
      <c r="A12" s="256"/>
      <c r="B12" s="257">
        <v>31640460</v>
      </c>
      <c r="C12" s="258"/>
      <c r="D12" s="259" t="s">
        <v>490</v>
      </c>
      <c r="E12" s="259" t="s">
        <v>491</v>
      </c>
      <c r="F12" s="257" t="s">
        <v>492</v>
      </c>
      <c r="G12" s="259" t="s">
        <v>808</v>
      </c>
      <c r="H12" s="259" t="s">
        <v>590</v>
      </c>
      <c r="I12" s="260">
        <v>45261</v>
      </c>
      <c r="J12" s="261">
        <v>6580.28</v>
      </c>
      <c r="K12" s="256"/>
      <c r="L12" s="256"/>
      <c r="M12" s="256"/>
      <c r="N12" s="256"/>
      <c r="O12" s="256"/>
      <c r="P12" s="256"/>
      <c r="Q12" s="256"/>
      <c r="R12" s="256"/>
      <c r="S12" s="256"/>
      <c r="T12" s="256"/>
      <c r="U12" s="256"/>
    </row>
    <row r="13" spans="1:21" s="262" customFormat="1" ht="39.5" hidden="1" x14ac:dyDescent="0.35">
      <c r="A13" s="256"/>
      <c r="B13" s="257">
        <v>29718347</v>
      </c>
      <c r="C13" s="258"/>
      <c r="D13" s="259" t="s">
        <v>490</v>
      </c>
      <c r="E13" s="259" t="s">
        <v>491</v>
      </c>
      <c r="F13" s="257" t="s">
        <v>492</v>
      </c>
      <c r="G13" s="259" t="s">
        <v>792</v>
      </c>
      <c r="H13" s="259" t="s">
        <v>496</v>
      </c>
      <c r="I13" s="260">
        <v>45273</v>
      </c>
      <c r="J13" s="261">
        <v>33.590000000000003</v>
      </c>
      <c r="K13" s="259" t="s">
        <v>501</v>
      </c>
      <c r="L13" s="259" t="s">
        <v>2365</v>
      </c>
      <c r="M13" s="259" t="s">
        <v>2368</v>
      </c>
      <c r="N13" s="256"/>
      <c r="O13" s="256"/>
      <c r="P13" s="256"/>
      <c r="Q13" s="256"/>
      <c r="R13" s="256"/>
      <c r="S13" s="256"/>
      <c r="T13" s="256"/>
      <c r="U13" s="256"/>
    </row>
    <row r="14" spans="1:21" s="248" customFormat="1" ht="26.5" hidden="1" x14ac:dyDescent="0.35">
      <c r="A14" s="242"/>
      <c r="B14" s="243">
        <v>39672517</v>
      </c>
      <c r="C14" s="244"/>
      <c r="D14" s="245" t="s">
        <v>490</v>
      </c>
      <c r="E14" s="245" t="s">
        <v>491</v>
      </c>
      <c r="F14" s="243" t="s">
        <v>492</v>
      </c>
      <c r="G14" s="245" t="s">
        <v>887</v>
      </c>
      <c r="H14" s="245" t="s">
        <v>496</v>
      </c>
      <c r="I14" s="246">
        <v>45309</v>
      </c>
      <c r="J14" s="247">
        <v>21420</v>
      </c>
      <c r="K14" s="242"/>
      <c r="L14" s="242"/>
      <c r="M14" s="242"/>
      <c r="N14" s="242"/>
      <c r="O14" s="242"/>
      <c r="P14" s="242"/>
      <c r="Q14" s="242"/>
      <c r="R14" s="242"/>
      <c r="S14" s="242"/>
      <c r="T14" s="242"/>
      <c r="U14" s="242"/>
    </row>
    <row r="15" spans="1:21" s="248" customFormat="1" ht="26.5" hidden="1" x14ac:dyDescent="0.35">
      <c r="A15" s="242"/>
      <c r="B15" s="243">
        <v>39672518</v>
      </c>
      <c r="C15" s="244"/>
      <c r="D15" s="245" t="s">
        <v>490</v>
      </c>
      <c r="E15" s="245" t="s">
        <v>491</v>
      </c>
      <c r="F15" s="243" t="s">
        <v>492</v>
      </c>
      <c r="G15" s="245" t="s">
        <v>887</v>
      </c>
      <c r="H15" s="245" t="s">
        <v>496</v>
      </c>
      <c r="I15" s="246">
        <v>45309</v>
      </c>
      <c r="J15" s="247">
        <v>8505.86</v>
      </c>
      <c r="K15" s="242"/>
      <c r="L15" s="242"/>
      <c r="M15" s="242"/>
      <c r="N15" s="242"/>
      <c r="O15" s="242"/>
      <c r="P15" s="242"/>
      <c r="Q15" s="242"/>
      <c r="R15" s="242"/>
      <c r="S15" s="242"/>
      <c r="T15" s="242"/>
      <c r="U15" s="242"/>
    </row>
    <row r="16" spans="1:21" s="248" customFormat="1" ht="26.5" hidden="1" x14ac:dyDescent="0.35">
      <c r="A16" s="242"/>
      <c r="B16" s="243">
        <v>39672519</v>
      </c>
      <c r="C16" s="244"/>
      <c r="D16" s="245" t="s">
        <v>490</v>
      </c>
      <c r="E16" s="245" t="s">
        <v>491</v>
      </c>
      <c r="F16" s="243" t="s">
        <v>492</v>
      </c>
      <c r="G16" s="245" t="s">
        <v>887</v>
      </c>
      <c r="H16" s="245" t="s">
        <v>496</v>
      </c>
      <c r="I16" s="246">
        <v>45309</v>
      </c>
      <c r="J16" s="247">
        <v>-8505.86</v>
      </c>
      <c r="K16" s="242"/>
      <c r="L16" s="242"/>
      <c r="M16" s="242"/>
      <c r="N16" s="242"/>
      <c r="O16" s="242"/>
      <c r="P16" s="242"/>
      <c r="Q16" s="242"/>
      <c r="R16" s="242"/>
      <c r="S16" s="242"/>
      <c r="T16" s="242"/>
      <c r="U16" s="242"/>
    </row>
    <row r="17" spans="1:21" s="248" customFormat="1" ht="26.5" hidden="1" x14ac:dyDescent="0.35">
      <c r="A17" s="242"/>
      <c r="B17" s="243">
        <v>39672520</v>
      </c>
      <c r="C17" s="244"/>
      <c r="D17" s="245" t="s">
        <v>490</v>
      </c>
      <c r="E17" s="245" t="s">
        <v>491</v>
      </c>
      <c r="F17" s="243" t="s">
        <v>492</v>
      </c>
      <c r="G17" s="245" t="s">
        <v>897</v>
      </c>
      <c r="H17" s="245" t="s">
        <v>496</v>
      </c>
      <c r="I17" s="246">
        <v>45309</v>
      </c>
      <c r="J17" s="247">
        <v>8505.86</v>
      </c>
      <c r="K17" s="242"/>
      <c r="L17" s="242"/>
      <c r="M17" s="242"/>
      <c r="N17" s="242"/>
      <c r="O17" s="242"/>
      <c r="P17" s="242"/>
      <c r="Q17" s="242"/>
      <c r="R17" s="242"/>
      <c r="S17" s="242"/>
      <c r="T17" s="242"/>
      <c r="U17" s="242"/>
    </row>
    <row r="18" spans="1:21" s="248" customFormat="1" ht="26.5" hidden="1" x14ac:dyDescent="0.35">
      <c r="A18" s="242"/>
      <c r="B18" s="243">
        <v>39672521</v>
      </c>
      <c r="C18" s="244"/>
      <c r="D18" s="245" t="s">
        <v>490</v>
      </c>
      <c r="E18" s="245" t="s">
        <v>491</v>
      </c>
      <c r="F18" s="243" t="s">
        <v>492</v>
      </c>
      <c r="G18" s="245" t="s">
        <v>887</v>
      </c>
      <c r="H18" s="245" t="s">
        <v>496</v>
      </c>
      <c r="I18" s="246">
        <v>45309</v>
      </c>
      <c r="J18" s="247">
        <v>-21420</v>
      </c>
      <c r="K18" s="242"/>
      <c r="L18" s="242"/>
      <c r="M18" s="242"/>
      <c r="N18" s="242"/>
      <c r="O18" s="242"/>
      <c r="P18" s="242"/>
      <c r="Q18" s="242"/>
      <c r="R18" s="242"/>
      <c r="S18" s="242"/>
      <c r="T18" s="242"/>
      <c r="U18" s="242"/>
    </row>
    <row r="19" spans="1:21" s="248" customFormat="1" ht="26.5" hidden="1" x14ac:dyDescent="0.35">
      <c r="A19" s="242"/>
      <c r="B19" s="243">
        <v>39672522</v>
      </c>
      <c r="C19" s="244"/>
      <c r="D19" s="245" t="s">
        <v>490</v>
      </c>
      <c r="E19" s="245" t="s">
        <v>491</v>
      </c>
      <c r="F19" s="243" t="s">
        <v>492</v>
      </c>
      <c r="G19" s="245" t="s">
        <v>887</v>
      </c>
      <c r="H19" s="245" t="s">
        <v>496</v>
      </c>
      <c r="I19" s="246">
        <v>45309</v>
      </c>
      <c r="J19" s="247">
        <v>21412.799999999999</v>
      </c>
      <c r="K19" s="242"/>
      <c r="L19" s="242"/>
      <c r="M19" s="242"/>
      <c r="N19" s="242"/>
      <c r="O19" s="242"/>
      <c r="P19" s="242"/>
      <c r="Q19" s="242"/>
      <c r="R19" s="242"/>
      <c r="S19" s="242"/>
      <c r="T19" s="242"/>
      <c r="U19" s="242"/>
    </row>
    <row r="20" spans="1:21" s="262" customFormat="1" ht="26.5" hidden="1" x14ac:dyDescent="0.35">
      <c r="A20" s="256"/>
      <c r="B20" s="257">
        <v>39142475</v>
      </c>
      <c r="C20" s="258"/>
      <c r="D20" s="259" t="s">
        <v>490</v>
      </c>
      <c r="E20" s="259" t="s">
        <v>491</v>
      </c>
      <c r="F20" s="257" t="s">
        <v>492</v>
      </c>
      <c r="G20" s="259" t="s">
        <v>883</v>
      </c>
      <c r="H20" s="259" t="s">
        <v>496</v>
      </c>
      <c r="I20" s="260">
        <v>45291</v>
      </c>
      <c r="J20" s="261">
        <v>2.94</v>
      </c>
      <c r="K20" s="256"/>
      <c r="L20" s="256"/>
      <c r="M20" s="256"/>
      <c r="N20" s="256"/>
      <c r="O20" s="256"/>
      <c r="P20" s="256"/>
      <c r="Q20" s="256"/>
      <c r="R20" s="256"/>
      <c r="S20" s="256"/>
      <c r="T20" s="256"/>
      <c r="U20" s="256"/>
    </row>
    <row r="21" spans="1:21" s="262" customFormat="1" hidden="1" x14ac:dyDescent="0.35">
      <c r="A21" s="256"/>
      <c r="B21" s="257">
        <v>39185480</v>
      </c>
      <c r="C21" s="258"/>
      <c r="D21" s="259" t="s">
        <v>490</v>
      </c>
      <c r="E21" s="259" t="s">
        <v>491</v>
      </c>
      <c r="F21" s="257" t="s">
        <v>492</v>
      </c>
      <c r="G21" s="259" t="s">
        <v>879</v>
      </c>
      <c r="H21" s="259" t="s">
        <v>590</v>
      </c>
      <c r="I21" s="260">
        <v>45291</v>
      </c>
      <c r="J21" s="261">
        <v>-121.67</v>
      </c>
      <c r="K21" s="256"/>
      <c r="L21" s="256"/>
      <c r="M21" s="256"/>
      <c r="N21" s="256"/>
      <c r="O21" s="256"/>
      <c r="P21" s="256"/>
      <c r="Q21" s="256"/>
      <c r="R21" s="256"/>
      <c r="S21" s="256"/>
      <c r="T21" s="256"/>
      <c r="U21" s="256"/>
    </row>
    <row r="22" spans="1:21" s="262" customFormat="1" ht="26.5" hidden="1" x14ac:dyDescent="0.35">
      <c r="A22" s="256"/>
      <c r="B22" s="257">
        <v>39190051</v>
      </c>
      <c r="C22" s="258"/>
      <c r="D22" s="259" t="s">
        <v>490</v>
      </c>
      <c r="E22" s="259" t="s">
        <v>491</v>
      </c>
      <c r="F22" s="257" t="s">
        <v>492</v>
      </c>
      <c r="G22" s="259" t="s">
        <v>879</v>
      </c>
      <c r="H22" s="259" t="s">
        <v>496</v>
      </c>
      <c r="I22" s="260">
        <v>45291</v>
      </c>
      <c r="J22" s="261">
        <v>-3.26</v>
      </c>
      <c r="K22" s="256"/>
      <c r="L22" s="256"/>
      <c r="M22" s="256"/>
      <c r="N22" s="256"/>
      <c r="O22" s="256"/>
      <c r="P22" s="256"/>
      <c r="Q22" s="256"/>
      <c r="R22" s="256"/>
      <c r="S22" s="256"/>
      <c r="T22" s="256"/>
      <c r="U22" s="256"/>
    </row>
    <row r="23" spans="1:21" s="262" customFormat="1" ht="39.5" hidden="1" x14ac:dyDescent="0.35">
      <c r="A23" s="256"/>
      <c r="B23" s="257">
        <v>39680733</v>
      </c>
      <c r="C23" s="258"/>
      <c r="D23" s="259" t="s">
        <v>490</v>
      </c>
      <c r="E23" s="259" t="s">
        <v>491</v>
      </c>
      <c r="F23" s="257" t="s">
        <v>492</v>
      </c>
      <c r="G23" s="259" t="s">
        <v>792</v>
      </c>
      <c r="H23" s="259" t="s">
        <v>496</v>
      </c>
      <c r="I23" s="260">
        <v>45309</v>
      </c>
      <c r="J23" s="261">
        <v>2094.31</v>
      </c>
      <c r="K23" s="259" t="s">
        <v>501</v>
      </c>
      <c r="L23" s="259" t="s">
        <v>2365</v>
      </c>
      <c r="M23" s="259" t="s">
        <v>2369</v>
      </c>
      <c r="N23" s="256"/>
      <c r="O23" s="256"/>
      <c r="P23" s="256"/>
      <c r="Q23" s="256"/>
      <c r="R23" s="256"/>
      <c r="S23" s="256"/>
      <c r="T23" s="256"/>
      <c r="U23" s="256"/>
    </row>
    <row r="24" spans="1:21" s="262" customFormat="1" ht="26.5" hidden="1" x14ac:dyDescent="0.35">
      <c r="A24" s="256"/>
      <c r="B24" s="257">
        <v>29540895</v>
      </c>
      <c r="C24" s="258"/>
      <c r="D24" s="259" t="s">
        <v>490</v>
      </c>
      <c r="E24" s="259" t="s">
        <v>491</v>
      </c>
      <c r="F24" s="257" t="s">
        <v>492</v>
      </c>
      <c r="G24" s="259" t="s">
        <v>740</v>
      </c>
      <c r="H24" s="259" t="s">
        <v>496</v>
      </c>
      <c r="I24" s="260">
        <v>45273</v>
      </c>
      <c r="J24" s="261">
        <v>479.84</v>
      </c>
      <c r="K24" s="256"/>
      <c r="L24" s="256"/>
      <c r="M24" s="256"/>
      <c r="N24" s="256"/>
      <c r="O24" s="256"/>
      <c r="P24" s="256"/>
      <c r="Q24" s="256"/>
      <c r="R24" s="256"/>
      <c r="S24" s="256"/>
      <c r="T24" s="256"/>
      <c r="U24" s="256"/>
    </row>
    <row r="25" spans="1:21" s="262" customFormat="1" ht="26.5" hidden="1" x14ac:dyDescent="0.35">
      <c r="A25" s="256"/>
      <c r="B25" s="257">
        <v>39126584</v>
      </c>
      <c r="C25" s="258"/>
      <c r="D25" s="259" t="s">
        <v>490</v>
      </c>
      <c r="E25" s="259" t="s">
        <v>491</v>
      </c>
      <c r="F25" s="257" t="s">
        <v>492</v>
      </c>
      <c r="G25" s="259" t="s">
        <v>879</v>
      </c>
      <c r="H25" s="259" t="s">
        <v>496</v>
      </c>
      <c r="I25" s="260">
        <v>45260</v>
      </c>
      <c r="J25" s="261">
        <v>-8.81</v>
      </c>
      <c r="K25" s="256"/>
      <c r="L25" s="256"/>
      <c r="M25" s="256"/>
      <c r="N25" s="256"/>
      <c r="O25" s="256"/>
      <c r="P25" s="256"/>
      <c r="Q25" s="256"/>
      <c r="R25" s="256"/>
      <c r="S25" s="256"/>
      <c r="T25" s="256"/>
      <c r="U25" s="256"/>
    </row>
    <row r="26" spans="1:21" s="262" customFormat="1" ht="39.5" hidden="1" x14ac:dyDescent="0.35">
      <c r="A26" s="256"/>
      <c r="B26" s="257">
        <v>38960115</v>
      </c>
      <c r="C26" s="258"/>
      <c r="D26" s="259" t="s">
        <v>490</v>
      </c>
      <c r="E26" s="259" t="s">
        <v>491</v>
      </c>
      <c r="F26" s="257" t="s">
        <v>492</v>
      </c>
      <c r="G26" s="259" t="s">
        <v>792</v>
      </c>
      <c r="H26" s="259" t="s">
        <v>496</v>
      </c>
      <c r="I26" s="260">
        <v>45289</v>
      </c>
      <c r="J26" s="261">
        <v>0.65</v>
      </c>
      <c r="K26" s="259" t="s">
        <v>501</v>
      </c>
      <c r="L26" s="259" t="s">
        <v>2365</v>
      </c>
      <c r="M26" s="259" t="s">
        <v>2370</v>
      </c>
      <c r="N26" s="256"/>
      <c r="O26" s="256"/>
      <c r="P26" s="256"/>
      <c r="Q26" s="256"/>
      <c r="R26" s="256"/>
      <c r="S26" s="256"/>
      <c r="T26" s="256"/>
      <c r="U26" s="256"/>
    </row>
    <row r="27" spans="1:21" s="262" customFormat="1" ht="26.5" hidden="1" x14ac:dyDescent="0.35">
      <c r="A27" s="256"/>
      <c r="B27" s="257">
        <v>39062234</v>
      </c>
      <c r="C27" s="258"/>
      <c r="D27" s="259" t="s">
        <v>490</v>
      </c>
      <c r="E27" s="259" t="s">
        <v>491</v>
      </c>
      <c r="F27" s="257" t="s">
        <v>492</v>
      </c>
      <c r="G27" s="259" t="s">
        <v>879</v>
      </c>
      <c r="H27" s="259" t="s">
        <v>496</v>
      </c>
      <c r="I27" s="260">
        <v>45322</v>
      </c>
      <c r="J27" s="261">
        <v>-0.06</v>
      </c>
      <c r="K27" s="256"/>
      <c r="L27" s="256"/>
      <c r="M27" s="256"/>
      <c r="N27" s="256"/>
      <c r="O27" s="256"/>
      <c r="P27" s="256"/>
      <c r="Q27" s="256"/>
      <c r="R27" s="256"/>
      <c r="S27" s="256"/>
      <c r="T27" s="256"/>
      <c r="U27" s="256"/>
    </row>
    <row r="28" spans="1:21" s="262" customFormat="1" ht="26.5" hidden="1" x14ac:dyDescent="0.35">
      <c r="A28" s="256"/>
      <c r="B28" s="257">
        <v>48732017</v>
      </c>
      <c r="C28" s="258"/>
      <c r="D28" s="259" t="s">
        <v>490</v>
      </c>
      <c r="E28" s="259" t="s">
        <v>491</v>
      </c>
      <c r="F28" s="257" t="s">
        <v>492</v>
      </c>
      <c r="G28" s="259" t="s">
        <v>792</v>
      </c>
      <c r="H28" s="259" t="s">
        <v>496</v>
      </c>
      <c r="I28" s="260">
        <v>45413</v>
      </c>
      <c r="J28" s="261">
        <v>1560.1</v>
      </c>
      <c r="K28" s="256"/>
      <c r="L28" s="256"/>
      <c r="M28" s="256"/>
      <c r="N28" s="256"/>
      <c r="O28" s="256"/>
      <c r="P28" s="256"/>
      <c r="Q28" s="256"/>
      <c r="R28" s="256"/>
      <c r="S28" s="256"/>
      <c r="T28" s="256"/>
      <c r="U28" s="256"/>
    </row>
    <row r="29" spans="1:21" s="248" customFormat="1" ht="26.5" hidden="1" x14ac:dyDescent="0.35">
      <c r="A29" s="242"/>
      <c r="B29" s="243">
        <v>48559576</v>
      </c>
      <c r="C29" s="244"/>
      <c r="D29" s="245" t="s">
        <v>490</v>
      </c>
      <c r="E29" s="245" t="s">
        <v>491</v>
      </c>
      <c r="F29" s="243" t="s">
        <v>492</v>
      </c>
      <c r="G29" s="245" t="s">
        <v>936</v>
      </c>
      <c r="H29" s="245" t="s">
        <v>496</v>
      </c>
      <c r="I29" s="246">
        <v>45413</v>
      </c>
      <c r="J29" s="247">
        <v>315.58</v>
      </c>
      <c r="K29" s="242"/>
      <c r="L29" s="242"/>
      <c r="M29" s="242"/>
      <c r="N29" s="242"/>
      <c r="O29" s="242"/>
      <c r="P29" s="242"/>
      <c r="Q29" s="242"/>
      <c r="R29" s="242"/>
      <c r="S29" s="242"/>
      <c r="T29" s="242"/>
      <c r="U29" s="242"/>
    </row>
    <row r="30" spans="1:21" s="248" customFormat="1" ht="26.5" hidden="1" x14ac:dyDescent="0.35">
      <c r="A30" s="242"/>
      <c r="B30" s="243">
        <v>48559577</v>
      </c>
      <c r="C30" s="244"/>
      <c r="D30" s="245" t="s">
        <v>490</v>
      </c>
      <c r="E30" s="245" t="s">
        <v>491</v>
      </c>
      <c r="F30" s="243" t="s">
        <v>492</v>
      </c>
      <c r="G30" s="245" t="s">
        <v>936</v>
      </c>
      <c r="H30" s="245" t="s">
        <v>496</v>
      </c>
      <c r="I30" s="246">
        <v>45413</v>
      </c>
      <c r="J30" s="247">
        <v>786</v>
      </c>
      <c r="K30" s="242"/>
      <c r="L30" s="242"/>
      <c r="M30" s="242"/>
      <c r="N30" s="242"/>
      <c r="O30" s="242"/>
      <c r="P30" s="242"/>
      <c r="Q30" s="242"/>
      <c r="R30" s="242"/>
      <c r="S30" s="242"/>
      <c r="T30" s="242"/>
      <c r="U30" s="242"/>
    </row>
    <row r="31" spans="1:21" s="248" customFormat="1" ht="26.5" hidden="1" x14ac:dyDescent="0.35">
      <c r="A31" s="242"/>
      <c r="B31" s="243">
        <v>48559552</v>
      </c>
      <c r="C31" s="244"/>
      <c r="D31" s="245" t="s">
        <v>490</v>
      </c>
      <c r="E31" s="245" t="s">
        <v>491</v>
      </c>
      <c r="F31" s="243" t="s">
        <v>492</v>
      </c>
      <c r="G31" s="245" t="s">
        <v>936</v>
      </c>
      <c r="H31" s="245" t="s">
        <v>496</v>
      </c>
      <c r="I31" s="246">
        <v>45413</v>
      </c>
      <c r="J31" s="247">
        <v>2105.4</v>
      </c>
      <c r="K31" s="242"/>
      <c r="L31" s="242"/>
      <c r="M31" s="242"/>
      <c r="N31" s="242"/>
      <c r="O31" s="242"/>
      <c r="P31" s="242"/>
      <c r="Q31" s="242"/>
      <c r="R31" s="242"/>
      <c r="S31" s="242"/>
      <c r="T31" s="242"/>
      <c r="U31" s="242"/>
    </row>
    <row r="32" spans="1:21" s="248" customFormat="1" ht="26.5" hidden="1" x14ac:dyDescent="0.35">
      <c r="A32" s="242"/>
      <c r="B32" s="243">
        <v>48559485</v>
      </c>
      <c r="C32" s="244"/>
      <c r="D32" s="245" t="s">
        <v>490</v>
      </c>
      <c r="E32" s="245" t="s">
        <v>491</v>
      </c>
      <c r="F32" s="243" t="s">
        <v>492</v>
      </c>
      <c r="G32" s="245" t="s">
        <v>926</v>
      </c>
      <c r="H32" s="245" t="s">
        <v>496</v>
      </c>
      <c r="I32" s="246">
        <v>45413</v>
      </c>
      <c r="J32" s="247">
        <v>18182.259999999998</v>
      </c>
      <c r="K32" s="242"/>
      <c r="L32" s="242"/>
      <c r="M32" s="242"/>
      <c r="N32" s="242"/>
      <c r="O32" s="242"/>
      <c r="P32" s="242"/>
      <c r="Q32" s="242"/>
      <c r="R32" s="242"/>
      <c r="S32" s="242"/>
      <c r="T32" s="242"/>
      <c r="U32" s="242"/>
    </row>
    <row r="33" spans="1:21" s="248" customFormat="1" ht="26.5" hidden="1" x14ac:dyDescent="0.35">
      <c r="A33" s="242"/>
      <c r="B33" s="243">
        <v>48560115</v>
      </c>
      <c r="C33" s="244"/>
      <c r="D33" s="245" t="s">
        <v>490</v>
      </c>
      <c r="E33" s="245" t="s">
        <v>491</v>
      </c>
      <c r="F33" s="243" t="s">
        <v>492</v>
      </c>
      <c r="G33" s="245" t="s">
        <v>849</v>
      </c>
      <c r="H33" s="245" t="s">
        <v>496</v>
      </c>
      <c r="I33" s="246">
        <v>45413</v>
      </c>
      <c r="J33" s="247">
        <v>897.86</v>
      </c>
      <c r="K33" s="242"/>
      <c r="L33" s="242"/>
      <c r="M33" s="242"/>
      <c r="N33" s="242"/>
      <c r="O33" s="242"/>
      <c r="P33" s="242"/>
      <c r="Q33" s="242"/>
      <c r="R33" s="242"/>
      <c r="S33" s="242"/>
      <c r="T33" s="242"/>
      <c r="U33" s="242"/>
    </row>
    <row r="34" spans="1:21" s="262" customFormat="1" ht="26.5" hidden="1" x14ac:dyDescent="0.35">
      <c r="A34" s="256"/>
      <c r="B34" s="257">
        <v>47800363</v>
      </c>
      <c r="C34" s="258"/>
      <c r="D34" s="259" t="s">
        <v>490</v>
      </c>
      <c r="E34" s="259" t="s">
        <v>491</v>
      </c>
      <c r="F34" s="257" t="s">
        <v>492</v>
      </c>
      <c r="G34" s="259" t="s">
        <v>792</v>
      </c>
      <c r="H34" s="259" t="s">
        <v>496</v>
      </c>
      <c r="I34" s="260">
        <v>45383</v>
      </c>
      <c r="J34" s="261">
        <v>2825.4</v>
      </c>
      <c r="K34" s="256"/>
      <c r="L34" s="256"/>
      <c r="M34" s="256"/>
      <c r="N34" s="256"/>
      <c r="O34" s="256"/>
      <c r="P34" s="256"/>
      <c r="Q34" s="256"/>
      <c r="R34" s="256"/>
      <c r="S34" s="256"/>
      <c r="T34" s="256"/>
      <c r="U34" s="256"/>
    </row>
    <row r="35" spans="1:21" s="248" customFormat="1" ht="26.5" hidden="1" x14ac:dyDescent="0.35">
      <c r="A35" s="242"/>
      <c r="B35" s="243">
        <v>47718073</v>
      </c>
      <c r="C35" s="244"/>
      <c r="D35" s="245" t="s">
        <v>490</v>
      </c>
      <c r="E35" s="245" t="s">
        <v>491</v>
      </c>
      <c r="F35" s="243" t="s">
        <v>492</v>
      </c>
      <c r="G35" s="245" t="s">
        <v>936</v>
      </c>
      <c r="H35" s="245" t="s">
        <v>496</v>
      </c>
      <c r="I35" s="246">
        <v>45383</v>
      </c>
      <c r="J35" s="247">
        <v>319.57</v>
      </c>
      <c r="K35" s="242"/>
      <c r="L35" s="242"/>
      <c r="M35" s="242"/>
      <c r="N35" s="242"/>
      <c r="O35" s="242"/>
      <c r="P35" s="242"/>
      <c r="Q35" s="242"/>
      <c r="R35" s="242"/>
      <c r="S35" s="242"/>
      <c r="T35" s="242"/>
      <c r="U35" s="242"/>
    </row>
    <row r="36" spans="1:21" s="248" customFormat="1" ht="26.5" hidden="1" x14ac:dyDescent="0.35">
      <c r="A36" s="242"/>
      <c r="B36" s="243">
        <v>47718344</v>
      </c>
      <c r="C36" s="244"/>
      <c r="D36" s="245" t="s">
        <v>490</v>
      </c>
      <c r="E36" s="245" t="s">
        <v>491</v>
      </c>
      <c r="F36" s="243" t="s">
        <v>492</v>
      </c>
      <c r="G36" s="245" t="s">
        <v>936</v>
      </c>
      <c r="H36" s="245" t="s">
        <v>496</v>
      </c>
      <c r="I36" s="246">
        <v>45383</v>
      </c>
      <c r="J36" s="247">
        <v>798.58</v>
      </c>
      <c r="K36" s="242"/>
      <c r="L36" s="242"/>
      <c r="M36" s="242"/>
      <c r="N36" s="242"/>
      <c r="O36" s="242"/>
      <c r="P36" s="242"/>
      <c r="Q36" s="242"/>
      <c r="R36" s="242"/>
      <c r="S36" s="242"/>
      <c r="T36" s="242"/>
      <c r="U36" s="242"/>
    </row>
    <row r="37" spans="1:21" s="248" customFormat="1" ht="26.5" hidden="1" x14ac:dyDescent="0.35">
      <c r="A37" s="242"/>
      <c r="B37" s="243">
        <v>47718462</v>
      </c>
      <c r="C37" s="244"/>
      <c r="D37" s="245" t="s">
        <v>490</v>
      </c>
      <c r="E37" s="245" t="s">
        <v>491</v>
      </c>
      <c r="F37" s="243" t="s">
        <v>492</v>
      </c>
      <c r="G37" s="245" t="s">
        <v>936</v>
      </c>
      <c r="H37" s="245" t="s">
        <v>496</v>
      </c>
      <c r="I37" s="246">
        <v>45383</v>
      </c>
      <c r="J37" s="247">
        <v>2142.0700000000002</v>
      </c>
      <c r="K37" s="242"/>
      <c r="L37" s="242"/>
      <c r="M37" s="242"/>
      <c r="N37" s="242"/>
      <c r="O37" s="242"/>
      <c r="P37" s="242"/>
      <c r="Q37" s="242"/>
      <c r="R37" s="242"/>
      <c r="S37" s="242"/>
      <c r="T37" s="242"/>
      <c r="U37" s="242"/>
    </row>
    <row r="38" spans="1:21" s="248" customFormat="1" ht="26.5" hidden="1" x14ac:dyDescent="0.35">
      <c r="A38" s="242"/>
      <c r="B38" s="243">
        <v>47718452</v>
      </c>
      <c r="C38" s="244"/>
      <c r="D38" s="245" t="s">
        <v>490</v>
      </c>
      <c r="E38" s="245" t="s">
        <v>491</v>
      </c>
      <c r="F38" s="243" t="s">
        <v>492</v>
      </c>
      <c r="G38" s="245" t="s">
        <v>849</v>
      </c>
      <c r="H38" s="245" t="s">
        <v>496</v>
      </c>
      <c r="I38" s="246">
        <v>45383</v>
      </c>
      <c r="J38" s="247">
        <v>910.79</v>
      </c>
      <c r="K38" s="242"/>
      <c r="L38" s="242"/>
      <c r="M38" s="242"/>
      <c r="N38" s="242"/>
      <c r="O38" s="242"/>
      <c r="P38" s="242"/>
      <c r="Q38" s="242"/>
      <c r="R38" s="242"/>
      <c r="S38" s="242"/>
      <c r="T38" s="242"/>
      <c r="U38" s="242"/>
    </row>
    <row r="39" spans="1:21" s="248" customFormat="1" ht="26.5" hidden="1" x14ac:dyDescent="0.35">
      <c r="A39" s="242"/>
      <c r="B39" s="243">
        <v>47718067</v>
      </c>
      <c r="C39" s="244"/>
      <c r="D39" s="245" t="s">
        <v>490</v>
      </c>
      <c r="E39" s="245" t="s">
        <v>491</v>
      </c>
      <c r="F39" s="243" t="s">
        <v>492</v>
      </c>
      <c r="G39" s="245" t="s">
        <v>926</v>
      </c>
      <c r="H39" s="245" t="s">
        <v>496</v>
      </c>
      <c r="I39" s="246">
        <v>45383</v>
      </c>
      <c r="J39" s="247">
        <v>36191.86</v>
      </c>
      <c r="K39" s="242"/>
      <c r="L39" s="242"/>
      <c r="M39" s="242"/>
      <c r="N39" s="242"/>
      <c r="O39" s="242"/>
      <c r="P39" s="242"/>
      <c r="Q39" s="242"/>
      <c r="R39" s="242"/>
      <c r="S39" s="242"/>
      <c r="T39" s="242"/>
      <c r="U39" s="242"/>
    </row>
    <row r="40" spans="1:21" s="262" customFormat="1" ht="26.5" hidden="1" x14ac:dyDescent="0.35">
      <c r="A40" s="256"/>
      <c r="B40" s="257">
        <v>54077729</v>
      </c>
      <c r="C40" s="258"/>
      <c r="D40" s="259" t="s">
        <v>490</v>
      </c>
      <c r="E40" s="259" t="s">
        <v>491</v>
      </c>
      <c r="F40" s="257" t="s">
        <v>492</v>
      </c>
      <c r="G40" s="259" t="s">
        <v>792</v>
      </c>
      <c r="H40" s="259" t="s">
        <v>496</v>
      </c>
      <c r="I40" s="260">
        <v>45536</v>
      </c>
      <c r="J40" s="261">
        <v>1599.15</v>
      </c>
      <c r="K40" s="256"/>
      <c r="L40" s="256"/>
      <c r="M40" s="256"/>
      <c r="N40" s="256"/>
      <c r="O40" s="256"/>
      <c r="P40" s="256"/>
      <c r="Q40" s="256"/>
      <c r="R40" s="256"/>
      <c r="S40" s="256"/>
      <c r="T40" s="256"/>
      <c r="U40" s="256"/>
    </row>
    <row r="41" spans="1:21" s="262" customFormat="1" ht="39.5" hidden="1" x14ac:dyDescent="0.35">
      <c r="A41" s="256"/>
      <c r="B41" s="257">
        <v>18304870</v>
      </c>
      <c r="C41" s="258"/>
      <c r="D41" s="259" t="s">
        <v>490</v>
      </c>
      <c r="E41" s="259" t="s">
        <v>491</v>
      </c>
      <c r="F41" s="257" t="s">
        <v>492</v>
      </c>
      <c r="G41" s="259" t="s">
        <v>792</v>
      </c>
      <c r="H41" s="259" t="s">
        <v>496</v>
      </c>
      <c r="I41" s="260">
        <v>45195</v>
      </c>
      <c r="J41" s="261">
        <v>1020.21</v>
      </c>
      <c r="K41" s="259" t="s">
        <v>501</v>
      </c>
      <c r="L41" s="259" t="s">
        <v>2365</v>
      </c>
      <c r="M41" s="259" t="s">
        <v>2371</v>
      </c>
      <c r="N41" s="256"/>
      <c r="O41" s="256"/>
      <c r="P41" s="256"/>
      <c r="Q41" s="256"/>
      <c r="R41" s="256"/>
      <c r="S41" s="256"/>
      <c r="T41" s="256"/>
      <c r="U41" s="256"/>
    </row>
    <row r="42" spans="1:21" s="262" customFormat="1" ht="39.5" hidden="1" x14ac:dyDescent="0.35">
      <c r="A42" s="256"/>
      <c r="B42" s="257">
        <v>18304869</v>
      </c>
      <c r="C42" s="258"/>
      <c r="D42" s="259" t="s">
        <v>490</v>
      </c>
      <c r="E42" s="259" t="s">
        <v>491</v>
      </c>
      <c r="F42" s="257" t="s">
        <v>492</v>
      </c>
      <c r="G42" s="259" t="s">
        <v>792</v>
      </c>
      <c r="H42" s="259" t="s">
        <v>496</v>
      </c>
      <c r="I42" s="260">
        <v>45224</v>
      </c>
      <c r="J42" s="261">
        <v>34.65</v>
      </c>
      <c r="K42" s="259" t="s">
        <v>501</v>
      </c>
      <c r="L42" s="259" t="s">
        <v>2365</v>
      </c>
      <c r="M42" s="259" t="s">
        <v>2371</v>
      </c>
      <c r="N42" s="256"/>
      <c r="O42" s="256"/>
      <c r="P42" s="256"/>
      <c r="Q42" s="256"/>
      <c r="R42" s="256"/>
      <c r="S42" s="256"/>
      <c r="T42" s="256"/>
      <c r="U42" s="256"/>
    </row>
    <row r="43" spans="1:21" s="269" customFormat="1" ht="26.5" hidden="1" x14ac:dyDescent="0.35">
      <c r="A43" s="263"/>
      <c r="B43" s="264">
        <v>17939075</v>
      </c>
      <c r="C43" s="265"/>
      <c r="D43" s="266" t="s">
        <v>490</v>
      </c>
      <c r="E43" s="266" t="s">
        <v>491</v>
      </c>
      <c r="F43" s="264" t="s">
        <v>492</v>
      </c>
      <c r="G43" s="266" t="s">
        <v>771</v>
      </c>
      <c r="H43" s="266" t="s">
        <v>496</v>
      </c>
      <c r="I43" s="267">
        <v>45195</v>
      </c>
      <c r="J43" s="268">
        <v>14574.4</v>
      </c>
      <c r="K43" s="263"/>
      <c r="L43" s="263"/>
      <c r="M43" s="263"/>
      <c r="N43" s="263"/>
      <c r="O43" s="263"/>
      <c r="P43" s="263"/>
      <c r="Q43" s="263"/>
      <c r="R43" s="263"/>
      <c r="S43" s="263"/>
      <c r="T43" s="263"/>
      <c r="U43" s="263"/>
    </row>
    <row r="44" spans="1:21" s="262" customFormat="1" ht="26.5" hidden="1" x14ac:dyDescent="0.35">
      <c r="A44" s="256"/>
      <c r="B44" s="257">
        <v>38935242</v>
      </c>
      <c r="C44" s="258"/>
      <c r="D44" s="259" t="s">
        <v>490</v>
      </c>
      <c r="E44" s="259" t="s">
        <v>491</v>
      </c>
      <c r="F44" s="257" t="s">
        <v>492</v>
      </c>
      <c r="G44" s="259" t="s">
        <v>868</v>
      </c>
      <c r="H44" s="259" t="s">
        <v>496</v>
      </c>
      <c r="I44" s="260">
        <v>45289</v>
      </c>
      <c r="J44" s="261">
        <v>9.3000000000000007</v>
      </c>
      <c r="K44" s="256"/>
      <c r="L44" s="256"/>
      <c r="M44" s="256"/>
      <c r="N44" s="256"/>
      <c r="O44" s="256"/>
      <c r="P44" s="256"/>
      <c r="Q44" s="256"/>
      <c r="R44" s="256"/>
      <c r="S44" s="256"/>
      <c r="T44" s="256"/>
      <c r="U44" s="256"/>
    </row>
    <row r="45" spans="1:21" s="262" customFormat="1" ht="39.5" hidden="1" x14ac:dyDescent="0.35">
      <c r="A45" s="256"/>
      <c r="B45" s="257">
        <v>28619703</v>
      </c>
      <c r="C45" s="258"/>
      <c r="D45" s="259" t="s">
        <v>490</v>
      </c>
      <c r="E45" s="259" t="s">
        <v>491</v>
      </c>
      <c r="F45" s="257" t="s">
        <v>492</v>
      </c>
      <c r="G45" s="259" t="s">
        <v>792</v>
      </c>
      <c r="H45" s="259" t="s">
        <v>496</v>
      </c>
      <c r="I45" s="260">
        <v>45266</v>
      </c>
      <c r="J45" s="261">
        <v>32.520000000000003</v>
      </c>
      <c r="K45" s="259" t="s">
        <v>501</v>
      </c>
      <c r="L45" s="259" t="s">
        <v>2365</v>
      </c>
      <c r="M45" s="259" t="s">
        <v>2372</v>
      </c>
      <c r="N45" s="256"/>
      <c r="O45" s="256"/>
      <c r="P45" s="256"/>
      <c r="Q45" s="256"/>
      <c r="R45" s="256"/>
      <c r="S45" s="256"/>
      <c r="T45" s="256"/>
      <c r="U45" s="256"/>
    </row>
    <row r="46" spans="1:21" s="262" customFormat="1" ht="26.5" hidden="1" x14ac:dyDescent="0.35">
      <c r="A46" s="256"/>
      <c r="B46" s="257">
        <v>28581619</v>
      </c>
      <c r="C46" s="258"/>
      <c r="D46" s="259" t="s">
        <v>490</v>
      </c>
      <c r="E46" s="259" t="s">
        <v>491</v>
      </c>
      <c r="F46" s="257" t="s">
        <v>492</v>
      </c>
      <c r="G46" s="259" t="s">
        <v>819</v>
      </c>
      <c r="H46" s="259" t="s">
        <v>496</v>
      </c>
      <c r="I46" s="260">
        <v>45266</v>
      </c>
      <c r="J46" s="261">
        <v>464.64</v>
      </c>
      <c r="K46" s="256"/>
      <c r="L46" s="256"/>
      <c r="M46" s="256"/>
      <c r="N46" s="256"/>
      <c r="O46" s="256"/>
      <c r="P46" s="256"/>
      <c r="Q46" s="256"/>
      <c r="R46" s="256"/>
      <c r="S46" s="256"/>
      <c r="T46" s="256"/>
      <c r="U46" s="256"/>
    </row>
    <row r="47" spans="1:21" s="262" customFormat="1" ht="39.5" hidden="1" x14ac:dyDescent="0.35">
      <c r="A47" s="256"/>
      <c r="B47" s="257">
        <v>38208402</v>
      </c>
      <c r="C47" s="258"/>
      <c r="D47" s="259" t="s">
        <v>490</v>
      </c>
      <c r="E47" s="259" t="s">
        <v>491</v>
      </c>
      <c r="F47" s="257" t="s">
        <v>492</v>
      </c>
      <c r="G47" s="259" t="s">
        <v>792</v>
      </c>
      <c r="H47" s="259" t="s">
        <v>496</v>
      </c>
      <c r="I47" s="260">
        <v>45291</v>
      </c>
      <c r="J47" s="261">
        <v>1335.91</v>
      </c>
      <c r="K47" s="259" t="s">
        <v>501</v>
      </c>
      <c r="L47" s="259" t="s">
        <v>2365</v>
      </c>
      <c r="M47" s="259" t="s">
        <v>2373</v>
      </c>
      <c r="N47" s="256"/>
      <c r="O47" s="256"/>
      <c r="P47" s="256"/>
      <c r="Q47" s="256"/>
      <c r="R47" s="256"/>
      <c r="S47" s="256"/>
      <c r="T47" s="256"/>
      <c r="U47" s="256"/>
    </row>
    <row r="48" spans="1:21" s="248" customFormat="1" ht="26.5" hidden="1" x14ac:dyDescent="0.35">
      <c r="A48" s="242"/>
      <c r="B48" s="243">
        <v>38087892</v>
      </c>
      <c r="C48" s="244"/>
      <c r="D48" s="245" t="s">
        <v>490</v>
      </c>
      <c r="E48" s="245" t="s">
        <v>491</v>
      </c>
      <c r="F48" s="243" t="s">
        <v>492</v>
      </c>
      <c r="G48" s="245" t="s">
        <v>859</v>
      </c>
      <c r="H48" s="245" t="s">
        <v>496</v>
      </c>
      <c r="I48" s="246">
        <v>45291</v>
      </c>
      <c r="J48" s="247">
        <v>19084.439999999999</v>
      </c>
      <c r="K48" s="242"/>
      <c r="L48" s="242"/>
      <c r="M48" s="242"/>
      <c r="N48" s="242"/>
      <c r="O48" s="242"/>
      <c r="P48" s="242"/>
      <c r="Q48" s="242"/>
      <c r="R48" s="242"/>
      <c r="S48" s="242"/>
      <c r="T48" s="242"/>
      <c r="U48" s="242"/>
    </row>
    <row r="49" spans="1:21" s="262" customFormat="1" ht="26.5" hidden="1" x14ac:dyDescent="0.35">
      <c r="A49" s="256"/>
      <c r="B49" s="257">
        <v>41158981</v>
      </c>
      <c r="C49" s="258"/>
      <c r="D49" s="259" t="s">
        <v>490</v>
      </c>
      <c r="E49" s="259" t="s">
        <v>491</v>
      </c>
      <c r="F49" s="257" t="s">
        <v>492</v>
      </c>
      <c r="G49" s="259" t="s">
        <v>792</v>
      </c>
      <c r="H49" s="259" t="s">
        <v>496</v>
      </c>
      <c r="I49" s="260">
        <v>45323</v>
      </c>
      <c r="J49" s="261">
        <v>1366.34</v>
      </c>
      <c r="K49" s="256"/>
      <c r="L49" s="256"/>
      <c r="M49" s="256"/>
      <c r="N49" s="256"/>
      <c r="O49" s="256"/>
      <c r="P49" s="256"/>
      <c r="Q49" s="256"/>
      <c r="R49" s="256"/>
      <c r="S49" s="256"/>
      <c r="T49" s="256"/>
      <c r="U49" s="256"/>
    </row>
    <row r="50" spans="1:21" s="262" customFormat="1" ht="39.5" hidden="1" x14ac:dyDescent="0.35">
      <c r="A50" s="256"/>
      <c r="B50" s="257">
        <v>33782497</v>
      </c>
      <c r="C50" s="258"/>
      <c r="D50" s="259" t="s">
        <v>490</v>
      </c>
      <c r="E50" s="259" t="s">
        <v>491</v>
      </c>
      <c r="F50" s="257" t="s">
        <v>492</v>
      </c>
      <c r="G50" s="259" t="s">
        <v>792</v>
      </c>
      <c r="H50" s="259" t="s">
        <v>496</v>
      </c>
      <c r="I50" s="260">
        <v>45261</v>
      </c>
      <c r="J50" s="261">
        <v>76.52</v>
      </c>
      <c r="K50" s="259" t="s">
        <v>501</v>
      </c>
      <c r="L50" s="259" t="s">
        <v>2365</v>
      </c>
      <c r="M50" s="259" t="s">
        <v>2374</v>
      </c>
      <c r="N50" s="256"/>
      <c r="O50" s="256"/>
      <c r="P50" s="256"/>
      <c r="Q50" s="256"/>
      <c r="R50" s="256"/>
      <c r="S50" s="256"/>
      <c r="T50" s="256"/>
      <c r="U50" s="256"/>
    </row>
    <row r="51" spans="1:21" s="248" customFormat="1" ht="26.5" hidden="1" x14ac:dyDescent="0.35">
      <c r="A51" s="242"/>
      <c r="B51" s="243">
        <v>41079410</v>
      </c>
      <c r="C51" s="244"/>
      <c r="D51" s="245" t="s">
        <v>490</v>
      </c>
      <c r="E51" s="245" t="s">
        <v>491</v>
      </c>
      <c r="F51" s="243" t="s">
        <v>492</v>
      </c>
      <c r="G51" s="245" t="s">
        <v>926</v>
      </c>
      <c r="H51" s="245" t="s">
        <v>496</v>
      </c>
      <c r="I51" s="246">
        <v>45323</v>
      </c>
      <c r="J51" s="247">
        <v>18639.490000000002</v>
      </c>
      <c r="K51" s="242"/>
      <c r="L51" s="242"/>
      <c r="M51" s="242"/>
      <c r="N51" s="242"/>
      <c r="O51" s="242"/>
      <c r="P51" s="242"/>
      <c r="Q51" s="242"/>
      <c r="R51" s="242"/>
      <c r="S51" s="242"/>
      <c r="T51" s="242"/>
      <c r="U51" s="242"/>
    </row>
    <row r="52" spans="1:21" s="248" customFormat="1" ht="26.5" hidden="1" x14ac:dyDescent="0.35">
      <c r="A52" s="242"/>
      <c r="B52" s="243">
        <v>41071226</v>
      </c>
      <c r="C52" s="244"/>
      <c r="D52" s="245" t="s">
        <v>490</v>
      </c>
      <c r="E52" s="245" t="s">
        <v>491</v>
      </c>
      <c r="F52" s="243" t="s">
        <v>492</v>
      </c>
      <c r="G52" s="245" t="s">
        <v>849</v>
      </c>
      <c r="H52" s="245" t="s">
        <v>496</v>
      </c>
      <c r="I52" s="246">
        <v>45323</v>
      </c>
      <c r="J52" s="247">
        <v>879.78</v>
      </c>
      <c r="K52" s="242"/>
      <c r="L52" s="242"/>
      <c r="M52" s="242"/>
      <c r="N52" s="242"/>
      <c r="O52" s="242"/>
      <c r="P52" s="242"/>
      <c r="Q52" s="242"/>
      <c r="R52" s="242"/>
      <c r="S52" s="242"/>
      <c r="T52" s="242"/>
      <c r="U52" s="242"/>
    </row>
    <row r="53" spans="1:21" s="248" customFormat="1" ht="26.5" hidden="1" x14ac:dyDescent="0.35">
      <c r="A53" s="242"/>
      <c r="B53" s="243">
        <v>33298014</v>
      </c>
      <c r="C53" s="244"/>
      <c r="D53" s="245" t="s">
        <v>490</v>
      </c>
      <c r="E53" s="245" t="s">
        <v>491</v>
      </c>
      <c r="F53" s="243" t="s">
        <v>492</v>
      </c>
      <c r="G53" s="245" t="s">
        <v>849</v>
      </c>
      <c r="H53" s="245" t="s">
        <v>496</v>
      </c>
      <c r="I53" s="246">
        <v>45261</v>
      </c>
      <c r="J53" s="247">
        <v>1093.19</v>
      </c>
      <c r="K53" s="242"/>
      <c r="L53" s="242"/>
      <c r="M53" s="242"/>
      <c r="N53" s="242"/>
      <c r="O53" s="242"/>
      <c r="P53" s="242"/>
      <c r="Q53" s="242"/>
      <c r="R53" s="242"/>
      <c r="S53" s="242"/>
      <c r="T53" s="242"/>
      <c r="U53" s="242"/>
    </row>
    <row r="54" spans="1:21" s="248" customFormat="1" ht="26.5" hidden="1" x14ac:dyDescent="0.35">
      <c r="A54" s="242"/>
      <c r="B54" s="243">
        <v>33013757</v>
      </c>
      <c r="C54" s="244"/>
      <c r="D54" s="245" t="s">
        <v>490</v>
      </c>
      <c r="E54" s="245" t="s">
        <v>491</v>
      </c>
      <c r="F54" s="243" t="s">
        <v>492</v>
      </c>
      <c r="G54" s="245" t="s">
        <v>841</v>
      </c>
      <c r="H54" s="245" t="s">
        <v>496</v>
      </c>
      <c r="I54" s="246">
        <v>45267</v>
      </c>
      <c r="J54" s="247">
        <v>18000</v>
      </c>
      <c r="K54" s="242"/>
      <c r="L54" s="242"/>
      <c r="M54" s="242"/>
      <c r="N54" s="242"/>
      <c r="O54" s="242"/>
      <c r="P54" s="242"/>
      <c r="Q54" s="242"/>
      <c r="R54" s="242"/>
      <c r="S54" s="242"/>
      <c r="T54" s="242"/>
      <c r="U54" s="242"/>
    </row>
    <row r="55" spans="1:21" s="262" customFormat="1" ht="39.5" hidden="1" x14ac:dyDescent="0.35">
      <c r="A55" s="256"/>
      <c r="B55" s="257">
        <v>33103741</v>
      </c>
      <c r="C55" s="258"/>
      <c r="D55" s="259" t="s">
        <v>490</v>
      </c>
      <c r="E55" s="259" t="s">
        <v>491</v>
      </c>
      <c r="F55" s="257" t="s">
        <v>492</v>
      </c>
      <c r="G55" s="259" t="s">
        <v>792</v>
      </c>
      <c r="H55" s="259" t="s">
        <v>496</v>
      </c>
      <c r="I55" s="260">
        <v>45267</v>
      </c>
      <c r="J55" s="261">
        <v>1260</v>
      </c>
      <c r="K55" s="259" t="s">
        <v>501</v>
      </c>
      <c r="L55" s="259" t="s">
        <v>2365</v>
      </c>
      <c r="M55" s="259" t="s">
        <v>2375</v>
      </c>
      <c r="N55" s="256"/>
      <c r="O55" s="256"/>
      <c r="P55" s="256"/>
      <c r="Q55" s="256"/>
      <c r="R55" s="256"/>
      <c r="S55" s="256"/>
      <c r="T55" s="256"/>
      <c r="U55" s="256"/>
    </row>
    <row r="56" spans="1:21" s="248" customFormat="1" ht="26.5" hidden="1" x14ac:dyDescent="0.35">
      <c r="A56" s="242"/>
      <c r="B56" s="243">
        <v>32714706</v>
      </c>
      <c r="C56" s="244"/>
      <c r="D56" s="245" t="s">
        <v>490</v>
      </c>
      <c r="E56" s="245" t="s">
        <v>491</v>
      </c>
      <c r="F56" s="243" t="s">
        <v>492</v>
      </c>
      <c r="G56" s="245" t="s">
        <v>495</v>
      </c>
      <c r="H56" s="245" t="s">
        <v>496</v>
      </c>
      <c r="I56" s="246">
        <v>45261</v>
      </c>
      <c r="J56" s="247">
        <v>177.17</v>
      </c>
      <c r="K56" s="242"/>
      <c r="L56" s="242"/>
      <c r="M56" s="242"/>
      <c r="N56" s="242"/>
      <c r="O56" s="242"/>
      <c r="P56" s="242"/>
      <c r="Q56" s="242"/>
      <c r="R56" s="242"/>
      <c r="S56" s="242"/>
      <c r="T56" s="242"/>
      <c r="U56" s="242"/>
    </row>
    <row r="57" spans="1:21" s="269" customFormat="1" ht="26.5" hidden="1" x14ac:dyDescent="0.35">
      <c r="A57" s="263"/>
      <c r="B57" s="264">
        <v>32714666</v>
      </c>
      <c r="C57" s="265"/>
      <c r="D57" s="266" t="s">
        <v>490</v>
      </c>
      <c r="E57" s="266" t="s">
        <v>491</v>
      </c>
      <c r="F57" s="264" t="s">
        <v>492</v>
      </c>
      <c r="G57" s="266" t="s">
        <v>771</v>
      </c>
      <c r="H57" s="266" t="s">
        <v>496</v>
      </c>
      <c r="I57" s="267">
        <v>45278</v>
      </c>
      <c r="J57" s="268">
        <v>4038.6</v>
      </c>
      <c r="K57" s="263"/>
      <c r="L57" s="263"/>
      <c r="M57" s="263"/>
      <c r="N57" s="263"/>
      <c r="O57" s="263"/>
      <c r="P57" s="263"/>
      <c r="Q57" s="263"/>
      <c r="R57" s="263"/>
      <c r="S57" s="263"/>
      <c r="T57" s="263"/>
      <c r="U57" s="263"/>
    </row>
    <row r="58" spans="1:21" s="262" customFormat="1" ht="39.5" hidden="1" x14ac:dyDescent="0.35">
      <c r="A58" s="256"/>
      <c r="B58" s="257">
        <v>32877568</v>
      </c>
      <c r="C58" s="258"/>
      <c r="D58" s="259" t="s">
        <v>490</v>
      </c>
      <c r="E58" s="259" t="s">
        <v>491</v>
      </c>
      <c r="F58" s="257" t="s">
        <v>492</v>
      </c>
      <c r="G58" s="259" t="s">
        <v>792</v>
      </c>
      <c r="H58" s="259" t="s">
        <v>496</v>
      </c>
      <c r="I58" s="260">
        <v>45261</v>
      </c>
      <c r="J58" s="261">
        <v>12.4</v>
      </c>
      <c r="K58" s="259" t="s">
        <v>501</v>
      </c>
      <c r="L58" s="259" t="s">
        <v>2365</v>
      </c>
      <c r="M58" s="259" t="s">
        <v>2376</v>
      </c>
      <c r="N58" s="256"/>
      <c r="O58" s="256"/>
      <c r="P58" s="256"/>
      <c r="Q58" s="256"/>
      <c r="R58" s="256"/>
      <c r="S58" s="256"/>
      <c r="T58" s="256"/>
      <c r="U58" s="256"/>
    </row>
    <row r="59" spans="1:21" s="262" customFormat="1" ht="39.5" hidden="1" x14ac:dyDescent="0.35">
      <c r="A59" s="256"/>
      <c r="B59" s="257">
        <v>32877570</v>
      </c>
      <c r="C59" s="258"/>
      <c r="D59" s="259" t="s">
        <v>490</v>
      </c>
      <c r="E59" s="259" t="s">
        <v>491</v>
      </c>
      <c r="F59" s="257" t="s">
        <v>492</v>
      </c>
      <c r="G59" s="259" t="s">
        <v>792</v>
      </c>
      <c r="H59" s="259" t="s">
        <v>496</v>
      </c>
      <c r="I59" s="260">
        <v>45278</v>
      </c>
      <c r="J59" s="261">
        <v>282.7</v>
      </c>
      <c r="K59" s="259" t="s">
        <v>501</v>
      </c>
      <c r="L59" s="259" t="s">
        <v>2365</v>
      </c>
      <c r="M59" s="259" t="s">
        <v>2376</v>
      </c>
      <c r="N59" s="256"/>
      <c r="O59" s="256"/>
      <c r="P59" s="256"/>
      <c r="Q59" s="256"/>
      <c r="R59" s="256"/>
      <c r="S59" s="256"/>
      <c r="T59" s="256"/>
      <c r="U59" s="256"/>
    </row>
    <row r="60" spans="1:21" s="262" customFormat="1" ht="26.5" hidden="1" x14ac:dyDescent="0.35">
      <c r="A60" s="256"/>
      <c r="B60" s="257">
        <v>40948113</v>
      </c>
      <c r="C60" s="258"/>
      <c r="D60" s="259" t="s">
        <v>490</v>
      </c>
      <c r="E60" s="259" t="s">
        <v>491</v>
      </c>
      <c r="F60" s="257" t="s">
        <v>492</v>
      </c>
      <c r="G60" s="259" t="s">
        <v>792</v>
      </c>
      <c r="H60" s="259" t="s">
        <v>496</v>
      </c>
      <c r="I60" s="260">
        <v>45306</v>
      </c>
      <c r="J60" s="261">
        <v>711.31</v>
      </c>
      <c r="K60" s="256"/>
      <c r="L60" s="256"/>
      <c r="M60" s="256"/>
      <c r="N60" s="256"/>
      <c r="O60" s="256"/>
      <c r="P60" s="256"/>
      <c r="Q60" s="256"/>
      <c r="R60" s="256"/>
      <c r="S60" s="256"/>
      <c r="T60" s="256"/>
      <c r="U60" s="256"/>
    </row>
    <row r="61" spans="1:21" s="248" customFormat="1" ht="26.5" hidden="1" x14ac:dyDescent="0.35">
      <c r="A61" s="242"/>
      <c r="B61" s="243">
        <v>40918523</v>
      </c>
      <c r="C61" s="244"/>
      <c r="D61" s="245" t="s">
        <v>490</v>
      </c>
      <c r="E61" s="245" t="s">
        <v>491</v>
      </c>
      <c r="F61" s="243" t="s">
        <v>492</v>
      </c>
      <c r="G61" s="245" t="s">
        <v>926</v>
      </c>
      <c r="H61" s="245" t="s">
        <v>496</v>
      </c>
      <c r="I61" s="246">
        <v>45306</v>
      </c>
      <c r="J61" s="247">
        <v>9290.5400000000009</v>
      </c>
      <c r="K61" s="242"/>
      <c r="L61" s="242"/>
      <c r="M61" s="242"/>
      <c r="N61" s="242"/>
      <c r="O61" s="242"/>
      <c r="P61" s="242"/>
      <c r="Q61" s="242"/>
      <c r="R61" s="242"/>
      <c r="S61" s="242"/>
      <c r="T61" s="242"/>
      <c r="U61" s="242"/>
    </row>
    <row r="62" spans="1:21" s="248" customFormat="1" ht="26.5" hidden="1" x14ac:dyDescent="0.35">
      <c r="A62" s="242"/>
      <c r="B62" s="243">
        <v>40918625</v>
      </c>
      <c r="C62" s="244"/>
      <c r="D62" s="245" t="s">
        <v>490</v>
      </c>
      <c r="E62" s="245" t="s">
        <v>491</v>
      </c>
      <c r="F62" s="243" t="s">
        <v>492</v>
      </c>
      <c r="G62" s="245" t="s">
        <v>849</v>
      </c>
      <c r="H62" s="245" t="s">
        <v>496</v>
      </c>
      <c r="I62" s="246">
        <v>45292</v>
      </c>
      <c r="J62" s="247">
        <v>871.03</v>
      </c>
      <c r="K62" s="242"/>
      <c r="L62" s="242"/>
      <c r="M62" s="242"/>
      <c r="N62" s="242"/>
      <c r="O62" s="242"/>
      <c r="P62" s="242"/>
      <c r="Q62" s="242"/>
      <c r="R62" s="242"/>
      <c r="S62" s="242"/>
      <c r="T62" s="242"/>
      <c r="U62" s="242"/>
    </row>
    <row r="63" spans="1:21" s="248" customFormat="1" ht="26.5" hidden="1" x14ac:dyDescent="0.35">
      <c r="A63" s="242"/>
      <c r="B63" s="243">
        <v>47266106</v>
      </c>
      <c r="C63" s="244"/>
      <c r="D63" s="245" t="s">
        <v>490</v>
      </c>
      <c r="E63" s="245" t="s">
        <v>491</v>
      </c>
      <c r="F63" s="243" t="s">
        <v>492</v>
      </c>
      <c r="G63" s="245" t="s">
        <v>495</v>
      </c>
      <c r="H63" s="245" t="s">
        <v>496</v>
      </c>
      <c r="I63" s="246">
        <v>45383</v>
      </c>
      <c r="J63" s="247">
        <v>309.14999999999998</v>
      </c>
      <c r="K63" s="242"/>
      <c r="L63" s="242"/>
      <c r="M63" s="242"/>
      <c r="N63" s="242"/>
      <c r="O63" s="242"/>
      <c r="P63" s="242"/>
      <c r="Q63" s="242"/>
      <c r="R63" s="242"/>
      <c r="S63" s="242"/>
      <c r="T63" s="242"/>
      <c r="U63" s="242"/>
    </row>
    <row r="64" spans="1:21" s="262" customFormat="1" ht="26.5" hidden="1" x14ac:dyDescent="0.35">
      <c r="A64" s="256"/>
      <c r="B64" s="257">
        <v>47294401</v>
      </c>
      <c r="C64" s="258"/>
      <c r="D64" s="259" t="s">
        <v>490</v>
      </c>
      <c r="E64" s="259" t="s">
        <v>491</v>
      </c>
      <c r="F64" s="257" t="s">
        <v>492</v>
      </c>
      <c r="G64" s="259" t="s">
        <v>792</v>
      </c>
      <c r="H64" s="259" t="s">
        <v>496</v>
      </c>
      <c r="I64" s="260">
        <v>45383</v>
      </c>
      <c r="J64" s="261">
        <v>21.64</v>
      </c>
      <c r="K64" s="256"/>
      <c r="L64" s="256"/>
      <c r="M64" s="256"/>
      <c r="N64" s="256"/>
      <c r="O64" s="256"/>
      <c r="P64" s="256"/>
      <c r="Q64" s="256"/>
      <c r="R64" s="256"/>
      <c r="S64" s="256"/>
      <c r="T64" s="256"/>
      <c r="U64" s="256"/>
    </row>
    <row r="65" spans="1:21" s="262" customFormat="1" ht="26.5" hidden="1" x14ac:dyDescent="0.35">
      <c r="A65" s="256"/>
      <c r="B65" s="257">
        <v>47300023</v>
      </c>
      <c r="C65" s="258"/>
      <c r="D65" s="259" t="s">
        <v>490</v>
      </c>
      <c r="E65" s="259" t="s">
        <v>491</v>
      </c>
      <c r="F65" s="257" t="s">
        <v>492</v>
      </c>
      <c r="G65" s="259" t="s">
        <v>879</v>
      </c>
      <c r="H65" s="259" t="s">
        <v>496</v>
      </c>
      <c r="I65" s="260">
        <v>45443</v>
      </c>
      <c r="J65" s="261">
        <v>-1.72</v>
      </c>
      <c r="K65" s="256"/>
      <c r="L65" s="256"/>
      <c r="M65" s="256"/>
      <c r="N65" s="256"/>
      <c r="O65" s="256"/>
      <c r="P65" s="256"/>
      <c r="Q65" s="256"/>
      <c r="R65" s="256"/>
      <c r="S65" s="256"/>
      <c r="T65" s="256"/>
      <c r="U65" s="256"/>
    </row>
    <row r="66" spans="1:21" s="262" customFormat="1" ht="26.5" hidden="1" x14ac:dyDescent="0.35">
      <c r="A66" s="256"/>
      <c r="B66" s="257">
        <v>40398246</v>
      </c>
      <c r="C66" s="258"/>
      <c r="D66" s="259" t="s">
        <v>490</v>
      </c>
      <c r="E66" s="259" t="s">
        <v>491</v>
      </c>
      <c r="F66" s="257" t="s">
        <v>492</v>
      </c>
      <c r="G66" s="259" t="s">
        <v>915</v>
      </c>
      <c r="H66" s="259" t="s">
        <v>496</v>
      </c>
      <c r="I66" s="260">
        <v>45355</v>
      </c>
      <c r="J66" s="261">
        <v>1250</v>
      </c>
      <c r="K66" s="256"/>
      <c r="L66" s="256"/>
      <c r="M66" s="256"/>
      <c r="N66" s="256"/>
      <c r="O66" s="256"/>
      <c r="P66" s="256"/>
      <c r="Q66" s="256"/>
      <c r="R66" s="256"/>
      <c r="S66" s="256"/>
      <c r="T66" s="256"/>
      <c r="U66" s="256"/>
    </row>
    <row r="67" spans="1:21" s="262" customFormat="1" hidden="1" x14ac:dyDescent="0.35">
      <c r="A67" s="256"/>
      <c r="B67" s="257">
        <v>40412393</v>
      </c>
      <c r="C67" s="258"/>
      <c r="D67" s="259" t="s">
        <v>490</v>
      </c>
      <c r="E67" s="259" t="s">
        <v>491</v>
      </c>
      <c r="F67" s="257" t="s">
        <v>492</v>
      </c>
      <c r="G67" s="259" t="s">
        <v>883</v>
      </c>
      <c r="H67" s="259" t="s">
        <v>590</v>
      </c>
      <c r="I67" s="260">
        <v>45382</v>
      </c>
      <c r="J67" s="261">
        <v>44.83</v>
      </c>
      <c r="K67" s="256"/>
      <c r="L67" s="256"/>
      <c r="M67" s="256"/>
      <c r="N67" s="256"/>
      <c r="O67" s="256"/>
      <c r="P67" s="256"/>
      <c r="Q67" s="256"/>
      <c r="R67" s="256"/>
      <c r="S67" s="256"/>
      <c r="T67" s="256"/>
      <c r="U67" s="256"/>
    </row>
    <row r="68" spans="1:21" s="248" customFormat="1" ht="26.5" hidden="1" x14ac:dyDescent="0.35">
      <c r="A68" s="242"/>
      <c r="B68" s="243">
        <v>40424973</v>
      </c>
      <c r="C68" s="244"/>
      <c r="D68" s="245" t="s">
        <v>490</v>
      </c>
      <c r="E68" s="245" t="s">
        <v>491</v>
      </c>
      <c r="F68" s="243" t="s">
        <v>492</v>
      </c>
      <c r="G68" s="245" t="s">
        <v>495</v>
      </c>
      <c r="H68" s="245" t="s">
        <v>496</v>
      </c>
      <c r="I68" s="246">
        <v>45323</v>
      </c>
      <c r="J68" s="247">
        <v>140.85</v>
      </c>
      <c r="K68" s="242"/>
      <c r="L68" s="242"/>
      <c r="M68" s="242"/>
      <c r="N68" s="242"/>
      <c r="O68" s="242"/>
      <c r="P68" s="242"/>
      <c r="Q68" s="242"/>
      <c r="R68" s="242"/>
      <c r="S68" s="242"/>
      <c r="T68" s="242"/>
      <c r="U68" s="242"/>
    </row>
    <row r="69" spans="1:21" s="262" customFormat="1" ht="39.5" hidden="1" x14ac:dyDescent="0.35">
      <c r="A69" s="256"/>
      <c r="B69" s="257">
        <v>40409716</v>
      </c>
      <c r="C69" s="258"/>
      <c r="D69" s="259" t="s">
        <v>490</v>
      </c>
      <c r="E69" s="259" t="s">
        <v>491</v>
      </c>
      <c r="F69" s="257" t="s">
        <v>492</v>
      </c>
      <c r="G69" s="259" t="s">
        <v>792</v>
      </c>
      <c r="H69" s="259" t="s">
        <v>590</v>
      </c>
      <c r="I69" s="260">
        <v>45316</v>
      </c>
      <c r="J69" s="261">
        <v>231.51</v>
      </c>
      <c r="K69" s="259" t="s">
        <v>501</v>
      </c>
      <c r="L69" s="259" t="s">
        <v>2365</v>
      </c>
      <c r="M69" s="259" t="s">
        <v>2377</v>
      </c>
      <c r="N69" s="256"/>
      <c r="O69" s="256"/>
      <c r="P69" s="256"/>
      <c r="Q69" s="256"/>
      <c r="R69" s="256"/>
      <c r="S69" s="256"/>
      <c r="T69" s="256"/>
      <c r="U69" s="256"/>
    </row>
    <row r="70" spans="1:21" s="262" customFormat="1" ht="39.5" hidden="1" x14ac:dyDescent="0.35">
      <c r="A70" s="256"/>
      <c r="B70" s="257">
        <v>40409718</v>
      </c>
      <c r="C70" s="258"/>
      <c r="D70" s="259" t="s">
        <v>490</v>
      </c>
      <c r="E70" s="259" t="s">
        <v>491</v>
      </c>
      <c r="F70" s="257" t="s">
        <v>492</v>
      </c>
      <c r="G70" s="259" t="s">
        <v>792</v>
      </c>
      <c r="H70" s="259" t="s">
        <v>496</v>
      </c>
      <c r="I70" s="260">
        <v>45355</v>
      </c>
      <c r="J70" s="261">
        <v>87.5</v>
      </c>
      <c r="K70" s="259" t="s">
        <v>501</v>
      </c>
      <c r="L70" s="259" t="s">
        <v>2365</v>
      </c>
      <c r="M70" s="259" t="s">
        <v>2378</v>
      </c>
      <c r="N70" s="256"/>
      <c r="O70" s="256"/>
      <c r="P70" s="256"/>
      <c r="Q70" s="256"/>
      <c r="R70" s="256"/>
      <c r="S70" s="256"/>
      <c r="T70" s="256"/>
      <c r="U70" s="256"/>
    </row>
    <row r="71" spans="1:21" s="262" customFormat="1" ht="39.5" hidden="1" x14ac:dyDescent="0.35">
      <c r="A71" s="256"/>
      <c r="B71" s="257">
        <v>40444295</v>
      </c>
      <c r="C71" s="258"/>
      <c r="D71" s="259" t="s">
        <v>490</v>
      </c>
      <c r="E71" s="259" t="s">
        <v>491</v>
      </c>
      <c r="F71" s="257" t="s">
        <v>492</v>
      </c>
      <c r="G71" s="259" t="s">
        <v>792</v>
      </c>
      <c r="H71" s="259" t="s">
        <v>496</v>
      </c>
      <c r="I71" s="260">
        <v>45323</v>
      </c>
      <c r="J71" s="261">
        <v>9.86</v>
      </c>
      <c r="K71" s="259" t="s">
        <v>501</v>
      </c>
      <c r="L71" s="259" t="s">
        <v>2365</v>
      </c>
      <c r="M71" s="259" t="s">
        <v>2379</v>
      </c>
      <c r="N71" s="256"/>
      <c r="O71" s="256"/>
      <c r="P71" s="256"/>
      <c r="Q71" s="256"/>
      <c r="R71" s="256"/>
      <c r="S71" s="256"/>
      <c r="T71" s="256"/>
      <c r="U71" s="256"/>
    </row>
    <row r="72" spans="1:21" s="262" customFormat="1" hidden="1" x14ac:dyDescent="0.35">
      <c r="A72" s="256"/>
      <c r="B72" s="257">
        <v>40388181</v>
      </c>
      <c r="C72" s="258"/>
      <c r="D72" s="259" t="s">
        <v>490</v>
      </c>
      <c r="E72" s="259" t="s">
        <v>491</v>
      </c>
      <c r="F72" s="257" t="s">
        <v>492</v>
      </c>
      <c r="G72" s="259" t="s">
        <v>901</v>
      </c>
      <c r="H72" s="259" t="s">
        <v>590</v>
      </c>
      <c r="I72" s="260">
        <v>45316</v>
      </c>
      <c r="J72" s="261">
        <v>1554.37</v>
      </c>
      <c r="K72" s="256"/>
      <c r="L72" s="256"/>
      <c r="M72" s="256"/>
      <c r="N72" s="256"/>
      <c r="O72" s="256"/>
      <c r="P72" s="256"/>
      <c r="Q72" s="256"/>
      <c r="R72" s="256"/>
      <c r="S72" s="256"/>
      <c r="T72" s="256"/>
      <c r="U72" s="256"/>
    </row>
    <row r="73" spans="1:21" s="262" customFormat="1" hidden="1" x14ac:dyDescent="0.35">
      <c r="A73" s="256"/>
      <c r="B73" s="257">
        <v>40388176</v>
      </c>
      <c r="C73" s="258"/>
      <c r="D73" s="259" t="s">
        <v>490</v>
      </c>
      <c r="E73" s="259" t="s">
        <v>491</v>
      </c>
      <c r="F73" s="257" t="s">
        <v>492</v>
      </c>
      <c r="G73" s="259" t="s">
        <v>901</v>
      </c>
      <c r="H73" s="259" t="s">
        <v>590</v>
      </c>
      <c r="I73" s="260">
        <v>45316</v>
      </c>
      <c r="J73" s="261">
        <v>-11.5</v>
      </c>
      <c r="K73" s="256"/>
      <c r="L73" s="256"/>
      <c r="M73" s="256"/>
      <c r="N73" s="256"/>
      <c r="O73" s="256"/>
      <c r="P73" s="256"/>
      <c r="Q73" s="256"/>
      <c r="R73" s="256"/>
      <c r="S73" s="256"/>
      <c r="T73" s="256"/>
      <c r="U73" s="256"/>
    </row>
    <row r="74" spans="1:21" s="262" customFormat="1" hidden="1" x14ac:dyDescent="0.35">
      <c r="A74" s="256"/>
      <c r="B74" s="257">
        <v>40388171</v>
      </c>
      <c r="C74" s="258"/>
      <c r="D74" s="259" t="s">
        <v>490</v>
      </c>
      <c r="E74" s="259" t="s">
        <v>491</v>
      </c>
      <c r="F74" s="257" t="s">
        <v>492</v>
      </c>
      <c r="G74" s="259" t="s">
        <v>901</v>
      </c>
      <c r="H74" s="259" t="s">
        <v>590</v>
      </c>
      <c r="I74" s="260">
        <v>45316</v>
      </c>
      <c r="J74" s="261">
        <v>-10.07</v>
      </c>
      <c r="K74" s="256"/>
      <c r="L74" s="256"/>
      <c r="M74" s="256"/>
      <c r="N74" s="256"/>
      <c r="O74" s="256"/>
      <c r="P74" s="256"/>
      <c r="Q74" s="256"/>
      <c r="R74" s="256"/>
      <c r="S74" s="256"/>
      <c r="T74" s="256"/>
      <c r="U74" s="256"/>
    </row>
    <row r="75" spans="1:21" s="262" customFormat="1" hidden="1" x14ac:dyDescent="0.35">
      <c r="A75" s="256"/>
      <c r="B75" s="257">
        <v>40388169</v>
      </c>
      <c r="C75" s="258"/>
      <c r="D75" s="259" t="s">
        <v>490</v>
      </c>
      <c r="E75" s="259" t="s">
        <v>491</v>
      </c>
      <c r="F75" s="257" t="s">
        <v>492</v>
      </c>
      <c r="G75" s="259" t="s">
        <v>901</v>
      </c>
      <c r="H75" s="259" t="s">
        <v>590</v>
      </c>
      <c r="I75" s="260">
        <v>45316</v>
      </c>
      <c r="J75" s="261">
        <v>1774.54</v>
      </c>
      <c r="K75" s="256"/>
      <c r="L75" s="256"/>
      <c r="M75" s="256"/>
      <c r="N75" s="256"/>
      <c r="O75" s="256"/>
      <c r="P75" s="256"/>
      <c r="Q75" s="256"/>
      <c r="R75" s="256"/>
      <c r="S75" s="256"/>
      <c r="T75" s="256"/>
      <c r="U75" s="256"/>
    </row>
    <row r="76" spans="1:21" s="262" customFormat="1" ht="39.5" hidden="1" x14ac:dyDescent="0.35">
      <c r="A76" s="256"/>
      <c r="B76" s="257">
        <v>40444296</v>
      </c>
      <c r="C76" s="258"/>
      <c r="D76" s="259" t="s">
        <v>490</v>
      </c>
      <c r="E76" s="259" t="s">
        <v>491</v>
      </c>
      <c r="F76" s="257" t="s">
        <v>492</v>
      </c>
      <c r="G76" s="259" t="s">
        <v>792</v>
      </c>
      <c r="H76" s="259" t="s">
        <v>496</v>
      </c>
      <c r="I76" s="260">
        <v>45323</v>
      </c>
      <c r="J76" s="261">
        <v>19.38</v>
      </c>
      <c r="K76" s="259" t="s">
        <v>501</v>
      </c>
      <c r="L76" s="259" t="s">
        <v>2365</v>
      </c>
      <c r="M76" s="259" t="s">
        <v>2379</v>
      </c>
      <c r="N76" s="256"/>
      <c r="O76" s="256"/>
      <c r="P76" s="256"/>
      <c r="Q76" s="256"/>
      <c r="R76" s="256"/>
      <c r="S76" s="256"/>
      <c r="T76" s="256"/>
      <c r="U76" s="256"/>
    </row>
    <row r="77" spans="1:21" s="248" customFormat="1" ht="26.5" hidden="1" x14ac:dyDescent="0.35">
      <c r="A77" s="242"/>
      <c r="B77" s="243">
        <v>40432327</v>
      </c>
      <c r="C77" s="244"/>
      <c r="D77" s="245" t="s">
        <v>490</v>
      </c>
      <c r="E77" s="245" t="s">
        <v>491</v>
      </c>
      <c r="F77" s="243" t="s">
        <v>492</v>
      </c>
      <c r="G77" s="245" t="s">
        <v>495</v>
      </c>
      <c r="H77" s="245" t="s">
        <v>496</v>
      </c>
      <c r="I77" s="246">
        <v>45323</v>
      </c>
      <c r="J77" s="247">
        <v>276.8</v>
      </c>
      <c r="K77" s="242"/>
      <c r="L77" s="242"/>
      <c r="M77" s="242"/>
      <c r="N77" s="242"/>
      <c r="O77" s="242"/>
      <c r="P77" s="242"/>
      <c r="Q77" s="242"/>
      <c r="R77" s="242"/>
      <c r="S77" s="242"/>
      <c r="T77" s="242"/>
      <c r="U77" s="242"/>
    </row>
    <row r="78" spans="1:21" s="262" customFormat="1" ht="26.5" hidden="1" x14ac:dyDescent="0.35">
      <c r="A78" s="256"/>
      <c r="B78" s="257">
        <v>40444592</v>
      </c>
      <c r="C78" s="258"/>
      <c r="D78" s="259" t="s">
        <v>490</v>
      </c>
      <c r="E78" s="259" t="s">
        <v>491</v>
      </c>
      <c r="F78" s="257" t="s">
        <v>492</v>
      </c>
      <c r="G78" s="259" t="s">
        <v>879</v>
      </c>
      <c r="H78" s="259" t="s">
        <v>496</v>
      </c>
      <c r="I78" s="260">
        <v>45382</v>
      </c>
      <c r="J78" s="261">
        <v>-0.01</v>
      </c>
      <c r="K78" s="256"/>
      <c r="L78" s="256"/>
      <c r="M78" s="256"/>
      <c r="N78" s="256"/>
      <c r="O78" s="256"/>
      <c r="P78" s="256"/>
      <c r="Q78" s="256"/>
      <c r="R78" s="256"/>
      <c r="S78" s="256"/>
      <c r="T78" s="256"/>
      <c r="U78" s="256"/>
    </row>
    <row r="79" spans="1:21" s="262" customFormat="1" ht="26.5" hidden="1" x14ac:dyDescent="0.35">
      <c r="A79" s="256"/>
      <c r="B79" s="257">
        <v>40444593</v>
      </c>
      <c r="C79" s="258"/>
      <c r="D79" s="259" t="s">
        <v>490</v>
      </c>
      <c r="E79" s="259" t="s">
        <v>491</v>
      </c>
      <c r="F79" s="257" t="s">
        <v>492</v>
      </c>
      <c r="G79" s="259" t="s">
        <v>879</v>
      </c>
      <c r="H79" s="259" t="s">
        <v>496</v>
      </c>
      <c r="I79" s="260">
        <v>45382</v>
      </c>
      <c r="J79" s="261">
        <v>-0.02</v>
      </c>
      <c r="K79" s="256"/>
      <c r="L79" s="256"/>
      <c r="M79" s="256"/>
      <c r="N79" s="256"/>
      <c r="O79" s="256"/>
      <c r="P79" s="256"/>
      <c r="Q79" s="256"/>
      <c r="R79" s="256"/>
      <c r="S79" s="256"/>
      <c r="T79" s="256"/>
      <c r="U79" s="256"/>
    </row>
    <row r="80" spans="1:21" s="262" customFormat="1" hidden="1" x14ac:dyDescent="0.35">
      <c r="A80" s="256"/>
      <c r="B80" s="257">
        <v>40512531</v>
      </c>
      <c r="C80" s="258"/>
      <c r="D80" s="259" t="s">
        <v>490</v>
      </c>
      <c r="E80" s="259" t="s">
        <v>491</v>
      </c>
      <c r="F80" s="257" t="s">
        <v>492</v>
      </c>
      <c r="G80" s="259" t="s">
        <v>883</v>
      </c>
      <c r="H80" s="259" t="s">
        <v>590</v>
      </c>
      <c r="I80" s="260">
        <v>45382</v>
      </c>
      <c r="J80" s="261">
        <v>-44.83</v>
      </c>
      <c r="K80" s="256"/>
      <c r="L80" s="256"/>
      <c r="M80" s="256"/>
      <c r="N80" s="256"/>
      <c r="O80" s="256"/>
      <c r="P80" s="256"/>
      <c r="Q80" s="256"/>
      <c r="R80" s="256"/>
      <c r="S80" s="256"/>
      <c r="T80" s="256"/>
      <c r="U80" s="256"/>
    </row>
    <row r="81" spans="1:21" s="262" customFormat="1" hidden="1" x14ac:dyDescent="0.35">
      <c r="A81" s="256"/>
      <c r="B81" s="257">
        <v>40512527</v>
      </c>
      <c r="C81" s="258"/>
      <c r="D81" s="259" t="s">
        <v>490</v>
      </c>
      <c r="E81" s="259" t="s">
        <v>491</v>
      </c>
      <c r="F81" s="257" t="s">
        <v>492</v>
      </c>
      <c r="G81" s="259" t="s">
        <v>883</v>
      </c>
      <c r="H81" s="259" t="s">
        <v>590</v>
      </c>
      <c r="I81" s="260">
        <v>45382</v>
      </c>
      <c r="J81" s="261">
        <v>44.83</v>
      </c>
      <c r="K81" s="256"/>
      <c r="L81" s="256"/>
      <c r="M81" s="256"/>
      <c r="N81" s="256"/>
      <c r="O81" s="256"/>
      <c r="P81" s="256"/>
      <c r="Q81" s="256"/>
      <c r="R81" s="256"/>
      <c r="S81" s="256"/>
      <c r="T81" s="256"/>
      <c r="U81" s="256"/>
    </row>
    <row r="82" spans="1:21" s="276" customFormat="1" hidden="1" x14ac:dyDescent="0.35">
      <c r="A82" s="270"/>
      <c r="B82" s="271">
        <v>47175937</v>
      </c>
      <c r="C82" s="272"/>
      <c r="D82" s="273" t="s">
        <v>490</v>
      </c>
      <c r="E82" s="273" t="s">
        <v>491</v>
      </c>
      <c r="F82" s="271" t="s">
        <v>492</v>
      </c>
      <c r="G82" s="273" t="s">
        <v>734</v>
      </c>
      <c r="H82" s="273" t="s">
        <v>590</v>
      </c>
      <c r="I82" s="274">
        <v>45425</v>
      </c>
      <c r="J82" s="275">
        <v>1.44</v>
      </c>
      <c r="K82" s="270"/>
      <c r="L82" s="270"/>
      <c r="M82" s="270"/>
      <c r="N82" s="270"/>
      <c r="O82" s="270"/>
      <c r="P82" s="270"/>
      <c r="Q82" s="270"/>
      <c r="R82" s="270"/>
      <c r="S82" s="270"/>
      <c r="T82" s="270"/>
      <c r="U82" s="270"/>
    </row>
    <row r="83" spans="1:21" s="276" customFormat="1" hidden="1" x14ac:dyDescent="0.35">
      <c r="A83" s="270"/>
      <c r="B83" s="271">
        <v>47175939</v>
      </c>
      <c r="C83" s="272"/>
      <c r="D83" s="273" t="s">
        <v>490</v>
      </c>
      <c r="E83" s="273" t="s">
        <v>491</v>
      </c>
      <c r="F83" s="271" t="s">
        <v>492</v>
      </c>
      <c r="G83" s="273" t="s">
        <v>734</v>
      </c>
      <c r="H83" s="273" t="s">
        <v>590</v>
      </c>
      <c r="I83" s="274">
        <v>45425</v>
      </c>
      <c r="J83" s="275">
        <v>1.44</v>
      </c>
      <c r="K83" s="270"/>
      <c r="L83" s="270"/>
      <c r="M83" s="270"/>
      <c r="N83" s="270"/>
      <c r="O83" s="270"/>
      <c r="P83" s="270"/>
      <c r="Q83" s="270"/>
      <c r="R83" s="270"/>
      <c r="S83" s="270"/>
      <c r="T83" s="270"/>
      <c r="U83" s="270"/>
    </row>
    <row r="84" spans="1:21" s="276" customFormat="1" hidden="1" x14ac:dyDescent="0.35">
      <c r="A84" s="270"/>
      <c r="B84" s="271">
        <v>47175940</v>
      </c>
      <c r="C84" s="272"/>
      <c r="D84" s="273" t="s">
        <v>490</v>
      </c>
      <c r="E84" s="273" t="s">
        <v>491</v>
      </c>
      <c r="F84" s="271" t="s">
        <v>492</v>
      </c>
      <c r="G84" s="273" t="s">
        <v>734</v>
      </c>
      <c r="H84" s="273" t="s">
        <v>590</v>
      </c>
      <c r="I84" s="274">
        <v>45425</v>
      </c>
      <c r="J84" s="275">
        <v>55.15</v>
      </c>
      <c r="K84" s="270"/>
      <c r="L84" s="270"/>
      <c r="M84" s="270"/>
      <c r="N84" s="270"/>
      <c r="O84" s="270"/>
      <c r="P84" s="270"/>
      <c r="Q84" s="270"/>
      <c r="R84" s="270"/>
      <c r="S84" s="270"/>
      <c r="T84" s="270"/>
      <c r="U84" s="270"/>
    </row>
    <row r="85" spans="1:21" s="276" customFormat="1" hidden="1" x14ac:dyDescent="0.35">
      <c r="A85" s="270"/>
      <c r="B85" s="271">
        <v>47175942</v>
      </c>
      <c r="C85" s="272"/>
      <c r="D85" s="273" t="s">
        <v>490</v>
      </c>
      <c r="E85" s="273" t="s">
        <v>491</v>
      </c>
      <c r="F85" s="271" t="s">
        <v>492</v>
      </c>
      <c r="G85" s="273" t="s">
        <v>734</v>
      </c>
      <c r="H85" s="273" t="s">
        <v>590</v>
      </c>
      <c r="I85" s="274">
        <v>45425</v>
      </c>
      <c r="J85" s="275">
        <v>55.15</v>
      </c>
      <c r="K85" s="270"/>
      <c r="L85" s="270"/>
      <c r="M85" s="270"/>
      <c r="N85" s="270"/>
      <c r="O85" s="270"/>
      <c r="P85" s="270"/>
      <c r="Q85" s="270"/>
      <c r="R85" s="270"/>
      <c r="S85" s="270"/>
      <c r="T85" s="270"/>
      <c r="U85" s="270"/>
    </row>
    <row r="86" spans="1:21" s="276" customFormat="1" hidden="1" x14ac:dyDescent="0.35">
      <c r="A86" s="270"/>
      <c r="B86" s="271">
        <v>47175943</v>
      </c>
      <c r="C86" s="272"/>
      <c r="D86" s="273" t="s">
        <v>490</v>
      </c>
      <c r="E86" s="273" t="s">
        <v>491</v>
      </c>
      <c r="F86" s="271" t="s">
        <v>492</v>
      </c>
      <c r="G86" s="273" t="s">
        <v>734</v>
      </c>
      <c r="H86" s="273" t="s">
        <v>590</v>
      </c>
      <c r="I86" s="274">
        <v>45425</v>
      </c>
      <c r="J86" s="275">
        <v>33.1</v>
      </c>
      <c r="K86" s="270"/>
      <c r="L86" s="270"/>
      <c r="M86" s="270"/>
      <c r="N86" s="270"/>
      <c r="O86" s="270"/>
      <c r="P86" s="270"/>
      <c r="Q86" s="270"/>
      <c r="R86" s="270"/>
      <c r="S86" s="270"/>
      <c r="T86" s="270"/>
      <c r="U86" s="270"/>
    </row>
    <row r="87" spans="1:21" s="276" customFormat="1" hidden="1" x14ac:dyDescent="0.35">
      <c r="A87" s="270"/>
      <c r="B87" s="271">
        <v>47175945</v>
      </c>
      <c r="C87" s="272"/>
      <c r="D87" s="273" t="s">
        <v>490</v>
      </c>
      <c r="E87" s="273" t="s">
        <v>491</v>
      </c>
      <c r="F87" s="271" t="s">
        <v>492</v>
      </c>
      <c r="G87" s="273" t="s">
        <v>734</v>
      </c>
      <c r="H87" s="273" t="s">
        <v>590</v>
      </c>
      <c r="I87" s="274">
        <v>45425</v>
      </c>
      <c r="J87" s="275">
        <v>56.99</v>
      </c>
      <c r="K87" s="270"/>
      <c r="L87" s="270"/>
      <c r="M87" s="270"/>
      <c r="N87" s="270"/>
      <c r="O87" s="270"/>
      <c r="P87" s="270"/>
      <c r="Q87" s="270"/>
      <c r="R87" s="270"/>
      <c r="S87" s="270"/>
      <c r="T87" s="270"/>
      <c r="U87" s="270"/>
    </row>
    <row r="88" spans="1:21" s="276" customFormat="1" hidden="1" x14ac:dyDescent="0.35">
      <c r="A88" s="270"/>
      <c r="B88" s="271">
        <v>47175947</v>
      </c>
      <c r="C88" s="272"/>
      <c r="D88" s="273" t="s">
        <v>490</v>
      </c>
      <c r="E88" s="273" t="s">
        <v>491</v>
      </c>
      <c r="F88" s="271" t="s">
        <v>492</v>
      </c>
      <c r="G88" s="273" t="s">
        <v>734</v>
      </c>
      <c r="H88" s="273" t="s">
        <v>590</v>
      </c>
      <c r="I88" s="274">
        <v>45425</v>
      </c>
      <c r="J88" s="275">
        <v>2.2000000000000002</v>
      </c>
      <c r="K88" s="270"/>
      <c r="L88" s="270"/>
      <c r="M88" s="270"/>
      <c r="N88" s="270"/>
      <c r="O88" s="270"/>
      <c r="P88" s="270"/>
      <c r="Q88" s="270"/>
      <c r="R88" s="270"/>
      <c r="S88" s="270"/>
      <c r="T88" s="270"/>
      <c r="U88" s="270"/>
    </row>
    <row r="89" spans="1:21" s="276" customFormat="1" hidden="1" x14ac:dyDescent="0.35">
      <c r="A89" s="270"/>
      <c r="B89" s="271">
        <v>47175949</v>
      </c>
      <c r="C89" s="272"/>
      <c r="D89" s="273" t="s">
        <v>490</v>
      </c>
      <c r="E89" s="273" t="s">
        <v>491</v>
      </c>
      <c r="F89" s="271" t="s">
        <v>492</v>
      </c>
      <c r="G89" s="273" t="s">
        <v>734</v>
      </c>
      <c r="H89" s="273" t="s">
        <v>590</v>
      </c>
      <c r="I89" s="274">
        <v>45425</v>
      </c>
      <c r="J89" s="275">
        <v>24.82</v>
      </c>
      <c r="K89" s="270"/>
      <c r="L89" s="270"/>
      <c r="M89" s="270"/>
      <c r="N89" s="270"/>
      <c r="O89" s="270"/>
      <c r="P89" s="270"/>
      <c r="Q89" s="270"/>
      <c r="R89" s="270"/>
      <c r="S89" s="270"/>
      <c r="T89" s="270"/>
      <c r="U89" s="270"/>
    </row>
    <row r="90" spans="1:21" s="276" customFormat="1" hidden="1" x14ac:dyDescent="0.35">
      <c r="A90" s="270"/>
      <c r="B90" s="271">
        <v>47175951</v>
      </c>
      <c r="C90" s="272"/>
      <c r="D90" s="273" t="s">
        <v>490</v>
      </c>
      <c r="E90" s="273" t="s">
        <v>491</v>
      </c>
      <c r="F90" s="271" t="s">
        <v>492</v>
      </c>
      <c r="G90" s="273" t="s">
        <v>734</v>
      </c>
      <c r="H90" s="273" t="s">
        <v>590</v>
      </c>
      <c r="I90" s="274">
        <v>45425</v>
      </c>
      <c r="J90" s="275">
        <v>9.1199999999999992</v>
      </c>
      <c r="K90" s="270"/>
      <c r="L90" s="270"/>
      <c r="M90" s="270"/>
      <c r="N90" s="270"/>
      <c r="O90" s="270"/>
      <c r="P90" s="270"/>
      <c r="Q90" s="270"/>
      <c r="R90" s="270"/>
      <c r="S90" s="270"/>
      <c r="T90" s="270"/>
      <c r="U90" s="270"/>
    </row>
    <row r="91" spans="1:21" s="276" customFormat="1" hidden="1" x14ac:dyDescent="0.35">
      <c r="A91" s="270"/>
      <c r="B91" s="271">
        <v>47175931</v>
      </c>
      <c r="C91" s="272"/>
      <c r="D91" s="273" t="s">
        <v>490</v>
      </c>
      <c r="E91" s="273" t="s">
        <v>491</v>
      </c>
      <c r="F91" s="271" t="s">
        <v>492</v>
      </c>
      <c r="G91" s="273" t="s">
        <v>734</v>
      </c>
      <c r="H91" s="273" t="s">
        <v>590</v>
      </c>
      <c r="I91" s="274">
        <v>45425</v>
      </c>
      <c r="J91" s="275">
        <v>0.65</v>
      </c>
      <c r="K91" s="270"/>
      <c r="L91" s="270"/>
      <c r="M91" s="270"/>
      <c r="N91" s="270"/>
      <c r="O91" s="270"/>
      <c r="P91" s="270"/>
      <c r="Q91" s="270"/>
      <c r="R91" s="270"/>
      <c r="S91" s="270"/>
      <c r="T91" s="270"/>
      <c r="U91" s="270"/>
    </row>
    <row r="92" spans="1:21" s="276" customFormat="1" hidden="1" x14ac:dyDescent="0.35">
      <c r="A92" s="270"/>
      <c r="B92" s="271">
        <v>47175930</v>
      </c>
      <c r="C92" s="272"/>
      <c r="D92" s="273" t="s">
        <v>490</v>
      </c>
      <c r="E92" s="273" t="s">
        <v>491</v>
      </c>
      <c r="F92" s="271" t="s">
        <v>492</v>
      </c>
      <c r="G92" s="273" t="s">
        <v>734</v>
      </c>
      <c r="H92" s="273" t="s">
        <v>590</v>
      </c>
      <c r="I92" s="274">
        <v>45425</v>
      </c>
      <c r="J92" s="275">
        <v>0.06</v>
      </c>
      <c r="K92" s="270"/>
      <c r="L92" s="270"/>
      <c r="M92" s="270"/>
      <c r="N92" s="270"/>
      <c r="O92" s="270"/>
      <c r="P92" s="270"/>
      <c r="Q92" s="270"/>
      <c r="R92" s="270"/>
      <c r="S92" s="270"/>
      <c r="T92" s="270"/>
      <c r="U92" s="270"/>
    </row>
    <row r="93" spans="1:21" s="276" customFormat="1" hidden="1" x14ac:dyDescent="0.35">
      <c r="A93" s="270"/>
      <c r="B93" s="271">
        <v>47175958</v>
      </c>
      <c r="C93" s="272"/>
      <c r="D93" s="273" t="s">
        <v>490</v>
      </c>
      <c r="E93" s="273" t="s">
        <v>491</v>
      </c>
      <c r="F93" s="271" t="s">
        <v>492</v>
      </c>
      <c r="G93" s="273" t="s">
        <v>734</v>
      </c>
      <c r="H93" s="273" t="s">
        <v>590</v>
      </c>
      <c r="I93" s="274">
        <v>45425</v>
      </c>
      <c r="J93" s="275">
        <v>349.3</v>
      </c>
      <c r="K93" s="270"/>
      <c r="L93" s="270"/>
      <c r="M93" s="270"/>
      <c r="N93" s="270"/>
      <c r="O93" s="270"/>
      <c r="P93" s="270"/>
      <c r="Q93" s="270"/>
      <c r="R93" s="270"/>
      <c r="S93" s="270"/>
      <c r="T93" s="270"/>
      <c r="U93" s="270"/>
    </row>
    <row r="94" spans="1:21" s="276" customFormat="1" hidden="1" x14ac:dyDescent="0.35">
      <c r="A94" s="270"/>
      <c r="B94" s="271">
        <v>47175925</v>
      </c>
      <c r="C94" s="272"/>
      <c r="D94" s="273" t="s">
        <v>490</v>
      </c>
      <c r="E94" s="273" t="s">
        <v>491</v>
      </c>
      <c r="F94" s="271" t="s">
        <v>492</v>
      </c>
      <c r="G94" s="273" t="s">
        <v>734</v>
      </c>
      <c r="H94" s="273" t="s">
        <v>590</v>
      </c>
      <c r="I94" s="274">
        <v>45425</v>
      </c>
      <c r="J94" s="275">
        <v>0.86</v>
      </c>
      <c r="K94" s="270"/>
      <c r="L94" s="270"/>
      <c r="M94" s="270"/>
      <c r="N94" s="270"/>
      <c r="O94" s="270"/>
      <c r="P94" s="270"/>
      <c r="Q94" s="270"/>
      <c r="R94" s="270"/>
      <c r="S94" s="270"/>
      <c r="T94" s="270"/>
      <c r="U94" s="270"/>
    </row>
    <row r="95" spans="1:21" s="276" customFormat="1" hidden="1" x14ac:dyDescent="0.35">
      <c r="A95" s="270"/>
      <c r="B95" s="271">
        <v>47175928</v>
      </c>
      <c r="C95" s="272"/>
      <c r="D95" s="273" t="s">
        <v>490</v>
      </c>
      <c r="E95" s="273" t="s">
        <v>491</v>
      </c>
      <c r="F95" s="271" t="s">
        <v>492</v>
      </c>
      <c r="G95" s="273" t="s">
        <v>734</v>
      </c>
      <c r="H95" s="273" t="s">
        <v>590</v>
      </c>
      <c r="I95" s="274">
        <v>45425</v>
      </c>
      <c r="J95" s="275">
        <v>1.49</v>
      </c>
      <c r="K95" s="270"/>
      <c r="L95" s="270"/>
      <c r="M95" s="270"/>
      <c r="N95" s="270"/>
      <c r="O95" s="270"/>
      <c r="P95" s="270"/>
      <c r="Q95" s="270"/>
      <c r="R95" s="270"/>
      <c r="S95" s="270"/>
      <c r="T95" s="270"/>
      <c r="U95" s="270"/>
    </row>
    <row r="96" spans="1:21" s="262" customFormat="1" ht="26.5" hidden="1" x14ac:dyDescent="0.35">
      <c r="A96" s="256"/>
      <c r="B96" s="257">
        <v>47185274</v>
      </c>
      <c r="C96" s="258"/>
      <c r="D96" s="259" t="s">
        <v>490</v>
      </c>
      <c r="E96" s="259" t="s">
        <v>491</v>
      </c>
      <c r="F96" s="257" t="s">
        <v>492</v>
      </c>
      <c r="G96" s="259" t="s">
        <v>792</v>
      </c>
      <c r="H96" s="259" t="s">
        <v>590</v>
      </c>
      <c r="I96" s="260">
        <v>45443</v>
      </c>
      <c r="J96" s="261">
        <v>2.3199999999999998</v>
      </c>
      <c r="K96" s="256"/>
      <c r="L96" s="256"/>
      <c r="M96" s="256"/>
      <c r="N96" s="256"/>
      <c r="O96" s="256"/>
      <c r="P96" s="256"/>
      <c r="Q96" s="256"/>
      <c r="R96" s="256"/>
      <c r="S96" s="256"/>
      <c r="T96" s="256"/>
      <c r="U96" s="256"/>
    </row>
    <row r="97" spans="1:21" s="262" customFormat="1" ht="26.5" hidden="1" x14ac:dyDescent="0.35">
      <c r="A97" s="256"/>
      <c r="B97" s="257">
        <v>47185275</v>
      </c>
      <c r="C97" s="258"/>
      <c r="D97" s="259" t="s">
        <v>490</v>
      </c>
      <c r="E97" s="259" t="s">
        <v>491</v>
      </c>
      <c r="F97" s="257" t="s">
        <v>492</v>
      </c>
      <c r="G97" s="259" t="s">
        <v>792</v>
      </c>
      <c r="H97" s="259" t="s">
        <v>590</v>
      </c>
      <c r="I97" s="260">
        <v>45443</v>
      </c>
      <c r="J97" s="261">
        <v>1.74</v>
      </c>
      <c r="K97" s="256"/>
      <c r="L97" s="256"/>
      <c r="M97" s="256"/>
      <c r="N97" s="256"/>
      <c r="O97" s="256"/>
      <c r="P97" s="256"/>
      <c r="Q97" s="256"/>
      <c r="R97" s="256"/>
      <c r="S97" s="256"/>
      <c r="T97" s="256"/>
      <c r="U97" s="256"/>
    </row>
    <row r="98" spans="1:21" s="262" customFormat="1" ht="26.5" hidden="1" x14ac:dyDescent="0.35">
      <c r="A98" s="256"/>
      <c r="B98" s="257">
        <v>47185276</v>
      </c>
      <c r="C98" s="258"/>
      <c r="D98" s="259" t="s">
        <v>490</v>
      </c>
      <c r="E98" s="259" t="s">
        <v>491</v>
      </c>
      <c r="F98" s="257" t="s">
        <v>492</v>
      </c>
      <c r="G98" s="259" t="s">
        <v>792</v>
      </c>
      <c r="H98" s="259" t="s">
        <v>590</v>
      </c>
      <c r="I98" s="260">
        <v>45443</v>
      </c>
      <c r="J98" s="261">
        <v>3.86</v>
      </c>
      <c r="K98" s="256"/>
      <c r="L98" s="256"/>
      <c r="M98" s="256"/>
      <c r="N98" s="256"/>
      <c r="O98" s="256"/>
      <c r="P98" s="256"/>
      <c r="Q98" s="256"/>
      <c r="R98" s="256"/>
      <c r="S98" s="256"/>
      <c r="T98" s="256"/>
      <c r="U98" s="256"/>
    </row>
    <row r="99" spans="1:21" s="262" customFormat="1" ht="26.5" hidden="1" x14ac:dyDescent="0.35">
      <c r="A99" s="256"/>
      <c r="B99" s="257">
        <v>47185280</v>
      </c>
      <c r="C99" s="258"/>
      <c r="D99" s="259" t="s">
        <v>490</v>
      </c>
      <c r="E99" s="259" t="s">
        <v>491</v>
      </c>
      <c r="F99" s="257" t="s">
        <v>492</v>
      </c>
      <c r="G99" s="259" t="s">
        <v>792</v>
      </c>
      <c r="H99" s="259" t="s">
        <v>590</v>
      </c>
      <c r="I99" s="260">
        <v>45443</v>
      </c>
      <c r="J99" s="261">
        <v>0.15</v>
      </c>
      <c r="K99" s="256"/>
      <c r="L99" s="256"/>
      <c r="M99" s="256"/>
      <c r="N99" s="256"/>
      <c r="O99" s="256"/>
      <c r="P99" s="256"/>
      <c r="Q99" s="256"/>
      <c r="R99" s="256"/>
      <c r="S99" s="256"/>
      <c r="T99" s="256"/>
      <c r="U99" s="256"/>
    </row>
    <row r="100" spans="1:21" s="262" customFormat="1" ht="26.5" hidden="1" x14ac:dyDescent="0.35">
      <c r="A100" s="256"/>
      <c r="B100" s="257">
        <v>47185278</v>
      </c>
      <c r="C100" s="258"/>
      <c r="D100" s="259" t="s">
        <v>490</v>
      </c>
      <c r="E100" s="259" t="s">
        <v>491</v>
      </c>
      <c r="F100" s="257" t="s">
        <v>492</v>
      </c>
      <c r="G100" s="259" t="s">
        <v>792</v>
      </c>
      <c r="H100" s="259" t="s">
        <v>590</v>
      </c>
      <c r="I100" s="260">
        <v>45443</v>
      </c>
      <c r="J100" s="261">
        <v>24.45</v>
      </c>
      <c r="K100" s="256"/>
      <c r="L100" s="256"/>
      <c r="M100" s="256"/>
      <c r="N100" s="256"/>
      <c r="O100" s="256"/>
      <c r="P100" s="256"/>
      <c r="Q100" s="256"/>
      <c r="R100" s="256"/>
      <c r="S100" s="256"/>
      <c r="T100" s="256"/>
      <c r="U100" s="256"/>
    </row>
    <row r="101" spans="1:21" s="262" customFormat="1" ht="26.5" hidden="1" x14ac:dyDescent="0.35">
      <c r="A101" s="256"/>
      <c r="B101" s="257">
        <v>47185279</v>
      </c>
      <c r="C101" s="258"/>
      <c r="D101" s="259" t="s">
        <v>490</v>
      </c>
      <c r="E101" s="259" t="s">
        <v>491</v>
      </c>
      <c r="F101" s="257" t="s">
        <v>492</v>
      </c>
      <c r="G101" s="259" t="s">
        <v>792</v>
      </c>
      <c r="H101" s="259" t="s">
        <v>590</v>
      </c>
      <c r="I101" s="260">
        <v>45443</v>
      </c>
      <c r="J101" s="261">
        <v>3.99</v>
      </c>
      <c r="K101" s="256"/>
      <c r="L101" s="256"/>
      <c r="M101" s="256"/>
      <c r="N101" s="256"/>
      <c r="O101" s="256"/>
      <c r="P101" s="256"/>
      <c r="Q101" s="256"/>
      <c r="R101" s="256"/>
      <c r="S101" s="256"/>
      <c r="T101" s="256"/>
      <c r="U101" s="256"/>
    </row>
    <row r="102" spans="1:21" s="262" customFormat="1" ht="26.5" hidden="1" x14ac:dyDescent="0.35">
      <c r="A102" s="256"/>
      <c r="B102" s="257">
        <v>47185277</v>
      </c>
      <c r="C102" s="258"/>
      <c r="D102" s="259" t="s">
        <v>490</v>
      </c>
      <c r="E102" s="259" t="s">
        <v>491</v>
      </c>
      <c r="F102" s="257" t="s">
        <v>492</v>
      </c>
      <c r="G102" s="259" t="s">
        <v>792</v>
      </c>
      <c r="H102" s="259" t="s">
        <v>590</v>
      </c>
      <c r="I102" s="260">
        <v>45443</v>
      </c>
      <c r="J102" s="261">
        <v>3.86</v>
      </c>
      <c r="K102" s="256"/>
      <c r="L102" s="256"/>
      <c r="M102" s="256"/>
      <c r="N102" s="256"/>
      <c r="O102" s="256"/>
      <c r="P102" s="256"/>
      <c r="Q102" s="256"/>
      <c r="R102" s="256"/>
      <c r="S102" s="256"/>
      <c r="T102" s="256"/>
      <c r="U102" s="256"/>
    </row>
    <row r="103" spans="1:21" s="262" customFormat="1" ht="26.5" hidden="1" x14ac:dyDescent="0.35">
      <c r="A103" s="256"/>
      <c r="B103" s="257">
        <v>55471346</v>
      </c>
      <c r="C103" s="258"/>
      <c r="D103" s="259" t="s">
        <v>490</v>
      </c>
      <c r="E103" s="259" t="s">
        <v>491</v>
      </c>
      <c r="F103" s="257" t="s">
        <v>492</v>
      </c>
      <c r="G103" s="259" t="s">
        <v>792</v>
      </c>
      <c r="H103" s="259" t="s">
        <v>590</v>
      </c>
      <c r="I103" s="260">
        <v>45574</v>
      </c>
      <c r="J103" s="261">
        <v>19.71</v>
      </c>
      <c r="K103" s="256"/>
      <c r="L103" s="256"/>
      <c r="M103" s="256"/>
      <c r="N103" s="256"/>
      <c r="O103" s="256"/>
      <c r="P103" s="256"/>
      <c r="Q103" s="256"/>
      <c r="R103" s="256"/>
      <c r="S103" s="256"/>
      <c r="T103" s="256"/>
      <c r="U103" s="256"/>
    </row>
    <row r="104" spans="1:21" s="262" customFormat="1" hidden="1" x14ac:dyDescent="0.35">
      <c r="A104" s="256"/>
      <c r="B104" s="257">
        <v>54712382</v>
      </c>
      <c r="C104" s="258"/>
      <c r="D104" s="259" t="s">
        <v>490</v>
      </c>
      <c r="E104" s="259" t="s">
        <v>491</v>
      </c>
      <c r="F104" s="257" t="s">
        <v>492</v>
      </c>
      <c r="G104" s="259" t="s">
        <v>740</v>
      </c>
      <c r="H104" s="259" t="s">
        <v>590</v>
      </c>
      <c r="I104" s="260">
        <v>45574</v>
      </c>
      <c r="J104" s="261">
        <v>281.55</v>
      </c>
      <c r="K104" s="256"/>
      <c r="L104" s="256"/>
      <c r="M104" s="256"/>
      <c r="N104" s="256"/>
      <c r="O104" s="256"/>
      <c r="P104" s="256"/>
      <c r="Q104" s="256"/>
      <c r="R104" s="256"/>
      <c r="S104" s="256"/>
      <c r="T104" s="256"/>
      <c r="U104" s="256"/>
    </row>
    <row r="105" spans="1:21" s="248" customFormat="1" ht="26.5" hidden="1" x14ac:dyDescent="0.35">
      <c r="A105" s="242"/>
      <c r="B105" s="243">
        <v>45208866</v>
      </c>
      <c r="C105" s="244"/>
      <c r="D105" s="245" t="s">
        <v>490</v>
      </c>
      <c r="E105" s="245" t="s">
        <v>491</v>
      </c>
      <c r="F105" s="243" t="s">
        <v>492</v>
      </c>
      <c r="G105" s="245" t="s">
        <v>495</v>
      </c>
      <c r="H105" s="245" t="s">
        <v>496</v>
      </c>
      <c r="I105" s="246">
        <v>45352</v>
      </c>
      <c r="J105" s="247">
        <v>39.71</v>
      </c>
      <c r="K105" s="242"/>
      <c r="L105" s="242"/>
      <c r="M105" s="242"/>
      <c r="N105" s="242"/>
      <c r="O105" s="242"/>
      <c r="P105" s="242"/>
      <c r="Q105" s="242"/>
      <c r="R105" s="242"/>
      <c r="S105" s="242"/>
      <c r="T105" s="242"/>
      <c r="U105" s="242"/>
    </row>
    <row r="106" spans="1:21" s="262" customFormat="1" ht="26.5" hidden="1" x14ac:dyDescent="0.35">
      <c r="A106" s="256"/>
      <c r="B106" s="257">
        <v>45175211</v>
      </c>
      <c r="C106" s="258"/>
      <c r="D106" s="259" t="s">
        <v>490</v>
      </c>
      <c r="E106" s="259" t="s">
        <v>491</v>
      </c>
      <c r="F106" s="257" t="s">
        <v>492</v>
      </c>
      <c r="G106" s="259" t="s">
        <v>740</v>
      </c>
      <c r="H106" s="259" t="s">
        <v>496</v>
      </c>
      <c r="I106" s="260">
        <v>45352</v>
      </c>
      <c r="J106" s="261">
        <v>657.41</v>
      </c>
      <c r="K106" s="256"/>
      <c r="L106" s="256"/>
      <c r="M106" s="256"/>
      <c r="N106" s="256"/>
      <c r="O106" s="256"/>
      <c r="P106" s="256"/>
      <c r="Q106" s="256"/>
      <c r="R106" s="256"/>
      <c r="S106" s="256"/>
      <c r="T106" s="256"/>
      <c r="U106" s="256"/>
    </row>
    <row r="107" spans="1:21" s="262" customFormat="1" ht="26.5" hidden="1" x14ac:dyDescent="0.35">
      <c r="A107" s="256"/>
      <c r="B107" s="257">
        <v>45409923</v>
      </c>
      <c r="C107" s="258"/>
      <c r="D107" s="259" t="s">
        <v>490</v>
      </c>
      <c r="E107" s="259" t="s">
        <v>491</v>
      </c>
      <c r="F107" s="257" t="s">
        <v>492</v>
      </c>
      <c r="G107" s="259" t="s">
        <v>792</v>
      </c>
      <c r="H107" s="259" t="s">
        <v>496</v>
      </c>
      <c r="I107" s="260">
        <v>45292</v>
      </c>
      <c r="J107" s="261">
        <v>216.76</v>
      </c>
      <c r="K107" s="256"/>
      <c r="L107" s="256"/>
      <c r="M107" s="256"/>
      <c r="N107" s="256"/>
      <c r="O107" s="256"/>
      <c r="P107" s="256"/>
      <c r="Q107" s="256"/>
      <c r="R107" s="256"/>
      <c r="S107" s="256"/>
      <c r="T107" s="256"/>
      <c r="U107" s="256"/>
    </row>
    <row r="108" spans="1:21" s="262" customFormat="1" ht="26.5" hidden="1" x14ac:dyDescent="0.35">
      <c r="A108" s="256"/>
      <c r="B108" s="257">
        <v>45409922</v>
      </c>
      <c r="C108" s="258"/>
      <c r="D108" s="259" t="s">
        <v>490</v>
      </c>
      <c r="E108" s="259" t="s">
        <v>491</v>
      </c>
      <c r="F108" s="257" t="s">
        <v>492</v>
      </c>
      <c r="G108" s="259" t="s">
        <v>792</v>
      </c>
      <c r="H108" s="259" t="s">
        <v>496</v>
      </c>
      <c r="I108" s="260">
        <v>45323</v>
      </c>
      <c r="J108" s="261">
        <v>219.28</v>
      </c>
      <c r="K108" s="256"/>
      <c r="L108" s="256"/>
      <c r="M108" s="256"/>
      <c r="N108" s="256"/>
      <c r="O108" s="256"/>
      <c r="P108" s="256"/>
      <c r="Q108" s="256"/>
      <c r="R108" s="256"/>
      <c r="S108" s="256"/>
      <c r="T108" s="256"/>
      <c r="U108" s="256"/>
    </row>
    <row r="109" spans="1:21" s="262" customFormat="1" ht="26.5" hidden="1" x14ac:dyDescent="0.35">
      <c r="A109" s="256"/>
      <c r="B109" s="257">
        <v>45409924</v>
      </c>
      <c r="C109" s="258"/>
      <c r="D109" s="259" t="s">
        <v>490</v>
      </c>
      <c r="E109" s="259" t="s">
        <v>491</v>
      </c>
      <c r="F109" s="257" t="s">
        <v>492</v>
      </c>
      <c r="G109" s="259" t="s">
        <v>792</v>
      </c>
      <c r="H109" s="259" t="s">
        <v>496</v>
      </c>
      <c r="I109" s="260">
        <v>45352</v>
      </c>
      <c r="J109" s="261">
        <v>220.76</v>
      </c>
      <c r="K109" s="256"/>
      <c r="L109" s="256"/>
      <c r="M109" s="256"/>
      <c r="N109" s="256"/>
      <c r="O109" s="256"/>
      <c r="P109" s="256"/>
      <c r="Q109" s="256"/>
      <c r="R109" s="256"/>
      <c r="S109" s="256"/>
      <c r="T109" s="256"/>
      <c r="U109" s="256"/>
    </row>
    <row r="110" spans="1:21" s="262" customFormat="1" ht="26.5" hidden="1" x14ac:dyDescent="0.35">
      <c r="A110" s="256"/>
      <c r="B110" s="257">
        <v>45290125</v>
      </c>
      <c r="C110" s="258"/>
      <c r="D110" s="259" t="s">
        <v>490</v>
      </c>
      <c r="E110" s="259" t="s">
        <v>491</v>
      </c>
      <c r="F110" s="257" t="s">
        <v>492</v>
      </c>
      <c r="G110" s="259" t="s">
        <v>792</v>
      </c>
      <c r="H110" s="259" t="s">
        <v>496</v>
      </c>
      <c r="I110" s="260">
        <v>45352</v>
      </c>
      <c r="J110" s="261">
        <v>2.78</v>
      </c>
      <c r="K110" s="256"/>
      <c r="L110" s="256"/>
      <c r="M110" s="256"/>
      <c r="N110" s="256"/>
      <c r="O110" s="256"/>
      <c r="P110" s="256"/>
      <c r="Q110" s="256"/>
      <c r="R110" s="256"/>
      <c r="S110" s="256"/>
      <c r="T110" s="256"/>
      <c r="U110" s="256"/>
    </row>
    <row r="111" spans="1:21" s="262" customFormat="1" ht="26.5" hidden="1" x14ac:dyDescent="0.35">
      <c r="A111" s="256"/>
      <c r="B111" s="257">
        <v>45290117</v>
      </c>
      <c r="C111" s="258"/>
      <c r="D111" s="259" t="s">
        <v>490</v>
      </c>
      <c r="E111" s="259" t="s">
        <v>491</v>
      </c>
      <c r="F111" s="257" t="s">
        <v>492</v>
      </c>
      <c r="G111" s="259" t="s">
        <v>792</v>
      </c>
      <c r="H111" s="259" t="s">
        <v>496</v>
      </c>
      <c r="I111" s="260">
        <v>45352</v>
      </c>
      <c r="J111" s="261">
        <v>46.02</v>
      </c>
      <c r="K111" s="256"/>
      <c r="L111" s="256"/>
      <c r="M111" s="256"/>
      <c r="N111" s="256"/>
      <c r="O111" s="256"/>
      <c r="P111" s="256"/>
      <c r="Q111" s="256"/>
      <c r="R111" s="256"/>
      <c r="S111" s="256"/>
      <c r="T111" s="256"/>
      <c r="U111" s="256"/>
    </row>
    <row r="112" spans="1:21" s="248" customFormat="1" ht="26.5" hidden="1" x14ac:dyDescent="0.35">
      <c r="A112" s="242"/>
      <c r="B112" s="243">
        <v>45297076</v>
      </c>
      <c r="C112" s="244"/>
      <c r="D112" s="245" t="s">
        <v>490</v>
      </c>
      <c r="E112" s="245" t="s">
        <v>491</v>
      </c>
      <c r="F112" s="243" t="s">
        <v>492</v>
      </c>
      <c r="G112" s="245" t="s">
        <v>936</v>
      </c>
      <c r="H112" s="245" t="s">
        <v>496</v>
      </c>
      <c r="I112" s="246">
        <v>45292</v>
      </c>
      <c r="J112" s="247">
        <v>2029.41</v>
      </c>
      <c r="K112" s="242"/>
      <c r="L112" s="242"/>
      <c r="M112" s="242"/>
      <c r="N112" s="242"/>
      <c r="O112" s="242"/>
      <c r="P112" s="242"/>
      <c r="Q112" s="242"/>
      <c r="R112" s="242"/>
      <c r="S112" s="242"/>
      <c r="T112" s="242"/>
      <c r="U112" s="242"/>
    </row>
    <row r="113" spans="1:21" s="248" customFormat="1" ht="26.5" hidden="1" x14ac:dyDescent="0.35">
      <c r="A113" s="242"/>
      <c r="B113" s="243">
        <v>45297083</v>
      </c>
      <c r="C113" s="244"/>
      <c r="D113" s="245" t="s">
        <v>490</v>
      </c>
      <c r="E113" s="245" t="s">
        <v>491</v>
      </c>
      <c r="F113" s="243" t="s">
        <v>492</v>
      </c>
      <c r="G113" s="245" t="s">
        <v>936</v>
      </c>
      <c r="H113" s="245" t="s">
        <v>496</v>
      </c>
      <c r="I113" s="246">
        <v>45292</v>
      </c>
      <c r="J113" s="247">
        <v>759.92</v>
      </c>
      <c r="K113" s="242"/>
      <c r="L113" s="242"/>
      <c r="M113" s="242"/>
      <c r="N113" s="242"/>
      <c r="O113" s="242"/>
      <c r="P113" s="242"/>
      <c r="Q113" s="242"/>
      <c r="R113" s="242"/>
      <c r="S113" s="242"/>
      <c r="T113" s="242"/>
      <c r="U113" s="242"/>
    </row>
    <row r="114" spans="1:21" s="248" customFormat="1" ht="26.5" hidden="1" x14ac:dyDescent="0.35">
      <c r="A114" s="242"/>
      <c r="B114" s="243">
        <v>45297220</v>
      </c>
      <c r="C114" s="244"/>
      <c r="D114" s="245" t="s">
        <v>490</v>
      </c>
      <c r="E114" s="245" t="s">
        <v>491</v>
      </c>
      <c r="F114" s="243" t="s">
        <v>492</v>
      </c>
      <c r="G114" s="245" t="s">
        <v>936</v>
      </c>
      <c r="H114" s="245" t="s">
        <v>496</v>
      </c>
      <c r="I114" s="246">
        <v>45292</v>
      </c>
      <c r="J114" s="247">
        <v>307.3</v>
      </c>
      <c r="K114" s="242"/>
      <c r="L114" s="242"/>
      <c r="M114" s="242"/>
      <c r="N114" s="242"/>
      <c r="O114" s="242"/>
      <c r="P114" s="242"/>
      <c r="Q114" s="242"/>
      <c r="R114" s="242"/>
      <c r="S114" s="242"/>
      <c r="T114" s="242"/>
      <c r="U114" s="242"/>
    </row>
    <row r="115" spans="1:21" s="248" customFormat="1" ht="26.5" hidden="1" x14ac:dyDescent="0.35">
      <c r="A115" s="242"/>
      <c r="B115" s="243">
        <v>45297382</v>
      </c>
      <c r="C115" s="244"/>
      <c r="D115" s="245" t="s">
        <v>490</v>
      </c>
      <c r="E115" s="245" t="s">
        <v>491</v>
      </c>
      <c r="F115" s="243" t="s">
        <v>492</v>
      </c>
      <c r="G115" s="245" t="s">
        <v>936</v>
      </c>
      <c r="H115" s="245" t="s">
        <v>496</v>
      </c>
      <c r="I115" s="246">
        <v>45323</v>
      </c>
      <c r="J115" s="247">
        <v>768.42</v>
      </c>
      <c r="K115" s="242"/>
      <c r="L115" s="242"/>
      <c r="M115" s="242"/>
      <c r="N115" s="242"/>
      <c r="O115" s="242"/>
      <c r="P115" s="242"/>
      <c r="Q115" s="242"/>
      <c r="R115" s="242"/>
      <c r="S115" s="242"/>
      <c r="T115" s="242"/>
      <c r="U115" s="242"/>
    </row>
    <row r="116" spans="1:21" s="248" customFormat="1" ht="26.5" hidden="1" x14ac:dyDescent="0.35">
      <c r="A116" s="242"/>
      <c r="B116" s="243">
        <v>45297383</v>
      </c>
      <c r="C116" s="244"/>
      <c r="D116" s="245" t="s">
        <v>490</v>
      </c>
      <c r="E116" s="245" t="s">
        <v>491</v>
      </c>
      <c r="F116" s="243" t="s">
        <v>492</v>
      </c>
      <c r="G116" s="245" t="s">
        <v>936</v>
      </c>
      <c r="H116" s="245" t="s">
        <v>496</v>
      </c>
      <c r="I116" s="246">
        <v>45323</v>
      </c>
      <c r="J116" s="247">
        <v>2054.17</v>
      </c>
      <c r="K116" s="242"/>
      <c r="L116" s="242"/>
      <c r="M116" s="242"/>
      <c r="N116" s="242"/>
      <c r="O116" s="242"/>
      <c r="P116" s="242"/>
      <c r="Q116" s="242"/>
      <c r="R116" s="242"/>
      <c r="S116" s="242"/>
      <c r="T116" s="242"/>
      <c r="U116" s="242"/>
    </row>
    <row r="117" spans="1:21" s="248" customFormat="1" ht="26.5" hidden="1" x14ac:dyDescent="0.35">
      <c r="A117" s="242"/>
      <c r="B117" s="243">
        <v>45296919</v>
      </c>
      <c r="C117" s="244"/>
      <c r="D117" s="245" t="s">
        <v>490</v>
      </c>
      <c r="E117" s="245" t="s">
        <v>491</v>
      </c>
      <c r="F117" s="243" t="s">
        <v>492</v>
      </c>
      <c r="G117" s="245" t="s">
        <v>936</v>
      </c>
      <c r="H117" s="245" t="s">
        <v>496</v>
      </c>
      <c r="I117" s="246">
        <v>45323</v>
      </c>
      <c r="J117" s="247">
        <v>309.99</v>
      </c>
      <c r="K117" s="242"/>
      <c r="L117" s="242"/>
      <c r="M117" s="242"/>
      <c r="N117" s="242"/>
      <c r="O117" s="242"/>
      <c r="P117" s="242"/>
      <c r="Q117" s="242"/>
      <c r="R117" s="242"/>
      <c r="S117" s="242"/>
      <c r="T117" s="242"/>
      <c r="U117" s="242"/>
    </row>
    <row r="118" spans="1:21" s="248" customFormat="1" ht="26.5" hidden="1" x14ac:dyDescent="0.35">
      <c r="A118" s="242"/>
      <c r="B118" s="243">
        <v>45297322</v>
      </c>
      <c r="C118" s="244"/>
      <c r="D118" s="245" t="s">
        <v>490</v>
      </c>
      <c r="E118" s="245" t="s">
        <v>491</v>
      </c>
      <c r="F118" s="243" t="s">
        <v>492</v>
      </c>
      <c r="G118" s="245" t="s">
        <v>936</v>
      </c>
      <c r="H118" s="245" t="s">
        <v>496</v>
      </c>
      <c r="I118" s="246">
        <v>45352</v>
      </c>
      <c r="J118" s="247">
        <v>773.39</v>
      </c>
      <c r="K118" s="242"/>
      <c r="L118" s="242"/>
      <c r="M118" s="242"/>
      <c r="N118" s="242"/>
      <c r="O118" s="242"/>
      <c r="P118" s="242"/>
      <c r="Q118" s="242"/>
      <c r="R118" s="242"/>
      <c r="S118" s="242"/>
      <c r="T118" s="242"/>
      <c r="U118" s="242"/>
    </row>
    <row r="119" spans="1:21" s="248" customFormat="1" ht="26.5" hidden="1" x14ac:dyDescent="0.35">
      <c r="A119" s="242"/>
      <c r="B119" s="243">
        <v>45297323</v>
      </c>
      <c r="C119" s="244"/>
      <c r="D119" s="245" t="s">
        <v>490</v>
      </c>
      <c r="E119" s="245" t="s">
        <v>491</v>
      </c>
      <c r="F119" s="243" t="s">
        <v>492</v>
      </c>
      <c r="G119" s="245" t="s">
        <v>936</v>
      </c>
      <c r="H119" s="245" t="s">
        <v>496</v>
      </c>
      <c r="I119" s="246">
        <v>45352</v>
      </c>
      <c r="J119" s="247">
        <v>2068.65</v>
      </c>
      <c r="K119" s="242"/>
      <c r="L119" s="242"/>
      <c r="M119" s="242"/>
      <c r="N119" s="242"/>
      <c r="O119" s="242"/>
      <c r="P119" s="242"/>
      <c r="Q119" s="242"/>
      <c r="R119" s="242"/>
      <c r="S119" s="242"/>
      <c r="T119" s="242"/>
      <c r="U119" s="242"/>
    </row>
    <row r="120" spans="1:21" s="248" customFormat="1" ht="26.5" hidden="1" x14ac:dyDescent="0.35">
      <c r="A120" s="242"/>
      <c r="B120" s="243">
        <v>45297384</v>
      </c>
      <c r="C120" s="244"/>
      <c r="D120" s="245" t="s">
        <v>490</v>
      </c>
      <c r="E120" s="245" t="s">
        <v>491</v>
      </c>
      <c r="F120" s="243" t="s">
        <v>492</v>
      </c>
      <c r="G120" s="245" t="s">
        <v>936</v>
      </c>
      <c r="H120" s="245" t="s">
        <v>496</v>
      </c>
      <c r="I120" s="246">
        <v>45352</v>
      </c>
      <c r="J120" s="247">
        <v>311.56</v>
      </c>
      <c r="K120" s="242"/>
      <c r="L120" s="242"/>
      <c r="M120" s="242"/>
      <c r="N120" s="242"/>
      <c r="O120" s="242"/>
      <c r="P120" s="242"/>
      <c r="Q120" s="242"/>
      <c r="R120" s="242"/>
      <c r="S120" s="242"/>
      <c r="T120" s="242"/>
      <c r="U120" s="242"/>
    </row>
    <row r="121" spans="1:21" s="262" customFormat="1" ht="26.5" hidden="1" x14ac:dyDescent="0.35">
      <c r="A121" s="256"/>
      <c r="B121" s="257">
        <v>45293054</v>
      </c>
      <c r="C121" s="258"/>
      <c r="D121" s="259" t="s">
        <v>490</v>
      </c>
      <c r="E121" s="259" t="s">
        <v>491</v>
      </c>
      <c r="F121" s="257" t="s">
        <v>492</v>
      </c>
      <c r="G121" s="259" t="s">
        <v>883</v>
      </c>
      <c r="H121" s="259" t="s">
        <v>496</v>
      </c>
      <c r="I121" s="260">
        <v>45412</v>
      </c>
      <c r="J121" s="261">
        <v>29.02</v>
      </c>
      <c r="K121" s="256"/>
      <c r="L121" s="256"/>
      <c r="M121" s="256"/>
      <c r="N121" s="256"/>
      <c r="O121" s="256"/>
      <c r="P121" s="256"/>
      <c r="Q121" s="256"/>
      <c r="R121" s="256"/>
      <c r="S121" s="256"/>
      <c r="T121" s="256"/>
      <c r="U121" s="256"/>
    </row>
    <row r="122" spans="1:21" s="262" customFormat="1" ht="26.5" hidden="1" x14ac:dyDescent="0.35">
      <c r="A122" s="256"/>
      <c r="B122" s="257">
        <v>45293050</v>
      </c>
      <c r="C122" s="258"/>
      <c r="D122" s="259" t="s">
        <v>490</v>
      </c>
      <c r="E122" s="259" t="s">
        <v>491</v>
      </c>
      <c r="F122" s="257" t="s">
        <v>492</v>
      </c>
      <c r="G122" s="259" t="s">
        <v>883</v>
      </c>
      <c r="H122" s="259" t="s">
        <v>496</v>
      </c>
      <c r="I122" s="260">
        <v>45412</v>
      </c>
      <c r="J122" s="261">
        <v>1.75</v>
      </c>
      <c r="K122" s="256"/>
      <c r="L122" s="256"/>
      <c r="M122" s="256"/>
      <c r="N122" s="256"/>
      <c r="O122" s="256"/>
      <c r="P122" s="256"/>
      <c r="Q122" s="256"/>
      <c r="R122" s="256"/>
      <c r="S122" s="256"/>
      <c r="T122" s="256"/>
      <c r="U122" s="256"/>
    </row>
    <row r="123" spans="1:21" s="248" customFormat="1" ht="26.5" hidden="1" x14ac:dyDescent="0.35">
      <c r="A123" s="242"/>
      <c r="B123" s="243">
        <v>52831044</v>
      </c>
      <c r="C123" s="244"/>
      <c r="D123" s="245" t="s">
        <v>490</v>
      </c>
      <c r="E123" s="245" t="s">
        <v>491</v>
      </c>
      <c r="F123" s="243" t="s">
        <v>492</v>
      </c>
      <c r="G123" s="245" t="s">
        <v>936</v>
      </c>
      <c r="H123" s="245" t="s">
        <v>496</v>
      </c>
      <c r="I123" s="246">
        <v>45505</v>
      </c>
      <c r="J123" s="247">
        <v>308.83999999999997</v>
      </c>
      <c r="K123" s="242"/>
      <c r="L123" s="242"/>
      <c r="M123" s="242"/>
      <c r="N123" s="242"/>
      <c r="O123" s="242"/>
      <c r="P123" s="242"/>
      <c r="Q123" s="242"/>
      <c r="R123" s="242"/>
      <c r="S123" s="242"/>
      <c r="T123" s="242"/>
      <c r="U123" s="242"/>
    </row>
    <row r="124" spans="1:21" s="248" customFormat="1" ht="26.5" hidden="1" x14ac:dyDescent="0.35">
      <c r="A124" s="242"/>
      <c r="B124" s="243">
        <v>52830940</v>
      </c>
      <c r="C124" s="244"/>
      <c r="D124" s="245" t="s">
        <v>490</v>
      </c>
      <c r="E124" s="245" t="s">
        <v>491</v>
      </c>
      <c r="F124" s="243" t="s">
        <v>492</v>
      </c>
      <c r="G124" s="245" t="s">
        <v>936</v>
      </c>
      <c r="H124" s="245" t="s">
        <v>496</v>
      </c>
      <c r="I124" s="246">
        <v>45505</v>
      </c>
      <c r="J124" s="247">
        <v>764.79</v>
      </c>
      <c r="K124" s="242"/>
      <c r="L124" s="242"/>
      <c r="M124" s="242"/>
      <c r="N124" s="242"/>
      <c r="O124" s="242"/>
      <c r="P124" s="242"/>
      <c r="Q124" s="242"/>
      <c r="R124" s="242"/>
      <c r="S124" s="242"/>
      <c r="T124" s="242"/>
      <c r="U124" s="242"/>
    </row>
    <row r="125" spans="1:21" s="248" customFormat="1" ht="26.5" hidden="1" x14ac:dyDescent="0.35">
      <c r="A125" s="242"/>
      <c r="B125" s="243">
        <v>52835081</v>
      </c>
      <c r="C125" s="244"/>
      <c r="D125" s="245" t="s">
        <v>490</v>
      </c>
      <c r="E125" s="245" t="s">
        <v>491</v>
      </c>
      <c r="F125" s="243" t="s">
        <v>492</v>
      </c>
      <c r="G125" s="245" t="s">
        <v>926</v>
      </c>
      <c r="H125" s="245" t="s">
        <v>496</v>
      </c>
      <c r="I125" s="246">
        <v>45505</v>
      </c>
      <c r="J125" s="247">
        <v>15951.37</v>
      </c>
      <c r="K125" s="242"/>
      <c r="L125" s="242"/>
      <c r="M125" s="242"/>
      <c r="N125" s="242"/>
      <c r="O125" s="242"/>
      <c r="P125" s="242"/>
      <c r="Q125" s="242"/>
      <c r="R125" s="242"/>
      <c r="S125" s="242"/>
      <c r="T125" s="242"/>
      <c r="U125" s="242"/>
    </row>
    <row r="126" spans="1:21" s="248" customFormat="1" ht="26.5" hidden="1" x14ac:dyDescent="0.35">
      <c r="A126" s="242"/>
      <c r="B126" s="243">
        <v>52835095</v>
      </c>
      <c r="C126" s="244"/>
      <c r="D126" s="245" t="s">
        <v>490</v>
      </c>
      <c r="E126" s="245" t="s">
        <v>491</v>
      </c>
      <c r="F126" s="243" t="s">
        <v>492</v>
      </c>
      <c r="G126" s="245" t="s">
        <v>849</v>
      </c>
      <c r="H126" s="245" t="s">
        <v>496</v>
      </c>
      <c r="I126" s="246">
        <v>45505</v>
      </c>
      <c r="J126" s="247">
        <v>876.05</v>
      </c>
      <c r="K126" s="242"/>
      <c r="L126" s="242"/>
      <c r="M126" s="242"/>
      <c r="N126" s="242"/>
      <c r="O126" s="242"/>
      <c r="P126" s="242"/>
      <c r="Q126" s="242"/>
      <c r="R126" s="242"/>
      <c r="S126" s="242"/>
      <c r="T126" s="242"/>
      <c r="U126" s="242"/>
    </row>
    <row r="127" spans="1:21" s="248" customFormat="1" ht="26.5" hidden="1" x14ac:dyDescent="0.35">
      <c r="A127" s="242"/>
      <c r="B127" s="243">
        <v>52831038</v>
      </c>
      <c r="C127" s="244"/>
      <c r="D127" s="245" t="s">
        <v>490</v>
      </c>
      <c r="E127" s="245" t="s">
        <v>491</v>
      </c>
      <c r="F127" s="243" t="s">
        <v>492</v>
      </c>
      <c r="G127" s="245" t="s">
        <v>936</v>
      </c>
      <c r="H127" s="245" t="s">
        <v>496</v>
      </c>
      <c r="I127" s="246">
        <v>45505</v>
      </c>
      <c r="J127" s="247">
        <v>2043.61</v>
      </c>
      <c r="K127" s="242"/>
      <c r="L127" s="242"/>
      <c r="M127" s="242"/>
      <c r="N127" s="242"/>
      <c r="O127" s="242"/>
      <c r="P127" s="242"/>
      <c r="Q127" s="242"/>
      <c r="R127" s="242"/>
      <c r="S127" s="242"/>
      <c r="T127" s="242"/>
      <c r="U127" s="242"/>
    </row>
    <row r="128" spans="1:21" s="262" customFormat="1" ht="26.5" hidden="1" x14ac:dyDescent="0.35">
      <c r="A128" s="256"/>
      <c r="B128" s="257">
        <v>50901825</v>
      </c>
      <c r="C128" s="258"/>
      <c r="D128" s="259" t="s">
        <v>490</v>
      </c>
      <c r="E128" s="259" t="s">
        <v>491</v>
      </c>
      <c r="F128" s="257" t="s">
        <v>492</v>
      </c>
      <c r="G128" s="259" t="s">
        <v>808</v>
      </c>
      <c r="H128" s="259" t="s">
        <v>590</v>
      </c>
      <c r="I128" s="260">
        <v>45485</v>
      </c>
      <c r="J128" s="261">
        <v>331.79</v>
      </c>
      <c r="K128" s="256"/>
      <c r="L128" s="256"/>
      <c r="M128" s="256"/>
      <c r="N128" s="256"/>
      <c r="O128" s="256"/>
      <c r="P128" s="256"/>
      <c r="Q128" s="256"/>
      <c r="R128" s="256"/>
      <c r="S128" s="256"/>
      <c r="T128" s="256"/>
      <c r="U128" s="256"/>
    </row>
    <row r="129" spans="1:21" s="262" customFormat="1" ht="26.5" hidden="1" x14ac:dyDescent="0.35">
      <c r="A129" s="256"/>
      <c r="B129" s="257">
        <v>50901816</v>
      </c>
      <c r="C129" s="258"/>
      <c r="D129" s="259" t="s">
        <v>490</v>
      </c>
      <c r="E129" s="259" t="s">
        <v>491</v>
      </c>
      <c r="F129" s="257" t="s">
        <v>492</v>
      </c>
      <c r="G129" s="259" t="s">
        <v>808</v>
      </c>
      <c r="H129" s="259" t="s">
        <v>590</v>
      </c>
      <c r="I129" s="260">
        <v>45485</v>
      </c>
      <c r="J129" s="261">
        <v>0</v>
      </c>
      <c r="K129" s="256"/>
      <c r="L129" s="256"/>
      <c r="M129" s="256"/>
      <c r="N129" s="256"/>
      <c r="O129" s="256"/>
      <c r="P129" s="256"/>
      <c r="Q129" s="256"/>
      <c r="R129" s="256"/>
      <c r="S129" s="256"/>
      <c r="T129" s="256"/>
      <c r="U129" s="256"/>
    </row>
    <row r="130" spans="1:21" s="262" customFormat="1" ht="26.5" hidden="1" x14ac:dyDescent="0.35">
      <c r="A130" s="256"/>
      <c r="B130" s="257">
        <v>50901821</v>
      </c>
      <c r="C130" s="258"/>
      <c r="D130" s="259" t="s">
        <v>490</v>
      </c>
      <c r="E130" s="259" t="s">
        <v>491</v>
      </c>
      <c r="F130" s="257" t="s">
        <v>492</v>
      </c>
      <c r="G130" s="259" t="s">
        <v>808</v>
      </c>
      <c r="H130" s="259" t="s">
        <v>590</v>
      </c>
      <c r="I130" s="260">
        <v>45485</v>
      </c>
      <c r="J130" s="261">
        <v>-3.4</v>
      </c>
      <c r="K130" s="256"/>
      <c r="L130" s="256"/>
      <c r="M130" s="256"/>
      <c r="N130" s="256"/>
      <c r="O130" s="256"/>
      <c r="P130" s="256"/>
      <c r="Q130" s="256"/>
      <c r="R130" s="256"/>
      <c r="S130" s="256"/>
      <c r="T130" s="256"/>
      <c r="U130" s="256"/>
    </row>
    <row r="131" spans="1:21" s="262" customFormat="1" ht="26.5" hidden="1" x14ac:dyDescent="0.35">
      <c r="A131" s="256"/>
      <c r="B131" s="257">
        <v>50956302</v>
      </c>
      <c r="C131" s="258"/>
      <c r="D131" s="259" t="s">
        <v>490</v>
      </c>
      <c r="E131" s="259" t="s">
        <v>491</v>
      </c>
      <c r="F131" s="257" t="s">
        <v>492</v>
      </c>
      <c r="G131" s="259" t="s">
        <v>792</v>
      </c>
      <c r="H131" s="259" t="s">
        <v>590</v>
      </c>
      <c r="I131" s="260">
        <v>45485</v>
      </c>
      <c r="J131" s="261">
        <v>22.99</v>
      </c>
      <c r="K131" s="256"/>
      <c r="L131" s="256"/>
      <c r="M131" s="256"/>
      <c r="N131" s="256"/>
      <c r="O131" s="256"/>
      <c r="P131" s="256"/>
      <c r="Q131" s="256"/>
      <c r="R131" s="256"/>
      <c r="S131" s="256"/>
      <c r="T131" s="256"/>
      <c r="U131" s="256"/>
    </row>
    <row r="132" spans="1:21" s="262" customFormat="1" hidden="1" x14ac:dyDescent="0.35">
      <c r="A132" s="256"/>
      <c r="B132" s="257">
        <v>51004207</v>
      </c>
      <c r="C132" s="258"/>
      <c r="D132" s="259" t="s">
        <v>490</v>
      </c>
      <c r="E132" s="259" t="s">
        <v>491</v>
      </c>
      <c r="F132" s="257" t="s">
        <v>492</v>
      </c>
      <c r="G132" s="259" t="s">
        <v>879</v>
      </c>
      <c r="H132" s="259" t="s">
        <v>590</v>
      </c>
      <c r="I132" s="260">
        <v>45504</v>
      </c>
      <c r="J132" s="261">
        <v>-0.48</v>
      </c>
      <c r="K132" s="256"/>
      <c r="L132" s="256"/>
      <c r="M132" s="256"/>
      <c r="N132" s="256"/>
      <c r="O132" s="256"/>
      <c r="P132" s="256"/>
      <c r="Q132" s="256"/>
      <c r="R132" s="256"/>
      <c r="S132" s="256"/>
      <c r="T132" s="256"/>
      <c r="U132" s="256"/>
    </row>
    <row r="133" spans="1:21" s="248" customFormat="1" ht="26.5" hidden="1" x14ac:dyDescent="0.35">
      <c r="A133" s="242"/>
      <c r="B133" s="243">
        <v>53975620</v>
      </c>
      <c r="C133" s="244"/>
      <c r="D133" s="245" t="s">
        <v>490</v>
      </c>
      <c r="E133" s="245" t="s">
        <v>491</v>
      </c>
      <c r="F133" s="243" t="s">
        <v>492</v>
      </c>
      <c r="G133" s="245" t="s">
        <v>936</v>
      </c>
      <c r="H133" s="245" t="s">
        <v>496</v>
      </c>
      <c r="I133" s="246">
        <v>45536</v>
      </c>
      <c r="J133" s="247">
        <v>310.52</v>
      </c>
      <c r="K133" s="242"/>
      <c r="L133" s="242"/>
      <c r="M133" s="242"/>
      <c r="N133" s="242"/>
      <c r="O133" s="242"/>
      <c r="P133" s="242"/>
      <c r="Q133" s="242"/>
      <c r="R133" s="242"/>
      <c r="S133" s="242"/>
      <c r="T133" s="242"/>
      <c r="U133" s="242"/>
    </row>
    <row r="134" spans="1:21" s="248" customFormat="1" ht="26.5" hidden="1" x14ac:dyDescent="0.35">
      <c r="A134" s="242"/>
      <c r="B134" s="243">
        <v>53975238</v>
      </c>
      <c r="C134" s="244"/>
      <c r="D134" s="245" t="s">
        <v>490</v>
      </c>
      <c r="E134" s="245" t="s">
        <v>491</v>
      </c>
      <c r="F134" s="243" t="s">
        <v>492</v>
      </c>
      <c r="G134" s="245" t="s">
        <v>936</v>
      </c>
      <c r="H134" s="245" t="s">
        <v>496</v>
      </c>
      <c r="I134" s="246">
        <v>45536</v>
      </c>
      <c r="J134" s="247">
        <v>770.1</v>
      </c>
      <c r="K134" s="242"/>
      <c r="L134" s="242"/>
      <c r="M134" s="242"/>
      <c r="N134" s="242"/>
      <c r="O134" s="242"/>
      <c r="P134" s="242"/>
      <c r="Q134" s="242"/>
      <c r="R134" s="242"/>
      <c r="S134" s="242"/>
      <c r="T134" s="242"/>
      <c r="U134" s="242"/>
    </row>
    <row r="135" spans="1:21" s="248" customFormat="1" ht="26.5" hidden="1" x14ac:dyDescent="0.35">
      <c r="A135" s="242"/>
      <c r="B135" s="243">
        <v>53975338</v>
      </c>
      <c r="C135" s="244"/>
      <c r="D135" s="245" t="s">
        <v>490</v>
      </c>
      <c r="E135" s="245" t="s">
        <v>491</v>
      </c>
      <c r="F135" s="243" t="s">
        <v>492</v>
      </c>
      <c r="G135" s="245" t="s">
        <v>936</v>
      </c>
      <c r="H135" s="245" t="s">
        <v>496</v>
      </c>
      <c r="I135" s="246">
        <v>45536</v>
      </c>
      <c r="J135" s="247">
        <v>2059.0500000000002</v>
      </c>
      <c r="K135" s="242"/>
      <c r="L135" s="242"/>
      <c r="M135" s="242"/>
      <c r="N135" s="242"/>
      <c r="O135" s="242"/>
      <c r="P135" s="242"/>
      <c r="Q135" s="242"/>
      <c r="R135" s="242"/>
      <c r="S135" s="242"/>
      <c r="T135" s="242"/>
      <c r="U135" s="242"/>
    </row>
    <row r="136" spans="1:21" s="248" customFormat="1" ht="26.5" hidden="1" x14ac:dyDescent="0.35">
      <c r="A136" s="242"/>
      <c r="B136" s="243">
        <v>53975640</v>
      </c>
      <c r="C136" s="244"/>
      <c r="D136" s="245" t="s">
        <v>490</v>
      </c>
      <c r="E136" s="245" t="s">
        <v>491</v>
      </c>
      <c r="F136" s="243" t="s">
        <v>492</v>
      </c>
      <c r="G136" s="245" t="s">
        <v>926</v>
      </c>
      <c r="H136" s="245" t="s">
        <v>496</v>
      </c>
      <c r="I136" s="246">
        <v>45536</v>
      </c>
      <c r="J136" s="247">
        <v>18823.650000000001</v>
      </c>
      <c r="K136" s="242"/>
      <c r="L136" s="242"/>
      <c r="M136" s="242"/>
      <c r="N136" s="242"/>
      <c r="O136" s="242"/>
      <c r="P136" s="242"/>
      <c r="Q136" s="242"/>
      <c r="R136" s="242"/>
      <c r="S136" s="242"/>
      <c r="T136" s="242"/>
      <c r="U136" s="242"/>
    </row>
    <row r="137" spans="1:21" s="248" customFormat="1" ht="26.5" hidden="1" x14ac:dyDescent="0.35">
      <c r="A137" s="242"/>
      <c r="B137" s="243">
        <v>53975458</v>
      </c>
      <c r="C137" s="244"/>
      <c r="D137" s="245" t="s">
        <v>490</v>
      </c>
      <c r="E137" s="245" t="s">
        <v>491</v>
      </c>
      <c r="F137" s="243" t="s">
        <v>492</v>
      </c>
      <c r="G137" s="245" t="s">
        <v>849</v>
      </c>
      <c r="H137" s="245" t="s">
        <v>496</v>
      </c>
      <c r="I137" s="246">
        <v>45536</v>
      </c>
      <c r="J137" s="247">
        <v>881.5</v>
      </c>
      <c r="K137" s="242"/>
      <c r="L137" s="242"/>
      <c r="M137" s="242"/>
      <c r="N137" s="242"/>
      <c r="O137" s="242"/>
      <c r="P137" s="242"/>
      <c r="Q137" s="242"/>
      <c r="R137" s="242"/>
      <c r="S137" s="242"/>
      <c r="T137" s="242"/>
      <c r="U137" s="242"/>
    </row>
    <row r="138" spans="1:21" ht="26.5" hidden="1" x14ac:dyDescent="0.35">
      <c r="A138" s="277"/>
      <c r="B138" s="278">
        <v>50793630</v>
      </c>
      <c r="C138" s="279"/>
      <c r="D138" s="280" t="s">
        <v>490</v>
      </c>
      <c r="E138" s="280" t="s">
        <v>491</v>
      </c>
      <c r="F138" s="278" t="s">
        <v>492</v>
      </c>
      <c r="G138" s="280" t="s">
        <v>982</v>
      </c>
      <c r="H138" s="280" t="s">
        <v>496</v>
      </c>
      <c r="I138" s="281">
        <v>45448</v>
      </c>
      <c r="J138" s="282">
        <v>1150.99</v>
      </c>
      <c r="K138" s="277"/>
      <c r="L138" s="277"/>
      <c r="M138" s="277"/>
      <c r="N138" s="277"/>
      <c r="O138" s="277"/>
      <c r="P138" s="277"/>
      <c r="Q138" s="277"/>
      <c r="R138" s="277"/>
      <c r="S138" s="277"/>
      <c r="T138" s="277"/>
      <c r="U138" s="277"/>
    </row>
    <row r="139" spans="1:21" ht="26.5" hidden="1" x14ac:dyDescent="0.35">
      <c r="A139" s="277"/>
      <c r="B139" s="278">
        <v>50793631</v>
      </c>
      <c r="C139" s="279"/>
      <c r="D139" s="280" t="s">
        <v>490</v>
      </c>
      <c r="E139" s="280" t="s">
        <v>491</v>
      </c>
      <c r="F139" s="278" t="s">
        <v>492</v>
      </c>
      <c r="G139" s="280" t="s">
        <v>982</v>
      </c>
      <c r="H139" s="280" t="s">
        <v>496</v>
      </c>
      <c r="I139" s="281">
        <v>45448</v>
      </c>
      <c r="J139" s="282">
        <v>3873.92</v>
      </c>
      <c r="K139" s="277"/>
      <c r="L139" s="277"/>
      <c r="M139" s="277"/>
      <c r="N139" s="277"/>
      <c r="O139" s="277"/>
      <c r="P139" s="277"/>
      <c r="Q139" s="277"/>
      <c r="R139" s="277"/>
      <c r="S139" s="277"/>
      <c r="T139" s="277"/>
      <c r="U139" s="277"/>
    </row>
    <row r="140" spans="1:21" ht="26.5" hidden="1" x14ac:dyDescent="0.35">
      <c r="A140" s="277"/>
      <c r="B140" s="278">
        <v>50793632</v>
      </c>
      <c r="C140" s="279"/>
      <c r="D140" s="280" t="s">
        <v>490</v>
      </c>
      <c r="E140" s="280" t="s">
        <v>491</v>
      </c>
      <c r="F140" s="278" t="s">
        <v>492</v>
      </c>
      <c r="G140" s="280" t="s">
        <v>982</v>
      </c>
      <c r="H140" s="280" t="s">
        <v>496</v>
      </c>
      <c r="I140" s="281">
        <v>45448</v>
      </c>
      <c r="J140" s="282">
        <v>16498.87</v>
      </c>
      <c r="K140" s="277"/>
      <c r="L140" s="277"/>
      <c r="M140" s="277"/>
      <c r="N140" s="277"/>
      <c r="O140" s="277"/>
      <c r="P140" s="277"/>
      <c r="Q140" s="277"/>
      <c r="R140" s="277"/>
      <c r="S140" s="277"/>
      <c r="T140" s="277"/>
      <c r="U140" s="277"/>
    </row>
    <row r="141" spans="1:21" ht="26.5" hidden="1" x14ac:dyDescent="0.35">
      <c r="A141" s="277"/>
      <c r="B141" s="278">
        <v>50793633</v>
      </c>
      <c r="C141" s="279"/>
      <c r="D141" s="280" t="s">
        <v>490</v>
      </c>
      <c r="E141" s="280" t="s">
        <v>491</v>
      </c>
      <c r="F141" s="278" t="s">
        <v>492</v>
      </c>
      <c r="G141" s="280" t="s">
        <v>982</v>
      </c>
      <c r="H141" s="280" t="s">
        <v>496</v>
      </c>
      <c r="I141" s="281">
        <v>45448</v>
      </c>
      <c r="J141" s="282">
        <v>4552.33</v>
      </c>
      <c r="K141" s="277"/>
      <c r="L141" s="277"/>
      <c r="M141" s="277"/>
      <c r="N141" s="277"/>
      <c r="O141" s="277"/>
      <c r="P141" s="277"/>
      <c r="Q141" s="277"/>
      <c r="R141" s="277"/>
      <c r="S141" s="277"/>
      <c r="T141" s="277"/>
      <c r="U141" s="277"/>
    </row>
    <row r="142" spans="1:21" ht="26.5" hidden="1" x14ac:dyDescent="0.35">
      <c r="A142" s="277"/>
      <c r="B142" s="278">
        <v>50793634</v>
      </c>
      <c r="C142" s="279"/>
      <c r="D142" s="280" t="s">
        <v>490</v>
      </c>
      <c r="E142" s="280" t="s">
        <v>491</v>
      </c>
      <c r="F142" s="278" t="s">
        <v>492</v>
      </c>
      <c r="G142" s="280" t="s">
        <v>982</v>
      </c>
      <c r="H142" s="280" t="s">
        <v>496</v>
      </c>
      <c r="I142" s="281">
        <v>45448</v>
      </c>
      <c r="J142" s="282">
        <v>-28477.119999999999</v>
      </c>
      <c r="K142" s="277"/>
      <c r="L142" s="277"/>
      <c r="M142" s="277"/>
      <c r="N142" s="277"/>
      <c r="O142" s="277"/>
      <c r="P142" s="277"/>
      <c r="Q142" s="277"/>
      <c r="R142" s="277"/>
      <c r="S142" s="277"/>
      <c r="T142" s="277"/>
      <c r="U142" s="277"/>
    </row>
    <row r="143" spans="1:21" ht="26.5" hidden="1" x14ac:dyDescent="0.35">
      <c r="A143" s="277"/>
      <c r="B143" s="278">
        <v>50793629</v>
      </c>
      <c r="C143" s="279"/>
      <c r="D143" s="280" t="s">
        <v>490</v>
      </c>
      <c r="E143" s="280" t="s">
        <v>491</v>
      </c>
      <c r="F143" s="278" t="s">
        <v>492</v>
      </c>
      <c r="G143" s="280" t="s">
        <v>982</v>
      </c>
      <c r="H143" s="280" t="s">
        <v>496</v>
      </c>
      <c r="I143" s="281">
        <v>45448</v>
      </c>
      <c r="J143" s="282">
        <v>2401.0100000000002</v>
      </c>
      <c r="K143" s="277"/>
      <c r="L143" s="277"/>
      <c r="M143" s="277"/>
      <c r="N143" s="277"/>
      <c r="O143" s="277"/>
      <c r="P143" s="277"/>
      <c r="Q143" s="277"/>
      <c r="R143" s="277"/>
      <c r="S143" s="277"/>
      <c r="T143" s="277"/>
      <c r="U143" s="277"/>
    </row>
    <row r="144" spans="1:21" s="262" customFormat="1" ht="26.5" hidden="1" x14ac:dyDescent="0.35">
      <c r="A144" s="256"/>
      <c r="B144" s="257">
        <v>50667770</v>
      </c>
      <c r="C144" s="258"/>
      <c r="D144" s="259" t="s">
        <v>490</v>
      </c>
      <c r="E144" s="259" t="s">
        <v>491</v>
      </c>
      <c r="F144" s="257" t="s">
        <v>492</v>
      </c>
      <c r="G144" s="259" t="s">
        <v>740</v>
      </c>
      <c r="H144" s="259" t="s">
        <v>496</v>
      </c>
      <c r="I144" s="260">
        <v>45481</v>
      </c>
      <c r="J144" s="261">
        <v>731.89</v>
      </c>
      <c r="K144" s="256"/>
      <c r="L144" s="256"/>
      <c r="M144" s="256"/>
      <c r="N144" s="256"/>
      <c r="O144" s="256"/>
      <c r="P144" s="256"/>
      <c r="Q144" s="256"/>
      <c r="R144" s="256"/>
      <c r="S144" s="256"/>
      <c r="T144" s="256"/>
      <c r="U144" s="256"/>
    </row>
    <row r="145" spans="1:21" s="262" customFormat="1" ht="26.5" hidden="1" x14ac:dyDescent="0.35">
      <c r="A145" s="256"/>
      <c r="B145" s="257">
        <v>50548517</v>
      </c>
      <c r="C145" s="258"/>
      <c r="D145" s="259" t="s">
        <v>490</v>
      </c>
      <c r="E145" s="259" t="s">
        <v>491</v>
      </c>
      <c r="F145" s="257" t="s">
        <v>492</v>
      </c>
      <c r="G145" s="259" t="s">
        <v>792</v>
      </c>
      <c r="H145" s="259" t="s">
        <v>496</v>
      </c>
      <c r="I145" s="260">
        <v>45444</v>
      </c>
      <c r="J145" s="261">
        <v>1489.67</v>
      </c>
      <c r="K145" s="256"/>
      <c r="L145" s="256"/>
      <c r="M145" s="256"/>
      <c r="N145" s="256"/>
      <c r="O145" s="256"/>
      <c r="P145" s="256"/>
      <c r="Q145" s="256"/>
      <c r="R145" s="256"/>
      <c r="S145" s="256"/>
      <c r="T145" s="256"/>
      <c r="U145" s="256"/>
    </row>
    <row r="146" spans="1:21" s="262" customFormat="1" ht="26.5" hidden="1" x14ac:dyDescent="0.35">
      <c r="A146" s="256"/>
      <c r="B146" s="257">
        <v>50693987</v>
      </c>
      <c r="C146" s="258"/>
      <c r="D146" s="259" t="s">
        <v>490</v>
      </c>
      <c r="E146" s="259" t="s">
        <v>491</v>
      </c>
      <c r="F146" s="257" t="s">
        <v>492</v>
      </c>
      <c r="G146" s="259" t="s">
        <v>792</v>
      </c>
      <c r="H146" s="259" t="s">
        <v>496</v>
      </c>
      <c r="I146" s="260">
        <v>45481</v>
      </c>
      <c r="J146" s="261">
        <v>51.23</v>
      </c>
      <c r="K146" s="256"/>
      <c r="L146" s="256"/>
      <c r="M146" s="256"/>
      <c r="N146" s="256"/>
      <c r="O146" s="256"/>
      <c r="P146" s="256"/>
      <c r="Q146" s="256"/>
      <c r="R146" s="256"/>
      <c r="S146" s="256"/>
      <c r="T146" s="256"/>
      <c r="U146" s="256"/>
    </row>
    <row r="147" spans="1:21" s="248" customFormat="1" ht="26.5" hidden="1" x14ac:dyDescent="0.35">
      <c r="A147" s="242"/>
      <c r="B147" s="243">
        <v>50474597</v>
      </c>
      <c r="C147" s="244"/>
      <c r="D147" s="245" t="s">
        <v>490</v>
      </c>
      <c r="E147" s="245" t="s">
        <v>491</v>
      </c>
      <c r="F147" s="243" t="s">
        <v>492</v>
      </c>
      <c r="G147" s="245" t="s">
        <v>849</v>
      </c>
      <c r="H147" s="245" t="s">
        <v>496</v>
      </c>
      <c r="I147" s="246">
        <v>45444</v>
      </c>
      <c r="J147" s="247">
        <v>890.79</v>
      </c>
      <c r="K147" s="242"/>
      <c r="L147" s="242"/>
      <c r="M147" s="242"/>
      <c r="N147" s="242"/>
      <c r="O147" s="242"/>
      <c r="P147" s="242"/>
      <c r="Q147" s="242"/>
      <c r="R147" s="242"/>
      <c r="S147" s="242"/>
      <c r="T147" s="242"/>
      <c r="U147" s="242"/>
    </row>
    <row r="148" spans="1:21" s="248" customFormat="1" ht="26.5" hidden="1" x14ac:dyDescent="0.35">
      <c r="A148" s="242"/>
      <c r="B148" s="243">
        <v>50474710</v>
      </c>
      <c r="C148" s="244"/>
      <c r="D148" s="245" t="s">
        <v>490</v>
      </c>
      <c r="E148" s="245" t="s">
        <v>491</v>
      </c>
      <c r="F148" s="243" t="s">
        <v>492</v>
      </c>
      <c r="G148" s="245" t="s">
        <v>926</v>
      </c>
      <c r="H148" s="245" t="s">
        <v>496</v>
      </c>
      <c r="I148" s="246">
        <v>45444</v>
      </c>
      <c r="J148" s="247">
        <v>17212.189999999999</v>
      </c>
      <c r="K148" s="242"/>
      <c r="L148" s="242"/>
      <c r="M148" s="242"/>
      <c r="N148" s="242"/>
      <c r="O148" s="242"/>
      <c r="P148" s="242"/>
      <c r="Q148" s="242"/>
      <c r="R148" s="242"/>
      <c r="S148" s="242"/>
      <c r="T148" s="242"/>
      <c r="U148" s="242"/>
    </row>
    <row r="149" spans="1:21" s="262" customFormat="1" ht="26.5" hidden="1" x14ac:dyDescent="0.35">
      <c r="A149" s="256"/>
      <c r="B149" s="257">
        <v>52942079</v>
      </c>
      <c r="C149" s="258"/>
      <c r="D149" s="259" t="s">
        <v>490</v>
      </c>
      <c r="E149" s="259" t="s">
        <v>491</v>
      </c>
      <c r="F149" s="257" t="s">
        <v>492</v>
      </c>
      <c r="G149" s="259" t="s">
        <v>792</v>
      </c>
      <c r="H149" s="259" t="s">
        <v>496</v>
      </c>
      <c r="I149" s="260">
        <v>45505</v>
      </c>
      <c r="J149" s="261">
        <v>1396.13</v>
      </c>
      <c r="K149" s="256"/>
      <c r="L149" s="256"/>
      <c r="M149" s="256"/>
      <c r="N149" s="256"/>
      <c r="O149" s="256"/>
      <c r="P149" s="256"/>
      <c r="Q149" s="256"/>
      <c r="R149" s="256"/>
      <c r="S149" s="256"/>
      <c r="T149" s="256"/>
      <c r="U149" s="256"/>
    </row>
    <row r="150" spans="1:21" s="262" customFormat="1" ht="26.5" hidden="1" x14ac:dyDescent="0.35">
      <c r="A150" s="256"/>
      <c r="B150" s="257">
        <v>18035235</v>
      </c>
      <c r="C150" s="258"/>
      <c r="D150" s="259" t="s">
        <v>490</v>
      </c>
      <c r="E150" s="259" t="s">
        <v>491</v>
      </c>
      <c r="F150" s="257" t="s">
        <v>492</v>
      </c>
      <c r="G150" s="259" t="s">
        <v>740</v>
      </c>
      <c r="H150" s="259" t="s">
        <v>496</v>
      </c>
      <c r="I150" s="260">
        <v>45224</v>
      </c>
      <c r="J150" s="261">
        <v>495.03</v>
      </c>
      <c r="K150" s="256"/>
      <c r="L150" s="256"/>
      <c r="M150" s="256"/>
      <c r="N150" s="256"/>
      <c r="O150" s="256"/>
      <c r="P150" s="256"/>
      <c r="Q150" s="256"/>
      <c r="R150" s="256"/>
      <c r="S150" s="256"/>
      <c r="T150" s="256"/>
      <c r="U150" s="256"/>
    </row>
    <row r="151" spans="1:21" s="262" customFormat="1" ht="26.5" hidden="1" x14ac:dyDescent="0.35">
      <c r="A151" s="256"/>
      <c r="B151" s="257">
        <v>28082488</v>
      </c>
      <c r="C151" s="258"/>
      <c r="D151" s="259" t="s">
        <v>490</v>
      </c>
      <c r="E151" s="259" t="s">
        <v>491</v>
      </c>
      <c r="F151" s="257" t="s">
        <v>492</v>
      </c>
      <c r="G151" s="259" t="s">
        <v>808</v>
      </c>
      <c r="H151" s="259" t="s">
        <v>590</v>
      </c>
      <c r="I151" s="260">
        <v>45245</v>
      </c>
      <c r="J151" s="261">
        <v>1.67</v>
      </c>
      <c r="K151" s="256"/>
      <c r="L151" s="256"/>
      <c r="M151" s="256"/>
      <c r="N151" s="256"/>
      <c r="O151" s="256"/>
      <c r="P151" s="256"/>
      <c r="Q151" s="256"/>
      <c r="R151" s="256"/>
      <c r="S151" s="256"/>
      <c r="T151" s="256"/>
      <c r="U151" s="256"/>
    </row>
    <row r="152" spans="1:21" s="262" customFormat="1" ht="26.5" hidden="1" x14ac:dyDescent="0.35">
      <c r="A152" s="256"/>
      <c r="B152" s="257">
        <v>28082486</v>
      </c>
      <c r="C152" s="258"/>
      <c r="D152" s="259" t="s">
        <v>490</v>
      </c>
      <c r="E152" s="259" t="s">
        <v>491</v>
      </c>
      <c r="F152" s="257" t="s">
        <v>492</v>
      </c>
      <c r="G152" s="259" t="s">
        <v>808</v>
      </c>
      <c r="H152" s="259" t="s">
        <v>590</v>
      </c>
      <c r="I152" s="260">
        <v>45245</v>
      </c>
      <c r="J152" s="261">
        <v>-6.27</v>
      </c>
      <c r="K152" s="256"/>
      <c r="L152" s="256"/>
      <c r="M152" s="256"/>
      <c r="N152" s="256"/>
      <c r="O152" s="256"/>
      <c r="P152" s="256"/>
      <c r="Q152" s="256"/>
      <c r="R152" s="256"/>
      <c r="S152" s="256"/>
      <c r="T152" s="256"/>
      <c r="U152" s="256"/>
    </row>
    <row r="153" spans="1:21" s="262" customFormat="1" ht="26.5" hidden="1" x14ac:dyDescent="0.35">
      <c r="A153" s="256"/>
      <c r="B153" s="257">
        <v>28082491</v>
      </c>
      <c r="C153" s="258"/>
      <c r="D153" s="259" t="s">
        <v>490</v>
      </c>
      <c r="E153" s="259" t="s">
        <v>491</v>
      </c>
      <c r="F153" s="257" t="s">
        <v>492</v>
      </c>
      <c r="G153" s="259" t="s">
        <v>808</v>
      </c>
      <c r="H153" s="259" t="s">
        <v>590</v>
      </c>
      <c r="I153" s="260">
        <v>45245</v>
      </c>
      <c r="J153" s="261">
        <v>273.02999999999997</v>
      </c>
      <c r="K153" s="256"/>
      <c r="L153" s="256"/>
      <c r="M153" s="256"/>
      <c r="N153" s="256"/>
      <c r="O153" s="256"/>
      <c r="P153" s="256"/>
      <c r="Q153" s="256"/>
      <c r="R153" s="256"/>
      <c r="S153" s="256"/>
      <c r="T153" s="256"/>
      <c r="U153" s="256"/>
    </row>
    <row r="154" spans="1:21" s="262" customFormat="1" ht="39.5" hidden="1" x14ac:dyDescent="0.35">
      <c r="A154" s="256"/>
      <c r="B154" s="257">
        <v>28199141</v>
      </c>
      <c r="C154" s="258"/>
      <c r="D154" s="259" t="s">
        <v>490</v>
      </c>
      <c r="E154" s="259" t="s">
        <v>491</v>
      </c>
      <c r="F154" s="257" t="s">
        <v>492</v>
      </c>
      <c r="G154" s="259" t="s">
        <v>792</v>
      </c>
      <c r="H154" s="259" t="s">
        <v>590</v>
      </c>
      <c r="I154" s="260">
        <v>45245</v>
      </c>
      <c r="J154" s="261">
        <v>18.79</v>
      </c>
      <c r="K154" s="259" t="s">
        <v>501</v>
      </c>
      <c r="L154" s="259" t="s">
        <v>2365</v>
      </c>
      <c r="M154" s="259" t="s">
        <v>2380</v>
      </c>
      <c r="N154" s="256"/>
      <c r="O154" s="256"/>
      <c r="P154" s="256"/>
      <c r="Q154" s="256"/>
      <c r="R154" s="256"/>
      <c r="S154" s="256"/>
      <c r="T154" s="256"/>
      <c r="U154" s="256"/>
    </row>
    <row r="155" spans="1:21" s="248" customFormat="1" ht="26.5" hidden="1" x14ac:dyDescent="0.35">
      <c r="A155" s="242"/>
      <c r="B155" s="243">
        <v>52199914</v>
      </c>
      <c r="C155" s="244"/>
      <c r="D155" s="245" t="s">
        <v>490</v>
      </c>
      <c r="E155" s="245" t="s">
        <v>491</v>
      </c>
      <c r="F155" s="243" t="s">
        <v>492</v>
      </c>
      <c r="G155" s="245" t="s">
        <v>495</v>
      </c>
      <c r="H155" s="245" t="s">
        <v>496</v>
      </c>
      <c r="I155" s="246">
        <v>45474</v>
      </c>
      <c r="J155" s="247">
        <v>186.86</v>
      </c>
      <c r="K155" s="242"/>
      <c r="L155" s="242"/>
      <c r="M155" s="242"/>
      <c r="N155" s="242"/>
      <c r="O155" s="242"/>
      <c r="P155" s="242"/>
      <c r="Q155" s="242"/>
      <c r="R155" s="242"/>
      <c r="S155" s="242"/>
      <c r="T155" s="242"/>
      <c r="U155" s="242"/>
    </row>
    <row r="156" spans="1:21" s="262" customFormat="1" ht="26.5" hidden="1" x14ac:dyDescent="0.35">
      <c r="A156" s="256"/>
      <c r="B156" s="257">
        <v>52069249</v>
      </c>
      <c r="C156" s="258"/>
      <c r="D156" s="259" t="s">
        <v>490</v>
      </c>
      <c r="E156" s="259" t="s">
        <v>491</v>
      </c>
      <c r="F156" s="257" t="s">
        <v>492</v>
      </c>
      <c r="G156" s="259" t="s">
        <v>879</v>
      </c>
      <c r="H156" s="259" t="s">
        <v>496</v>
      </c>
      <c r="I156" s="260">
        <v>45535</v>
      </c>
      <c r="J156" s="261">
        <v>-3.54</v>
      </c>
      <c r="K156" s="256"/>
      <c r="L156" s="256"/>
      <c r="M156" s="256"/>
      <c r="N156" s="256"/>
      <c r="O156" s="256"/>
      <c r="P156" s="256"/>
      <c r="Q156" s="256"/>
      <c r="R156" s="256"/>
      <c r="S156" s="256"/>
      <c r="T156" s="256"/>
      <c r="U156" s="256"/>
    </row>
    <row r="157" spans="1:21" s="262" customFormat="1" ht="26.5" hidden="1" x14ac:dyDescent="0.35">
      <c r="A157" s="256"/>
      <c r="B157" s="257">
        <v>52069254</v>
      </c>
      <c r="C157" s="258"/>
      <c r="D157" s="259" t="s">
        <v>490</v>
      </c>
      <c r="E157" s="259" t="s">
        <v>491</v>
      </c>
      <c r="F157" s="257" t="s">
        <v>492</v>
      </c>
      <c r="G157" s="259" t="s">
        <v>879</v>
      </c>
      <c r="H157" s="259" t="s">
        <v>496</v>
      </c>
      <c r="I157" s="260">
        <v>45535</v>
      </c>
      <c r="J157" s="261">
        <v>-0.31</v>
      </c>
      <c r="K157" s="256"/>
      <c r="L157" s="256"/>
      <c r="M157" s="256"/>
      <c r="N157" s="256"/>
      <c r="O157" s="256"/>
      <c r="P157" s="256"/>
      <c r="Q157" s="256"/>
      <c r="R157" s="256"/>
      <c r="S157" s="256"/>
      <c r="T157" s="256"/>
      <c r="U157" s="256"/>
    </row>
    <row r="158" spans="1:21" s="262" customFormat="1" ht="26.5" hidden="1" x14ac:dyDescent="0.35">
      <c r="A158" s="256"/>
      <c r="B158" s="257">
        <v>52069236</v>
      </c>
      <c r="C158" s="258"/>
      <c r="D158" s="259" t="s">
        <v>490</v>
      </c>
      <c r="E158" s="259" t="s">
        <v>491</v>
      </c>
      <c r="F158" s="257" t="s">
        <v>492</v>
      </c>
      <c r="G158" s="259" t="s">
        <v>879</v>
      </c>
      <c r="H158" s="259" t="s">
        <v>496</v>
      </c>
      <c r="I158" s="260">
        <v>45535</v>
      </c>
      <c r="J158" s="261">
        <v>-2.84</v>
      </c>
      <c r="K158" s="256"/>
      <c r="L158" s="256"/>
      <c r="M158" s="256"/>
      <c r="N158" s="256"/>
      <c r="O158" s="256"/>
      <c r="P158" s="256"/>
      <c r="Q158" s="256"/>
      <c r="R158" s="256"/>
      <c r="S158" s="256"/>
      <c r="T158" s="256"/>
      <c r="U158" s="256"/>
    </row>
    <row r="159" spans="1:21" s="262" customFormat="1" ht="26.5" hidden="1" x14ac:dyDescent="0.35">
      <c r="A159" s="256"/>
      <c r="B159" s="257">
        <v>52218186</v>
      </c>
      <c r="C159" s="258"/>
      <c r="D159" s="259" t="s">
        <v>490</v>
      </c>
      <c r="E159" s="259" t="s">
        <v>491</v>
      </c>
      <c r="F159" s="257" t="s">
        <v>492</v>
      </c>
      <c r="G159" s="259" t="s">
        <v>792</v>
      </c>
      <c r="H159" s="259" t="s">
        <v>496</v>
      </c>
      <c r="I159" s="260">
        <v>45474</v>
      </c>
      <c r="J159" s="261">
        <v>13.08</v>
      </c>
      <c r="K159" s="256"/>
      <c r="L159" s="256"/>
      <c r="M159" s="256"/>
      <c r="N159" s="256"/>
      <c r="O159" s="256"/>
      <c r="P159" s="256"/>
      <c r="Q159" s="256"/>
      <c r="R159" s="256"/>
      <c r="S159" s="256"/>
      <c r="T159" s="256"/>
      <c r="U159" s="256"/>
    </row>
    <row r="160" spans="1:21" s="262" customFormat="1" ht="26.5" hidden="1" x14ac:dyDescent="0.35">
      <c r="A160" s="256"/>
      <c r="B160" s="257">
        <v>52063449</v>
      </c>
      <c r="C160" s="258"/>
      <c r="D160" s="259" t="s">
        <v>490</v>
      </c>
      <c r="E160" s="259" t="s">
        <v>491</v>
      </c>
      <c r="F160" s="257" t="s">
        <v>492</v>
      </c>
      <c r="G160" s="259" t="s">
        <v>792</v>
      </c>
      <c r="H160" s="259" t="s">
        <v>496</v>
      </c>
      <c r="I160" s="260">
        <v>45504</v>
      </c>
      <c r="J160" s="261">
        <v>10.97</v>
      </c>
      <c r="K160" s="256"/>
      <c r="L160" s="256"/>
      <c r="M160" s="256"/>
      <c r="N160" s="256"/>
      <c r="O160" s="256"/>
      <c r="P160" s="256"/>
      <c r="Q160" s="256"/>
      <c r="R160" s="256"/>
      <c r="S160" s="256"/>
      <c r="T160" s="256"/>
      <c r="U160" s="256"/>
    </row>
    <row r="161" spans="1:21" s="262" customFormat="1" ht="26.5" hidden="1" x14ac:dyDescent="0.35">
      <c r="A161" s="256"/>
      <c r="B161" s="257">
        <v>52063448</v>
      </c>
      <c r="C161" s="258"/>
      <c r="D161" s="259" t="s">
        <v>490</v>
      </c>
      <c r="E161" s="259" t="s">
        <v>491</v>
      </c>
      <c r="F161" s="257" t="s">
        <v>492</v>
      </c>
      <c r="G161" s="259" t="s">
        <v>792</v>
      </c>
      <c r="H161" s="259" t="s">
        <v>496</v>
      </c>
      <c r="I161" s="260">
        <v>45505</v>
      </c>
      <c r="J161" s="261">
        <v>33.35</v>
      </c>
      <c r="K161" s="256"/>
      <c r="L161" s="256"/>
      <c r="M161" s="256"/>
      <c r="N161" s="256"/>
      <c r="O161" s="256"/>
      <c r="P161" s="256"/>
      <c r="Q161" s="256"/>
      <c r="R161" s="256"/>
      <c r="S161" s="256"/>
      <c r="T161" s="256"/>
      <c r="U161" s="256"/>
    </row>
    <row r="162" spans="1:21" s="248" customFormat="1" ht="26.5" hidden="1" x14ac:dyDescent="0.35">
      <c r="A162" s="242"/>
      <c r="B162" s="243">
        <v>52028523</v>
      </c>
      <c r="C162" s="244"/>
      <c r="D162" s="245" t="s">
        <v>490</v>
      </c>
      <c r="E162" s="245" t="s">
        <v>491</v>
      </c>
      <c r="F162" s="243" t="s">
        <v>492</v>
      </c>
      <c r="G162" s="245" t="s">
        <v>495</v>
      </c>
      <c r="H162" s="245" t="s">
        <v>496</v>
      </c>
      <c r="I162" s="246">
        <v>45504</v>
      </c>
      <c r="J162" s="247">
        <v>142.29</v>
      </c>
      <c r="K162" s="242"/>
      <c r="L162" s="242"/>
      <c r="M162" s="242"/>
      <c r="N162" s="242"/>
      <c r="O162" s="242"/>
      <c r="P162" s="242"/>
      <c r="Q162" s="242"/>
      <c r="R162" s="242"/>
      <c r="S162" s="242"/>
      <c r="T162" s="242"/>
      <c r="U162" s="242"/>
    </row>
    <row r="163" spans="1:21" s="262" customFormat="1" ht="26.5" hidden="1" x14ac:dyDescent="0.35">
      <c r="A163" s="256"/>
      <c r="B163" s="257">
        <v>52028522</v>
      </c>
      <c r="C163" s="258"/>
      <c r="D163" s="259" t="s">
        <v>490</v>
      </c>
      <c r="E163" s="259" t="s">
        <v>491</v>
      </c>
      <c r="F163" s="257" t="s">
        <v>492</v>
      </c>
      <c r="G163" s="259" t="s">
        <v>740</v>
      </c>
      <c r="H163" s="259" t="s">
        <v>496</v>
      </c>
      <c r="I163" s="260">
        <v>45505</v>
      </c>
      <c r="J163" s="261">
        <v>476.45</v>
      </c>
      <c r="K163" s="256"/>
      <c r="L163" s="256"/>
      <c r="M163" s="256"/>
      <c r="N163" s="256"/>
      <c r="O163" s="256"/>
      <c r="P163" s="256"/>
      <c r="Q163" s="256"/>
      <c r="R163" s="256"/>
      <c r="S163" s="256"/>
      <c r="T163" s="256"/>
      <c r="U163" s="256"/>
    </row>
    <row r="164" spans="1:21" s="248" customFormat="1" ht="26.5" hidden="1" x14ac:dyDescent="0.35">
      <c r="A164" s="242"/>
      <c r="B164" s="243">
        <v>52028520</v>
      </c>
      <c r="C164" s="244"/>
      <c r="D164" s="245" t="s">
        <v>490</v>
      </c>
      <c r="E164" s="245" t="s">
        <v>491</v>
      </c>
      <c r="F164" s="243" t="s">
        <v>492</v>
      </c>
      <c r="G164" s="245" t="s">
        <v>495</v>
      </c>
      <c r="H164" s="245" t="s">
        <v>496</v>
      </c>
      <c r="I164" s="246">
        <v>45484</v>
      </c>
      <c r="J164" s="247">
        <v>14.52</v>
      </c>
      <c r="K164" s="242"/>
      <c r="L164" s="242"/>
      <c r="M164" s="242"/>
      <c r="N164" s="242"/>
      <c r="O164" s="242"/>
      <c r="P164" s="242"/>
      <c r="Q164" s="242"/>
      <c r="R164" s="242"/>
      <c r="S164" s="242"/>
      <c r="T164" s="242"/>
      <c r="U164" s="242"/>
    </row>
    <row r="165" spans="1:21" s="262" customFormat="1" ht="26.5" hidden="1" x14ac:dyDescent="0.35">
      <c r="A165" s="256"/>
      <c r="B165" s="257">
        <v>52220607</v>
      </c>
      <c r="C165" s="258"/>
      <c r="D165" s="259" t="s">
        <v>490</v>
      </c>
      <c r="E165" s="259" t="s">
        <v>491</v>
      </c>
      <c r="F165" s="257" t="s">
        <v>492</v>
      </c>
      <c r="G165" s="259" t="s">
        <v>879</v>
      </c>
      <c r="H165" s="259" t="s">
        <v>496</v>
      </c>
      <c r="I165" s="260">
        <v>45535</v>
      </c>
      <c r="J165" s="261">
        <v>-4</v>
      </c>
      <c r="K165" s="256"/>
      <c r="L165" s="256"/>
      <c r="M165" s="256"/>
      <c r="N165" s="256"/>
      <c r="O165" s="256"/>
      <c r="P165" s="256"/>
      <c r="Q165" s="256"/>
      <c r="R165" s="256"/>
      <c r="S165" s="256"/>
      <c r="T165" s="256"/>
      <c r="U165" s="256"/>
    </row>
    <row r="166" spans="1:21" s="262" customFormat="1" ht="26.5" hidden="1" x14ac:dyDescent="0.35">
      <c r="A166" s="256"/>
      <c r="B166" s="257">
        <v>51734088</v>
      </c>
      <c r="C166" s="258"/>
      <c r="D166" s="259" t="s">
        <v>490</v>
      </c>
      <c r="E166" s="259" t="s">
        <v>491</v>
      </c>
      <c r="F166" s="257" t="s">
        <v>492</v>
      </c>
      <c r="G166" s="259" t="s">
        <v>792</v>
      </c>
      <c r="H166" s="259" t="s">
        <v>496</v>
      </c>
      <c r="I166" s="260">
        <v>45474</v>
      </c>
      <c r="J166" s="261">
        <v>799.96</v>
      </c>
      <c r="K166" s="256"/>
      <c r="L166" s="256"/>
      <c r="M166" s="256"/>
      <c r="N166" s="256"/>
      <c r="O166" s="256"/>
      <c r="P166" s="256"/>
      <c r="Q166" s="256"/>
      <c r="R166" s="256"/>
      <c r="S166" s="256"/>
      <c r="T166" s="256"/>
      <c r="U166" s="256"/>
    </row>
    <row r="167" spans="1:21" s="248" customFormat="1" ht="26.5" hidden="1" x14ac:dyDescent="0.35">
      <c r="A167" s="242"/>
      <c r="B167" s="243">
        <v>51673594</v>
      </c>
      <c r="C167" s="244"/>
      <c r="D167" s="245" t="s">
        <v>490</v>
      </c>
      <c r="E167" s="245" t="s">
        <v>491</v>
      </c>
      <c r="F167" s="243" t="s">
        <v>492</v>
      </c>
      <c r="G167" s="245" t="s">
        <v>936</v>
      </c>
      <c r="H167" s="245" t="s">
        <v>496</v>
      </c>
      <c r="I167" s="246">
        <v>45474</v>
      </c>
      <c r="J167" s="247">
        <v>2083.21</v>
      </c>
      <c r="K167" s="242"/>
      <c r="L167" s="242"/>
      <c r="M167" s="242"/>
      <c r="N167" s="242"/>
      <c r="O167" s="242"/>
      <c r="P167" s="242"/>
      <c r="Q167" s="242"/>
      <c r="R167" s="242"/>
      <c r="S167" s="242"/>
      <c r="T167" s="242"/>
      <c r="U167" s="242"/>
    </row>
    <row r="168" spans="1:21" s="248" customFormat="1" ht="26.5" hidden="1" x14ac:dyDescent="0.35">
      <c r="A168" s="242"/>
      <c r="B168" s="243">
        <v>51673602</v>
      </c>
      <c r="C168" s="244"/>
      <c r="D168" s="245" t="s">
        <v>490</v>
      </c>
      <c r="E168" s="245" t="s">
        <v>491</v>
      </c>
      <c r="F168" s="243" t="s">
        <v>492</v>
      </c>
      <c r="G168" s="245" t="s">
        <v>926</v>
      </c>
      <c r="H168" s="245" t="s">
        <v>496</v>
      </c>
      <c r="I168" s="246">
        <v>45474</v>
      </c>
      <c r="J168" s="247">
        <v>7363.28</v>
      </c>
      <c r="K168" s="242"/>
      <c r="L168" s="242"/>
      <c r="M168" s="242"/>
      <c r="N168" s="242"/>
      <c r="O168" s="242"/>
      <c r="P168" s="242"/>
      <c r="Q168" s="242"/>
      <c r="R168" s="242"/>
      <c r="S168" s="242"/>
      <c r="T168" s="242"/>
      <c r="U168" s="242"/>
    </row>
    <row r="169" spans="1:21" s="248" customFormat="1" ht="26.5" hidden="1" x14ac:dyDescent="0.35">
      <c r="A169" s="242"/>
      <c r="B169" s="243">
        <v>51673753</v>
      </c>
      <c r="C169" s="244"/>
      <c r="D169" s="245" t="s">
        <v>490</v>
      </c>
      <c r="E169" s="245" t="s">
        <v>491</v>
      </c>
      <c r="F169" s="243" t="s">
        <v>492</v>
      </c>
      <c r="G169" s="245" t="s">
        <v>849</v>
      </c>
      <c r="H169" s="245" t="s">
        <v>496</v>
      </c>
      <c r="I169" s="246">
        <v>45474</v>
      </c>
      <c r="J169" s="247">
        <v>890.02</v>
      </c>
      <c r="K169" s="242"/>
      <c r="L169" s="242"/>
      <c r="M169" s="242"/>
      <c r="N169" s="242"/>
      <c r="O169" s="242"/>
      <c r="P169" s="242"/>
      <c r="Q169" s="242"/>
      <c r="R169" s="242"/>
      <c r="S169" s="242"/>
      <c r="T169" s="242"/>
      <c r="U169" s="242"/>
    </row>
    <row r="170" spans="1:21" s="248" customFormat="1" ht="26.5" hidden="1" x14ac:dyDescent="0.35">
      <c r="A170" s="242"/>
      <c r="B170" s="243">
        <v>51673561</v>
      </c>
      <c r="C170" s="244"/>
      <c r="D170" s="245" t="s">
        <v>490</v>
      </c>
      <c r="E170" s="245" t="s">
        <v>491</v>
      </c>
      <c r="F170" s="243" t="s">
        <v>492</v>
      </c>
      <c r="G170" s="245" t="s">
        <v>936</v>
      </c>
      <c r="H170" s="245" t="s">
        <v>496</v>
      </c>
      <c r="I170" s="246">
        <v>45474</v>
      </c>
      <c r="J170" s="247">
        <v>313.16000000000003</v>
      </c>
      <c r="K170" s="242"/>
      <c r="L170" s="242"/>
      <c r="M170" s="242"/>
      <c r="N170" s="242"/>
      <c r="O170" s="242"/>
      <c r="P170" s="242"/>
      <c r="Q170" s="242"/>
      <c r="R170" s="242"/>
      <c r="S170" s="242"/>
      <c r="T170" s="242"/>
      <c r="U170" s="242"/>
    </row>
    <row r="171" spans="1:21" s="248" customFormat="1" ht="26.5" hidden="1" x14ac:dyDescent="0.35">
      <c r="A171" s="242"/>
      <c r="B171" s="243">
        <v>51673563</v>
      </c>
      <c r="C171" s="244"/>
      <c r="D171" s="245" t="s">
        <v>490</v>
      </c>
      <c r="E171" s="245" t="s">
        <v>491</v>
      </c>
      <c r="F171" s="243" t="s">
        <v>492</v>
      </c>
      <c r="G171" s="245" t="s">
        <v>936</v>
      </c>
      <c r="H171" s="245" t="s">
        <v>496</v>
      </c>
      <c r="I171" s="246">
        <v>45474</v>
      </c>
      <c r="J171" s="247">
        <v>778.39</v>
      </c>
      <c r="K171" s="242"/>
      <c r="L171" s="242"/>
      <c r="M171" s="242"/>
      <c r="N171" s="242"/>
      <c r="O171" s="242"/>
      <c r="P171" s="242"/>
      <c r="Q171" s="242"/>
      <c r="R171" s="242"/>
      <c r="S171" s="242"/>
      <c r="T171" s="242"/>
      <c r="U171" s="242"/>
    </row>
    <row r="172" spans="1:21" s="269" customFormat="1" ht="26.5" hidden="1" x14ac:dyDescent="0.35">
      <c r="A172" s="263"/>
      <c r="B172" s="264">
        <v>27587250</v>
      </c>
      <c r="C172" s="265"/>
      <c r="D172" s="266" t="s">
        <v>490</v>
      </c>
      <c r="E172" s="266" t="s">
        <v>491</v>
      </c>
      <c r="F172" s="264" t="s">
        <v>492</v>
      </c>
      <c r="G172" s="266" t="s">
        <v>747</v>
      </c>
      <c r="H172" s="266" t="s">
        <v>496</v>
      </c>
      <c r="I172" s="267">
        <v>45195</v>
      </c>
      <c r="J172" s="268">
        <v>23.81</v>
      </c>
      <c r="K172" s="263"/>
      <c r="L172" s="263"/>
      <c r="M172" s="263"/>
      <c r="N172" s="263"/>
      <c r="O172" s="263"/>
      <c r="P172" s="263"/>
      <c r="Q172" s="263"/>
      <c r="R172" s="263"/>
      <c r="S172" s="263"/>
      <c r="T172" s="263"/>
      <c r="U172" s="263"/>
    </row>
    <row r="173" spans="1:21" s="269" customFormat="1" ht="26.5" hidden="1" x14ac:dyDescent="0.35">
      <c r="A173" s="263"/>
      <c r="B173" s="264">
        <v>27587251</v>
      </c>
      <c r="C173" s="265"/>
      <c r="D173" s="266" t="s">
        <v>490</v>
      </c>
      <c r="E173" s="266" t="s">
        <v>491</v>
      </c>
      <c r="F173" s="264" t="s">
        <v>492</v>
      </c>
      <c r="G173" s="266" t="s">
        <v>747</v>
      </c>
      <c r="H173" s="266" t="s">
        <v>496</v>
      </c>
      <c r="I173" s="267">
        <v>45195</v>
      </c>
      <c r="J173" s="268">
        <v>1308.22</v>
      </c>
      <c r="K173" s="263"/>
      <c r="L173" s="263"/>
      <c r="M173" s="263"/>
      <c r="N173" s="263"/>
      <c r="O173" s="263"/>
      <c r="P173" s="263"/>
      <c r="Q173" s="263"/>
      <c r="R173" s="263"/>
      <c r="S173" s="263"/>
      <c r="T173" s="263"/>
      <c r="U173" s="263"/>
    </row>
    <row r="174" spans="1:21" s="262" customFormat="1" ht="26.5" hidden="1" x14ac:dyDescent="0.35">
      <c r="A174" s="256"/>
      <c r="B174" s="257">
        <v>51424071</v>
      </c>
      <c r="C174" s="258"/>
      <c r="D174" s="259" t="s">
        <v>490</v>
      </c>
      <c r="E174" s="259" t="s">
        <v>491</v>
      </c>
      <c r="F174" s="257" t="s">
        <v>492</v>
      </c>
      <c r="G174" s="259" t="s">
        <v>808</v>
      </c>
      <c r="H174" s="259" t="s">
        <v>590</v>
      </c>
      <c r="I174" s="260">
        <v>45492</v>
      </c>
      <c r="J174" s="261">
        <v>703.43</v>
      </c>
      <c r="K174" s="256"/>
      <c r="L174" s="256"/>
      <c r="M174" s="256"/>
      <c r="N174" s="256"/>
      <c r="O174" s="256"/>
      <c r="P174" s="256"/>
      <c r="Q174" s="256"/>
      <c r="R174" s="256"/>
      <c r="S174" s="256"/>
      <c r="T174" s="256"/>
      <c r="U174" s="256"/>
    </row>
    <row r="175" spans="1:21" s="262" customFormat="1" hidden="1" x14ac:dyDescent="0.35">
      <c r="A175" s="256"/>
      <c r="B175" s="257">
        <v>51424072</v>
      </c>
      <c r="C175" s="258"/>
      <c r="D175" s="259" t="s">
        <v>490</v>
      </c>
      <c r="E175" s="259" t="s">
        <v>491</v>
      </c>
      <c r="F175" s="257" t="s">
        <v>492</v>
      </c>
      <c r="G175" s="259" t="s">
        <v>740</v>
      </c>
      <c r="H175" s="259" t="s">
        <v>590</v>
      </c>
      <c r="I175" s="260">
        <v>45474</v>
      </c>
      <c r="J175" s="261">
        <v>563.1</v>
      </c>
      <c r="K175" s="256"/>
      <c r="L175" s="256"/>
      <c r="M175" s="256"/>
      <c r="N175" s="256"/>
      <c r="O175" s="256"/>
      <c r="P175" s="256"/>
      <c r="Q175" s="256"/>
      <c r="R175" s="256"/>
      <c r="S175" s="256"/>
      <c r="T175" s="256"/>
      <c r="U175" s="256"/>
    </row>
    <row r="176" spans="1:21" s="262" customFormat="1" ht="26.5" hidden="1" x14ac:dyDescent="0.35">
      <c r="A176" s="256"/>
      <c r="B176" s="257">
        <v>51461450</v>
      </c>
      <c r="C176" s="258"/>
      <c r="D176" s="259" t="s">
        <v>490</v>
      </c>
      <c r="E176" s="259" t="s">
        <v>491</v>
      </c>
      <c r="F176" s="257" t="s">
        <v>492</v>
      </c>
      <c r="G176" s="259" t="s">
        <v>879</v>
      </c>
      <c r="H176" s="259" t="s">
        <v>496</v>
      </c>
      <c r="I176" s="260">
        <v>45504</v>
      </c>
      <c r="J176" s="261">
        <v>-0.15</v>
      </c>
      <c r="K176" s="256"/>
      <c r="L176" s="256"/>
      <c r="M176" s="256"/>
      <c r="N176" s="256"/>
      <c r="O176" s="256"/>
      <c r="P176" s="256"/>
      <c r="Q176" s="256"/>
      <c r="R176" s="256"/>
      <c r="S176" s="256"/>
      <c r="T176" s="256"/>
      <c r="U176" s="256"/>
    </row>
    <row r="177" spans="1:21" s="248" customFormat="1" ht="26.5" hidden="1" x14ac:dyDescent="0.35">
      <c r="A177" s="242"/>
      <c r="B177" s="243">
        <v>51443752</v>
      </c>
      <c r="C177" s="244"/>
      <c r="D177" s="245" t="s">
        <v>490</v>
      </c>
      <c r="E177" s="245" t="s">
        <v>491</v>
      </c>
      <c r="F177" s="243" t="s">
        <v>492</v>
      </c>
      <c r="G177" s="245" t="s">
        <v>495</v>
      </c>
      <c r="H177" s="245" t="s">
        <v>496</v>
      </c>
      <c r="I177" s="246">
        <v>45474</v>
      </c>
      <c r="J177" s="247">
        <v>97.6</v>
      </c>
      <c r="K177" s="242"/>
      <c r="L177" s="242"/>
      <c r="M177" s="242"/>
      <c r="N177" s="242"/>
      <c r="O177" s="242"/>
      <c r="P177" s="242"/>
      <c r="Q177" s="242"/>
      <c r="R177" s="242"/>
      <c r="S177" s="242"/>
      <c r="T177" s="242"/>
      <c r="U177" s="242"/>
    </row>
    <row r="178" spans="1:21" s="262" customFormat="1" ht="26.5" hidden="1" x14ac:dyDescent="0.35">
      <c r="A178" s="256"/>
      <c r="B178" s="257">
        <v>51433679</v>
      </c>
      <c r="C178" s="258"/>
      <c r="D178" s="259" t="s">
        <v>490</v>
      </c>
      <c r="E178" s="259" t="s">
        <v>491</v>
      </c>
      <c r="F178" s="257" t="s">
        <v>492</v>
      </c>
      <c r="G178" s="259" t="s">
        <v>792</v>
      </c>
      <c r="H178" s="259" t="s">
        <v>590</v>
      </c>
      <c r="I178" s="260">
        <v>45474</v>
      </c>
      <c r="J178" s="261">
        <v>39.42</v>
      </c>
      <c r="K178" s="256"/>
      <c r="L178" s="256"/>
      <c r="M178" s="256"/>
      <c r="N178" s="256"/>
      <c r="O178" s="256"/>
      <c r="P178" s="256"/>
      <c r="Q178" s="256"/>
      <c r="R178" s="256"/>
      <c r="S178" s="256"/>
      <c r="T178" s="256"/>
      <c r="U178" s="256"/>
    </row>
    <row r="179" spans="1:21" s="262" customFormat="1" ht="26.5" hidden="1" x14ac:dyDescent="0.35">
      <c r="A179" s="256"/>
      <c r="B179" s="257">
        <v>51433678</v>
      </c>
      <c r="C179" s="258"/>
      <c r="D179" s="259" t="s">
        <v>490</v>
      </c>
      <c r="E179" s="259" t="s">
        <v>491</v>
      </c>
      <c r="F179" s="257" t="s">
        <v>492</v>
      </c>
      <c r="G179" s="259" t="s">
        <v>792</v>
      </c>
      <c r="H179" s="259" t="s">
        <v>590</v>
      </c>
      <c r="I179" s="260">
        <v>45492</v>
      </c>
      <c r="J179" s="261">
        <v>49.24</v>
      </c>
      <c r="K179" s="256"/>
      <c r="L179" s="256"/>
      <c r="M179" s="256"/>
      <c r="N179" s="256"/>
      <c r="O179" s="256"/>
      <c r="P179" s="256"/>
      <c r="Q179" s="256"/>
      <c r="R179" s="256"/>
      <c r="S179" s="256"/>
      <c r="T179" s="256"/>
      <c r="U179" s="256"/>
    </row>
    <row r="180" spans="1:21" s="255" customFormat="1" ht="26.5" hidden="1" x14ac:dyDescent="0.35">
      <c r="A180" s="249"/>
      <c r="B180" s="250">
        <v>51216009</v>
      </c>
      <c r="C180" s="251"/>
      <c r="D180" s="252" t="s">
        <v>2381</v>
      </c>
      <c r="E180" s="252" t="s">
        <v>491</v>
      </c>
      <c r="F180" s="250" t="s">
        <v>492</v>
      </c>
      <c r="G180" s="252" t="s">
        <v>792</v>
      </c>
      <c r="H180" s="252" t="s">
        <v>496</v>
      </c>
      <c r="I180" s="253">
        <v>45444</v>
      </c>
      <c r="J180" s="254">
        <v>101.21</v>
      </c>
      <c r="K180" s="249"/>
      <c r="L180" s="249"/>
      <c r="M180" s="249"/>
      <c r="N180" s="249"/>
      <c r="O180" s="249"/>
      <c r="P180" s="249"/>
      <c r="Q180" s="249"/>
      <c r="R180" s="249"/>
      <c r="S180" s="249"/>
      <c r="T180" s="249"/>
      <c r="U180" s="249"/>
    </row>
    <row r="181" spans="1:21" s="289" customFormat="1" ht="26.5" hidden="1" x14ac:dyDescent="0.35">
      <c r="A181" s="283"/>
      <c r="B181" s="284">
        <v>51268866</v>
      </c>
      <c r="C181" s="285"/>
      <c r="D181" s="286" t="s">
        <v>2381</v>
      </c>
      <c r="E181" s="286" t="s">
        <v>491</v>
      </c>
      <c r="F181" s="284" t="s">
        <v>492</v>
      </c>
      <c r="G181" s="286" t="s">
        <v>879</v>
      </c>
      <c r="H181" s="286" t="s">
        <v>496</v>
      </c>
      <c r="I181" s="287">
        <v>45504</v>
      </c>
      <c r="J181" s="288">
        <v>-20.079999999999998</v>
      </c>
      <c r="K181" s="283"/>
      <c r="L181" s="283"/>
      <c r="M181" s="283"/>
      <c r="N181" s="283"/>
      <c r="O181" s="283"/>
      <c r="P181" s="283"/>
      <c r="Q181" s="283"/>
      <c r="R181" s="283"/>
      <c r="S181" s="283"/>
      <c r="T181" s="283"/>
      <c r="U181" s="283"/>
    </row>
    <row r="182" spans="1:21" s="289" customFormat="1" ht="26.5" hidden="1" x14ac:dyDescent="0.35">
      <c r="A182" s="283"/>
      <c r="B182" s="284">
        <v>51177241</v>
      </c>
      <c r="C182" s="285"/>
      <c r="D182" s="286" t="s">
        <v>2381</v>
      </c>
      <c r="E182" s="286" t="s">
        <v>491</v>
      </c>
      <c r="F182" s="284" t="s">
        <v>492</v>
      </c>
      <c r="G182" s="286" t="s">
        <v>764</v>
      </c>
      <c r="H182" s="286" t="s">
        <v>496</v>
      </c>
      <c r="I182" s="287">
        <v>45383</v>
      </c>
      <c r="J182" s="288">
        <v>409.19</v>
      </c>
      <c r="K182" s="283"/>
      <c r="L182" s="283"/>
      <c r="M182" s="283"/>
      <c r="N182" s="283"/>
      <c r="O182" s="283"/>
      <c r="P182" s="283"/>
      <c r="Q182" s="283"/>
      <c r="R182" s="283"/>
      <c r="S182" s="283"/>
      <c r="T182" s="283"/>
      <c r="U182" s="283"/>
    </row>
    <row r="183" spans="1:21" s="289" customFormat="1" ht="26.5" hidden="1" x14ac:dyDescent="0.35">
      <c r="A183" s="283"/>
      <c r="B183" s="284">
        <v>51177269</v>
      </c>
      <c r="C183" s="285"/>
      <c r="D183" s="286" t="s">
        <v>2381</v>
      </c>
      <c r="E183" s="286" t="s">
        <v>491</v>
      </c>
      <c r="F183" s="284" t="s">
        <v>492</v>
      </c>
      <c r="G183" s="286" t="s">
        <v>764</v>
      </c>
      <c r="H183" s="286" t="s">
        <v>496</v>
      </c>
      <c r="I183" s="287">
        <v>45444</v>
      </c>
      <c r="J183" s="288">
        <v>0.12</v>
      </c>
      <c r="K183" s="283"/>
      <c r="L183" s="283"/>
      <c r="M183" s="283"/>
      <c r="N183" s="283"/>
      <c r="O183" s="283"/>
      <c r="P183" s="283"/>
      <c r="Q183" s="283"/>
      <c r="R183" s="283"/>
      <c r="S183" s="283"/>
      <c r="T183" s="283"/>
      <c r="U183" s="283"/>
    </row>
    <row r="184" spans="1:21" s="289" customFormat="1" ht="26.5" hidden="1" x14ac:dyDescent="0.35">
      <c r="A184" s="283"/>
      <c r="B184" s="284">
        <v>51177256</v>
      </c>
      <c r="C184" s="285"/>
      <c r="D184" s="286" t="s">
        <v>2381</v>
      </c>
      <c r="E184" s="286" t="s">
        <v>491</v>
      </c>
      <c r="F184" s="284" t="s">
        <v>492</v>
      </c>
      <c r="G184" s="286" t="s">
        <v>764</v>
      </c>
      <c r="H184" s="286" t="s">
        <v>496</v>
      </c>
      <c r="I184" s="287">
        <v>45444</v>
      </c>
      <c r="J184" s="288">
        <v>0.53</v>
      </c>
      <c r="K184" s="283"/>
      <c r="L184" s="283"/>
      <c r="M184" s="283"/>
      <c r="N184" s="283"/>
      <c r="O184" s="283"/>
      <c r="P184" s="283"/>
      <c r="Q184" s="283"/>
      <c r="R184" s="283"/>
      <c r="S184" s="283"/>
      <c r="T184" s="283"/>
      <c r="U184" s="283"/>
    </row>
    <row r="185" spans="1:21" s="289" customFormat="1" ht="26.5" hidden="1" x14ac:dyDescent="0.35">
      <c r="A185" s="283"/>
      <c r="B185" s="284">
        <v>51177254</v>
      </c>
      <c r="C185" s="285"/>
      <c r="D185" s="286" t="s">
        <v>2381</v>
      </c>
      <c r="E185" s="286" t="s">
        <v>491</v>
      </c>
      <c r="F185" s="284" t="s">
        <v>492</v>
      </c>
      <c r="G185" s="286" t="s">
        <v>764</v>
      </c>
      <c r="H185" s="286" t="s">
        <v>496</v>
      </c>
      <c r="I185" s="287">
        <v>45444</v>
      </c>
      <c r="J185" s="288">
        <v>31.32</v>
      </c>
      <c r="K185" s="283"/>
      <c r="L185" s="283"/>
      <c r="M185" s="283"/>
      <c r="N185" s="283"/>
      <c r="O185" s="283"/>
      <c r="P185" s="283"/>
      <c r="Q185" s="283"/>
      <c r="R185" s="283"/>
      <c r="S185" s="283"/>
      <c r="T185" s="283"/>
      <c r="U185" s="283"/>
    </row>
    <row r="186" spans="1:21" s="289" customFormat="1" ht="26.5" hidden="1" x14ac:dyDescent="0.35">
      <c r="A186" s="283"/>
      <c r="B186" s="284">
        <v>51177280</v>
      </c>
      <c r="C186" s="285"/>
      <c r="D186" s="286" t="s">
        <v>2381</v>
      </c>
      <c r="E186" s="286" t="s">
        <v>491</v>
      </c>
      <c r="F186" s="284" t="s">
        <v>492</v>
      </c>
      <c r="G186" s="286" t="s">
        <v>764</v>
      </c>
      <c r="H186" s="286" t="s">
        <v>496</v>
      </c>
      <c r="I186" s="287">
        <v>45444</v>
      </c>
      <c r="J186" s="288">
        <v>253.37</v>
      </c>
      <c r="K186" s="283"/>
      <c r="L186" s="283"/>
      <c r="M186" s="283"/>
      <c r="N186" s="283"/>
      <c r="O186" s="283"/>
      <c r="P186" s="283"/>
      <c r="Q186" s="283"/>
      <c r="R186" s="283"/>
      <c r="S186" s="283"/>
      <c r="T186" s="283"/>
      <c r="U186" s="283"/>
    </row>
    <row r="187" spans="1:21" s="289" customFormat="1" ht="26.5" hidden="1" x14ac:dyDescent="0.35">
      <c r="A187" s="283"/>
      <c r="B187" s="284">
        <v>51177242</v>
      </c>
      <c r="C187" s="285"/>
      <c r="D187" s="286" t="s">
        <v>2381</v>
      </c>
      <c r="E187" s="286" t="s">
        <v>491</v>
      </c>
      <c r="F187" s="284" t="s">
        <v>492</v>
      </c>
      <c r="G187" s="286" t="s">
        <v>764</v>
      </c>
      <c r="H187" s="286" t="s">
        <v>496</v>
      </c>
      <c r="I187" s="287">
        <v>45383</v>
      </c>
      <c r="J187" s="288">
        <v>406.06</v>
      </c>
      <c r="K187" s="283"/>
      <c r="L187" s="283"/>
      <c r="M187" s="283"/>
      <c r="N187" s="283"/>
      <c r="O187" s="283"/>
      <c r="P187" s="283"/>
      <c r="Q187" s="283"/>
      <c r="R187" s="283"/>
      <c r="S187" s="283"/>
      <c r="T187" s="283"/>
      <c r="U187" s="283"/>
    </row>
    <row r="188" spans="1:21" s="289" customFormat="1" ht="26.5" hidden="1" x14ac:dyDescent="0.35">
      <c r="A188" s="283"/>
      <c r="B188" s="284">
        <v>51177244</v>
      </c>
      <c r="C188" s="285"/>
      <c r="D188" s="286" t="s">
        <v>2381</v>
      </c>
      <c r="E188" s="286" t="s">
        <v>491</v>
      </c>
      <c r="F188" s="284" t="s">
        <v>492</v>
      </c>
      <c r="G188" s="286" t="s">
        <v>764</v>
      </c>
      <c r="H188" s="286" t="s">
        <v>496</v>
      </c>
      <c r="I188" s="287">
        <v>45383</v>
      </c>
      <c r="J188" s="288">
        <v>316.12</v>
      </c>
      <c r="K188" s="283"/>
      <c r="L188" s="283"/>
      <c r="M188" s="283"/>
      <c r="N188" s="283"/>
      <c r="O188" s="283"/>
      <c r="P188" s="283"/>
      <c r="Q188" s="283"/>
      <c r="R188" s="283"/>
      <c r="S188" s="283"/>
      <c r="T188" s="283"/>
      <c r="U188" s="283"/>
    </row>
    <row r="189" spans="1:21" s="289" customFormat="1" ht="26.5" hidden="1" x14ac:dyDescent="0.35">
      <c r="A189" s="283"/>
      <c r="B189" s="284">
        <v>51177247</v>
      </c>
      <c r="C189" s="285"/>
      <c r="D189" s="286" t="s">
        <v>2381</v>
      </c>
      <c r="E189" s="286" t="s">
        <v>491</v>
      </c>
      <c r="F189" s="284" t="s">
        <v>492</v>
      </c>
      <c r="G189" s="286" t="s">
        <v>764</v>
      </c>
      <c r="H189" s="286" t="s">
        <v>496</v>
      </c>
      <c r="I189" s="287">
        <v>45383</v>
      </c>
      <c r="J189" s="288">
        <v>12.74</v>
      </c>
      <c r="K189" s="283"/>
      <c r="L189" s="283"/>
      <c r="M189" s="283"/>
      <c r="N189" s="283"/>
      <c r="O189" s="283"/>
      <c r="P189" s="283"/>
      <c r="Q189" s="283"/>
      <c r="R189" s="283"/>
      <c r="S189" s="283"/>
      <c r="T189" s="283"/>
      <c r="U189" s="283"/>
    </row>
    <row r="190" spans="1:21" s="289" customFormat="1" ht="26.5" hidden="1" x14ac:dyDescent="0.35">
      <c r="A190" s="283"/>
      <c r="B190" s="284">
        <v>51177249</v>
      </c>
      <c r="C190" s="285"/>
      <c r="D190" s="286" t="s">
        <v>2381</v>
      </c>
      <c r="E190" s="286" t="s">
        <v>491</v>
      </c>
      <c r="F190" s="284" t="s">
        <v>492</v>
      </c>
      <c r="G190" s="286" t="s">
        <v>764</v>
      </c>
      <c r="H190" s="286" t="s">
        <v>496</v>
      </c>
      <c r="I190" s="287">
        <v>45383</v>
      </c>
      <c r="J190" s="288">
        <v>12.64</v>
      </c>
      <c r="K190" s="283"/>
      <c r="L190" s="283"/>
      <c r="M190" s="283"/>
      <c r="N190" s="283"/>
      <c r="O190" s="283"/>
      <c r="P190" s="283"/>
      <c r="Q190" s="283"/>
      <c r="R190" s="283"/>
      <c r="S190" s="283"/>
      <c r="T190" s="283"/>
      <c r="U190" s="283"/>
    </row>
    <row r="191" spans="1:21" s="289" customFormat="1" ht="26.5" hidden="1" x14ac:dyDescent="0.35">
      <c r="A191" s="283"/>
      <c r="B191" s="284">
        <v>51177251</v>
      </c>
      <c r="C191" s="285"/>
      <c r="D191" s="286" t="s">
        <v>2381</v>
      </c>
      <c r="E191" s="286" t="s">
        <v>491</v>
      </c>
      <c r="F191" s="284" t="s">
        <v>492</v>
      </c>
      <c r="G191" s="286" t="s">
        <v>764</v>
      </c>
      <c r="H191" s="286" t="s">
        <v>496</v>
      </c>
      <c r="I191" s="287">
        <v>45383</v>
      </c>
      <c r="J191" s="288">
        <v>9.84</v>
      </c>
      <c r="K191" s="283"/>
      <c r="L191" s="283"/>
      <c r="M191" s="283"/>
      <c r="N191" s="283"/>
      <c r="O191" s="283"/>
      <c r="P191" s="283"/>
      <c r="Q191" s="283"/>
      <c r="R191" s="283"/>
      <c r="S191" s="283"/>
      <c r="T191" s="283"/>
      <c r="U191" s="283"/>
    </row>
    <row r="192" spans="1:21" s="289" customFormat="1" ht="26.5" hidden="1" x14ac:dyDescent="0.35">
      <c r="A192" s="283"/>
      <c r="B192" s="284">
        <v>51241130</v>
      </c>
      <c r="C192" s="285"/>
      <c r="D192" s="286" t="s">
        <v>2381</v>
      </c>
      <c r="E192" s="286" t="s">
        <v>491</v>
      </c>
      <c r="F192" s="284" t="s">
        <v>492</v>
      </c>
      <c r="G192" s="286" t="s">
        <v>879</v>
      </c>
      <c r="H192" s="286" t="s">
        <v>496</v>
      </c>
      <c r="I192" s="287">
        <v>45504</v>
      </c>
      <c r="J192" s="288">
        <v>-2.92</v>
      </c>
      <c r="K192" s="283"/>
      <c r="L192" s="283"/>
      <c r="M192" s="283"/>
      <c r="N192" s="283"/>
      <c r="O192" s="283"/>
      <c r="P192" s="283"/>
      <c r="Q192" s="283"/>
      <c r="R192" s="283"/>
      <c r="S192" s="283"/>
      <c r="T192" s="283"/>
      <c r="U192" s="283"/>
    </row>
    <row r="193" spans="1:21" s="255" customFormat="1" ht="26.5" hidden="1" x14ac:dyDescent="0.35">
      <c r="A193" s="249"/>
      <c r="B193" s="250">
        <v>51136349</v>
      </c>
      <c r="C193" s="251"/>
      <c r="D193" s="252" t="s">
        <v>2381</v>
      </c>
      <c r="E193" s="252" t="s">
        <v>491</v>
      </c>
      <c r="F193" s="250" t="s">
        <v>492</v>
      </c>
      <c r="G193" s="252" t="s">
        <v>792</v>
      </c>
      <c r="H193" s="252" t="s">
        <v>590</v>
      </c>
      <c r="I193" s="253">
        <v>45474</v>
      </c>
      <c r="J193" s="254">
        <v>353.28</v>
      </c>
      <c r="K193" s="249"/>
      <c r="L193" s="249"/>
      <c r="M193" s="249"/>
      <c r="N193" s="249"/>
      <c r="O193" s="249"/>
      <c r="P193" s="249"/>
      <c r="Q193" s="249"/>
      <c r="R193" s="249"/>
      <c r="S193" s="249"/>
      <c r="T193" s="249"/>
      <c r="U193" s="249"/>
    </row>
    <row r="194" spans="1:21" s="255" customFormat="1" ht="26.5" hidden="1" x14ac:dyDescent="0.35">
      <c r="A194" s="249"/>
      <c r="B194" s="250">
        <v>51136350</v>
      </c>
      <c r="C194" s="251"/>
      <c r="D194" s="252" t="s">
        <v>2381</v>
      </c>
      <c r="E194" s="252" t="s">
        <v>491</v>
      </c>
      <c r="F194" s="250" t="s">
        <v>492</v>
      </c>
      <c r="G194" s="252" t="s">
        <v>792</v>
      </c>
      <c r="H194" s="252" t="s">
        <v>496</v>
      </c>
      <c r="I194" s="253">
        <v>45490</v>
      </c>
      <c r="J194" s="254">
        <v>68.91</v>
      </c>
      <c r="K194" s="249"/>
      <c r="L194" s="249"/>
      <c r="M194" s="249"/>
      <c r="N194" s="249"/>
      <c r="O194" s="249"/>
      <c r="P194" s="249"/>
      <c r="Q194" s="249"/>
      <c r="R194" s="249"/>
      <c r="S194" s="249"/>
      <c r="T194" s="249"/>
      <c r="U194" s="249"/>
    </row>
    <row r="195" spans="1:21" s="289" customFormat="1" hidden="1" x14ac:dyDescent="0.35">
      <c r="A195" s="283"/>
      <c r="B195" s="284">
        <v>51123143</v>
      </c>
      <c r="C195" s="285"/>
      <c r="D195" s="286" t="s">
        <v>2381</v>
      </c>
      <c r="E195" s="286" t="s">
        <v>491</v>
      </c>
      <c r="F195" s="284" t="s">
        <v>492</v>
      </c>
      <c r="G195" s="286" t="s">
        <v>1058</v>
      </c>
      <c r="H195" s="286" t="s">
        <v>590</v>
      </c>
      <c r="I195" s="287">
        <v>45474</v>
      </c>
      <c r="J195" s="288">
        <v>-9.4600000000000009</v>
      </c>
      <c r="K195" s="283"/>
      <c r="L195" s="283"/>
      <c r="M195" s="283"/>
      <c r="N195" s="283"/>
      <c r="O195" s="283"/>
      <c r="P195" s="283"/>
      <c r="Q195" s="283"/>
      <c r="R195" s="283"/>
      <c r="S195" s="283"/>
      <c r="T195" s="283"/>
      <c r="U195" s="283"/>
    </row>
    <row r="196" spans="1:21" s="289" customFormat="1" hidden="1" x14ac:dyDescent="0.35">
      <c r="A196" s="283"/>
      <c r="B196" s="284">
        <v>51123141</v>
      </c>
      <c r="C196" s="285"/>
      <c r="D196" s="286" t="s">
        <v>2381</v>
      </c>
      <c r="E196" s="286" t="s">
        <v>491</v>
      </c>
      <c r="F196" s="284" t="s">
        <v>492</v>
      </c>
      <c r="G196" s="286" t="s">
        <v>1058</v>
      </c>
      <c r="H196" s="286" t="s">
        <v>590</v>
      </c>
      <c r="I196" s="287">
        <v>45474</v>
      </c>
      <c r="J196" s="288">
        <v>5056.29</v>
      </c>
      <c r="K196" s="283"/>
      <c r="L196" s="283"/>
      <c r="M196" s="283"/>
      <c r="N196" s="283"/>
      <c r="O196" s="283"/>
      <c r="P196" s="283"/>
      <c r="Q196" s="283"/>
      <c r="R196" s="283"/>
      <c r="S196" s="283"/>
      <c r="T196" s="283"/>
      <c r="U196" s="283"/>
    </row>
    <row r="197" spans="1:21" s="289" customFormat="1" ht="26.5" hidden="1" x14ac:dyDescent="0.35">
      <c r="A197" s="283"/>
      <c r="B197" s="284">
        <v>51123136</v>
      </c>
      <c r="C197" s="285"/>
      <c r="D197" s="286" t="s">
        <v>2381</v>
      </c>
      <c r="E197" s="286" t="s">
        <v>491</v>
      </c>
      <c r="F197" s="284" t="s">
        <v>492</v>
      </c>
      <c r="G197" s="286" t="s">
        <v>1262</v>
      </c>
      <c r="H197" s="286" t="s">
        <v>496</v>
      </c>
      <c r="I197" s="287">
        <v>45490</v>
      </c>
      <c r="J197" s="288">
        <v>240.28</v>
      </c>
      <c r="K197" s="283"/>
      <c r="L197" s="283"/>
      <c r="M197" s="283"/>
      <c r="N197" s="283"/>
      <c r="O197" s="283"/>
      <c r="P197" s="283"/>
      <c r="Q197" s="283"/>
      <c r="R197" s="283"/>
      <c r="S197" s="283"/>
      <c r="T197" s="283"/>
      <c r="U197" s="283"/>
    </row>
    <row r="198" spans="1:21" s="289" customFormat="1" ht="26.5" hidden="1" x14ac:dyDescent="0.35">
      <c r="A198" s="283"/>
      <c r="B198" s="284">
        <v>51123137</v>
      </c>
      <c r="C198" s="285"/>
      <c r="D198" s="286" t="s">
        <v>2381</v>
      </c>
      <c r="E198" s="286" t="s">
        <v>491</v>
      </c>
      <c r="F198" s="284" t="s">
        <v>492</v>
      </c>
      <c r="G198" s="286" t="s">
        <v>1262</v>
      </c>
      <c r="H198" s="286" t="s">
        <v>496</v>
      </c>
      <c r="I198" s="287">
        <v>45490</v>
      </c>
      <c r="J198" s="288">
        <v>503.81</v>
      </c>
      <c r="K198" s="283"/>
      <c r="L198" s="283"/>
      <c r="M198" s="283"/>
      <c r="N198" s="283"/>
      <c r="O198" s="283"/>
      <c r="P198" s="283"/>
      <c r="Q198" s="283"/>
      <c r="R198" s="283"/>
      <c r="S198" s="283"/>
      <c r="T198" s="283"/>
      <c r="U198" s="283"/>
    </row>
    <row r="199" spans="1:21" s="289" customFormat="1" ht="26.5" hidden="1" x14ac:dyDescent="0.35">
      <c r="A199" s="283"/>
      <c r="B199" s="284">
        <v>51123138</v>
      </c>
      <c r="C199" s="285"/>
      <c r="D199" s="286" t="s">
        <v>2381</v>
      </c>
      <c r="E199" s="286" t="s">
        <v>491</v>
      </c>
      <c r="F199" s="284" t="s">
        <v>492</v>
      </c>
      <c r="G199" s="286" t="s">
        <v>1262</v>
      </c>
      <c r="H199" s="286" t="s">
        <v>496</v>
      </c>
      <c r="I199" s="287">
        <v>45490</v>
      </c>
      <c r="J199" s="288">
        <v>240.28</v>
      </c>
      <c r="K199" s="283"/>
      <c r="L199" s="283"/>
      <c r="M199" s="283"/>
      <c r="N199" s="283"/>
      <c r="O199" s="283"/>
      <c r="P199" s="283"/>
      <c r="Q199" s="283"/>
      <c r="R199" s="283"/>
      <c r="S199" s="283"/>
      <c r="T199" s="283"/>
      <c r="U199" s="283"/>
    </row>
    <row r="200" spans="1:21" s="255" customFormat="1" ht="39.5" hidden="1" x14ac:dyDescent="0.35">
      <c r="A200" s="249"/>
      <c r="B200" s="250">
        <v>27672727</v>
      </c>
      <c r="C200" s="251"/>
      <c r="D200" s="252" t="s">
        <v>2381</v>
      </c>
      <c r="E200" s="252" t="s">
        <v>491</v>
      </c>
      <c r="F200" s="250" t="s">
        <v>492</v>
      </c>
      <c r="G200" s="252" t="s">
        <v>792</v>
      </c>
      <c r="H200" s="252" t="s">
        <v>496</v>
      </c>
      <c r="I200" s="253">
        <v>45255</v>
      </c>
      <c r="J200" s="254">
        <v>44.1</v>
      </c>
      <c r="K200" s="252" t="s">
        <v>501</v>
      </c>
      <c r="L200" s="252" t="s">
        <v>2365</v>
      </c>
      <c r="M200" s="252" t="s">
        <v>2382</v>
      </c>
      <c r="N200" s="249"/>
      <c r="O200" s="249"/>
      <c r="P200" s="249"/>
      <c r="Q200" s="249"/>
      <c r="R200" s="249"/>
      <c r="S200" s="249"/>
      <c r="T200" s="249"/>
      <c r="U200" s="249"/>
    </row>
    <row r="201" spans="1:21" s="289" customFormat="1" ht="26.5" x14ac:dyDescent="0.35">
      <c r="A201" s="283"/>
      <c r="B201" s="284">
        <v>32035434</v>
      </c>
      <c r="C201" s="285"/>
      <c r="D201" s="286" t="s">
        <v>2381</v>
      </c>
      <c r="E201" s="286" t="s">
        <v>491</v>
      </c>
      <c r="F201" s="284" t="s">
        <v>492</v>
      </c>
      <c r="G201" s="286" t="s">
        <v>1391</v>
      </c>
      <c r="H201" s="286" t="s">
        <v>590</v>
      </c>
      <c r="I201" s="287">
        <v>45268</v>
      </c>
      <c r="J201" s="288">
        <v>4871.72</v>
      </c>
      <c r="K201" s="283"/>
      <c r="L201" s="283"/>
      <c r="M201" s="283"/>
      <c r="N201" s="283"/>
      <c r="O201" s="283"/>
      <c r="P201" s="283"/>
      <c r="Q201" s="283"/>
      <c r="R201" s="283"/>
      <c r="S201" s="283"/>
      <c r="T201" s="283"/>
      <c r="U201" s="283"/>
    </row>
    <row r="202" spans="1:21" s="289" customFormat="1" ht="26.5" x14ac:dyDescent="0.35">
      <c r="A202" s="283"/>
      <c r="B202" s="284">
        <v>32035435</v>
      </c>
      <c r="C202" s="285"/>
      <c r="D202" s="286" t="s">
        <v>2381</v>
      </c>
      <c r="E202" s="286" t="s">
        <v>491</v>
      </c>
      <c r="F202" s="284" t="s">
        <v>492</v>
      </c>
      <c r="G202" s="286" t="s">
        <v>1391</v>
      </c>
      <c r="H202" s="286" t="s">
        <v>590</v>
      </c>
      <c r="I202" s="287">
        <v>45268</v>
      </c>
      <c r="J202" s="288">
        <v>8.75</v>
      </c>
      <c r="K202" s="283"/>
      <c r="L202" s="283"/>
      <c r="M202" s="283"/>
      <c r="N202" s="283"/>
      <c r="O202" s="283"/>
      <c r="P202" s="283"/>
      <c r="Q202" s="283"/>
      <c r="R202" s="283"/>
      <c r="S202" s="283"/>
      <c r="T202" s="283"/>
      <c r="U202" s="283"/>
    </row>
    <row r="203" spans="1:21" s="289" customFormat="1" ht="26.5" hidden="1" x14ac:dyDescent="0.35">
      <c r="A203" s="283"/>
      <c r="B203" s="284">
        <v>26202299</v>
      </c>
      <c r="C203" s="285"/>
      <c r="D203" s="286" t="s">
        <v>2381</v>
      </c>
      <c r="E203" s="286" t="s">
        <v>491</v>
      </c>
      <c r="F203" s="284" t="s">
        <v>492</v>
      </c>
      <c r="G203" s="286" t="s">
        <v>764</v>
      </c>
      <c r="H203" s="286" t="s">
        <v>496</v>
      </c>
      <c r="I203" s="287">
        <v>45198</v>
      </c>
      <c r="J203" s="288">
        <v>-3.45</v>
      </c>
      <c r="K203" s="283"/>
      <c r="L203" s="283"/>
      <c r="M203" s="283"/>
      <c r="N203" s="283"/>
      <c r="O203" s="283"/>
      <c r="P203" s="283"/>
      <c r="Q203" s="283"/>
      <c r="R203" s="283"/>
      <c r="S203" s="283"/>
      <c r="T203" s="283"/>
      <c r="U203" s="283"/>
    </row>
    <row r="204" spans="1:21" s="289" customFormat="1" ht="26.5" hidden="1" x14ac:dyDescent="0.35">
      <c r="A204" s="283"/>
      <c r="B204" s="284">
        <v>26202297</v>
      </c>
      <c r="C204" s="285"/>
      <c r="D204" s="286" t="s">
        <v>2381</v>
      </c>
      <c r="E204" s="286" t="s">
        <v>491</v>
      </c>
      <c r="F204" s="284" t="s">
        <v>492</v>
      </c>
      <c r="G204" s="286" t="s">
        <v>764</v>
      </c>
      <c r="H204" s="286" t="s">
        <v>496</v>
      </c>
      <c r="I204" s="287">
        <v>45198</v>
      </c>
      <c r="J204" s="288">
        <v>-3.45</v>
      </c>
      <c r="K204" s="283"/>
      <c r="L204" s="283"/>
      <c r="M204" s="283"/>
      <c r="N204" s="283"/>
      <c r="O204" s="283"/>
      <c r="P204" s="283"/>
      <c r="Q204" s="283"/>
      <c r="R204" s="283"/>
      <c r="S204" s="283"/>
      <c r="T204" s="283"/>
      <c r="U204" s="283"/>
    </row>
    <row r="205" spans="1:21" s="289" customFormat="1" ht="26.5" hidden="1" x14ac:dyDescent="0.35">
      <c r="A205" s="283"/>
      <c r="B205" s="284">
        <v>26202296</v>
      </c>
      <c r="C205" s="285"/>
      <c r="D205" s="286" t="s">
        <v>2381</v>
      </c>
      <c r="E205" s="286" t="s">
        <v>491</v>
      </c>
      <c r="F205" s="284" t="s">
        <v>492</v>
      </c>
      <c r="G205" s="286" t="s">
        <v>764</v>
      </c>
      <c r="H205" s="286" t="s">
        <v>496</v>
      </c>
      <c r="I205" s="287">
        <v>45198</v>
      </c>
      <c r="J205" s="288">
        <v>468.4</v>
      </c>
      <c r="K205" s="283"/>
      <c r="L205" s="283"/>
      <c r="M205" s="283"/>
      <c r="N205" s="283"/>
      <c r="O205" s="283"/>
      <c r="P205" s="283"/>
      <c r="Q205" s="283"/>
      <c r="R205" s="283"/>
      <c r="S205" s="283"/>
      <c r="T205" s="283"/>
      <c r="U205" s="283"/>
    </row>
    <row r="206" spans="1:21" s="289" customFormat="1" ht="26.5" hidden="1" x14ac:dyDescent="0.35">
      <c r="A206" s="283"/>
      <c r="B206" s="284">
        <v>26202298</v>
      </c>
      <c r="C206" s="285"/>
      <c r="D206" s="286" t="s">
        <v>2381</v>
      </c>
      <c r="E206" s="286" t="s">
        <v>491</v>
      </c>
      <c r="F206" s="284" t="s">
        <v>492</v>
      </c>
      <c r="G206" s="286" t="s">
        <v>764</v>
      </c>
      <c r="H206" s="286" t="s">
        <v>496</v>
      </c>
      <c r="I206" s="287">
        <v>45198</v>
      </c>
      <c r="J206" s="288">
        <v>468.4</v>
      </c>
      <c r="K206" s="283"/>
      <c r="L206" s="283"/>
      <c r="M206" s="283"/>
      <c r="N206" s="283"/>
      <c r="O206" s="283"/>
      <c r="P206" s="283"/>
      <c r="Q206" s="283"/>
      <c r="R206" s="283"/>
      <c r="S206" s="283"/>
      <c r="T206" s="283"/>
      <c r="U206" s="283"/>
    </row>
    <row r="207" spans="1:21" s="255" customFormat="1" ht="39.5" hidden="1" x14ac:dyDescent="0.35">
      <c r="A207" s="249"/>
      <c r="B207" s="250">
        <v>26042611</v>
      </c>
      <c r="C207" s="251"/>
      <c r="D207" s="252" t="s">
        <v>2381</v>
      </c>
      <c r="E207" s="252" t="s">
        <v>491</v>
      </c>
      <c r="F207" s="250" t="s">
        <v>492</v>
      </c>
      <c r="G207" s="252" t="s">
        <v>792</v>
      </c>
      <c r="H207" s="252" t="s">
        <v>496</v>
      </c>
      <c r="I207" s="253">
        <v>45240</v>
      </c>
      <c r="J207" s="254">
        <v>70.2</v>
      </c>
      <c r="K207" s="252" t="s">
        <v>501</v>
      </c>
      <c r="L207" s="252" t="s">
        <v>2365</v>
      </c>
      <c r="M207" s="252" t="s">
        <v>2383</v>
      </c>
      <c r="N207" s="249"/>
      <c r="O207" s="249"/>
      <c r="P207" s="249"/>
      <c r="Q207" s="249"/>
      <c r="R207" s="249"/>
      <c r="S207" s="249"/>
      <c r="T207" s="249"/>
      <c r="U207" s="249"/>
    </row>
    <row r="208" spans="1:21" s="289" customFormat="1" ht="26.5" hidden="1" x14ac:dyDescent="0.35">
      <c r="A208" s="283"/>
      <c r="B208" s="284">
        <v>25873193</v>
      </c>
      <c r="C208" s="285"/>
      <c r="D208" s="286" t="s">
        <v>2381</v>
      </c>
      <c r="E208" s="286" t="s">
        <v>491</v>
      </c>
      <c r="F208" s="284" t="s">
        <v>492</v>
      </c>
      <c r="G208" s="286" t="s">
        <v>764</v>
      </c>
      <c r="H208" s="286" t="s">
        <v>496</v>
      </c>
      <c r="I208" s="287">
        <v>45240</v>
      </c>
      <c r="J208" s="288">
        <v>1002.86</v>
      </c>
      <c r="K208" s="283"/>
      <c r="L208" s="283"/>
      <c r="M208" s="283"/>
      <c r="N208" s="283"/>
      <c r="O208" s="283"/>
      <c r="P208" s="283"/>
      <c r="Q208" s="283"/>
      <c r="R208" s="283"/>
      <c r="S208" s="283"/>
      <c r="T208" s="283"/>
      <c r="U208" s="283"/>
    </row>
    <row r="209" spans="1:21" s="255" customFormat="1" ht="39.5" hidden="1" x14ac:dyDescent="0.35">
      <c r="A209" s="249"/>
      <c r="B209" s="250">
        <v>26457222</v>
      </c>
      <c r="C209" s="251"/>
      <c r="D209" s="252" t="s">
        <v>2381</v>
      </c>
      <c r="E209" s="252" t="s">
        <v>491</v>
      </c>
      <c r="F209" s="250" t="s">
        <v>492</v>
      </c>
      <c r="G209" s="252" t="s">
        <v>792</v>
      </c>
      <c r="H209" s="252" t="s">
        <v>496</v>
      </c>
      <c r="I209" s="253">
        <v>45198</v>
      </c>
      <c r="J209" s="254">
        <v>65.09</v>
      </c>
      <c r="K209" s="252" t="s">
        <v>501</v>
      </c>
      <c r="L209" s="252" t="s">
        <v>2365</v>
      </c>
      <c r="M209" s="252" t="s">
        <v>2384</v>
      </c>
      <c r="N209" s="249"/>
      <c r="O209" s="249"/>
      <c r="P209" s="249"/>
      <c r="Q209" s="249"/>
      <c r="R209" s="249"/>
      <c r="S209" s="249"/>
      <c r="T209" s="249"/>
      <c r="U209" s="249"/>
    </row>
    <row r="210" spans="1:21" s="289" customFormat="1" hidden="1" x14ac:dyDescent="0.35">
      <c r="A210" s="283"/>
      <c r="B210" s="284">
        <v>39185423</v>
      </c>
      <c r="C210" s="285"/>
      <c r="D210" s="286" t="s">
        <v>2381</v>
      </c>
      <c r="E210" s="286" t="s">
        <v>491</v>
      </c>
      <c r="F210" s="284" t="s">
        <v>492</v>
      </c>
      <c r="G210" s="286" t="s">
        <v>879</v>
      </c>
      <c r="H210" s="286" t="s">
        <v>590</v>
      </c>
      <c r="I210" s="287">
        <v>45291</v>
      </c>
      <c r="J210" s="288">
        <v>-89.87</v>
      </c>
      <c r="K210" s="283"/>
      <c r="L210" s="283"/>
      <c r="M210" s="283"/>
      <c r="N210" s="283"/>
      <c r="O210" s="283"/>
      <c r="P210" s="283"/>
      <c r="Q210" s="283"/>
      <c r="R210" s="283"/>
      <c r="S210" s="283"/>
      <c r="T210" s="283"/>
      <c r="U210" s="283"/>
    </row>
    <row r="211" spans="1:21" s="289" customFormat="1" ht="26.5" hidden="1" x14ac:dyDescent="0.35">
      <c r="A211" s="283"/>
      <c r="B211" s="284">
        <v>39112882</v>
      </c>
      <c r="C211" s="285"/>
      <c r="D211" s="286" t="s">
        <v>2381</v>
      </c>
      <c r="E211" s="286" t="s">
        <v>491</v>
      </c>
      <c r="F211" s="284" t="s">
        <v>492</v>
      </c>
      <c r="G211" s="286" t="s">
        <v>883</v>
      </c>
      <c r="H211" s="286" t="s">
        <v>496</v>
      </c>
      <c r="I211" s="287">
        <v>45260</v>
      </c>
      <c r="J211" s="288">
        <v>0.36</v>
      </c>
      <c r="K211" s="283"/>
      <c r="L211" s="283"/>
      <c r="M211" s="283"/>
      <c r="N211" s="283"/>
      <c r="O211" s="283"/>
      <c r="P211" s="283"/>
      <c r="Q211" s="283"/>
      <c r="R211" s="283"/>
      <c r="S211" s="283"/>
      <c r="T211" s="283"/>
      <c r="U211" s="283"/>
    </row>
    <row r="212" spans="1:21" s="289" customFormat="1" ht="26.5" hidden="1" x14ac:dyDescent="0.35">
      <c r="A212" s="283"/>
      <c r="B212" s="284">
        <v>39112902</v>
      </c>
      <c r="C212" s="285"/>
      <c r="D212" s="286" t="s">
        <v>2381</v>
      </c>
      <c r="E212" s="286" t="s">
        <v>491</v>
      </c>
      <c r="F212" s="284" t="s">
        <v>492</v>
      </c>
      <c r="G212" s="286" t="s">
        <v>883</v>
      </c>
      <c r="H212" s="286" t="s">
        <v>496</v>
      </c>
      <c r="I212" s="287">
        <v>45260</v>
      </c>
      <c r="J212" s="288">
        <v>1.19</v>
      </c>
      <c r="K212" s="283"/>
      <c r="L212" s="283"/>
      <c r="M212" s="283"/>
      <c r="N212" s="283"/>
      <c r="O212" s="283"/>
      <c r="P212" s="283"/>
      <c r="Q212" s="283"/>
      <c r="R212" s="283"/>
      <c r="S212" s="283"/>
      <c r="T212" s="283"/>
      <c r="U212" s="283"/>
    </row>
    <row r="213" spans="1:21" s="289" customFormat="1" ht="26.5" hidden="1" x14ac:dyDescent="0.35">
      <c r="A213" s="283"/>
      <c r="B213" s="284">
        <v>39108698</v>
      </c>
      <c r="C213" s="285"/>
      <c r="D213" s="286" t="s">
        <v>2381</v>
      </c>
      <c r="E213" s="286" t="s">
        <v>491</v>
      </c>
      <c r="F213" s="284" t="s">
        <v>492</v>
      </c>
      <c r="G213" s="286" t="s">
        <v>879</v>
      </c>
      <c r="H213" s="286" t="s">
        <v>496</v>
      </c>
      <c r="I213" s="287">
        <v>45230</v>
      </c>
      <c r="J213" s="288">
        <v>-3.56</v>
      </c>
      <c r="K213" s="283"/>
      <c r="L213" s="283"/>
      <c r="M213" s="283"/>
      <c r="N213" s="283"/>
      <c r="O213" s="283"/>
      <c r="P213" s="283"/>
      <c r="Q213" s="283"/>
      <c r="R213" s="283"/>
      <c r="S213" s="283"/>
      <c r="T213" s="283"/>
      <c r="U213" s="283"/>
    </row>
    <row r="214" spans="1:21" s="289" customFormat="1" ht="26.5" hidden="1" x14ac:dyDescent="0.35">
      <c r="A214" s="283"/>
      <c r="B214" s="284">
        <v>39124029</v>
      </c>
      <c r="C214" s="285"/>
      <c r="D214" s="286" t="s">
        <v>2381</v>
      </c>
      <c r="E214" s="286" t="s">
        <v>491</v>
      </c>
      <c r="F214" s="284" t="s">
        <v>492</v>
      </c>
      <c r="G214" s="286" t="s">
        <v>883</v>
      </c>
      <c r="H214" s="286" t="s">
        <v>496</v>
      </c>
      <c r="I214" s="287">
        <v>45260</v>
      </c>
      <c r="J214" s="288">
        <v>1.19</v>
      </c>
      <c r="K214" s="283"/>
      <c r="L214" s="283"/>
      <c r="M214" s="283"/>
      <c r="N214" s="283"/>
      <c r="O214" s="283"/>
      <c r="P214" s="283"/>
      <c r="Q214" s="283"/>
      <c r="R214" s="283"/>
      <c r="S214" s="283"/>
      <c r="T214" s="283"/>
      <c r="U214" s="283"/>
    </row>
    <row r="215" spans="1:21" s="289" customFormat="1" ht="26.5" hidden="1" x14ac:dyDescent="0.35">
      <c r="A215" s="283"/>
      <c r="B215" s="284">
        <v>49292121</v>
      </c>
      <c r="C215" s="285"/>
      <c r="D215" s="286" t="s">
        <v>2381</v>
      </c>
      <c r="E215" s="286" t="s">
        <v>491</v>
      </c>
      <c r="F215" s="284" t="s">
        <v>492</v>
      </c>
      <c r="G215" s="286" t="s">
        <v>1058</v>
      </c>
      <c r="H215" s="286" t="s">
        <v>496</v>
      </c>
      <c r="I215" s="287">
        <v>45450</v>
      </c>
      <c r="J215" s="288">
        <v>63</v>
      </c>
      <c r="K215" s="283"/>
      <c r="L215" s="283"/>
      <c r="M215" s="283"/>
      <c r="N215" s="283"/>
      <c r="O215" s="283"/>
      <c r="P215" s="283"/>
      <c r="Q215" s="283"/>
      <c r="R215" s="283"/>
      <c r="S215" s="283"/>
      <c r="T215" s="283"/>
      <c r="U215" s="283"/>
    </row>
    <row r="216" spans="1:21" s="289" customFormat="1" ht="26.5" hidden="1" x14ac:dyDescent="0.35">
      <c r="A216" s="283"/>
      <c r="B216" s="284">
        <v>49292120</v>
      </c>
      <c r="C216" s="285"/>
      <c r="D216" s="286" t="s">
        <v>2381</v>
      </c>
      <c r="E216" s="286" t="s">
        <v>491</v>
      </c>
      <c r="F216" s="284" t="s">
        <v>492</v>
      </c>
      <c r="G216" s="286" t="s">
        <v>1262</v>
      </c>
      <c r="H216" s="286" t="s">
        <v>496</v>
      </c>
      <c r="I216" s="287">
        <v>45450</v>
      </c>
      <c r="J216" s="288">
        <v>109</v>
      </c>
      <c r="K216" s="283"/>
      <c r="L216" s="283"/>
      <c r="M216" s="283"/>
      <c r="N216" s="283"/>
      <c r="O216" s="283"/>
      <c r="P216" s="283"/>
      <c r="Q216" s="283"/>
      <c r="R216" s="283"/>
      <c r="S216" s="283"/>
      <c r="T216" s="283"/>
      <c r="U216" s="283"/>
    </row>
    <row r="217" spans="1:21" s="289" customFormat="1" ht="26.5" hidden="1" x14ac:dyDescent="0.35">
      <c r="A217" s="283"/>
      <c r="B217" s="284">
        <v>49292119</v>
      </c>
      <c r="C217" s="285"/>
      <c r="D217" s="286" t="s">
        <v>2381</v>
      </c>
      <c r="E217" s="286" t="s">
        <v>491</v>
      </c>
      <c r="F217" s="284" t="s">
        <v>492</v>
      </c>
      <c r="G217" s="286" t="s">
        <v>1262</v>
      </c>
      <c r="H217" s="286" t="s">
        <v>496</v>
      </c>
      <c r="I217" s="287">
        <v>45450</v>
      </c>
      <c r="J217" s="288">
        <v>160</v>
      </c>
      <c r="K217" s="283"/>
      <c r="L217" s="283"/>
      <c r="M217" s="283"/>
      <c r="N217" s="283"/>
      <c r="O217" s="283"/>
      <c r="P217" s="283"/>
      <c r="Q217" s="283"/>
      <c r="R217" s="283"/>
      <c r="S217" s="283"/>
      <c r="T217" s="283"/>
      <c r="U217" s="283"/>
    </row>
    <row r="218" spans="1:21" s="289" customFormat="1" ht="26.5" x14ac:dyDescent="0.35">
      <c r="A218" s="283"/>
      <c r="B218" s="284">
        <v>49292127</v>
      </c>
      <c r="C218" s="285"/>
      <c r="D218" s="286" t="s">
        <v>2381</v>
      </c>
      <c r="E218" s="286" t="s">
        <v>491</v>
      </c>
      <c r="F218" s="284" t="s">
        <v>492</v>
      </c>
      <c r="G218" s="286" t="s">
        <v>1391</v>
      </c>
      <c r="H218" s="286" t="s">
        <v>590</v>
      </c>
      <c r="I218" s="287">
        <v>45453</v>
      </c>
      <c r="J218" s="288">
        <v>3811.99</v>
      </c>
      <c r="K218" s="283"/>
      <c r="L218" s="283"/>
      <c r="M218" s="283"/>
      <c r="N218" s="283"/>
      <c r="O218" s="283"/>
      <c r="P218" s="283"/>
      <c r="Q218" s="283"/>
      <c r="R218" s="283"/>
      <c r="S218" s="283"/>
      <c r="T218" s="283"/>
      <c r="U218" s="283"/>
    </row>
    <row r="219" spans="1:21" s="255" customFormat="1" ht="26.5" hidden="1" x14ac:dyDescent="0.35">
      <c r="A219" s="249"/>
      <c r="B219" s="250">
        <v>49368168</v>
      </c>
      <c r="C219" s="251"/>
      <c r="D219" s="252" t="s">
        <v>2381</v>
      </c>
      <c r="E219" s="252" t="s">
        <v>491</v>
      </c>
      <c r="F219" s="250" t="s">
        <v>492</v>
      </c>
      <c r="G219" s="252" t="s">
        <v>792</v>
      </c>
      <c r="H219" s="252" t="s">
        <v>496</v>
      </c>
      <c r="I219" s="253">
        <v>45450</v>
      </c>
      <c r="J219" s="254">
        <v>23.24</v>
      </c>
      <c r="K219" s="249"/>
      <c r="L219" s="249"/>
      <c r="M219" s="249"/>
      <c r="N219" s="249"/>
      <c r="O219" s="249"/>
      <c r="P219" s="249"/>
      <c r="Q219" s="249"/>
      <c r="R219" s="249"/>
      <c r="S219" s="249"/>
      <c r="T219" s="249"/>
      <c r="U219" s="249"/>
    </row>
    <row r="220" spans="1:21" s="255" customFormat="1" ht="26.5" hidden="1" x14ac:dyDescent="0.35">
      <c r="A220" s="249"/>
      <c r="B220" s="250">
        <v>49368167</v>
      </c>
      <c r="C220" s="251"/>
      <c r="D220" s="252" t="s">
        <v>2381</v>
      </c>
      <c r="E220" s="252" t="s">
        <v>491</v>
      </c>
      <c r="F220" s="250" t="s">
        <v>492</v>
      </c>
      <c r="G220" s="252" t="s">
        <v>792</v>
      </c>
      <c r="H220" s="252" t="s">
        <v>590</v>
      </c>
      <c r="I220" s="253">
        <v>45453</v>
      </c>
      <c r="J220" s="254">
        <v>275.67</v>
      </c>
      <c r="K220" s="249"/>
      <c r="L220" s="249"/>
      <c r="M220" s="249"/>
      <c r="N220" s="249"/>
      <c r="O220" s="249"/>
      <c r="P220" s="249"/>
      <c r="Q220" s="249"/>
      <c r="R220" s="249"/>
      <c r="S220" s="249"/>
      <c r="T220" s="249"/>
      <c r="U220" s="249"/>
    </row>
    <row r="221" spans="1:21" s="289" customFormat="1" ht="26.5" hidden="1" x14ac:dyDescent="0.35">
      <c r="A221" s="283"/>
      <c r="B221" s="284">
        <v>49702570</v>
      </c>
      <c r="C221" s="285"/>
      <c r="D221" s="286" t="s">
        <v>2381</v>
      </c>
      <c r="E221" s="286" t="s">
        <v>491</v>
      </c>
      <c r="F221" s="284" t="s">
        <v>492</v>
      </c>
      <c r="G221" s="286" t="s">
        <v>1262</v>
      </c>
      <c r="H221" s="286" t="s">
        <v>496</v>
      </c>
      <c r="I221" s="287">
        <v>45461</v>
      </c>
      <c r="J221" s="288">
        <v>40.76</v>
      </c>
      <c r="K221" s="283"/>
      <c r="L221" s="283"/>
      <c r="M221" s="283"/>
      <c r="N221" s="283"/>
      <c r="O221" s="283"/>
      <c r="P221" s="283"/>
      <c r="Q221" s="283"/>
      <c r="R221" s="283"/>
      <c r="S221" s="283"/>
      <c r="T221" s="283"/>
      <c r="U221" s="283"/>
    </row>
    <row r="222" spans="1:21" s="255" customFormat="1" ht="26.5" hidden="1" x14ac:dyDescent="0.35">
      <c r="A222" s="249"/>
      <c r="B222" s="250">
        <v>49559262</v>
      </c>
      <c r="C222" s="251"/>
      <c r="D222" s="252" t="s">
        <v>2381</v>
      </c>
      <c r="E222" s="252" t="s">
        <v>491</v>
      </c>
      <c r="F222" s="250" t="s">
        <v>492</v>
      </c>
      <c r="G222" s="252" t="s">
        <v>792</v>
      </c>
      <c r="H222" s="252" t="s">
        <v>496</v>
      </c>
      <c r="I222" s="253">
        <v>45457</v>
      </c>
      <c r="J222" s="254">
        <v>11.62</v>
      </c>
      <c r="K222" s="249"/>
      <c r="L222" s="249"/>
      <c r="M222" s="249"/>
      <c r="N222" s="249"/>
      <c r="O222" s="249"/>
      <c r="P222" s="249"/>
      <c r="Q222" s="249"/>
      <c r="R222" s="249"/>
      <c r="S222" s="249"/>
      <c r="T222" s="249"/>
      <c r="U222" s="249"/>
    </row>
    <row r="223" spans="1:21" s="255" customFormat="1" ht="26.5" hidden="1" x14ac:dyDescent="0.35">
      <c r="A223" s="249"/>
      <c r="B223" s="250">
        <v>49750344</v>
      </c>
      <c r="C223" s="251"/>
      <c r="D223" s="252" t="s">
        <v>2381</v>
      </c>
      <c r="E223" s="252" t="s">
        <v>491</v>
      </c>
      <c r="F223" s="250" t="s">
        <v>492</v>
      </c>
      <c r="G223" s="252" t="s">
        <v>792</v>
      </c>
      <c r="H223" s="252" t="s">
        <v>496</v>
      </c>
      <c r="I223" s="253">
        <v>45461</v>
      </c>
      <c r="J223" s="254">
        <v>2.85</v>
      </c>
      <c r="K223" s="249"/>
      <c r="L223" s="249"/>
      <c r="M223" s="249"/>
      <c r="N223" s="249"/>
      <c r="O223" s="249"/>
      <c r="P223" s="249"/>
      <c r="Q223" s="249"/>
      <c r="R223" s="249"/>
      <c r="S223" s="249"/>
      <c r="T223" s="249"/>
      <c r="U223" s="249"/>
    </row>
    <row r="224" spans="1:21" s="289" customFormat="1" ht="26.5" hidden="1" x14ac:dyDescent="0.35">
      <c r="A224" s="283"/>
      <c r="B224" s="284">
        <v>49502939</v>
      </c>
      <c r="C224" s="285"/>
      <c r="D224" s="286" t="s">
        <v>2381</v>
      </c>
      <c r="E224" s="286" t="s">
        <v>491</v>
      </c>
      <c r="F224" s="284" t="s">
        <v>492</v>
      </c>
      <c r="G224" s="286" t="s">
        <v>1262</v>
      </c>
      <c r="H224" s="286" t="s">
        <v>496</v>
      </c>
      <c r="I224" s="287">
        <v>45457</v>
      </c>
      <c r="J224" s="288">
        <v>166</v>
      </c>
      <c r="K224" s="283"/>
      <c r="L224" s="283"/>
      <c r="M224" s="283"/>
      <c r="N224" s="283"/>
      <c r="O224" s="283"/>
      <c r="P224" s="283"/>
      <c r="Q224" s="283"/>
      <c r="R224" s="283"/>
      <c r="S224" s="283"/>
      <c r="T224" s="283"/>
      <c r="U224" s="283"/>
    </row>
    <row r="225" spans="1:21" s="255" customFormat="1" ht="26.5" hidden="1" x14ac:dyDescent="0.35">
      <c r="A225" s="249"/>
      <c r="B225" s="250">
        <v>49259778</v>
      </c>
      <c r="C225" s="251"/>
      <c r="D225" s="252" t="s">
        <v>2381</v>
      </c>
      <c r="E225" s="252" t="s">
        <v>491</v>
      </c>
      <c r="F225" s="250" t="s">
        <v>492</v>
      </c>
      <c r="G225" s="252" t="s">
        <v>792</v>
      </c>
      <c r="H225" s="252" t="s">
        <v>496</v>
      </c>
      <c r="I225" s="253">
        <v>45454</v>
      </c>
      <c r="J225" s="254">
        <v>39.69</v>
      </c>
      <c r="K225" s="249"/>
      <c r="L225" s="249"/>
      <c r="M225" s="249"/>
      <c r="N225" s="249"/>
      <c r="O225" s="249"/>
      <c r="P225" s="249"/>
      <c r="Q225" s="249"/>
      <c r="R225" s="249"/>
      <c r="S225" s="249"/>
      <c r="T225" s="249"/>
      <c r="U225" s="249"/>
    </row>
    <row r="226" spans="1:21" s="289" customFormat="1" ht="26.5" hidden="1" x14ac:dyDescent="0.35">
      <c r="A226" s="283"/>
      <c r="B226" s="284">
        <v>49193905</v>
      </c>
      <c r="C226" s="285"/>
      <c r="D226" s="286" t="s">
        <v>2381</v>
      </c>
      <c r="E226" s="286" t="s">
        <v>491</v>
      </c>
      <c r="F226" s="284" t="s">
        <v>492</v>
      </c>
      <c r="G226" s="286" t="s">
        <v>1262</v>
      </c>
      <c r="H226" s="286" t="s">
        <v>496</v>
      </c>
      <c r="I226" s="287">
        <v>45454</v>
      </c>
      <c r="J226" s="288">
        <v>239.69</v>
      </c>
      <c r="K226" s="283"/>
      <c r="L226" s="283"/>
      <c r="M226" s="283"/>
      <c r="N226" s="283"/>
      <c r="O226" s="283"/>
      <c r="P226" s="283"/>
      <c r="Q226" s="283"/>
      <c r="R226" s="283"/>
      <c r="S226" s="283"/>
      <c r="T226" s="283"/>
      <c r="U226" s="283"/>
    </row>
    <row r="227" spans="1:21" s="289" customFormat="1" ht="26.5" hidden="1" x14ac:dyDescent="0.35">
      <c r="A227" s="283"/>
      <c r="B227" s="284">
        <v>49193869</v>
      </c>
      <c r="C227" s="285"/>
      <c r="D227" s="286" t="s">
        <v>2381</v>
      </c>
      <c r="E227" s="286" t="s">
        <v>491</v>
      </c>
      <c r="F227" s="284" t="s">
        <v>492</v>
      </c>
      <c r="G227" s="286" t="s">
        <v>1262</v>
      </c>
      <c r="H227" s="286" t="s">
        <v>496</v>
      </c>
      <c r="I227" s="287">
        <v>45454</v>
      </c>
      <c r="J227" s="288">
        <v>218.18</v>
      </c>
      <c r="K227" s="283"/>
      <c r="L227" s="283"/>
      <c r="M227" s="283"/>
      <c r="N227" s="283"/>
      <c r="O227" s="283"/>
      <c r="P227" s="283"/>
      <c r="Q227" s="283"/>
      <c r="R227" s="283"/>
      <c r="S227" s="283"/>
      <c r="T227" s="283"/>
      <c r="U227" s="283"/>
    </row>
    <row r="228" spans="1:21" s="289" customFormat="1" ht="26.5" hidden="1" x14ac:dyDescent="0.35">
      <c r="A228" s="283"/>
      <c r="B228" s="284">
        <v>49193868</v>
      </c>
      <c r="C228" s="285"/>
      <c r="D228" s="286" t="s">
        <v>2381</v>
      </c>
      <c r="E228" s="286" t="s">
        <v>491</v>
      </c>
      <c r="F228" s="284" t="s">
        <v>492</v>
      </c>
      <c r="G228" s="286" t="s">
        <v>1262</v>
      </c>
      <c r="H228" s="286" t="s">
        <v>496</v>
      </c>
      <c r="I228" s="287">
        <v>45454</v>
      </c>
      <c r="J228" s="288">
        <v>109.09</v>
      </c>
      <c r="K228" s="283"/>
      <c r="L228" s="283"/>
      <c r="M228" s="283"/>
      <c r="N228" s="283"/>
      <c r="O228" s="283"/>
      <c r="P228" s="283"/>
      <c r="Q228" s="283"/>
      <c r="R228" s="283"/>
      <c r="S228" s="283"/>
      <c r="T228" s="283"/>
      <c r="U228" s="283"/>
    </row>
    <row r="229" spans="1:21" s="289" customFormat="1" ht="26.5" x14ac:dyDescent="0.35">
      <c r="A229" s="283"/>
      <c r="B229" s="284">
        <v>49292128</v>
      </c>
      <c r="C229" s="285"/>
      <c r="D229" s="286" t="s">
        <v>2381</v>
      </c>
      <c r="E229" s="286" t="s">
        <v>491</v>
      </c>
      <c r="F229" s="284" t="s">
        <v>492</v>
      </c>
      <c r="G229" s="286" t="s">
        <v>1391</v>
      </c>
      <c r="H229" s="286" t="s">
        <v>590</v>
      </c>
      <c r="I229" s="287">
        <v>45453</v>
      </c>
      <c r="J229" s="288">
        <v>126.15</v>
      </c>
      <c r="K229" s="283"/>
      <c r="L229" s="283"/>
      <c r="M229" s="283"/>
      <c r="N229" s="283"/>
      <c r="O229" s="283"/>
      <c r="P229" s="283"/>
      <c r="Q229" s="283"/>
      <c r="R229" s="283"/>
      <c r="S229" s="283"/>
      <c r="T229" s="283"/>
      <c r="U229" s="283"/>
    </row>
    <row r="230" spans="1:21" s="255" customFormat="1" ht="26.5" hidden="1" x14ac:dyDescent="0.35">
      <c r="A230" s="249"/>
      <c r="B230" s="250">
        <v>49457347</v>
      </c>
      <c r="C230" s="251"/>
      <c r="D230" s="252" t="s">
        <v>2381</v>
      </c>
      <c r="E230" s="252" t="s">
        <v>491</v>
      </c>
      <c r="F230" s="250" t="s">
        <v>492</v>
      </c>
      <c r="G230" s="252" t="s">
        <v>792</v>
      </c>
      <c r="H230" s="252" t="s">
        <v>590</v>
      </c>
      <c r="I230" s="253">
        <v>45453</v>
      </c>
      <c r="J230" s="254">
        <v>8.83</v>
      </c>
      <c r="K230" s="249"/>
      <c r="L230" s="249"/>
      <c r="M230" s="249"/>
      <c r="N230" s="249"/>
      <c r="O230" s="249"/>
      <c r="P230" s="249"/>
      <c r="Q230" s="249"/>
      <c r="R230" s="249"/>
      <c r="S230" s="249"/>
      <c r="T230" s="249"/>
      <c r="U230" s="249"/>
    </row>
    <row r="231" spans="1:21" s="289" customFormat="1" ht="26.5" hidden="1" x14ac:dyDescent="0.35">
      <c r="A231" s="283"/>
      <c r="B231" s="284">
        <v>48368244</v>
      </c>
      <c r="C231" s="285"/>
      <c r="D231" s="286" t="s">
        <v>2381</v>
      </c>
      <c r="E231" s="286" t="s">
        <v>491</v>
      </c>
      <c r="F231" s="284" t="s">
        <v>492</v>
      </c>
      <c r="G231" s="286" t="s">
        <v>1262</v>
      </c>
      <c r="H231" s="286" t="s">
        <v>496</v>
      </c>
      <c r="I231" s="287">
        <v>45446</v>
      </c>
      <c r="J231" s="288">
        <v>40</v>
      </c>
      <c r="K231" s="283"/>
      <c r="L231" s="283"/>
      <c r="M231" s="283"/>
      <c r="N231" s="283"/>
      <c r="O231" s="283"/>
      <c r="P231" s="283"/>
      <c r="Q231" s="283"/>
      <c r="R231" s="283"/>
      <c r="S231" s="283"/>
      <c r="T231" s="283"/>
      <c r="U231" s="283"/>
    </row>
    <row r="232" spans="1:21" s="255" customFormat="1" ht="26.5" hidden="1" x14ac:dyDescent="0.35">
      <c r="A232" s="249"/>
      <c r="B232" s="250">
        <v>48415296</v>
      </c>
      <c r="C232" s="251"/>
      <c r="D232" s="252" t="s">
        <v>2381</v>
      </c>
      <c r="E232" s="252" t="s">
        <v>491</v>
      </c>
      <c r="F232" s="250" t="s">
        <v>492</v>
      </c>
      <c r="G232" s="252" t="s">
        <v>792</v>
      </c>
      <c r="H232" s="252" t="s">
        <v>496</v>
      </c>
      <c r="I232" s="253">
        <v>45446</v>
      </c>
      <c r="J232" s="254">
        <v>2.8</v>
      </c>
      <c r="K232" s="249"/>
      <c r="L232" s="249"/>
      <c r="M232" s="249"/>
      <c r="N232" s="249"/>
      <c r="O232" s="249"/>
      <c r="P232" s="249"/>
      <c r="Q232" s="249"/>
      <c r="R232" s="249"/>
      <c r="S232" s="249"/>
      <c r="T232" s="249"/>
      <c r="U232" s="249"/>
    </row>
    <row r="233" spans="1:21" s="289" customFormat="1" ht="26.5" hidden="1" x14ac:dyDescent="0.35">
      <c r="A233" s="283"/>
      <c r="B233" s="284">
        <v>54609065</v>
      </c>
      <c r="C233" s="285"/>
      <c r="D233" s="286" t="s">
        <v>2381</v>
      </c>
      <c r="E233" s="286" t="s">
        <v>491</v>
      </c>
      <c r="F233" s="284" t="s">
        <v>492</v>
      </c>
      <c r="G233" s="286" t="s">
        <v>1262</v>
      </c>
      <c r="H233" s="286" t="s">
        <v>496</v>
      </c>
      <c r="I233" s="287">
        <v>45586</v>
      </c>
      <c r="J233" s="288">
        <v>-2536</v>
      </c>
      <c r="K233" s="283"/>
      <c r="L233" s="283"/>
      <c r="M233" s="283"/>
      <c r="N233" s="283"/>
      <c r="O233" s="283"/>
      <c r="P233" s="283"/>
      <c r="Q233" s="283"/>
      <c r="R233" s="283"/>
      <c r="S233" s="283"/>
      <c r="T233" s="283"/>
      <c r="U233" s="283"/>
    </row>
    <row r="234" spans="1:21" s="255" customFormat="1" ht="26.5" hidden="1" x14ac:dyDescent="0.35">
      <c r="A234" s="249"/>
      <c r="B234" s="250">
        <v>54635235</v>
      </c>
      <c r="C234" s="251"/>
      <c r="D234" s="252" t="s">
        <v>2381</v>
      </c>
      <c r="E234" s="252" t="s">
        <v>491</v>
      </c>
      <c r="F234" s="250" t="s">
        <v>492</v>
      </c>
      <c r="G234" s="252" t="s">
        <v>792</v>
      </c>
      <c r="H234" s="252" t="s">
        <v>496</v>
      </c>
      <c r="I234" s="253">
        <v>45586</v>
      </c>
      <c r="J234" s="254">
        <v>-177.52</v>
      </c>
      <c r="K234" s="249"/>
      <c r="L234" s="249"/>
      <c r="M234" s="249"/>
      <c r="N234" s="249"/>
      <c r="O234" s="249"/>
      <c r="P234" s="249"/>
      <c r="Q234" s="249"/>
      <c r="R234" s="249"/>
      <c r="S234" s="249"/>
      <c r="T234" s="249"/>
      <c r="U234" s="249"/>
    </row>
    <row r="235" spans="1:21" s="289" customFormat="1" ht="26.5" hidden="1" x14ac:dyDescent="0.35">
      <c r="A235" s="283"/>
      <c r="B235" s="284">
        <v>54465146</v>
      </c>
      <c r="C235" s="285"/>
      <c r="D235" s="286" t="s">
        <v>2381</v>
      </c>
      <c r="E235" s="286" t="s">
        <v>491</v>
      </c>
      <c r="F235" s="284" t="s">
        <v>492</v>
      </c>
      <c r="G235" s="286" t="s">
        <v>1262</v>
      </c>
      <c r="H235" s="286" t="s">
        <v>496</v>
      </c>
      <c r="I235" s="287">
        <v>45583</v>
      </c>
      <c r="J235" s="288">
        <v>300</v>
      </c>
      <c r="K235" s="283"/>
      <c r="L235" s="283"/>
      <c r="M235" s="283"/>
      <c r="N235" s="283"/>
      <c r="O235" s="283"/>
      <c r="P235" s="283"/>
      <c r="Q235" s="283"/>
      <c r="R235" s="283"/>
      <c r="S235" s="283"/>
      <c r="T235" s="283"/>
      <c r="U235" s="283"/>
    </row>
    <row r="236" spans="1:21" s="255" customFormat="1" ht="26.5" hidden="1" x14ac:dyDescent="0.35">
      <c r="A236" s="249"/>
      <c r="B236" s="250">
        <v>54495579</v>
      </c>
      <c r="C236" s="251"/>
      <c r="D236" s="252" t="s">
        <v>2381</v>
      </c>
      <c r="E236" s="252" t="s">
        <v>491</v>
      </c>
      <c r="F236" s="250" t="s">
        <v>492</v>
      </c>
      <c r="G236" s="252" t="s">
        <v>792</v>
      </c>
      <c r="H236" s="252" t="s">
        <v>496</v>
      </c>
      <c r="I236" s="253">
        <v>45583</v>
      </c>
      <c r="J236" s="254">
        <v>21</v>
      </c>
      <c r="K236" s="249"/>
      <c r="L236" s="249"/>
      <c r="M236" s="249"/>
      <c r="N236" s="249"/>
      <c r="O236" s="249"/>
      <c r="P236" s="249"/>
      <c r="Q236" s="249"/>
      <c r="R236" s="249"/>
      <c r="S236" s="249"/>
      <c r="T236" s="249"/>
      <c r="U236" s="249"/>
    </row>
    <row r="237" spans="1:21" s="289" customFormat="1" ht="26.5" hidden="1" x14ac:dyDescent="0.35">
      <c r="A237" s="283"/>
      <c r="B237" s="284">
        <v>47591474</v>
      </c>
      <c r="C237" s="285"/>
      <c r="D237" s="286" t="s">
        <v>2381</v>
      </c>
      <c r="E237" s="286" t="s">
        <v>491</v>
      </c>
      <c r="F237" s="284" t="s">
        <v>492</v>
      </c>
      <c r="G237" s="286" t="s">
        <v>1262</v>
      </c>
      <c r="H237" s="286" t="s">
        <v>496</v>
      </c>
      <c r="I237" s="287">
        <v>45435</v>
      </c>
      <c r="J237" s="288">
        <v>109.04</v>
      </c>
      <c r="K237" s="283"/>
      <c r="L237" s="283"/>
      <c r="M237" s="283"/>
      <c r="N237" s="283"/>
      <c r="O237" s="283"/>
      <c r="P237" s="283"/>
      <c r="Q237" s="283"/>
      <c r="R237" s="283"/>
      <c r="S237" s="283"/>
      <c r="T237" s="283"/>
      <c r="U237" s="283"/>
    </row>
    <row r="238" spans="1:21" s="289" customFormat="1" ht="26.5" hidden="1" x14ac:dyDescent="0.35">
      <c r="A238" s="283"/>
      <c r="B238" s="284">
        <v>47591475</v>
      </c>
      <c r="C238" s="285"/>
      <c r="D238" s="286" t="s">
        <v>2381</v>
      </c>
      <c r="E238" s="286" t="s">
        <v>491</v>
      </c>
      <c r="F238" s="284" t="s">
        <v>492</v>
      </c>
      <c r="G238" s="286" t="s">
        <v>1262</v>
      </c>
      <c r="H238" s="286" t="s">
        <v>496</v>
      </c>
      <c r="I238" s="287">
        <v>45435</v>
      </c>
      <c r="J238" s="288">
        <v>320.33</v>
      </c>
      <c r="K238" s="283"/>
      <c r="L238" s="283"/>
      <c r="M238" s="283"/>
      <c r="N238" s="283"/>
      <c r="O238" s="283"/>
      <c r="P238" s="283"/>
      <c r="Q238" s="283"/>
      <c r="R238" s="283"/>
      <c r="S238" s="283"/>
      <c r="T238" s="283"/>
      <c r="U238" s="283"/>
    </row>
    <row r="239" spans="1:21" s="289" customFormat="1" ht="26.5" hidden="1" x14ac:dyDescent="0.35">
      <c r="A239" s="283"/>
      <c r="B239" s="284">
        <v>47591476</v>
      </c>
      <c r="C239" s="285"/>
      <c r="D239" s="286" t="s">
        <v>2381</v>
      </c>
      <c r="E239" s="286" t="s">
        <v>491</v>
      </c>
      <c r="F239" s="284" t="s">
        <v>492</v>
      </c>
      <c r="G239" s="286" t="s">
        <v>1262</v>
      </c>
      <c r="H239" s="286" t="s">
        <v>496</v>
      </c>
      <c r="I239" s="287">
        <v>45435</v>
      </c>
      <c r="J239" s="288">
        <v>408.09</v>
      </c>
      <c r="K239" s="283"/>
      <c r="L239" s="283"/>
      <c r="M239" s="283"/>
      <c r="N239" s="283"/>
      <c r="O239" s="283"/>
      <c r="P239" s="283"/>
      <c r="Q239" s="283"/>
      <c r="R239" s="283"/>
      <c r="S239" s="283"/>
      <c r="T239" s="283"/>
      <c r="U239" s="283"/>
    </row>
    <row r="240" spans="1:21" s="289" customFormat="1" ht="26.5" hidden="1" x14ac:dyDescent="0.35">
      <c r="A240" s="283"/>
      <c r="B240" s="284">
        <v>47591477</v>
      </c>
      <c r="C240" s="285"/>
      <c r="D240" s="286" t="s">
        <v>2381</v>
      </c>
      <c r="E240" s="286" t="s">
        <v>491</v>
      </c>
      <c r="F240" s="284" t="s">
        <v>492</v>
      </c>
      <c r="G240" s="286" t="s">
        <v>1262</v>
      </c>
      <c r="H240" s="286" t="s">
        <v>496</v>
      </c>
      <c r="I240" s="287">
        <v>45435</v>
      </c>
      <c r="J240" s="288">
        <v>119.9</v>
      </c>
      <c r="K240" s="283"/>
      <c r="L240" s="283"/>
      <c r="M240" s="283"/>
      <c r="N240" s="283"/>
      <c r="O240" s="283"/>
      <c r="P240" s="283"/>
      <c r="Q240" s="283"/>
      <c r="R240" s="283"/>
      <c r="S240" s="283"/>
      <c r="T240" s="283"/>
      <c r="U240" s="283"/>
    </row>
    <row r="241" spans="1:21" s="255" customFormat="1" ht="26.5" hidden="1" x14ac:dyDescent="0.35">
      <c r="A241" s="249"/>
      <c r="B241" s="250">
        <v>47605215</v>
      </c>
      <c r="C241" s="251"/>
      <c r="D241" s="252" t="s">
        <v>2381</v>
      </c>
      <c r="E241" s="252" t="s">
        <v>491</v>
      </c>
      <c r="F241" s="250" t="s">
        <v>492</v>
      </c>
      <c r="G241" s="252" t="s">
        <v>792</v>
      </c>
      <c r="H241" s="252" t="s">
        <v>496</v>
      </c>
      <c r="I241" s="253">
        <v>45435</v>
      </c>
      <c r="J241" s="254">
        <v>67.02</v>
      </c>
      <c r="K241" s="249"/>
      <c r="L241" s="249"/>
      <c r="M241" s="249"/>
      <c r="N241" s="249"/>
      <c r="O241" s="249"/>
      <c r="P241" s="249"/>
      <c r="Q241" s="249"/>
      <c r="R241" s="249"/>
      <c r="S241" s="249"/>
      <c r="T241" s="249"/>
      <c r="U241" s="249"/>
    </row>
    <row r="242" spans="1:21" s="289" customFormat="1" ht="26.5" hidden="1" x14ac:dyDescent="0.35">
      <c r="A242" s="283"/>
      <c r="B242" s="284">
        <v>54344431</v>
      </c>
      <c r="C242" s="285"/>
      <c r="D242" s="286" t="s">
        <v>2381</v>
      </c>
      <c r="E242" s="286" t="s">
        <v>491</v>
      </c>
      <c r="F242" s="284" t="s">
        <v>492</v>
      </c>
      <c r="G242" s="286" t="s">
        <v>1262</v>
      </c>
      <c r="H242" s="286" t="s">
        <v>496</v>
      </c>
      <c r="I242" s="287">
        <v>45579</v>
      </c>
      <c r="J242" s="288">
        <v>480</v>
      </c>
      <c r="K242" s="283"/>
      <c r="L242" s="283"/>
      <c r="M242" s="283"/>
      <c r="N242" s="283"/>
      <c r="O242" s="283"/>
      <c r="P242" s="283"/>
      <c r="Q242" s="283"/>
      <c r="R242" s="283"/>
      <c r="S242" s="283"/>
      <c r="T242" s="283"/>
      <c r="U242" s="283"/>
    </row>
    <row r="243" spans="1:21" s="289" customFormat="1" ht="26.5" hidden="1" x14ac:dyDescent="0.35">
      <c r="A243" s="283"/>
      <c r="B243" s="284">
        <v>54344427</v>
      </c>
      <c r="C243" s="285"/>
      <c r="D243" s="286" t="s">
        <v>2381</v>
      </c>
      <c r="E243" s="286" t="s">
        <v>491</v>
      </c>
      <c r="F243" s="284" t="s">
        <v>492</v>
      </c>
      <c r="G243" s="286" t="s">
        <v>1262</v>
      </c>
      <c r="H243" s="286" t="s">
        <v>496</v>
      </c>
      <c r="I243" s="287">
        <v>45579</v>
      </c>
      <c r="J243" s="288">
        <v>100</v>
      </c>
      <c r="K243" s="283"/>
      <c r="L243" s="283"/>
      <c r="M243" s="283"/>
      <c r="N243" s="283"/>
      <c r="O243" s="283"/>
      <c r="P243" s="283"/>
      <c r="Q243" s="283"/>
      <c r="R243" s="283"/>
      <c r="S243" s="283"/>
      <c r="T243" s="283"/>
      <c r="U243" s="283"/>
    </row>
    <row r="244" spans="1:21" s="289" customFormat="1" ht="26.5" hidden="1" x14ac:dyDescent="0.35">
      <c r="A244" s="283"/>
      <c r="B244" s="284">
        <v>54344443</v>
      </c>
      <c r="C244" s="285"/>
      <c r="D244" s="286" t="s">
        <v>2381</v>
      </c>
      <c r="E244" s="286" t="s">
        <v>491</v>
      </c>
      <c r="F244" s="284" t="s">
        <v>492</v>
      </c>
      <c r="G244" s="286" t="s">
        <v>1262</v>
      </c>
      <c r="H244" s="286" t="s">
        <v>496</v>
      </c>
      <c r="I244" s="287">
        <v>45579</v>
      </c>
      <c r="J244" s="288">
        <v>100</v>
      </c>
      <c r="K244" s="283"/>
      <c r="L244" s="283"/>
      <c r="M244" s="283"/>
      <c r="N244" s="283"/>
      <c r="O244" s="283"/>
      <c r="P244" s="283"/>
      <c r="Q244" s="283"/>
      <c r="R244" s="283"/>
      <c r="S244" s="283"/>
      <c r="T244" s="283"/>
      <c r="U244" s="283"/>
    </row>
    <row r="245" spans="1:21" s="289" customFormat="1" ht="26.5" hidden="1" x14ac:dyDescent="0.35">
      <c r="A245" s="283"/>
      <c r="B245" s="284">
        <v>54344440</v>
      </c>
      <c r="C245" s="285"/>
      <c r="D245" s="286" t="s">
        <v>2381</v>
      </c>
      <c r="E245" s="286" t="s">
        <v>491</v>
      </c>
      <c r="F245" s="284" t="s">
        <v>492</v>
      </c>
      <c r="G245" s="286" t="s">
        <v>1262</v>
      </c>
      <c r="H245" s="286" t="s">
        <v>496</v>
      </c>
      <c r="I245" s="287">
        <v>45579</v>
      </c>
      <c r="J245" s="288">
        <v>109</v>
      </c>
      <c r="K245" s="283"/>
      <c r="L245" s="283"/>
      <c r="M245" s="283"/>
      <c r="N245" s="283"/>
      <c r="O245" s="283"/>
      <c r="P245" s="283"/>
      <c r="Q245" s="283"/>
      <c r="R245" s="283"/>
      <c r="S245" s="283"/>
      <c r="T245" s="283"/>
      <c r="U245" s="283"/>
    </row>
    <row r="246" spans="1:21" s="289" customFormat="1" ht="26.5" hidden="1" x14ac:dyDescent="0.35">
      <c r="A246" s="283"/>
      <c r="B246" s="284">
        <v>54344436</v>
      </c>
      <c r="C246" s="285"/>
      <c r="D246" s="286" t="s">
        <v>2381</v>
      </c>
      <c r="E246" s="286" t="s">
        <v>491</v>
      </c>
      <c r="F246" s="284" t="s">
        <v>492</v>
      </c>
      <c r="G246" s="286" t="s">
        <v>1262</v>
      </c>
      <c r="H246" s="286" t="s">
        <v>496</v>
      </c>
      <c r="I246" s="287">
        <v>45579</v>
      </c>
      <c r="J246" s="288">
        <v>109</v>
      </c>
      <c r="K246" s="283"/>
      <c r="L246" s="283"/>
      <c r="M246" s="283"/>
      <c r="N246" s="283"/>
      <c r="O246" s="283"/>
      <c r="P246" s="283"/>
      <c r="Q246" s="283"/>
      <c r="R246" s="283"/>
      <c r="S246" s="283"/>
      <c r="T246" s="283"/>
      <c r="U246" s="283"/>
    </row>
    <row r="247" spans="1:21" s="289" customFormat="1" ht="26.5" hidden="1" x14ac:dyDescent="0.35">
      <c r="A247" s="283"/>
      <c r="B247" s="284">
        <v>54242345</v>
      </c>
      <c r="C247" s="285"/>
      <c r="D247" s="286" t="s">
        <v>2381</v>
      </c>
      <c r="E247" s="286" t="s">
        <v>491</v>
      </c>
      <c r="F247" s="284" t="s">
        <v>492</v>
      </c>
      <c r="G247" s="286" t="s">
        <v>1262</v>
      </c>
      <c r="H247" s="286" t="s">
        <v>496</v>
      </c>
      <c r="I247" s="287">
        <v>45579</v>
      </c>
      <c r="J247" s="288">
        <v>108.96</v>
      </c>
      <c r="K247" s="283"/>
      <c r="L247" s="283"/>
      <c r="M247" s="283"/>
      <c r="N247" s="283"/>
      <c r="O247" s="283"/>
      <c r="P247" s="283"/>
      <c r="Q247" s="283"/>
      <c r="R247" s="283"/>
      <c r="S247" s="283"/>
      <c r="T247" s="283"/>
      <c r="U247" s="283"/>
    </row>
    <row r="248" spans="1:21" s="289" customFormat="1" ht="26.5" hidden="1" x14ac:dyDescent="0.35">
      <c r="A248" s="283"/>
      <c r="B248" s="284">
        <v>54242342</v>
      </c>
      <c r="C248" s="285"/>
      <c r="D248" s="286" t="s">
        <v>2381</v>
      </c>
      <c r="E248" s="286" t="s">
        <v>491</v>
      </c>
      <c r="F248" s="284" t="s">
        <v>492</v>
      </c>
      <c r="G248" s="286" t="s">
        <v>1262</v>
      </c>
      <c r="H248" s="286" t="s">
        <v>496</v>
      </c>
      <c r="I248" s="287">
        <v>45579</v>
      </c>
      <c r="J248" s="288">
        <v>480.02</v>
      </c>
      <c r="K248" s="283"/>
      <c r="L248" s="283"/>
      <c r="M248" s="283"/>
      <c r="N248" s="283"/>
      <c r="O248" s="283"/>
      <c r="P248" s="283"/>
      <c r="Q248" s="283"/>
      <c r="R248" s="283"/>
      <c r="S248" s="283"/>
      <c r="T248" s="283"/>
      <c r="U248" s="283"/>
    </row>
    <row r="249" spans="1:21" s="289" customFormat="1" ht="26.5" hidden="1" x14ac:dyDescent="0.35">
      <c r="A249" s="283"/>
      <c r="B249" s="284">
        <v>54242343</v>
      </c>
      <c r="C249" s="285"/>
      <c r="D249" s="286" t="s">
        <v>2381</v>
      </c>
      <c r="E249" s="286" t="s">
        <v>491</v>
      </c>
      <c r="F249" s="284" t="s">
        <v>492</v>
      </c>
      <c r="G249" s="286" t="s">
        <v>1262</v>
      </c>
      <c r="H249" s="286" t="s">
        <v>496</v>
      </c>
      <c r="I249" s="287">
        <v>45579</v>
      </c>
      <c r="J249" s="288">
        <v>108.96</v>
      </c>
      <c r="K249" s="283"/>
      <c r="L249" s="283"/>
      <c r="M249" s="283"/>
      <c r="N249" s="283"/>
      <c r="O249" s="283"/>
      <c r="P249" s="283"/>
      <c r="Q249" s="283"/>
      <c r="R249" s="283"/>
      <c r="S249" s="283"/>
      <c r="T249" s="283"/>
      <c r="U249" s="283"/>
    </row>
    <row r="250" spans="1:21" s="289" customFormat="1" ht="26.5" hidden="1" x14ac:dyDescent="0.35">
      <c r="A250" s="283"/>
      <c r="B250" s="284">
        <v>54242344</v>
      </c>
      <c r="C250" s="285"/>
      <c r="D250" s="286" t="s">
        <v>2381</v>
      </c>
      <c r="E250" s="286" t="s">
        <v>491</v>
      </c>
      <c r="F250" s="284" t="s">
        <v>492</v>
      </c>
      <c r="G250" s="286" t="s">
        <v>1262</v>
      </c>
      <c r="H250" s="286" t="s">
        <v>496</v>
      </c>
      <c r="I250" s="287">
        <v>45579</v>
      </c>
      <c r="J250" s="288">
        <v>99.9</v>
      </c>
      <c r="K250" s="283"/>
      <c r="L250" s="283"/>
      <c r="M250" s="283"/>
      <c r="N250" s="283"/>
      <c r="O250" s="283"/>
      <c r="P250" s="283"/>
      <c r="Q250" s="283"/>
      <c r="R250" s="283"/>
      <c r="S250" s="283"/>
      <c r="T250" s="283"/>
      <c r="U250" s="283"/>
    </row>
    <row r="251" spans="1:21" s="289" customFormat="1" ht="26.5" hidden="1" x14ac:dyDescent="0.35">
      <c r="A251" s="283"/>
      <c r="B251" s="284">
        <v>54242341</v>
      </c>
      <c r="C251" s="285"/>
      <c r="D251" s="286" t="s">
        <v>2381</v>
      </c>
      <c r="E251" s="286" t="s">
        <v>491</v>
      </c>
      <c r="F251" s="284" t="s">
        <v>492</v>
      </c>
      <c r="G251" s="286" t="s">
        <v>1262</v>
      </c>
      <c r="H251" s="286" t="s">
        <v>496</v>
      </c>
      <c r="I251" s="287">
        <v>45579</v>
      </c>
      <c r="J251" s="288">
        <v>99.9</v>
      </c>
      <c r="K251" s="283"/>
      <c r="L251" s="283"/>
      <c r="M251" s="283"/>
      <c r="N251" s="283"/>
      <c r="O251" s="283"/>
      <c r="P251" s="283"/>
      <c r="Q251" s="283"/>
      <c r="R251" s="283"/>
      <c r="S251" s="283"/>
      <c r="T251" s="283"/>
      <c r="U251" s="283"/>
    </row>
    <row r="252" spans="1:21" s="255" customFormat="1" ht="26.5" hidden="1" x14ac:dyDescent="0.35">
      <c r="A252" s="249"/>
      <c r="B252" s="250">
        <v>54384596</v>
      </c>
      <c r="C252" s="251"/>
      <c r="D252" s="252" t="s">
        <v>2381</v>
      </c>
      <c r="E252" s="252" t="s">
        <v>491</v>
      </c>
      <c r="F252" s="250" t="s">
        <v>492</v>
      </c>
      <c r="G252" s="252" t="s">
        <v>792</v>
      </c>
      <c r="H252" s="252" t="s">
        <v>496</v>
      </c>
      <c r="I252" s="253">
        <v>45579</v>
      </c>
      <c r="J252" s="254">
        <v>62.86</v>
      </c>
      <c r="K252" s="249"/>
      <c r="L252" s="249"/>
      <c r="M252" s="249"/>
      <c r="N252" s="249"/>
      <c r="O252" s="249"/>
      <c r="P252" s="249"/>
      <c r="Q252" s="249"/>
      <c r="R252" s="249"/>
      <c r="S252" s="249"/>
      <c r="T252" s="249"/>
      <c r="U252" s="249"/>
    </row>
    <row r="253" spans="1:21" s="255" customFormat="1" ht="26.5" hidden="1" x14ac:dyDescent="0.35">
      <c r="A253" s="249"/>
      <c r="B253" s="250">
        <v>54275163</v>
      </c>
      <c r="C253" s="251"/>
      <c r="D253" s="252" t="s">
        <v>2381</v>
      </c>
      <c r="E253" s="252" t="s">
        <v>491</v>
      </c>
      <c r="F253" s="250" t="s">
        <v>492</v>
      </c>
      <c r="G253" s="252" t="s">
        <v>792</v>
      </c>
      <c r="H253" s="252" t="s">
        <v>496</v>
      </c>
      <c r="I253" s="253">
        <v>45579</v>
      </c>
      <c r="J253" s="254">
        <v>62.84</v>
      </c>
      <c r="K253" s="249"/>
      <c r="L253" s="249"/>
      <c r="M253" s="249"/>
      <c r="N253" s="249"/>
      <c r="O253" s="249"/>
      <c r="P253" s="249"/>
      <c r="Q253" s="249"/>
      <c r="R253" s="249"/>
      <c r="S253" s="249"/>
      <c r="T253" s="249"/>
      <c r="U253" s="249"/>
    </row>
    <row r="254" spans="1:21" s="255" customFormat="1" ht="39.5" hidden="1" x14ac:dyDescent="0.35">
      <c r="A254" s="249"/>
      <c r="B254" s="250">
        <v>18769744</v>
      </c>
      <c r="C254" s="251"/>
      <c r="D254" s="252" t="s">
        <v>2381</v>
      </c>
      <c r="E254" s="252" t="s">
        <v>491</v>
      </c>
      <c r="F254" s="250" t="s">
        <v>492</v>
      </c>
      <c r="G254" s="252" t="s">
        <v>792</v>
      </c>
      <c r="H254" s="252" t="s">
        <v>496</v>
      </c>
      <c r="I254" s="253">
        <v>45223</v>
      </c>
      <c r="J254" s="254">
        <v>43.58</v>
      </c>
      <c r="K254" s="252" t="s">
        <v>501</v>
      </c>
      <c r="L254" s="252" t="s">
        <v>2365</v>
      </c>
      <c r="M254" s="252" t="s">
        <v>2385</v>
      </c>
      <c r="N254" s="249"/>
      <c r="O254" s="249"/>
      <c r="P254" s="249"/>
      <c r="Q254" s="249"/>
      <c r="R254" s="249"/>
      <c r="S254" s="249"/>
      <c r="T254" s="249"/>
      <c r="U254" s="249"/>
    </row>
    <row r="255" spans="1:21" s="289" customFormat="1" ht="26.5" hidden="1" x14ac:dyDescent="0.35">
      <c r="A255" s="283"/>
      <c r="B255" s="284">
        <v>18491129</v>
      </c>
      <c r="C255" s="285"/>
      <c r="D255" s="286" t="s">
        <v>2381</v>
      </c>
      <c r="E255" s="286" t="s">
        <v>491</v>
      </c>
      <c r="F255" s="284" t="s">
        <v>492</v>
      </c>
      <c r="G255" s="286" t="s">
        <v>1262</v>
      </c>
      <c r="H255" s="286" t="s">
        <v>496</v>
      </c>
      <c r="I255" s="287">
        <v>45223</v>
      </c>
      <c r="J255" s="288">
        <v>622.6</v>
      </c>
      <c r="K255" s="283"/>
      <c r="L255" s="283"/>
      <c r="M255" s="283"/>
      <c r="N255" s="283"/>
      <c r="O255" s="283"/>
      <c r="P255" s="283"/>
      <c r="Q255" s="283"/>
      <c r="R255" s="283"/>
      <c r="S255" s="283"/>
      <c r="T255" s="283"/>
      <c r="U255" s="283"/>
    </row>
    <row r="256" spans="1:21" s="289" customFormat="1" ht="26.5" hidden="1" x14ac:dyDescent="0.35">
      <c r="A256" s="283"/>
      <c r="B256" s="284">
        <v>28671760</v>
      </c>
      <c r="C256" s="285"/>
      <c r="D256" s="286" t="s">
        <v>2381</v>
      </c>
      <c r="E256" s="286" t="s">
        <v>491</v>
      </c>
      <c r="F256" s="284" t="s">
        <v>492</v>
      </c>
      <c r="G256" s="286" t="s">
        <v>1262</v>
      </c>
      <c r="H256" s="286" t="s">
        <v>496</v>
      </c>
      <c r="I256" s="287">
        <v>45252</v>
      </c>
      <c r="J256" s="288">
        <v>4.46</v>
      </c>
      <c r="K256" s="283"/>
      <c r="L256" s="283"/>
      <c r="M256" s="283"/>
      <c r="N256" s="283"/>
      <c r="O256" s="283"/>
      <c r="P256" s="283"/>
      <c r="Q256" s="283"/>
      <c r="R256" s="283"/>
      <c r="S256" s="283"/>
      <c r="T256" s="283"/>
      <c r="U256" s="283"/>
    </row>
    <row r="257" spans="1:21" s="255" customFormat="1" ht="39.5" hidden="1" x14ac:dyDescent="0.35">
      <c r="A257" s="249"/>
      <c r="B257" s="250">
        <v>28747234</v>
      </c>
      <c r="C257" s="251"/>
      <c r="D257" s="252" t="s">
        <v>2381</v>
      </c>
      <c r="E257" s="252" t="s">
        <v>491</v>
      </c>
      <c r="F257" s="250" t="s">
        <v>492</v>
      </c>
      <c r="G257" s="252" t="s">
        <v>792</v>
      </c>
      <c r="H257" s="252" t="s">
        <v>496</v>
      </c>
      <c r="I257" s="253">
        <v>45252</v>
      </c>
      <c r="J257" s="254">
        <v>0.31</v>
      </c>
      <c r="K257" s="252" t="s">
        <v>501</v>
      </c>
      <c r="L257" s="252" t="s">
        <v>2365</v>
      </c>
      <c r="M257" s="252" t="s">
        <v>2386</v>
      </c>
      <c r="N257" s="249"/>
      <c r="O257" s="249"/>
      <c r="P257" s="249"/>
      <c r="Q257" s="249"/>
      <c r="R257" s="249"/>
      <c r="S257" s="249"/>
      <c r="T257" s="249"/>
      <c r="U257" s="249"/>
    </row>
    <row r="258" spans="1:21" s="255" customFormat="1" ht="26.5" hidden="1" x14ac:dyDescent="0.35">
      <c r="A258" s="249"/>
      <c r="B258" s="250">
        <v>41158967</v>
      </c>
      <c r="C258" s="251"/>
      <c r="D258" s="252" t="s">
        <v>2381</v>
      </c>
      <c r="E258" s="252" t="s">
        <v>491</v>
      </c>
      <c r="F258" s="250" t="s">
        <v>492</v>
      </c>
      <c r="G258" s="252" t="s">
        <v>792</v>
      </c>
      <c r="H258" s="252" t="s">
        <v>496</v>
      </c>
      <c r="I258" s="253">
        <v>45358</v>
      </c>
      <c r="J258" s="254">
        <v>66.150000000000006</v>
      </c>
      <c r="K258" s="249"/>
      <c r="L258" s="249"/>
      <c r="M258" s="249"/>
      <c r="N258" s="249"/>
      <c r="O258" s="249"/>
      <c r="P258" s="249"/>
      <c r="Q258" s="249"/>
      <c r="R258" s="249"/>
      <c r="S258" s="249"/>
      <c r="T258" s="249"/>
      <c r="U258" s="249"/>
    </row>
    <row r="259" spans="1:21" s="255" customFormat="1" ht="39.5" hidden="1" x14ac:dyDescent="0.35">
      <c r="A259" s="249"/>
      <c r="B259" s="250">
        <v>32305088</v>
      </c>
      <c r="C259" s="251"/>
      <c r="D259" s="252" t="s">
        <v>2381</v>
      </c>
      <c r="E259" s="252" t="s">
        <v>491</v>
      </c>
      <c r="F259" s="250" t="s">
        <v>492</v>
      </c>
      <c r="G259" s="252" t="s">
        <v>792</v>
      </c>
      <c r="H259" s="252" t="s">
        <v>590</v>
      </c>
      <c r="I259" s="253">
        <v>45268</v>
      </c>
      <c r="J259" s="254">
        <v>341.63</v>
      </c>
      <c r="K259" s="252" t="s">
        <v>501</v>
      </c>
      <c r="L259" s="252" t="s">
        <v>2365</v>
      </c>
      <c r="M259" s="252" t="s">
        <v>2387</v>
      </c>
      <c r="N259" s="249"/>
      <c r="O259" s="249"/>
      <c r="P259" s="249"/>
      <c r="Q259" s="249"/>
      <c r="R259" s="249"/>
      <c r="S259" s="249"/>
      <c r="T259" s="249"/>
      <c r="U259" s="249"/>
    </row>
    <row r="260" spans="1:21" s="289" customFormat="1" ht="26.5" hidden="1" x14ac:dyDescent="0.35">
      <c r="A260" s="283"/>
      <c r="B260" s="284">
        <v>40967210</v>
      </c>
      <c r="C260" s="285"/>
      <c r="D260" s="286" t="s">
        <v>2381</v>
      </c>
      <c r="E260" s="286" t="s">
        <v>491</v>
      </c>
      <c r="F260" s="284" t="s">
        <v>492</v>
      </c>
      <c r="G260" s="286" t="s">
        <v>1262</v>
      </c>
      <c r="H260" s="286" t="s">
        <v>496</v>
      </c>
      <c r="I260" s="287">
        <v>45358</v>
      </c>
      <c r="J260" s="288">
        <v>400</v>
      </c>
      <c r="K260" s="283"/>
      <c r="L260" s="283"/>
      <c r="M260" s="283"/>
      <c r="N260" s="283"/>
      <c r="O260" s="283"/>
      <c r="P260" s="283"/>
      <c r="Q260" s="283"/>
      <c r="R260" s="283"/>
      <c r="S260" s="283"/>
      <c r="T260" s="283"/>
      <c r="U260" s="283"/>
    </row>
    <row r="261" spans="1:21" s="289" customFormat="1" ht="26.5" hidden="1" x14ac:dyDescent="0.35">
      <c r="A261" s="283"/>
      <c r="B261" s="284">
        <v>40967213</v>
      </c>
      <c r="C261" s="285"/>
      <c r="D261" s="286" t="s">
        <v>2381</v>
      </c>
      <c r="E261" s="286" t="s">
        <v>491</v>
      </c>
      <c r="F261" s="284" t="s">
        <v>492</v>
      </c>
      <c r="G261" s="286" t="s">
        <v>1262</v>
      </c>
      <c r="H261" s="286" t="s">
        <v>496</v>
      </c>
      <c r="I261" s="287">
        <v>45358</v>
      </c>
      <c r="J261" s="288">
        <v>306</v>
      </c>
      <c r="K261" s="283"/>
      <c r="L261" s="283"/>
      <c r="M261" s="283"/>
      <c r="N261" s="283"/>
      <c r="O261" s="283"/>
      <c r="P261" s="283"/>
      <c r="Q261" s="283"/>
      <c r="R261" s="283"/>
      <c r="S261" s="283"/>
      <c r="T261" s="283"/>
      <c r="U261" s="283"/>
    </row>
    <row r="262" spans="1:21" s="289" customFormat="1" ht="26.5" hidden="1" x14ac:dyDescent="0.35">
      <c r="A262" s="283"/>
      <c r="B262" s="284">
        <v>40967212</v>
      </c>
      <c r="C262" s="285"/>
      <c r="D262" s="286" t="s">
        <v>2381</v>
      </c>
      <c r="E262" s="286" t="s">
        <v>491</v>
      </c>
      <c r="F262" s="284" t="s">
        <v>492</v>
      </c>
      <c r="G262" s="286" t="s">
        <v>1262</v>
      </c>
      <c r="H262" s="286" t="s">
        <v>496</v>
      </c>
      <c r="I262" s="287">
        <v>45358</v>
      </c>
      <c r="J262" s="288">
        <v>139</v>
      </c>
      <c r="K262" s="283"/>
      <c r="L262" s="283"/>
      <c r="M262" s="283"/>
      <c r="N262" s="283"/>
      <c r="O262" s="283"/>
      <c r="P262" s="283"/>
      <c r="Q262" s="283"/>
      <c r="R262" s="283"/>
      <c r="S262" s="283"/>
      <c r="T262" s="283"/>
      <c r="U262" s="283"/>
    </row>
    <row r="263" spans="1:21" s="289" customFormat="1" ht="26.5" hidden="1" x14ac:dyDescent="0.35">
      <c r="A263" s="283"/>
      <c r="B263" s="284">
        <v>40967211</v>
      </c>
      <c r="C263" s="285"/>
      <c r="D263" s="286" t="s">
        <v>2381</v>
      </c>
      <c r="E263" s="286" t="s">
        <v>491</v>
      </c>
      <c r="F263" s="284" t="s">
        <v>492</v>
      </c>
      <c r="G263" s="286" t="s">
        <v>1262</v>
      </c>
      <c r="H263" s="286" t="s">
        <v>496</v>
      </c>
      <c r="I263" s="287">
        <v>45358</v>
      </c>
      <c r="J263" s="288">
        <v>100</v>
      </c>
      <c r="K263" s="283"/>
      <c r="L263" s="283"/>
      <c r="M263" s="283"/>
      <c r="N263" s="283"/>
      <c r="O263" s="283"/>
      <c r="P263" s="283"/>
      <c r="Q263" s="283"/>
      <c r="R263" s="283"/>
      <c r="S263" s="283"/>
      <c r="T263" s="283"/>
      <c r="U263" s="283"/>
    </row>
    <row r="264" spans="1:21" s="289" customFormat="1" ht="26.5" hidden="1" x14ac:dyDescent="0.35">
      <c r="A264" s="283"/>
      <c r="B264" s="284">
        <v>40675606</v>
      </c>
      <c r="C264" s="285"/>
      <c r="D264" s="286" t="s">
        <v>2381</v>
      </c>
      <c r="E264" s="286" t="s">
        <v>491</v>
      </c>
      <c r="F264" s="284" t="s">
        <v>492</v>
      </c>
      <c r="G264" s="286" t="s">
        <v>1262</v>
      </c>
      <c r="H264" s="286" t="s">
        <v>496</v>
      </c>
      <c r="I264" s="287">
        <v>45365</v>
      </c>
      <c r="J264" s="288">
        <v>328.32</v>
      </c>
      <c r="K264" s="283"/>
      <c r="L264" s="283"/>
      <c r="M264" s="283"/>
      <c r="N264" s="283"/>
      <c r="O264" s="283"/>
      <c r="P264" s="283"/>
      <c r="Q264" s="283"/>
      <c r="R264" s="283"/>
      <c r="S264" s="283"/>
      <c r="T264" s="283"/>
      <c r="U264" s="283"/>
    </row>
    <row r="265" spans="1:21" s="289" customFormat="1" ht="26.5" hidden="1" x14ac:dyDescent="0.35">
      <c r="A265" s="283"/>
      <c r="B265" s="284">
        <v>40675605</v>
      </c>
      <c r="C265" s="285"/>
      <c r="D265" s="286" t="s">
        <v>2381</v>
      </c>
      <c r="E265" s="286" t="s">
        <v>491</v>
      </c>
      <c r="F265" s="284" t="s">
        <v>492</v>
      </c>
      <c r="G265" s="286" t="s">
        <v>1262</v>
      </c>
      <c r="H265" s="286" t="s">
        <v>496</v>
      </c>
      <c r="I265" s="287">
        <v>45365</v>
      </c>
      <c r="J265" s="288">
        <v>96.65</v>
      </c>
      <c r="K265" s="283"/>
      <c r="L265" s="283"/>
      <c r="M265" s="283"/>
      <c r="N265" s="283"/>
      <c r="O265" s="283"/>
      <c r="P265" s="283"/>
      <c r="Q265" s="283"/>
      <c r="R265" s="283"/>
      <c r="S265" s="283"/>
      <c r="T265" s="283"/>
      <c r="U265" s="283"/>
    </row>
    <row r="266" spans="1:21" s="289" customFormat="1" ht="26.5" hidden="1" x14ac:dyDescent="0.35">
      <c r="A266" s="283"/>
      <c r="B266" s="284">
        <v>40675607</v>
      </c>
      <c r="C266" s="285"/>
      <c r="D266" s="286" t="s">
        <v>2381</v>
      </c>
      <c r="E266" s="286" t="s">
        <v>491</v>
      </c>
      <c r="F266" s="284" t="s">
        <v>492</v>
      </c>
      <c r="G266" s="286" t="s">
        <v>1058</v>
      </c>
      <c r="H266" s="286" t="s">
        <v>496</v>
      </c>
      <c r="I266" s="287">
        <v>45365</v>
      </c>
      <c r="J266" s="288">
        <v>0</v>
      </c>
      <c r="K266" s="283"/>
      <c r="L266" s="283"/>
      <c r="M266" s="283"/>
      <c r="N266" s="283"/>
      <c r="O266" s="283"/>
      <c r="P266" s="283"/>
      <c r="Q266" s="283"/>
      <c r="R266" s="283"/>
      <c r="S266" s="283"/>
      <c r="T266" s="283"/>
      <c r="U266" s="283"/>
    </row>
    <row r="267" spans="1:21" s="289" customFormat="1" ht="26.5" hidden="1" x14ac:dyDescent="0.35">
      <c r="A267" s="283"/>
      <c r="B267" s="284">
        <v>40675608</v>
      </c>
      <c r="C267" s="285"/>
      <c r="D267" s="286" t="s">
        <v>2381</v>
      </c>
      <c r="E267" s="286" t="s">
        <v>491</v>
      </c>
      <c r="F267" s="284" t="s">
        <v>492</v>
      </c>
      <c r="G267" s="286" t="s">
        <v>1262</v>
      </c>
      <c r="H267" s="286" t="s">
        <v>496</v>
      </c>
      <c r="I267" s="287">
        <v>45365</v>
      </c>
      <c r="J267" s="288">
        <v>193.48</v>
      </c>
      <c r="K267" s="283"/>
      <c r="L267" s="283"/>
      <c r="M267" s="283"/>
      <c r="N267" s="283"/>
      <c r="O267" s="283"/>
      <c r="P267" s="283"/>
      <c r="Q267" s="283"/>
      <c r="R267" s="283"/>
      <c r="S267" s="283"/>
      <c r="T267" s="283"/>
      <c r="U267" s="283"/>
    </row>
    <row r="268" spans="1:21" s="289" customFormat="1" ht="26.5" hidden="1" x14ac:dyDescent="0.35">
      <c r="A268" s="283"/>
      <c r="B268" s="284">
        <v>40637531</v>
      </c>
      <c r="C268" s="285"/>
      <c r="D268" s="286" t="s">
        <v>2381</v>
      </c>
      <c r="E268" s="286" t="s">
        <v>491</v>
      </c>
      <c r="F268" s="284" t="s">
        <v>492</v>
      </c>
      <c r="G268" s="286" t="s">
        <v>1148</v>
      </c>
      <c r="H268" s="286" t="s">
        <v>496</v>
      </c>
      <c r="I268" s="287">
        <v>45362</v>
      </c>
      <c r="J268" s="288">
        <v>150.44999999999999</v>
      </c>
      <c r="K268" s="283"/>
      <c r="L268" s="283"/>
      <c r="M268" s="283"/>
      <c r="N268" s="283"/>
      <c r="O268" s="283"/>
      <c r="P268" s="283"/>
      <c r="Q268" s="283"/>
      <c r="R268" s="283"/>
      <c r="S268" s="283"/>
      <c r="T268" s="283"/>
      <c r="U268" s="283"/>
    </row>
    <row r="269" spans="1:21" s="296" customFormat="1" ht="26.5" hidden="1" x14ac:dyDescent="0.35">
      <c r="A269" s="290"/>
      <c r="B269" s="291">
        <v>40637526</v>
      </c>
      <c r="C269" s="292"/>
      <c r="D269" s="293" t="s">
        <v>2381</v>
      </c>
      <c r="E269" s="293" t="s">
        <v>491</v>
      </c>
      <c r="F269" s="291" t="s">
        <v>492</v>
      </c>
      <c r="G269" s="293" t="s">
        <v>1431</v>
      </c>
      <c r="H269" s="293" t="s">
        <v>496</v>
      </c>
      <c r="I269" s="294">
        <v>45362</v>
      </c>
      <c r="J269" s="295">
        <v>2507.54</v>
      </c>
      <c r="K269" s="290"/>
      <c r="L269" s="290"/>
      <c r="M269" s="290"/>
      <c r="N269" s="290"/>
      <c r="O269" s="290"/>
      <c r="P269" s="290"/>
      <c r="Q269" s="290"/>
      <c r="R269" s="290"/>
      <c r="S269" s="290"/>
      <c r="T269" s="290"/>
      <c r="U269" s="290"/>
    </row>
    <row r="270" spans="1:21" s="296" customFormat="1" ht="26.5" hidden="1" x14ac:dyDescent="0.35">
      <c r="A270" s="290"/>
      <c r="B270" s="291">
        <v>40581727</v>
      </c>
      <c r="C270" s="292"/>
      <c r="D270" s="293" t="s">
        <v>2381</v>
      </c>
      <c r="E270" s="293" t="s">
        <v>491</v>
      </c>
      <c r="F270" s="291" t="s">
        <v>492</v>
      </c>
      <c r="G270" s="293" t="s">
        <v>1431</v>
      </c>
      <c r="H270" s="293" t="s">
        <v>496</v>
      </c>
      <c r="I270" s="294">
        <v>45362</v>
      </c>
      <c r="J270" s="295">
        <v>3227.09</v>
      </c>
      <c r="K270" s="290"/>
      <c r="L270" s="290"/>
      <c r="M270" s="290"/>
      <c r="N270" s="290"/>
      <c r="O270" s="290"/>
      <c r="P270" s="290"/>
      <c r="Q270" s="290"/>
      <c r="R270" s="290"/>
      <c r="S270" s="290"/>
      <c r="T270" s="290"/>
      <c r="U270" s="290"/>
    </row>
    <row r="271" spans="1:21" s="289" customFormat="1" ht="26.5" hidden="1" x14ac:dyDescent="0.35">
      <c r="A271" s="283"/>
      <c r="B271" s="284">
        <v>40581726</v>
      </c>
      <c r="C271" s="285"/>
      <c r="D271" s="286" t="s">
        <v>2381</v>
      </c>
      <c r="E271" s="286" t="s">
        <v>491</v>
      </c>
      <c r="F271" s="284" t="s">
        <v>492</v>
      </c>
      <c r="G271" s="286" t="s">
        <v>1148</v>
      </c>
      <c r="H271" s="286" t="s">
        <v>496</v>
      </c>
      <c r="I271" s="287">
        <v>45362</v>
      </c>
      <c r="J271" s="288">
        <v>100.6</v>
      </c>
      <c r="K271" s="283"/>
      <c r="L271" s="283"/>
      <c r="M271" s="283"/>
      <c r="N271" s="283"/>
      <c r="O271" s="283"/>
      <c r="P271" s="283"/>
      <c r="Q271" s="283"/>
      <c r="R271" s="283"/>
      <c r="S271" s="283"/>
      <c r="T271" s="283"/>
      <c r="U271" s="283"/>
    </row>
    <row r="272" spans="1:21" s="296" customFormat="1" ht="26.5" hidden="1" x14ac:dyDescent="0.35">
      <c r="A272" s="290"/>
      <c r="B272" s="291">
        <v>40581725</v>
      </c>
      <c r="C272" s="292"/>
      <c r="D272" s="293" t="s">
        <v>2381</v>
      </c>
      <c r="E272" s="293" t="s">
        <v>491</v>
      </c>
      <c r="F272" s="291" t="s">
        <v>492</v>
      </c>
      <c r="G272" s="293" t="s">
        <v>1431</v>
      </c>
      <c r="H272" s="293" t="s">
        <v>496</v>
      </c>
      <c r="I272" s="294">
        <v>45362</v>
      </c>
      <c r="J272" s="295">
        <v>1676.63</v>
      </c>
      <c r="K272" s="290"/>
      <c r="L272" s="290"/>
      <c r="M272" s="290"/>
      <c r="N272" s="290"/>
      <c r="O272" s="290"/>
      <c r="P272" s="290"/>
      <c r="Q272" s="290"/>
      <c r="R272" s="290"/>
      <c r="S272" s="290"/>
      <c r="T272" s="290"/>
      <c r="U272" s="290"/>
    </row>
    <row r="273" spans="1:21" s="289" customFormat="1" ht="26.5" hidden="1" x14ac:dyDescent="0.35">
      <c r="A273" s="283"/>
      <c r="B273" s="284">
        <v>40581718</v>
      </c>
      <c r="C273" s="285"/>
      <c r="D273" s="286" t="s">
        <v>2381</v>
      </c>
      <c r="E273" s="286" t="s">
        <v>491</v>
      </c>
      <c r="F273" s="284" t="s">
        <v>492</v>
      </c>
      <c r="G273" s="286" t="s">
        <v>1262</v>
      </c>
      <c r="H273" s="286" t="s">
        <v>496</v>
      </c>
      <c r="I273" s="287">
        <v>45362</v>
      </c>
      <c r="J273" s="288">
        <v>120.01</v>
      </c>
      <c r="K273" s="283"/>
      <c r="L273" s="283"/>
      <c r="M273" s="283"/>
      <c r="N273" s="283"/>
      <c r="O273" s="283"/>
      <c r="P273" s="283"/>
      <c r="Q273" s="283"/>
      <c r="R273" s="283"/>
      <c r="S273" s="283"/>
      <c r="T273" s="283"/>
      <c r="U273" s="283"/>
    </row>
    <row r="274" spans="1:21" s="289" customFormat="1" ht="26.5" hidden="1" x14ac:dyDescent="0.35">
      <c r="A274" s="283"/>
      <c r="B274" s="284">
        <v>40581717</v>
      </c>
      <c r="C274" s="285"/>
      <c r="D274" s="286" t="s">
        <v>2381</v>
      </c>
      <c r="E274" s="286" t="s">
        <v>491</v>
      </c>
      <c r="F274" s="284" t="s">
        <v>492</v>
      </c>
      <c r="G274" s="286" t="s">
        <v>1262</v>
      </c>
      <c r="H274" s="286" t="s">
        <v>496</v>
      </c>
      <c r="I274" s="287">
        <v>45362</v>
      </c>
      <c r="J274" s="288">
        <v>160.16</v>
      </c>
      <c r="K274" s="283"/>
      <c r="L274" s="283"/>
      <c r="M274" s="283"/>
      <c r="N274" s="283"/>
      <c r="O274" s="283"/>
      <c r="P274" s="283"/>
      <c r="Q274" s="283"/>
      <c r="R274" s="283"/>
      <c r="S274" s="283"/>
      <c r="T274" s="283"/>
      <c r="U274" s="283"/>
    </row>
    <row r="275" spans="1:21" s="289" customFormat="1" ht="26.5" hidden="1" x14ac:dyDescent="0.35">
      <c r="A275" s="283"/>
      <c r="B275" s="284">
        <v>40581736</v>
      </c>
      <c r="C275" s="285"/>
      <c r="D275" s="286" t="s">
        <v>2381</v>
      </c>
      <c r="E275" s="286" t="s">
        <v>491</v>
      </c>
      <c r="F275" s="284" t="s">
        <v>492</v>
      </c>
      <c r="G275" s="286" t="s">
        <v>1262</v>
      </c>
      <c r="H275" s="286" t="s">
        <v>496</v>
      </c>
      <c r="I275" s="287">
        <v>45362</v>
      </c>
      <c r="J275" s="288">
        <v>80.08</v>
      </c>
      <c r="K275" s="283"/>
      <c r="L275" s="283"/>
      <c r="M275" s="283"/>
      <c r="N275" s="283"/>
      <c r="O275" s="283"/>
      <c r="P275" s="283"/>
      <c r="Q275" s="283"/>
      <c r="R275" s="283"/>
      <c r="S275" s="283"/>
      <c r="T275" s="283"/>
      <c r="U275" s="283"/>
    </row>
    <row r="276" spans="1:21" s="289" customFormat="1" ht="26.5" hidden="1" x14ac:dyDescent="0.35">
      <c r="A276" s="283"/>
      <c r="B276" s="284">
        <v>40581715</v>
      </c>
      <c r="C276" s="285"/>
      <c r="D276" s="286" t="s">
        <v>2381</v>
      </c>
      <c r="E276" s="286" t="s">
        <v>491</v>
      </c>
      <c r="F276" s="284" t="s">
        <v>492</v>
      </c>
      <c r="G276" s="286" t="s">
        <v>1148</v>
      </c>
      <c r="H276" s="286" t="s">
        <v>496</v>
      </c>
      <c r="I276" s="287">
        <v>45362</v>
      </c>
      <c r="J276" s="288">
        <v>193.62</v>
      </c>
      <c r="K276" s="283"/>
      <c r="L276" s="283"/>
      <c r="M276" s="283"/>
      <c r="N276" s="283"/>
      <c r="O276" s="283"/>
      <c r="P276" s="283"/>
      <c r="Q276" s="283"/>
      <c r="R276" s="283"/>
      <c r="S276" s="283"/>
      <c r="T276" s="283"/>
      <c r="U276" s="283"/>
    </row>
    <row r="277" spans="1:21" s="289" customFormat="1" ht="26.5" hidden="1" x14ac:dyDescent="0.35">
      <c r="A277" s="283"/>
      <c r="B277" s="284">
        <v>40581716</v>
      </c>
      <c r="C277" s="285"/>
      <c r="D277" s="286" t="s">
        <v>2381</v>
      </c>
      <c r="E277" s="286" t="s">
        <v>491</v>
      </c>
      <c r="F277" s="284" t="s">
        <v>492</v>
      </c>
      <c r="G277" s="286" t="s">
        <v>1262</v>
      </c>
      <c r="H277" s="286" t="s">
        <v>496</v>
      </c>
      <c r="I277" s="287">
        <v>45362</v>
      </c>
      <c r="J277" s="288">
        <v>120.01</v>
      </c>
      <c r="K277" s="283"/>
      <c r="L277" s="283"/>
      <c r="M277" s="283"/>
      <c r="N277" s="283"/>
      <c r="O277" s="283"/>
      <c r="P277" s="283"/>
      <c r="Q277" s="283"/>
      <c r="R277" s="283"/>
      <c r="S277" s="283"/>
      <c r="T277" s="283"/>
      <c r="U277" s="283"/>
    </row>
    <row r="278" spans="1:21" s="255" customFormat="1" ht="39.5" hidden="1" x14ac:dyDescent="0.35">
      <c r="A278" s="249"/>
      <c r="B278" s="250">
        <v>40694810</v>
      </c>
      <c r="C278" s="251"/>
      <c r="D278" s="252" t="s">
        <v>2381</v>
      </c>
      <c r="E278" s="252" t="s">
        <v>491</v>
      </c>
      <c r="F278" s="250" t="s">
        <v>492</v>
      </c>
      <c r="G278" s="252" t="s">
        <v>792</v>
      </c>
      <c r="H278" s="252" t="s">
        <v>496</v>
      </c>
      <c r="I278" s="253">
        <v>45365</v>
      </c>
      <c r="J278" s="254">
        <v>43.29</v>
      </c>
      <c r="K278" s="252" t="s">
        <v>501</v>
      </c>
      <c r="L278" s="252" t="s">
        <v>2365</v>
      </c>
      <c r="M278" s="252" t="s">
        <v>2388</v>
      </c>
      <c r="N278" s="249"/>
      <c r="O278" s="249"/>
      <c r="P278" s="249"/>
      <c r="Q278" s="249"/>
      <c r="R278" s="249"/>
      <c r="S278" s="249"/>
      <c r="T278" s="249"/>
      <c r="U278" s="249"/>
    </row>
    <row r="279" spans="1:21" s="289" customFormat="1" ht="26.5" hidden="1" x14ac:dyDescent="0.35">
      <c r="A279" s="283"/>
      <c r="B279" s="284">
        <v>40581733</v>
      </c>
      <c r="C279" s="285"/>
      <c r="D279" s="286" t="s">
        <v>2381</v>
      </c>
      <c r="E279" s="286" t="s">
        <v>491</v>
      </c>
      <c r="F279" s="284" t="s">
        <v>492</v>
      </c>
      <c r="G279" s="286" t="s">
        <v>1262</v>
      </c>
      <c r="H279" s="286" t="s">
        <v>496</v>
      </c>
      <c r="I279" s="287">
        <v>45362</v>
      </c>
      <c r="J279" s="288">
        <v>240.25</v>
      </c>
      <c r="K279" s="283"/>
      <c r="L279" s="283"/>
      <c r="M279" s="283"/>
      <c r="N279" s="283"/>
      <c r="O279" s="283"/>
      <c r="P279" s="283"/>
      <c r="Q279" s="283"/>
      <c r="R279" s="283"/>
      <c r="S279" s="283"/>
      <c r="T279" s="283"/>
      <c r="U279" s="283"/>
    </row>
    <row r="280" spans="1:21" s="289" customFormat="1" ht="26.5" hidden="1" x14ac:dyDescent="0.35">
      <c r="A280" s="283"/>
      <c r="B280" s="284">
        <v>40581734</v>
      </c>
      <c r="C280" s="285"/>
      <c r="D280" s="286" t="s">
        <v>2381</v>
      </c>
      <c r="E280" s="286" t="s">
        <v>491</v>
      </c>
      <c r="F280" s="284" t="s">
        <v>492</v>
      </c>
      <c r="G280" s="286" t="s">
        <v>1262</v>
      </c>
      <c r="H280" s="286" t="s">
        <v>496</v>
      </c>
      <c r="I280" s="287">
        <v>45362</v>
      </c>
      <c r="J280" s="288">
        <v>138.97999999999999</v>
      </c>
      <c r="K280" s="283"/>
      <c r="L280" s="283"/>
      <c r="M280" s="283"/>
      <c r="N280" s="283"/>
      <c r="O280" s="283"/>
      <c r="P280" s="283"/>
      <c r="Q280" s="283"/>
      <c r="R280" s="283"/>
      <c r="S280" s="283"/>
      <c r="T280" s="283"/>
      <c r="U280" s="283"/>
    </row>
    <row r="281" spans="1:21" s="289" customFormat="1" ht="26.5" hidden="1" x14ac:dyDescent="0.35">
      <c r="A281" s="283"/>
      <c r="B281" s="284">
        <v>40581735</v>
      </c>
      <c r="C281" s="285"/>
      <c r="D281" s="286" t="s">
        <v>2381</v>
      </c>
      <c r="E281" s="286" t="s">
        <v>491</v>
      </c>
      <c r="F281" s="284" t="s">
        <v>492</v>
      </c>
      <c r="G281" s="286" t="s">
        <v>1262</v>
      </c>
      <c r="H281" s="286" t="s">
        <v>496</v>
      </c>
      <c r="I281" s="287">
        <v>45362</v>
      </c>
      <c r="J281" s="288">
        <v>99.94</v>
      </c>
      <c r="K281" s="283"/>
      <c r="L281" s="283"/>
      <c r="M281" s="283"/>
      <c r="N281" s="283"/>
      <c r="O281" s="283"/>
      <c r="P281" s="283"/>
      <c r="Q281" s="283"/>
      <c r="R281" s="283"/>
      <c r="S281" s="283"/>
      <c r="T281" s="283"/>
      <c r="U281" s="283"/>
    </row>
    <row r="282" spans="1:21" s="289" customFormat="1" ht="26.5" hidden="1" x14ac:dyDescent="0.35">
      <c r="A282" s="283"/>
      <c r="B282" s="284">
        <v>40581732</v>
      </c>
      <c r="C282" s="285"/>
      <c r="D282" s="286" t="s">
        <v>2381</v>
      </c>
      <c r="E282" s="286" t="s">
        <v>491</v>
      </c>
      <c r="F282" s="284" t="s">
        <v>492</v>
      </c>
      <c r="G282" s="286" t="s">
        <v>1262</v>
      </c>
      <c r="H282" s="286" t="s">
        <v>496</v>
      </c>
      <c r="I282" s="287">
        <v>45362</v>
      </c>
      <c r="J282" s="288">
        <v>80.08</v>
      </c>
      <c r="K282" s="283"/>
      <c r="L282" s="283"/>
      <c r="M282" s="283"/>
      <c r="N282" s="283"/>
      <c r="O282" s="283"/>
      <c r="P282" s="283"/>
      <c r="Q282" s="283"/>
      <c r="R282" s="283"/>
      <c r="S282" s="283"/>
      <c r="T282" s="283"/>
      <c r="U282" s="283"/>
    </row>
    <row r="283" spans="1:21" s="289" customFormat="1" ht="26.5" hidden="1" x14ac:dyDescent="0.35">
      <c r="A283" s="283"/>
      <c r="B283" s="284">
        <v>40581731</v>
      </c>
      <c r="C283" s="285"/>
      <c r="D283" s="286" t="s">
        <v>2381</v>
      </c>
      <c r="E283" s="286" t="s">
        <v>491</v>
      </c>
      <c r="F283" s="284" t="s">
        <v>492</v>
      </c>
      <c r="G283" s="286" t="s">
        <v>1262</v>
      </c>
      <c r="H283" s="286" t="s">
        <v>496</v>
      </c>
      <c r="I283" s="287">
        <v>45362</v>
      </c>
      <c r="J283" s="288">
        <v>203.84</v>
      </c>
      <c r="K283" s="283"/>
      <c r="L283" s="283"/>
      <c r="M283" s="283"/>
      <c r="N283" s="283"/>
      <c r="O283" s="283"/>
      <c r="P283" s="283"/>
      <c r="Q283" s="283"/>
      <c r="R283" s="283"/>
      <c r="S283" s="283"/>
      <c r="T283" s="283"/>
      <c r="U283" s="283"/>
    </row>
    <row r="284" spans="1:21" s="255" customFormat="1" ht="39.5" hidden="1" x14ac:dyDescent="0.35">
      <c r="A284" s="249"/>
      <c r="B284" s="250">
        <v>40596571</v>
      </c>
      <c r="C284" s="251"/>
      <c r="D284" s="252" t="s">
        <v>2381</v>
      </c>
      <c r="E284" s="252" t="s">
        <v>491</v>
      </c>
      <c r="F284" s="250" t="s">
        <v>492</v>
      </c>
      <c r="G284" s="252" t="s">
        <v>792</v>
      </c>
      <c r="H284" s="252" t="s">
        <v>496</v>
      </c>
      <c r="I284" s="253">
        <v>45362</v>
      </c>
      <c r="J284" s="254">
        <v>450.89</v>
      </c>
      <c r="K284" s="252" t="s">
        <v>501</v>
      </c>
      <c r="L284" s="252" t="s">
        <v>2365</v>
      </c>
      <c r="M284" s="252" t="s">
        <v>2389</v>
      </c>
      <c r="N284" s="249"/>
      <c r="O284" s="249"/>
      <c r="P284" s="249"/>
      <c r="Q284" s="249"/>
      <c r="R284" s="249"/>
      <c r="S284" s="249"/>
      <c r="T284" s="249"/>
      <c r="U284" s="249"/>
    </row>
    <row r="285" spans="1:21" s="255" customFormat="1" ht="39.5" hidden="1" x14ac:dyDescent="0.35">
      <c r="A285" s="249"/>
      <c r="B285" s="250">
        <v>40646658</v>
      </c>
      <c r="C285" s="251"/>
      <c r="D285" s="252" t="s">
        <v>2381</v>
      </c>
      <c r="E285" s="252" t="s">
        <v>491</v>
      </c>
      <c r="F285" s="250" t="s">
        <v>492</v>
      </c>
      <c r="G285" s="252" t="s">
        <v>792</v>
      </c>
      <c r="H285" s="252" t="s">
        <v>496</v>
      </c>
      <c r="I285" s="253">
        <v>45362</v>
      </c>
      <c r="J285" s="254">
        <v>186.06</v>
      </c>
      <c r="K285" s="252" t="s">
        <v>501</v>
      </c>
      <c r="L285" s="252" t="s">
        <v>2365</v>
      </c>
      <c r="M285" s="252" t="s">
        <v>2390</v>
      </c>
      <c r="N285" s="249"/>
      <c r="O285" s="249"/>
      <c r="P285" s="249"/>
      <c r="Q285" s="249"/>
      <c r="R285" s="249"/>
      <c r="S285" s="249"/>
      <c r="T285" s="249"/>
      <c r="U285" s="249"/>
    </row>
    <row r="286" spans="1:21" s="296" customFormat="1" ht="26.5" hidden="1" x14ac:dyDescent="0.35">
      <c r="A286" s="290"/>
      <c r="B286" s="291">
        <v>47266113</v>
      </c>
      <c r="C286" s="292"/>
      <c r="D286" s="293" t="s">
        <v>2381</v>
      </c>
      <c r="E286" s="293" t="s">
        <v>491</v>
      </c>
      <c r="F286" s="291" t="s">
        <v>492</v>
      </c>
      <c r="G286" s="293" t="s">
        <v>2006</v>
      </c>
      <c r="H286" s="293" t="s">
        <v>496</v>
      </c>
      <c r="I286" s="294">
        <v>45426</v>
      </c>
      <c r="J286" s="295">
        <v>3374.73</v>
      </c>
      <c r="K286" s="290"/>
      <c r="L286" s="290"/>
      <c r="M286" s="290"/>
      <c r="N286" s="290"/>
      <c r="O286" s="290"/>
      <c r="P286" s="290"/>
      <c r="Q286" s="290"/>
      <c r="R286" s="290"/>
      <c r="S286" s="290"/>
      <c r="T286" s="290"/>
      <c r="U286" s="290"/>
    </row>
    <row r="287" spans="1:21" s="296" customFormat="1" ht="26.5" hidden="1" x14ac:dyDescent="0.35">
      <c r="A287" s="290"/>
      <c r="B287" s="291">
        <v>47266121</v>
      </c>
      <c r="C287" s="292"/>
      <c r="D287" s="293" t="s">
        <v>2381</v>
      </c>
      <c r="E287" s="293" t="s">
        <v>491</v>
      </c>
      <c r="F287" s="291" t="s">
        <v>492</v>
      </c>
      <c r="G287" s="293" t="s">
        <v>2006</v>
      </c>
      <c r="H287" s="293" t="s">
        <v>496</v>
      </c>
      <c r="I287" s="294">
        <v>45426</v>
      </c>
      <c r="J287" s="295">
        <v>1007.8</v>
      </c>
      <c r="K287" s="290"/>
      <c r="L287" s="290"/>
      <c r="M287" s="290"/>
      <c r="N287" s="290"/>
      <c r="O287" s="290"/>
      <c r="P287" s="290"/>
      <c r="Q287" s="290"/>
      <c r="R287" s="290"/>
      <c r="S287" s="290"/>
      <c r="T287" s="290"/>
      <c r="U287" s="290"/>
    </row>
    <row r="288" spans="1:21" s="289" customFormat="1" ht="26.5" hidden="1" x14ac:dyDescent="0.35">
      <c r="A288" s="283"/>
      <c r="B288" s="284">
        <v>47266123</v>
      </c>
      <c r="C288" s="285"/>
      <c r="D288" s="286" t="s">
        <v>2381</v>
      </c>
      <c r="E288" s="286" t="s">
        <v>491</v>
      </c>
      <c r="F288" s="284" t="s">
        <v>492</v>
      </c>
      <c r="G288" s="286" t="s">
        <v>1148</v>
      </c>
      <c r="H288" s="286" t="s">
        <v>496</v>
      </c>
      <c r="I288" s="287">
        <v>45426</v>
      </c>
      <c r="J288" s="288">
        <v>202.48</v>
      </c>
      <c r="K288" s="283"/>
      <c r="L288" s="283"/>
      <c r="M288" s="283"/>
      <c r="N288" s="283"/>
      <c r="O288" s="283"/>
      <c r="P288" s="283"/>
      <c r="Q288" s="283"/>
      <c r="R288" s="283"/>
      <c r="S288" s="283"/>
      <c r="T288" s="283"/>
      <c r="U288" s="283"/>
    </row>
    <row r="289" spans="1:21" s="255" customFormat="1" ht="26.5" hidden="1" x14ac:dyDescent="0.35">
      <c r="A289" s="249"/>
      <c r="B289" s="250">
        <v>47248426</v>
      </c>
      <c r="C289" s="251"/>
      <c r="D289" s="252" t="s">
        <v>2381</v>
      </c>
      <c r="E289" s="252" t="s">
        <v>491</v>
      </c>
      <c r="F289" s="250" t="s">
        <v>492</v>
      </c>
      <c r="G289" s="252" t="s">
        <v>792</v>
      </c>
      <c r="H289" s="252" t="s">
        <v>496</v>
      </c>
      <c r="I289" s="253">
        <v>45425</v>
      </c>
      <c r="J289" s="254">
        <v>91.41</v>
      </c>
      <c r="K289" s="249"/>
      <c r="L289" s="249"/>
      <c r="M289" s="249"/>
      <c r="N289" s="249"/>
      <c r="O289" s="249"/>
      <c r="P289" s="249"/>
      <c r="Q289" s="249"/>
      <c r="R289" s="249"/>
      <c r="S289" s="249"/>
      <c r="T289" s="249"/>
      <c r="U289" s="249"/>
    </row>
    <row r="290" spans="1:21" s="255" customFormat="1" ht="26.5" hidden="1" x14ac:dyDescent="0.35">
      <c r="A290" s="249"/>
      <c r="B290" s="250">
        <v>47248428</v>
      </c>
      <c r="C290" s="251"/>
      <c r="D290" s="252" t="s">
        <v>2381</v>
      </c>
      <c r="E290" s="252" t="s">
        <v>491</v>
      </c>
      <c r="F290" s="250" t="s">
        <v>492</v>
      </c>
      <c r="G290" s="252" t="s">
        <v>792</v>
      </c>
      <c r="H290" s="252" t="s">
        <v>496</v>
      </c>
      <c r="I290" s="253">
        <v>45425</v>
      </c>
      <c r="J290" s="254">
        <v>58.24</v>
      </c>
      <c r="K290" s="249"/>
      <c r="L290" s="249"/>
      <c r="M290" s="249"/>
      <c r="N290" s="249"/>
      <c r="O290" s="249"/>
      <c r="P290" s="249"/>
      <c r="Q290" s="249"/>
      <c r="R290" s="249"/>
      <c r="S290" s="249"/>
      <c r="T290" s="249"/>
      <c r="U290" s="249"/>
    </row>
    <row r="291" spans="1:21" s="289" customFormat="1" ht="26.5" hidden="1" x14ac:dyDescent="0.35">
      <c r="A291" s="283"/>
      <c r="B291" s="284">
        <v>47252555</v>
      </c>
      <c r="C291" s="285"/>
      <c r="D291" s="286" t="s">
        <v>2381</v>
      </c>
      <c r="E291" s="286" t="s">
        <v>491</v>
      </c>
      <c r="F291" s="284" t="s">
        <v>492</v>
      </c>
      <c r="G291" s="286" t="s">
        <v>879</v>
      </c>
      <c r="H291" s="286" t="s">
        <v>496</v>
      </c>
      <c r="I291" s="287">
        <v>45443</v>
      </c>
      <c r="J291" s="288">
        <v>-0.87</v>
      </c>
      <c r="K291" s="283"/>
      <c r="L291" s="283"/>
      <c r="M291" s="283"/>
      <c r="N291" s="283"/>
      <c r="O291" s="283"/>
      <c r="P291" s="283"/>
      <c r="Q291" s="283"/>
      <c r="R291" s="283"/>
      <c r="S291" s="283"/>
      <c r="T291" s="283"/>
      <c r="U291" s="283"/>
    </row>
    <row r="292" spans="1:21" s="289" customFormat="1" ht="26.5" hidden="1" x14ac:dyDescent="0.35">
      <c r="A292" s="283"/>
      <c r="B292" s="284">
        <v>47236457</v>
      </c>
      <c r="C292" s="285"/>
      <c r="D292" s="286" t="s">
        <v>2381</v>
      </c>
      <c r="E292" s="286" t="s">
        <v>491</v>
      </c>
      <c r="F292" s="284" t="s">
        <v>492</v>
      </c>
      <c r="G292" s="286" t="s">
        <v>1262</v>
      </c>
      <c r="H292" s="286" t="s">
        <v>496</v>
      </c>
      <c r="I292" s="287">
        <v>45425</v>
      </c>
      <c r="J292" s="288">
        <v>400</v>
      </c>
      <c r="K292" s="283"/>
      <c r="L292" s="283"/>
      <c r="M292" s="283"/>
      <c r="N292" s="283"/>
      <c r="O292" s="283"/>
      <c r="P292" s="283"/>
      <c r="Q292" s="283"/>
      <c r="R292" s="283"/>
      <c r="S292" s="283"/>
      <c r="T292" s="283"/>
      <c r="U292" s="283"/>
    </row>
    <row r="293" spans="1:21" s="289" customFormat="1" ht="26.5" hidden="1" x14ac:dyDescent="0.35">
      <c r="A293" s="283"/>
      <c r="B293" s="284">
        <v>47236454</v>
      </c>
      <c r="C293" s="285"/>
      <c r="D293" s="286" t="s">
        <v>2381</v>
      </c>
      <c r="E293" s="286" t="s">
        <v>491</v>
      </c>
      <c r="F293" s="284" t="s">
        <v>492</v>
      </c>
      <c r="G293" s="286" t="s">
        <v>1262</v>
      </c>
      <c r="H293" s="286" t="s">
        <v>496</v>
      </c>
      <c r="I293" s="287">
        <v>45425</v>
      </c>
      <c r="J293" s="288">
        <v>306</v>
      </c>
      <c r="K293" s="283"/>
      <c r="L293" s="283"/>
      <c r="M293" s="283"/>
      <c r="N293" s="283"/>
      <c r="O293" s="283"/>
      <c r="P293" s="283"/>
      <c r="Q293" s="283"/>
      <c r="R293" s="283"/>
      <c r="S293" s="283"/>
      <c r="T293" s="283"/>
      <c r="U293" s="283"/>
    </row>
    <row r="294" spans="1:21" s="289" customFormat="1" ht="26.5" hidden="1" x14ac:dyDescent="0.35">
      <c r="A294" s="283"/>
      <c r="B294" s="284">
        <v>47300019</v>
      </c>
      <c r="C294" s="285"/>
      <c r="D294" s="286" t="s">
        <v>2381</v>
      </c>
      <c r="E294" s="286" t="s">
        <v>491</v>
      </c>
      <c r="F294" s="284" t="s">
        <v>492</v>
      </c>
      <c r="G294" s="286" t="s">
        <v>879</v>
      </c>
      <c r="H294" s="286" t="s">
        <v>496</v>
      </c>
      <c r="I294" s="287">
        <v>45443</v>
      </c>
      <c r="J294" s="288">
        <v>-2.37</v>
      </c>
      <c r="K294" s="283"/>
      <c r="L294" s="283"/>
      <c r="M294" s="283"/>
      <c r="N294" s="283"/>
      <c r="O294" s="283"/>
      <c r="P294" s="283"/>
      <c r="Q294" s="283"/>
      <c r="R294" s="283"/>
      <c r="S294" s="283"/>
      <c r="T294" s="283"/>
      <c r="U294" s="283"/>
    </row>
    <row r="295" spans="1:21" s="289" customFormat="1" ht="26.5" hidden="1" x14ac:dyDescent="0.35">
      <c r="A295" s="283"/>
      <c r="B295" s="284">
        <v>47236461</v>
      </c>
      <c r="C295" s="285"/>
      <c r="D295" s="286" t="s">
        <v>2381</v>
      </c>
      <c r="E295" s="286" t="s">
        <v>491</v>
      </c>
      <c r="F295" s="284" t="s">
        <v>492</v>
      </c>
      <c r="G295" s="286" t="s">
        <v>1058</v>
      </c>
      <c r="H295" s="286" t="s">
        <v>496</v>
      </c>
      <c r="I295" s="287">
        <v>45425</v>
      </c>
      <c r="J295" s="288">
        <v>126</v>
      </c>
      <c r="K295" s="283"/>
      <c r="L295" s="283"/>
      <c r="M295" s="283"/>
      <c r="N295" s="283"/>
      <c r="O295" s="283"/>
      <c r="P295" s="283"/>
      <c r="Q295" s="283"/>
      <c r="R295" s="283"/>
      <c r="S295" s="283"/>
      <c r="T295" s="283"/>
      <c r="U295" s="283"/>
    </row>
    <row r="296" spans="1:21" s="289" customFormat="1" ht="26.5" hidden="1" x14ac:dyDescent="0.35">
      <c r="A296" s="283"/>
      <c r="B296" s="284">
        <v>47300036</v>
      </c>
      <c r="C296" s="285"/>
      <c r="D296" s="286" t="s">
        <v>2381</v>
      </c>
      <c r="E296" s="286" t="s">
        <v>491</v>
      </c>
      <c r="F296" s="284" t="s">
        <v>492</v>
      </c>
      <c r="G296" s="286" t="s">
        <v>879</v>
      </c>
      <c r="H296" s="286" t="s">
        <v>496</v>
      </c>
      <c r="I296" s="287">
        <v>45443</v>
      </c>
      <c r="J296" s="288">
        <v>-0.67</v>
      </c>
      <c r="K296" s="283"/>
      <c r="L296" s="283"/>
      <c r="M296" s="283"/>
      <c r="N296" s="283"/>
      <c r="O296" s="283"/>
      <c r="P296" s="283"/>
      <c r="Q296" s="283"/>
      <c r="R296" s="283"/>
      <c r="S296" s="283"/>
      <c r="T296" s="283"/>
      <c r="U296" s="283"/>
    </row>
    <row r="297" spans="1:21" s="289" customFormat="1" ht="26.5" hidden="1" x14ac:dyDescent="0.35">
      <c r="A297" s="283"/>
      <c r="B297" s="284">
        <v>40412375</v>
      </c>
      <c r="C297" s="285"/>
      <c r="D297" s="286" t="s">
        <v>2381</v>
      </c>
      <c r="E297" s="286" t="s">
        <v>491</v>
      </c>
      <c r="F297" s="284" t="s">
        <v>492</v>
      </c>
      <c r="G297" s="286" t="s">
        <v>879</v>
      </c>
      <c r="H297" s="286" t="s">
        <v>496</v>
      </c>
      <c r="I297" s="287">
        <v>45382</v>
      </c>
      <c r="J297" s="288">
        <v>-0.01</v>
      </c>
      <c r="K297" s="283"/>
      <c r="L297" s="283"/>
      <c r="M297" s="283"/>
      <c r="N297" s="283"/>
      <c r="O297" s="283"/>
      <c r="P297" s="283"/>
      <c r="Q297" s="283"/>
      <c r="R297" s="283"/>
      <c r="S297" s="283"/>
      <c r="T297" s="283"/>
      <c r="U297" s="283"/>
    </row>
    <row r="298" spans="1:21" s="255" customFormat="1" ht="39.5" hidden="1" x14ac:dyDescent="0.35">
      <c r="A298" s="249"/>
      <c r="B298" s="250">
        <v>40409724</v>
      </c>
      <c r="C298" s="251"/>
      <c r="D298" s="252" t="s">
        <v>2381</v>
      </c>
      <c r="E298" s="252" t="s">
        <v>491</v>
      </c>
      <c r="F298" s="250" t="s">
        <v>492</v>
      </c>
      <c r="G298" s="252" t="s">
        <v>792</v>
      </c>
      <c r="H298" s="252" t="s">
        <v>496</v>
      </c>
      <c r="I298" s="253">
        <v>45354</v>
      </c>
      <c r="J298" s="254">
        <v>50.61</v>
      </c>
      <c r="K298" s="252" t="s">
        <v>501</v>
      </c>
      <c r="L298" s="252" t="s">
        <v>2365</v>
      </c>
      <c r="M298" s="252" t="s">
        <v>2378</v>
      </c>
      <c r="N298" s="249"/>
      <c r="O298" s="249"/>
      <c r="P298" s="249"/>
      <c r="Q298" s="249"/>
      <c r="R298" s="249"/>
      <c r="S298" s="249"/>
      <c r="T298" s="249"/>
      <c r="U298" s="249"/>
    </row>
    <row r="299" spans="1:21" s="255" customFormat="1" ht="39.5" hidden="1" x14ac:dyDescent="0.35">
      <c r="A299" s="249"/>
      <c r="B299" s="250">
        <v>40409723</v>
      </c>
      <c r="C299" s="251"/>
      <c r="D299" s="252" t="s">
        <v>2381</v>
      </c>
      <c r="E299" s="252" t="s">
        <v>491</v>
      </c>
      <c r="F299" s="250" t="s">
        <v>492</v>
      </c>
      <c r="G299" s="252" t="s">
        <v>792</v>
      </c>
      <c r="H299" s="252" t="s">
        <v>496</v>
      </c>
      <c r="I299" s="253">
        <v>45354</v>
      </c>
      <c r="J299" s="254">
        <v>29.03</v>
      </c>
      <c r="K299" s="252" t="s">
        <v>501</v>
      </c>
      <c r="L299" s="252" t="s">
        <v>2365</v>
      </c>
      <c r="M299" s="252" t="s">
        <v>2378</v>
      </c>
      <c r="N299" s="249"/>
      <c r="O299" s="249"/>
      <c r="P299" s="249"/>
      <c r="Q299" s="249"/>
      <c r="R299" s="249"/>
      <c r="S299" s="249"/>
      <c r="T299" s="249"/>
      <c r="U299" s="249"/>
    </row>
    <row r="300" spans="1:21" s="289" customFormat="1" ht="26.5" hidden="1" x14ac:dyDescent="0.35">
      <c r="A300" s="283"/>
      <c r="B300" s="284">
        <v>40382714</v>
      </c>
      <c r="C300" s="285"/>
      <c r="D300" s="286" t="s">
        <v>2381</v>
      </c>
      <c r="E300" s="286" t="s">
        <v>491</v>
      </c>
      <c r="F300" s="284" t="s">
        <v>492</v>
      </c>
      <c r="G300" s="286" t="s">
        <v>1262</v>
      </c>
      <c r="H300" s="286" t="s">
        <v>496</v>
      </c>
      <c r="I300" s="287">
        <v>45354</v>
      </c>
      <c r="J300" s="288">
        <v>206</v>
      </c>
      <c r="K300" s="283"/>
      <c r="L300" s="283"/>
      <c r="M300" s="283"/>
      <c r="N300" s="283"/>
      <c r="O300" s="283"/>
      <c r="P300" s="283"/>
      <c r="Q300" s="283"/>
      <c r="R300" s="283"/>
      <c r="S300" s="283"/>
      <c r="T300" s="283"/>
      <c r="U300" s="283"/>
    </row>
    <row r="301" spans="1:21" s="289" customFormat="1" ht="26.5" hidden="1" x14ac:dyDescent="0.35">
      <c r="A301" s="283"/>
      <c r="B301" s="284">
        <v>40382717</v>
      </c>
      <c r="C301" s="285"/>
      <c r="D301" s="286" t="s">
        <v>2381</v>
      </c>
      <c r="E301" s="286" t="s">
        <v>491</v>
      </c>
      <c r="F301" s="284" t="s">
        <v>492</v>
      </c>
      <c r="G301" s="286" t="s">
        <v>1262</v>
      </c>
      <c r="H301" s="286" t="s">
        <v>496</v>
      </c>
      <c r="I301" s="287">
        <v>45354</v>
      </c>
      <c r="J301" s="288">
        <v>108.98</v>
      </c>
      <c r="K301" s="283"/>
      <c r="L301" s="283"/>
      <c r="M301" s="283"/>
      <c r="N301" s="283"/>
      <c r="O301" s="283"/>
      <c r="P301" s="283"/>
      <c r="Q301" s="283"/>
      <c r="R301" s="283"/>
      <c r="S301" s="283"/>
      <c r="T301" s="283"/>
      <c r="U301" s="283"/>
    </row>
    <row r="302" spans="1:21" s="289" customFormat="1" ht="26.5" hidden="1" x14ac:dyDescent="0.35">
      <c r="A302" s="283"/>
      <c r="B302" s="284">
        <v>40382729</v>
      </c>
      <c r="C302" s="285"/>
      <c r="D302" s="286" t="s">
        <v>2381</v>
      </c>
      <c r="E302" s="286" t="s">
        <v>491</v>
      </c>
      <c r="F302" s="284" t="s">
        <v>492</v>
      </c>
      <c r="G302" s="286" t="s">
        <v>1262</v>
      </c>
      <c r="H302" s="286" t="s">
        <v>496</v>
      </c>
      <c r="I302" s="287">
        <v>45354</v>
      </c>
      <c r="J302" s="288">
        <v>102</v>
      </c>
      <c r="K302" s="283"/>
      <c r="L302" s="283"/>
      <c r="M302" s="283"/>
      <c r="N302" s="283"/>
      <c r="O302" s="283"/>
      <c r="P302" s="283"/>
      <c r="Q302" s="283"/>
      <c r="R302" s="283"/>
      <c r="S302" s="283"/>
      <c r="T302" s="283"/>
      <c r="U302" s="283"/>
    </row>
    <row r="303" spans="1:21" s="289" customFormat="1" ht="26.5" hidden="1" x14ac:dyDescent="0.35">
      <c r="A303" s="283"/>
      <c r="B303" s="284">
        <v>40382707</v>
      </c>
      <c r="C303" s="285"/>
      <c r="D303" s="286" t="s">
        <v>2381</v>
      </c>
      <c r="E303" s="286" t="s">
        <v>491</v>
      </c>
      <c r="F303" s="284" t="s">
        <v>492</v>
      </c>
      <c r="G303" s="286" t="s">
        <v>1262</v>
      </c>
      <c r="H303" s="286" t="s">
        <v>496</v>
      </c>
      <c r="I303" s="287">
        <v>45354</v>
      </c>
      <c r="J303" s="288">
        <v>109</v>
      </c>
      <c r="K303" s="283"/>
      <c r="L303" s="283"/>
      <c r="M303" s="283"/>
      <c r="N303" s="283"/>
      <c r="O303" s="283"/>
      <c r="P303" s="283"/>
      <c r="Q303" s="283"/>
      <c r="R303" s="283"/>
      <c r="S303" s="283"/>
      <c r="T303" s="283"/>
      <c r="U303" s="283"/>
    </row>
    <row r="304" spans="1:21" s="289" customFormat="1" ht="26.5" hidden="1" x14ac:dyDescent="0.35">
      <c r="A304" s="283"/>
      <c r="B304" s="284">
        <v>40382712</v>
      </c>
      <c r="C304" s="285"/>
      <c r="D304" s="286" t="s">
        <v>2381</v>
      </c>
      <c r="E304" s="286" t="s">
        <v>491</v>
      </c>
      <c r="F304" s="284" t="s">
        <v>492</v>
      </c>
      <c r="G304" s="286" t="s">
        <v>1262</v>
      </c>
      <c r="H304" s="286" t="s">
        <v>496</v>
      </c>
      <c r="I304" s="287">
        <v>45354</v>
      </c>
      <c r="J304" s="288">
        <v>306</v>
      </c>
      <c r="K304" s="283"/>
      <c r="L304" s="283"/>
      <c r="M304" s="283"/>
      <c r="N304" s="283"/>
      <c r="O304" s="283"/>
      <c r="P304" s="283"/>
      <c r="Q304" s="283"/>
      <c r="R304" s="283"/>
      <c r="S304" s="283"/>
      <c r="T304" s="283"/>
      <c r="U304" s="283"/>
    </row>
    <row r="305" spans="1:21" s="289" customFormat="1" ht="26.5" hidden="1" x14ac:dyDescent="0.35">
      <c r="A305" s="283"/>
      <c r="B305" s="284">
        <v>40382716</v>
      </c>
      <c r="C305" s="285"/>
      <c r="D305" s="286" t="s">
        <v>2381</v>
      </c>
      <c r="E305" s="286" t="s">
        <v>491</v>
      </c>
      <c r="F305" s="284" t="s">
        <v>492</v>
      </c>
      <c r="G305" s="286" t="s">
        <v>1262</v>
      </c>
      <c r="H305" s="286" t="s">
        <v>496</v>
      </c>
      <c r="I305" s="287">
        <v>45354</v>
      </c>
      <c r="J305" s="288">
        <v>305.77</v>
      </c>
      <c r="K305" s="283"/>
      <c r="L305" s="283"/>
      <c r="M305" s="283"/>
      <c r="N305" s="283"/>
      <c r="O305" s="283"/>
      <c r="P305" s="283"/>
      <c r="Q305" s="283"/>
      <c r="R305" s="283"/>
      <c r="S305" s="283"/>
      <c r="T305" s="283"/>
      <c r="U305" s="283"/>
    </row>
    <row r="306" spans="1:21" s="289" customFormat="1" ht="26.5" hidden="1" x14ac:dyDescent="0.35">
      <c r="A306" s="283"/>
      <c r="B306" s="284">
        <v>40491432</v>
      </c>
      <c r="C306" s="285"/>
      <c r="D306" s="286" t="s">
        <v>2381</v>
      </c>
      <c r="E306" s="286" t="s">
        <v>491</v>
      </c>
      <c r="F306" s="284" t="s">
        <v>492</v>
      </c>
      <c r="G306" s="286" t="s">
        <v>1058</v>
      </c>
      <c r="H306" s="286" t="s">
        <v>496</v>
      </c>
      <c r="I306" s="287">
        <v>45357</v>
      </c>
      <c r="J306" s="288">
        <v>252</v>
      </c>
      <c r="K306" s="283"/>
      <c r="L306" s="283"/>
      <c r="M306" s="283"/>
      <c r="N306" s="283"/>
      <c r="O306" s="283"/>
      <c r="P306" s="283"/>
      <c r="Q306" s="283"/>
      <c r="R306" s="283"/>
      <c r="S306" s="283"/>
      <c r="T306" s="283"/>
      <c r="U306" s="283"/>
    </row>
    <row r="307" spans="1:21" s="289" customFormat="1" ht="26.5" hidden="1" x14ac:dyDescent="0.35">
      <c r="A307" s="283"/>
      <c r="B307" s="284">
        <v>40491434</v>
      </c>
      <c r="C307" s="285"/>
      <c r="D307" s="286" t="s">
        <v>2381</v>
      </c>
      <c r="E307" s="286" t="s">
        <v>491</v>
      </c>
      <c r="F307" s="284" t="s">
        <v>492</v>
      </c>
      <c r="G307" s="286" t="s">
        <v>1262</v>
      </c>
      <c r="H307" s="286" t="s">
        <v>496</v>
      </c>
      <c r="I307" s="287">
        <v>45357</v>
      </c>
      <c r="J307" s="288">
        <v>480</v>
      </c>
      <c r="K307" s="283"/>
      <c r="L307" s="283"/>
      <c r="M307" s="283"/>
      <c r="N307" s="283"/>
      <c r="O307" s="283"/>
      <c r="P307" s="283"/>
      <c r="Q307" s="283"/>
      <c r="R307" s="283"/>
      <c r="S307" s="283"/>
      <c r="T307" s="283"/>
      <c r="U307" s="283"/>
    </row>
    <row r="308" spans="1:21" s="289" customFormat="1" ht="26.5" hidden="1" x14ac:dyDescent="0.35">
      <c r="A308" s="283"/>
      <c r="B308" s="284">
        <v>40491436</v>
      </c>
      <c r="C308" s="285"/>
      <c r="D308" s="286" t="s">
        <v>2381</v>
      </c>
      <c r="E308" s="286" t="s">
        <v>491</v>
      </c>
      <c r="F308" s="284" t="s">
        <v>492</v>
      </c>
      <c r="G308" s="286" t="s">
        <v>1262</v>
      </c>
      <c r="H308" s="286" t="s">
        <v>496</v>
      </c>
      <c r="I308" s="287">
        <v>45357</v>
      </c>
      <c r="J308" s="288">
        <v>510</v>
      </c>
      <c r="K308" s="283"/>
      <c r="L308" s="283"/>
      <c r="M308" s="283"/>
      <c r="N308" s="283"/>
      <c r="O308" s="283"/>
      <c r="P308" s="283"/>
      <c r="Q308" s="283"/>
      <c r="R308" s="283"/>
      <c r="S308" s="283"/>
      <c r="T308" s="283"/>
      <c r="U308" s="283"/>
    </row>
    <row r="309" spans="1:21" s="289" customFormat="1" ht="26.5" hidden="1" x14ac:dyDescent="0.35">
      <c r="A309" s="283"/>
      <c r="B309" s="284">
        <v>40491437</v>
      </c>
      <c r="C309" s="285"/>
      <c r="D309" s="286" t="s">
        <v>2381</v>
      </c>
      <c r="E309" s="286" t="s">
        <v>491</v>
      </c>
      <c r="F309" s="284" t="s">
        <v>492</v>
      </c>
      <c r="G309" s="286" t="s">
        <v>1262</v>
      </c>
      <c r="H309" s="286" t="s">
        <v>496</v>
      </c>
      <c r="I309" s="287">
        <v>45357</v>
      </c>
      <c r="J309" s="288">
        <v>139</v>
      </c>
      <c r="K309" s="283"/>
      <c r="L309" s="283"/>
      <c r="M309" s="283"/>
      <c r="N309" s="283"/>
      <c r="O309" s="283"/>
      <c r="P309" s="283"/>
      <c r="Q309" s="283"/>
      <c r="R309" s="283"/>
      <c r="S309" s="283"/>
      <c r="T309" s="283"/>
      <c r="U309" s="283"/>
    </row>
    <row r="310" spans="1:21" s="289" customFormat="1" ht="26.5" hidden="1" x14ac:dyDescent="0.35">
      <c r="A310" s="283"/>
      <c r="B310" s="284">
        <v>40491439</v>
      </c>
      <c r="C310" s="285"/>
      <c r="D310" s="286" t="s">
        <v>2381</v>
      </c>
      <c r="E310" s="286" t="s">
        <v>491</v>
      </c>
      <c r="F310" s="284" t="s">
        <v>492</v>
      </c>
      <c r="G310" s="286" t="s">
        <v>1262</v>
      </c>
      <c r="H310" s="286" t="s">
        <v>496</v>
      </c>
      <c r="I310" s="287">
        <v>45357</v>
      </c>
      <c r="J310" s="288">
        <v>80</v>
      </c>
      <c r="K310" s="283"/>
      <c r="L310" s="283"/>
      <c r="M310" s="283"/>
      <c r="N310" s="283"/>
      <c r="O310" s="283"/>
      <c r="P310" s="283"/>
      <c r="Q310" s="283"/>
      <c r="R310" s="283"/>
      <c r="S310" s="283"/>
      <c r="T310" s="283"/>
      <c r="U310" s="283"/>
    </row>
    <row r="311" spans="1:21" s="289" customFormat="1" ht="26.5" hidden="1" x14ac:dyDescent="0.35">
      <c r="A311" s="283"/>
      <c r="B311" s="284">
        <v>40491440</v>
      </c>
      <c r="C311" s="285"/>
      <c r="D311" s="286" t="s">
        <v>2381</v>
      </c>
      <c r="E311" s="286" t="s">
        <v>491</v>
      </c>
      <c r="F311" s="284" t="s">
        <v>492</v>
      </c>
      <c r="G311" s="286" t="s">
        <v>1262</v>
      </c>
      <c r="H311" s="286" t="s">
        <v>496</v>
      </c>
      <c r="I311" s="287">
        <v>45357</v>
      </c>
      <c r="J311" s="288">
        <v>100</v>
      </c>
      <c r="K311" s="283"/>
      <c r="L311" s="283"/>
      <c r="M311" s="283"/>
      <c r="N311" s="283"/>
      <c r="O311" s="283"/>
      <c r="P311" s="283"/>
      <c r="Q311" s="283"/>
      <c r="R311" s="283"/>
      <c r="S311" s="283"/>
      <c r="T311" s="283"/>
      <c r="U311" s="283"/>
    </row>
    <row r="312" spans="1:21" s="255" customFormat="1" ht="39.5" hidden="1" x14ac:dyDescent="0.35">
      <c r="A312" s="249"/>
      <c r="B312" s="250">
        <v>40511271</v>
      </c>
      <c r="C312" s="251"/>
      <c r="D312" s="252" t="s">
        <v>2381</v>
      </c>
      <c r="E312" s="252" t="s">
        <v>491</v>
      </c>
      <c r="F312" s="250" t="s">
        <v>492</v>
      </c>
      <c r="G312" s="252" t="s">
        <v>792</v>
      </c>
      <c r="H312" s="252" t="s">
        <v>496</v>
      </c>
      <c r="I312" s="253">
        <v>45357</v>
      </c>
      <c r="J312" s="254">
        <v>109.27</v>
      </c>
      <c r="K312" s="252" t="s">
        <v>501</v>
      </c>
      <c r="L312" s="252" t="s">
        <v>2365</v>
      </c>
      <c r="M312" s="252" t="s">
        <v>2391</v>
      </c>
      <c r="N312" s="249"/>
      <c r="O312" s="249"/>
      <c r="P312" s="249"/>
      <c r="Q312" s="249"/>
      <c r="R312" s="249"/>
      <c r="S312" s="249"/>
      <c r="T312" s="249"/>
      <c r="U312" s="249"/>
    </row>
    <row r="313" spans="1:21" s="289" customFormat="1" ht="26.5" x14ac:dyDescent="0.35">
      <c r="A313" s="283"/>
      <c r="B313" s="284">
        <v>40161292</v>
      </c>
      <c r="C313" s="285"/>
      <c r="D313" s="286" t="s">
        <v>2381</v>
      </c>
      <c r="E313" s="286" t="s">
        <v>491</v>
      </c>
      <c r="F313" s="284" t="s">
        <v>492</v>
      </c>
      <c r="G313" s="286" t="s">
        <v>1391</v>
      </c>
      <c r="H313" s="286" t="s">
        <v>590</v>
      </c>
      <c r="I313" s="287">
        <v>45349</v>
      </c>
      <c r="J313" s="288">
        <v>23.84</v>
      </c>
      <c r="K313" s="283"/>
      <c r="L313" s="283"/>
      <c r="M313" s="283"/>
      <c r="N313" s="283"/>
      <c r="O313" s="283"/>
      <c r="P313" s="283"/>
      <c r="Q313" s="283"/>
      <c r="R313" s="283"/>
      <c r="S313" s="283"/>
      <c r="T313" s="283"/>
      <c r="U313" s="283"/>
    </row>
    <row r="314" spans="1:21" s="289" customFormat="1" ht="26.5" x14ac:dyDescent="0.35">
      <c r="A314" s="283"/>
      <c r="B314" s="284">
        <v>40161304</v>
      </c>
      <c r="C314" s="285"/>
      <c r="D314" s="286" t="s">
        <v>2381</v>
      </c>
      <c r="E314" s="286" t="s">
        <v>491</v>
      </c>
      <c r="F314" s="284" t="s">
        <v>492</v>
      </c>
      <c r="G314" s="286" t="s">
        <v>1391</v>
      </c>
      <c r="H314" s="286" t="s">
        <v>590</v>
      </c>
      <c r="I314" s="287">
        <v>45349</v>
      </c>
      <c r="J314" s="288">
        <v>3811.99</v>
      </c>
      <c r="K314" s="283"/>
      <c r="L314" s="283"/>
      <c r="M314" s="283"/>
      <c r="N314" s="283"/>
      <c r="O314" s="283"/>
      <c r="P314" s="283"/>
      <c r="Q314" s="283"/>
      <c r="R314" s="283"/>
      <c r="S314" s="283"/>
      <c r="T314" s="283"/>
      <c r="U314" s="283"/>
    </row>
    <row r="315" spans="1:21" s="255" customFormat="1" ht="39.5" hidden="1" x14ac:dyDescent="0.35">
      <c r="A315" s="249"/>
      <c r="B315" s="250">
        <v>40180535</v>
      </c>
      <c r="C315" s="251"/>
      <c r="D315" s="252" t="s">
        <v>2381</v>
      </c>
      <c r="E315" s="252" t="s">
        <v>491</v>
      </c>
      <c r="F315" s="250" t="s">
        <v>492</v>
      </c>
      <c r="G315" s="252" t="s">
        <v>792</v>
      </c>
      <c r="H315" s="252" t="s">
        <v>590</v>
      </c>
      <c r="I315" s="253">
        <v>45299</v>
      </c>
      <c r="J315" s="254">
        <v>670.32</v>
      </c>
      <c r="K315" s="252" t="s">
        <v>501</v>
      </c>
      <c r="L315" s="252" t="s">
        <v>2365</v>
      </c>
      <c r="M315" s="252" t="s">
        <v>2392</v>
      </c>
      <c r="N315" s="249"/>
      <c r="O315" s="249"/>
      <c r="P315" s="249"/>
      <c r="Q315" s="249"/>
      <c r="R315" s="249"/>
      <c r="S315" s="249"/>
      <c r="T315" s="249"/>
      <c r="U315" s="249"/>
    </row>
    <row r="316" spans="1:21" s="255" customFormat="1" ht="39.5" hidden="1" x14ac:dyDescent="0.35">
      <c r="A316" s="249"/>
      <c r="B316" s="250">
        <v>40180532</v>
      </c>
      <c r="C316" s="251"/>
      <c r="D316" s="252" t="s">
        <v>2381</v>
      </c>
      <c r="E316" s="252" t="s">
        <v>491</v>
      </c>
      <c r="F316" s="250" t="s">
        <v>492</v>
      </c>
      <c r="G316" s="252" t="s">
        <v>792</v>
      </c>
      <c r="H316" s="252" t="s">
        <v>590</v>
      </c>
      <c r="I316" s="253">
        <v>45349</v>
      </c>
      <c r="J316" s="254">
        <v>268.51</v>
      </c>
      <c r="K316" s="252" t="s">
        <v>501</v>
      </c>
      <c r="L316" s="252" t="s">
        <v>2365</v>
      </c>
      <c r="M316" s="252" t="s">
        <v>2393</v>
      </c>
      <c r="N316" s="249"/>
      <c r="O316" s="249"/>
      <c r="P316" s="249"/>
      <c r="Q316" s="249"/>
      <c r="R316" s="249"/>
      <c r="S316" s="249"/>
      <c r="T316" s="249"/>
      <c r="U316" s="249"/>
    </row>
    <row r="317" spans="1:21" s="289" customFormat="1" hidden="1" x14ac:dyDescent="0.35">
      <c r="A317" s="283"/>
      <c r="B317" s="284">
        <v>40180130</v>
      </c>
      <c r="C317" s="285"/>
      <c r="D317" s="286" t="s">
        <v>2381</v>
      </c>
      <c r="E317" s="286" t="s">
        <v>491</v>
      </c>
      <c r="F317" s="284" t="s">
        <v>492</v>
      </c>
      <c r="G317" s="286" t="s">
        <v>883</v>
      </c>
      <c r="H317" s="286" t="s">
        <v>590</v>
      </c>
      <c r="I317" s="287">
        <v>45351</v>
      </c>
      <c r="J317" s="288">
        <v>65.17</v>
      </c>
      <c r="K317" s="283"/>
      <c r="L317" s="283"/>
      <c r="M317" s="283"/>
      <c r="N317" s="283"/>
      <c r="O317" s="283"/>
      <c r="P317" s="283"/>
      <c r="Q317" s="283"/>
      <c r="R317" s="283"/>
      <c r="S317" s="283"/>
      <c r="T317" s="283"/>
      <c r="U317" s="283"/>
    </row>
    <row r="318" spans="1:21" s="289" customFormat="1" ht="26.5" hidden="1" x14ac:dyDescent="0.35">
      <c r="A318" s="283"/>
      <c r="B318" s="284">
        <v>47207721</v>
      </c>
      <c r="C318" s="285"/>
      <c r="D318" s="286" t="s">
        <v>2381</v>
      </c>
      <c r="E318" s="286" t="s">
        <v>491</v>
      </c>
      <c r="F318" s="284" t="s">
        <v>492</v>
      </c>
      <c r="G318" s="286" t="s">
        <v>1262</v>
      </c>
      <c r="H318" s="286" t="s">
        <v>496</v>
      </c>
      <c r="I318" s="287">
        <v>45425</v>
      </c>
      <c r="J318" s="288">
        <v>159.82</v>
      </c>
      <c r="K318" s="283"/>
      <c r="L318" s="283"/>
      <c r="M318" s="283"/>
      <c r="N318" s="283"/>
      <c r="O318" s="283"/>
      <c r="P318" s="283"/>
      <c r="Q318" s="283"/>
      <c r="R318" s="283"/>
      <c r="S318" s="283"/>
      <c r="T318" s="283"/>
      <c r="U318" s="283"/>
    </row>
    <row r="319" spans="1:21" s="289" customFormat="1" ht="26.5" hidden="1" x14ac:dyDescent="0.35">
      <c r="A319" s="283"/>
      <c r="B319" s="284">
        <v>47207724</v>
      </c>
      <c r="C319" s="285"/>
      <c r="D319" s="286" t="s">
        <v>2381</v>
      </c>
      <c r="E319" s="286" t="s">
        <v>491</v>
      </c>
      <c r="F319" s="284" t="s">
        <v>492</v>
      </c>
      <c r="G319" s="286" t="s">
        <v>1262</v>
      </c>
      <c r="H319" s="286" t="s">
        <v>496</v>
      </c>
      <c r="I319" s="287">
        <v>45425</v>
      </c>
      <c r="J319" s="288">
        <v>408.37</v>
      </c>
      <c r="K319" s="283"/>
      <c r="L319" s="283"/>
      <c r="M319" s="283"/>
      <c r="N319" s="283"/>
      <c r="O319" s="283"/>
      <c r="P319" s="283"/>
      <c r="Q319" s="283"/>
      <c r="R319" s="283"/>
      <c r="S319" s="283"/>
      <c r="T319" s="283"/>
      <c r="U319" s="283"/>
    </row>
    <row r="320" spans="1:21" s="289" customFormat="1" ht="26.5" hidden="1" x14ac:dyDescent="0.35">
      <c r="A320" s="283"/>
      <c r="B320" s="284">
        <v>47207727</v>
      </c>
      <c r="C320" s="285"/>
      <c r="D320" s="286" t="s">
        <v>2381</v>
      </c>
      <c r="E320" s="286" t="s">
        <v>491</v>
      </c>
      <c r="F320" s="284" t="s">
        <v>492</v>
      </c>
      <c r="G320" s="286" t="s">
        <v>1262</v>
      </c>
      <c r="H320" s="286" t="s">
        <v>496</v>
      </c>
      <c r="I320" s="287">
        <v>45425</v>
      </c>
      <c r="J320" s="288">
        <v>119.98</v>
      </c>
      <c r="K320" s="283"/>
      <c r="L320" s="283"/>
      <c r="M320" s="283"/>
      <c r="N320" s="283"/>
      <c r="O320" s="283"/>
      <c r="P320" s="283"/>
      <c r="Q320" s="283"/>
      <c r="R320" s="283"/>
      <c r="S320" s="283"/>
      <c r="T320" s="283"/>
      <c r="U320" s="283"/>
    </row>
    <row r="321" spans="1:21" s="289" customFormat="1" ht="26.5" hidden="1" x14ac:dyDescent="0.35">
      <c r="A321" s="283"/>
      <c r="B321" s="284">
        <v>47207730</v>
      </c>
      <c r="C321" s="285"/>
      <c r="D321" s="286" t="s">
        <v>2381</v>
      </c>
      <c r="E321" s="286" t="s">
        <v>491</v>
      </c>
      <c r="F321" s="284" t="s">
        <v>492</v>
      </c>
      <c r="G321" s="286" t="s">
        <v>1262</v>
      </c>
      <c r="H321" s="286" t="s">
        <v>496</v>
      </c>
      <c r="I321" s="287">
        <v>45425</v>
      </c>
      <c r="J321" s="288">
        <v>399.54</v>
      </c>
      <c r="K321" s="283"/>
      <c r="L321" s="283"/>
      <c r="M321" s="283"/>
      <c r="N321" s="283"/>
      <c r="O321" s="283"/>
      <c r="P321" s="283"/>
      <c r="Q321" s="283"/>
      <c r="R321" s="283"/>
      <c r="S321" s="283"/>
      <c r="T321" s="283"/>
      <c r="U321" s="283"/>
    </row>
    <row r="322" spans="1:21" s="289" customFormat="1" ht="26.5" hidden="1" x14ac:dyDescent="0.35">
      <c r="A322" s="283"/>
      <c r="B322" s="284">
        <v>47207733</v>
      </c>
      <c r="C322" s="285"/>
      <c r="D322" s="286" t="s">
        <v>2381</v>
      </c>
      <c r="E322" s="286" t="s">
        <v>491</v>
      </c>
      <c r="F322" s="284" t="s">
        <v>492</v>
      </c>
      <c r="G322" s="286" t="s">
        <v>1262</v>
      </c>
      <c r="H322" s="286" t="s">
        <v>496</v>
      </c>
      <c r="I322" s="287">
        <v>45425</v>
      </c>
      <c r="J322" s="288">
        <v>109.11</v>
      </c>
      <c r="K322" s="283"/>
      <c r="L322" s="283"/>
      <c r="M322" s="283"/>
      <c r="N322" s="283"/>
      <c r="O322" s="283"/>
      <c r="P322" s="283"/>
      <c r="Q322" s="283"/>
      <c r="R322" s="283"/>
      <c r="S322" s="283"/>
      <c r="T322" s="283"/>
      <c r="U322" s="283"/>
    </row>
    <row r="323" spans="1:21" s="289" customFormat="1" ht="26.5" hidden="1" x14ac:dyDescent="0.35">
      <c r="A323" s="283"/>
      <c r="B323" s="284">
        <v>47207732</v>
      </c>
      <c r="C323" s="285"/>
      <c r="D323" s="286" t="s">
        <v>2381</v>
      </c>
      <c r="E323" s="286" t="s">
        <v>491</v>
      </c>
      <c r="F323" s="284" t="s">
        <v>492</v>
      </c>
      <c r="G323" s="286" t="s">
        <v>1262</v>
      </c>
      <c r="H323" s="286" t="s">
        <v>496</v>
      </c>
      <c r="I323" s="287">
        <v>45425</v>
      </c>
      <c r="J323" s="288">
        <v>109.11</v>
      </c>
      <c r="K323" s="283"/>
      <c r="L323" s="283"/>
      <c r="M323" s="283"/>
      <c r="N323" s="283"/>
      <c r="O323" s="283"/>
      <c r="P323" s="283"/>
      <c r="Q323" s="283"/>
      <c r="R323" s="283"/>
      <c r="S323" s="283"/>
      <c r="T323" s="283"/>
      <c r="U323" s="283"/>
    </row>
    <row r="324" spans="1:21" s="255" customFormat="1" ht="26.5" hidden="1" x14ac:dyDescent="0.35">
      <c r="A324" s="249"/>
      <c r="B324" s="250">
        <v>47119773</v>
      </c>
      <c r="C324" s="251"/>
      <c r="D324" s="252" t="s">
        <v>2381</v>
      </c>
      <c r="E324" s="252" t="s">
        <v>491</v>
      </c>
      <c r="F324" s="250" t="s">
        <v>492</v>
      </c>
      <c r="G324" s="252" t="s">
        <v>792</v>
      </c>
      <c r="H324" s="252" t="s">
        <v>496</v>
      </c>
      <c r="I324" s="253">
        <v>45421</v>
      </c>
      <c r="J324" s="254">
        <v>76.86</v>
      </c>
      <c r="K324" s="249"/>
      <c r="L324" s="249"/>
      <c r="M324" s="249"/>
      <c r="N324" s="249"/>
      <c r="O324" s="249"/>
      <c r="P324" s="249"/>
      <c r="Q324" s="249"/>
      <c r="R324" s="249"/>
      <c r="S324" s="249"/>
      <c r="T324" s="249"/>
      <c r="U324" s="249"/>
    </row>
    <row r="325" spans="1:21" s="289" customFormat="1" hidden="1" x14ac:dyDescent="0.35">
      <c r="A325" s="283"/>
      <c r="B325" s="284">
        <v>39858241</v>
      </c>
      <c r="C325" s="285"/>
      <c r="D325" s="286" t="s">
        <v>2381</v>
      </c>
      <c r="E325" s="286" t="s">
        <v>491</v>
      </c>
      <c r="F325" s="284" t="s">
        <v>492</v>
      </c>
      <c r="G325" s="286" t="s">
        <v>883</v>
      </c>
      <c r="H325" s="286" t="s">
        <v>590</v>
      </c>
      <c r="I325" s="287">
        <v>45351</v>
      </c>
      <c r="J325" s="288">
        <v>2.69</v>
      </c>
      <c r="K325" s="283"/>
      <c r="L325" s="283"/>
      <c r="M325" s="283"/>
      <c r="N325" s="283"/>
      <c r="O325" s="283"/>
      <c r="P325" s="283"/>
      <c r="Q325" s="283"/>
      <c r="R325" s="283"/>
      <c r="S325" s="283"/>
      <c r="T325" s="283"/>
      <c r="U325" s="283"/>
    </row>
    <row r="326" spans="1:21" s="255" customFormat="1" ht="39.5" hidden="1" x14ac:dyDescent="0.35">
      <c r="A326" s="249"/>
      <c r="B326" s="250">
        <v>39834644</v>
      </c>
      <c r="C326" s="251"/>
      <c r="D326" s="252" t="s">
        <v>2381</v>
      </c>
      <c r="E326" s="252" t="s">
        <v>491</v>
      </c>
      <c r="F326" s="250" t="s">
        <v>492</v>
      </c>
      <c r="G326" s="252" t="s">
        <v>792</v>
      </c>
      <c r="H326" s="252" t="s">
        <v>590</v>
      </c>
      <c r="I326" s="253">
        <v>45292</v>
      </c>
      <c r="J326" s="254">
        <v>27.73</v>
      </c>
      <c r="K326" s="252" t="s">
        <v>501</v>
      </c>
      <c r="L326" s="252" t="s">
        <v>2365</v>
      </c>
      <c r="M326" s="252" t="s">
        <v>2394</v>
      </c>
      <c r="N326" s="249"/>
      <c r="O326" s="249"/>
      <c r="P326" s="249"/>
      <c r="Q326" s="249"/>
      <c r="R326" s="249"/>
      <c r="S326" s="249"/>
      <c r="T326" s="249"/>
      <c r="U326" s="249"/>
    </row>
    <row r="327" spans="1:21" s="289" customFormat="1" hidden="1" x14ac:dyDescent="0.35">
      <c r="A327" s="283"/>
      <c r="B327" s="284">
        <v>39799520</v>
      </c>
      <c r="C327" s="285"/>
      <c r="D327" s="286" t="s">
        <v>2381</v>
      </c>
      <c r="E327" s="286" t="s">
        <v>491</v>
      </c>
      <c r="F327" s="284" t="s">
        <v>492</v>
      </c>
      <c r="G327" s="286" t="s">
        <v>495</v>
      </c>
      <c r="H327" s="286" t="s">
        <v>590</v>
      </c>
      <c r="I327" s="287">
        <v>45292</v>
      </c>
      <c r="J327" s="288">
        <v>-4.1399999999999997</v>
      </c>
      <c r="K327" s="283"/>
      <c r="L327" s="283"/>
      <c r="M327" s="283"/>
      <c r="N327" s="283"/>
      <c r="O327" s="283"/>
      <c r="P327" s="283"/>
      <c r="Q327" s="283"/>
      <c r="R327" s="283"/>
      <c r="S327" s="283"/>
      <c r="T327" s="283"/>
      <c r="U327" s="283"/>
    </row>
    <row r="328" spans="1:21" s="289" customFormat="1" hidden="1" x14ac:dyDescent="0.35">
      <c r="A328" s="283"/>
      <c r="B328" s="284">
        <v>39799518</v>
      </c>
      <c r="C328" s="285"/>
      <c r="D328" s="286" t="s">
        <v>2381</v>
      </c>
      <c r="E328" s="286" t="s">
        <v>491</v>
      </c>
      <c r="F328" s="284" t="s">
        <v>492</v>
      </c>
      <c r="G328" s="286" t="s">
        <v>495</v>
      </c>
      <c r="H328" s="286" t="s">
        <v>590</v>
      </c>
      <c r="I328" s="287">
        <v>45292</v>
      </c>
      <c r="J328" s="288">
        <v>-0.05</v>
      </c>
      <c r="K328" s="283"/>
      <c r="L328" s="283"/>
      <c r="M328" s="283"/>
      <c r="N328" s="283"/>
      <c r="O328" s="283"/>
      <c r="P328" s="283"/>
      <c r="Q328" s="283"/>
      <c r="R328" s="283"/>
      <c r="S328" s="283"/>
      <c r="T328" s="283"/>
      <c r="U328" s="283"/>
    </row>
    <row r="329" spans="1:21" s="289" customFormat="1" hidden="1" x14ac:dyDescent="0.35">
      <c r="A329" s="283"/>
      <c r="B329" s="284">
        <v>39799516</v>
      </c>
      <c r="C329" s="285"/>
      <c r="D329" s="286" t="s">
        <v>2381</v>
      </c>
      <c r="E329" s="286" t="s">
        <v>491</v>
      </c>
      <c r="F329" s="284" t="s">
        <v>492</v>
      </c>
      <c r="G329" s="286" t="s">
        <v>495</v>
      </c>
      <c r="H329" s="286" t="s">
        <v>590</v>
      </c>
      <c r="I329" s="287">
        <v>45292</v>
      </c>
      <c r="J329" s="288">
        <v>400.29</v>
      </c>
      <c r="K329" s="283"/>
      <c r="L329" s="283"/>
      <c r="M329" s="283"/>
      <c r="N329" s="283"/>
      <c r="O329" s="283"/>
      <c r="P329" s="283"/>
      <c r="Q329" s="283"/>
      <c r="R329" s="283"/>
      <c r="S329" s="283"/>
      <c r="T329" s="283"/>
      <c r="U329" s="283"/>
    </row>
    <row r="330" spans="1:21" s="289" customFormat="1" ht="26.5" hidden="1" x14ac:dyDescent="0.35">
      <c r="A330" s="283"/>
      <c r="B330" s="284">
        <v>46979079</v>
      </c>
      <c r="C330" s="285"/>
      <c r="D330" s="286" t="s">
        <v>2381</v>
      </c>
      <c r="E330" s="286" t="s">
        <v>491</v>
      </c>
      <c r="F330" s="284" t="s">
        <v>492</v>
      </c>
      <c r="G330" s="286" t="s">
        <v>1262</v>
      </c>
      <c r="H330" s="286" t="s">
        <v>496</v>
      </c>
      <c r="I330" s="287">
        <v>45309</v>
      </c>
      <c r="J330" s="288">
        <v>6.79</v>
      </c>
      <c r="K330" s="283"/>
      <c r="L330" s="283"/>
      <c r="M330" s="283"/>
      <c r="N330" s="283"/>
      <c r="O330" s="283"/>
      <c r="P330" s="283"/>
      <c r="Q330" s="283"/>
      <c r="R330" s="283"/>
      <c r="S330" s="283"/>
      <c r="T330" s="283"/>
      <c r="U330" s="283"/>
    </row>
    <row r="331" spans="1:21" s="289" customFormat="1" ht="26.5" hidden="1" x14ac:dyDescent="0.35">
      <c r="A331" s="283"/>
      <c r="B331" s="284">
        <v>47071289</v>
      </c>
      <c r="C331" s="285"/>
      <c r="D331" s="286" t="s">
        <v>2381</v>
      </c>
      <c r="E331" s="286" t="s">
        <v>491</v>
      </c>
      <c r="F331" s="284" t="s">
        <v>492</v>
      </c>
      <c r="G331" s="286" t="s">
        <v>1262</v>
      </c>
      <c r="H331" s="286" t="s">
        <v>496</v>
      </c>
      <c r="I331" s="287">
        <v>45418</v>
      </c>
      <c r="J331" s="288">
        <v>612</v>
      </c>
      <c r="K331" s="283"/>
      <c r="L331" s="283"/>
      <c r="M331" s="283"/>
      <c r="N331" s="283"/>
      <c r="O331" s="283"/>
      <c r="P331" s="283"/>
      <c r="Q331" s="283"/>
      <c r="R331" s="283"/>
      <c r="S331" s="283"/>
      <c r="T331" s="283"/>
      <c r="U331" s="283"/>
    </row>
    <row r="332" spans="1:21" s="289" customFormat="1" ht="26.5" hidden="1" x14ac:dyDescent="0.35">
      <c r="A332" s="283"/>
      <c r="B332" s="284">
        <v>46941996</v>
      </c>
      <c r="C332" s="285"/>
      <c r="D332" s="286" t="s">
        <v>2381</v>
      </c>
      <c r="E332" s="286" t="s">
        <v>491</v>
      </c>
      <c r="F332" s="284" t="s">
        <v>492</v>
      </c>
      <c r="G332" s="286" t="s">
        <v>1262</v>
      </c>
      <c r="H332" s="286" t="s">
        <v>496</v>
      </c>
      <c r="I332" s="287">
        <v>45419</v>
      </c>
      <c r="J332" s="288">
        <v>-0.23</v>
      </c>
      <c r="K332" s="283"/>
      <c r="L332" s="283"/>
      <c r="M332" s="283"/>
      <c r="N332" s="283"/>
      <c r="O332" s="283"/>
      <c r="P332" s="283"/>
      <c r="Q332" s="283"/>
      <c r="R332" s="283"/>
      <c r="S332" s="283"/>
      <c r="T332" s="283"/>
      <c r="U332" s="283"/>
    </row>
    <row r="333" spans="1:21" s="289" customFormat="1" ht="26.5" hidden="1" x14ac:dyDescent="0.35">
      <c r="A333" s="283"/>
      <c r="B333" s="284">
        <v>46930903</v>
      </c>
      <c r="C333" s="285"/>
      <c r="D333" s="286" t="s">
        <v>2381</v>
      </c>
      <c r="E333" s="286" t="s">
        <v>491</v>
      </c>
      <c r="F333" s="284" t="s">
        <v>492</v>
      </c>
      <c r="G333" s="286" t="s">
        <v>1262</v>
      </c>
      <c r="H333" s="286" t="s">
        <v>496</v>
      </c>
      <c r="I333" s="287">
        <v>45419</v>
      </c>
      <c r="J333" s="288">
        <v>-5.89</v>
      </c>
      <c r="K333" s="283"/>
      <c r="L333" s="283"/>
      <c r="M333" s="283"/>
      <c r="N333" s="283"/>
      <c r="O333" s="283"/>
      <c r="P333" s="283"/>
      <c r="Q333" s="283"/>
      <c r="R333" s="283"/>
      <c r="S333" s="283"/>
      <c r="T333" s="283"/>
      <c r="U333" s="283"/>
    </row>
    <row r="334" spans="1:21" s="255" customFormat="1" ht="26.5" hidden="1" x14ac:dyDescent="0.35">
      <c r="A334" s="249"/>
      <c r="B334" s="250">
        <v>46962108</v>
      </c>
      <c r="C334" s="251"/>
      <c r="D334" s="252" t="s">
        <v>2381</v>
      </c>
      <c r="E334" s="252" t="s">
        <v>491</v>
      </c>
      <c r="F334" s="250" t="s">
        <v>492</v>
      </c>
      <c r="G334" s="252" t="s">
        <v>792</v>
      </c>
      <c r="H334" s="252" t="s">
        <v>496</v>
      </c>
      <c r="I334" s="253">
        <v>45414</v>
      </c>
      <c r="J334" s="254">
        <v>14.8</v>
      </c>
      <c r="K334" s="249"/>
      <c r="L334" s="249"/>
      <c r="M334" s="249"/>
      <c r="N334" s="249"/>
      <c r="O334" s="249"/>
      <c r="P334" s="249"/>
      <c r="Q334" s="249"/>
      <c r="R334" s="249"/>
      <c r="S334" s="249"/>
      <c r="T334" s="249"/>
      <c r="U334" s="249"/>
    </row>
    <row r="335" spans="1:21" s="255" customFormat="1" ht="26.5" hidden="1" x14ac:dyDescent="0.35">
      <c r="A335" s="249"/>
      <c r="B335" s="250">
        <v>46962109</v>
      </c>
      <c r="C335" s="251"/>
      <c r="D335" s="252" t="s">
        <v>2381</v>
      </c>
      <c r="E335" s="252" t="s">
        <v>491</v>
      </c>
      <c r="F335" s="250" t="s">
        <v>492</v>
      </c>
      <c r="G335" s="252" t="s">
        <v>792</v>
      </c>
      <c r="H335" s="252" t="s">
        <v>496</v>
      </c>
      <c r="I335" s="253">
        <v>45419</v>
      </c>
      <c r="J335" s="254">
        <v>-0.41</v>
      </c>
      <c r="K335" s="249"/>
      <c r="L335" s="249"/>
      <c r="M335" s="249"/>
      <c r="N335" s="249"/>
      <c r="O335" s="249"/>
      <c r="P335" s="249"/>
      <c r="Q335" s="249"/>
      <c r="R335" s="249"/>
      <c r="S335" s="249"/>
      <c r="T335" s="249"/>
      <c r="U335" s="249"/>
    </row>
    <row r="336" spans="1:21" s="255" customFormat="1" ht="26.5" hidden="1" x14ac:dyDescent="0.35">
      <c r="A336" s="249"/>
      <c r="B336" s="250">
        <v>46962110</v>
      </c>
      <c r="C336" s="251"/>
      <c r="D336" s="252" t="s">
        <v>2381</v>
      </c>
      <c r="E336" s="252" t="s">
        <v>491</v>
      </c>
      <c r="F336" s="250" t="s">
        <v>492</v>
      </c>
      <c r="G336" s="252" t="s">
        <v>792</v>
      </c>
      <c r="H336" s="252" t="s">
        <v>496</v>
      </c>
      <c r="I336" s="253">
        <v>45419</v>
      </c>
      <c r="J336" s="254">
        <v>-0.02</v>
      </c>
      <c r="K336" s="249"/>
      <c r="L336" s="249"/>
      <c r="M336" s="249"/>
      <c r="N336" s="249"/>
      <c r="O336" s="249"/>
      <c r="P336" s="249"/>
      <c r="Q336" s="249"/>
      <c r="R336" s="249"/>
      <c r="S336" s="249"/>
      <c r="T336" s="249"/>
      <c r="U336" s="249"/>
    </row>
    <row r="337" spans="1:21" s="289" customFormat="1" ht="26.5" hidden="1" x14ac:dyDescent="0.35">
      <c r="A337" s="283"/>
      <c r="B337" s="284">
        <v>46886796</v>
      </c>
      <c r="C337" s="285"/>
      <c r="D337" s="286" t="s">
        <v>2381</v>
      </c>
      <c r="E337" s="286" t="s">
        <v>491</v>
      </c>
      <c r="F337" s="284" t="s">
        <v>492</v>
      </c>
      <c r="G337" s="286" t="s">
        <v>1262</v>
      </c>
      <c r="H337" s="286" t="s">
        <v>496</v>
      </c>
      <c r="I337" s="287">
        <v>45414</v>
      </c>
      <c r="J337" s="288">
        <v>211.43</v>
      </c>
      <c r="K337" s="283"/>
      <c r="L337" s="283"/>
      <c r="M337" s="283"/>
      <c r="N337" s="283"/>
      <c r="O337" s="283"/>
      <c r="P337" s="283"/>
      <c r="Q337" s="283"/>
      <c r="R337" s="283"/>
      <c r="S337" s="283"/>
      <c r="T337" s="283"/>
      <c r="U337" s="283"/>
    </row>
    <row r="338" spans="1:21" s="289" customFormat="1" ht="26.5" x14ac:dyDescent="0.35">
      <c r="A338" s="283"/>
      <c r="B338" s="284">
        <v>46611333</v>
      </c>
      <c r="C338" s="285"/>
      <c r="D338" s="286" t="s">
        <v>2381</v>
      </c>
      <c r="E338" s="286" t="s">
        <v>491</v>
      </c>
      <c r="F338" s="284" t="s">
        <v>492</v>
      </c>
      <c r="G338" s="286" t="s">
        <v>1391</v>
      </c>
      <c r="H338" s="286" t="s">
        <v>590</v>
      </c>
      <c r="I338" s="287">
        <v>45407</v>
      </c>
      <c r="J338" s="288">
        <v>9743.4500000000007</v>
      </c>
      <c r="K338" s="283"/>
      <c r="L338" s="283"/>
      <c r="M338" s="283"/>
      <c r="N338" s="283"/>
      <c r="O338" s="283"/>
      <c r="P338" s="283"/>
      <c r="Q338" s="283"/>
      <c r="R338" s="283"/>
      <c r="S338" s="283"/>
      <c r="T338" s="283"/>
      <c r="U338" s="283"/>
    </row>
    <row r="339" spans="1:21" s="289" customFormat="1" ht="26.5" x14ac:dyDescent="0.35">
      <c r="A339" s="283"/>
      <c r="B339" s="284">
        <v>46611334</v>
      </c>
      <c r="C339" s="285"/>
      <c r="D339" s="286" t="s">
        <v>2381</v>
      </c>
      <c r="E339" s="286" t="s">
        <v>491</v>
      </c>
      <c r="F339" s="284" t="s">
        <v>492</v>
      </c>
      <c r="G339" s="286" t="s">
        <v>1391</v>
      </c>
      <c r="H339" s="286" t="s">
        <v>590</v>
      </c>
      <c r="I339" s="287">
        <v>45407</v>
      </c>
      <c r="J339" s="288">
        <v>330.63</v>
      </c>
      <c r="K339" s="283"/>
      <c r="L339" s="283"/>
      <c r="M339" s="283"/>
      <c r="N339" s="283"/>
      <c r="O339" s="283"/>
      <c r="P339" s="283"/>
      <c r="Q339" s="283"/>
      <c r="R339" s="283"/>
      <c r="S339" s="283"/>
      <c r="T339" s="283"/>
      <c r="U339" s="283"/>
    </row>
    <row r="340" spans="1:21" s="255" customFormat="1" ht="26.5" hidden="1" x14ac:dyDescent="0.35">
      <c r="A340" s="249"/>
      <c r="B340" s="250">
        <v>46650847</v>
      </c>
      <c r="C340" s="251"/>
      <c r="D340" s="252" t="s">
        <v>2381</v>
      </c>
      <c r="E340" s="252" t="s">
        <v>491</v>
      </c>
      <c r="F340" s="250" t="s">
        <v>492</v>
      </c>
      <c r="G340" s="252" t="s">
        <v>792</v>
      </c>
      <c r="H340" s="252" t="s">
        <v>590</v>
      </c>
      <c r="I340" s="253">
        <v>45407</v>
      </c>
      <c r="J340" s="254">
        <v>705.19</v>
      </c>
      <c r="K340" s="249"/>
      <c r="L340" s="249"/>
      <c r="M340" s="249"/>
      <c r="N340" s="249"/>
      <c r="O340" s="249"/>
      <c r="P340" s="249"/>
      <c r="Q340" s="249"/>
      <c r="R340" s="249"/>
      <c r="S340" s="249"/>
      <c r="T340" s="249"/>
      <c r="U340" s="249"/>
    </row>
    <row r="341" spans="1:21" s="255" customFormat="1" ht="26.5" hidden="1" x14ac:dyDescent="0.35">
      <c r="A341" s="249"/>
      <c r="B341" s="250">
        <v>46221190</v>
      </c>
      <c r="C341" s="251"/>
      <c r="D341" s="252" t="s">
        <v>2381</v>
      </c>
      <c r="E341" s="252" t="s">
        <v>491</v>
      </c>
      <c r="F341" s="250" t="s">
        <v>492</v>
      </c>
      <c r="G341" s="252" t="s">
        <v>792</v>
      </c>
      <c r="H341" s="252" t="s">
        <v>496</v>
      </c>
      <c r="I341" s="253">
        <v>45404</v>
      </c>
      <c r="J341" s="254">
        <v>29.34</v>
      </c>
      <c r="K341" s="249"/>
      <c r="L341" s="249"/>
      <c r="M341" s="249"/>
      <c r="N341" s="249"/>
      <c r="O341" s="249"/>
      <c r="P341" s="249"/>
      <c r="Q341" s="249"/>
      <c r="R341" s="249"/>
      <c r="S341" s="249"/>
      <c r="T341" s="249"/>
      <c r="U341" s="249"/>
    </row>
    <row r="342" spans="1:21" s="289" customFormat="1" ht="26.5" hidden="1" x14ac:dyDescent="0.35">
      <c r="A342" s="283"/>
      <c r="B342" s="284">
        <v>46196788</v>
      </c>
      <c r="C342" s="285"/>
      <c r="D342" s="286" t="s">
        <v>2381</v>
      </c>
      <c r="E342" s="286" t="s">
        <v>491</v>
      </c>
      <c r="F342" s="284" t="s">
        <v>492</v>
      </c>
      <c r="G342" s="286" t="s">
        <v>1262</v>
      </c>
      <c r="H342" s="286" t="s">
        <v>496</v>
      </c>
      <c r="I342" s="287">
        <v>45404</v>
      </c>
      <c r="J342" s="288">
        <v>419.1</v>
      </c>
      <c r="K342" s="283"/>
      <c r="L342" s="283"/>
      <c r="M342" s="283"/>
      <c r="N342" s="283"/>
      <c r="O342" s="283"/>
      <c r="P342" s="283"/>
      <c r="Q342" s="283"/>
      <c r="R342" s="283"/>
      <c r="S342" s="283"/>
      <c r="T342" s="283"/>
      <c r="U342" s="283"/>
    </row>
    <row r="343" spans="1:21" s="289" customFormat="1" hidden="1" x14ac:dyDescent="0.35">
      <c r="A343" s="283"/>
      <c r="B343" s="284">
        <v>45126123</v>
      </c>
      <c r="C343" s="285"/>
      <c r="D343" s="286" t="s">
        <v>2381</v>
      </c>
      <c r="E343" s="286" t="s">
        <v>491</v>
      </c>
      <c r="F343" s="284" t="s">
        <v>492</v>
      </c>
      <c r="G343" s="286" t="s">
        <v>883</v>
      </c>
      <c r="H343" s="286" t="s">
        <v>590</v>
      </c>
      <c r="I343" s="287">
        <v>45412</v>
      </c>
      <c r="J343" s="288">
        <v>3.16</v>
      </c>
      <c r="K343" s="283"/>
      <c r="L343" s="283"/>
      <c r="M343" s="283"/>
      <c r="N343" s="283"/>
      <c r="O343" s="283"/>
      <c r="P343" s="283"/>
      <c r="Q343" s="283"/>
      <c r="R343" s="283"/>
      <c r="S343" s="283"/>
      <c r="T343" s="283"/>
      <c r="U343" s="283"/>
    </row>
    <row r="344" spans="1:21" s="255" customFormat="1" ht="26.5" hidden="1" x14ac:dyDescent="0.35">
      <c r="A344" s="249"/>
      <c r="B344" s="250">
        <v>44959530</v>
      </c>
      <c r="C344" s="251"/>
      <c r="D344" s="252" t="s">
        <v>2381</v>
      </c>
      <c r="E344" s="252" t="s">
        <v>491</v>
      </c>
      <c r="F344" s="250" t="s">
        <v>492</v>
      </c>
      <c r="G344" s="252" t="s">
        <v>792</v>
      </c>
      <c r="H344" s="252" t="s">
        <v>496</v>
      </c>
      <c r="I344" s="253">
        <v>45396</v>
      </c>
      <c r="J344" s="254">
        <v>8.6</v>
      </c>
      <c r="K344" s="249"/>
      <c r="L344" s="249"/>
      <c r="M344" s="249"/>
      <c r="N344" s="249"/>
      <c r="O344" s="249"/>
      <c r="P344" s="249"/>
      <c r="Q344" s="249"/>
      <c r="R344" s="249"/>
      <c r="S344" s="249"/>
      <c r="T344" s="249"/>
      <c r="U344" s="249"/>
    </row>
    <row r="345" spans="1:21" s="289" customFormat="1" ht="26.5" hidden="1" x14ac:dyDescent="0.35">
      <c r="A345" s="283"/>
      <c r="B345" s="284">
        <v>44961285</v>
      </c>
      <c r="C345" s="285"/>
      <c r="D345" s="286" t="s">
        <v>2381</v>
      </c>
      <c r="E345" s="286" t="s">
        <v>491</v>
      </c>
      <c r="F345" s="284" t="s">
        <v>492</v>
      </c>
      <c r="G345" s="286" t="s">
        <v>883</v>
      </c>
      <c r="H345" s="286" t="s">
        <v>496</v>
      </c>
      <c r="I345" s="287">
        <v>45412</v>
      </c>
      <c r="J345" s="288">
        <v>1.55</v>
      </c>
      <c r="K345" s="283"/>
      <c r="L345" s="283"/>
      <c r="M345" s="283"/>
      <c r="N345" s="283"/>
      <c r="O345" s="283"/>
      <c r="P345" s="283"/>
      <c r="Q345" s="283"/>
      <c r="R345" s="283"/>
      <c r="S345" s="283"/>
      <c r="T345" s="283"/>
      <c r="U345" s="283"/>
    </row>
    <row r="346" spans="1:21" s="289" customFormat="1" hidden="1" x14ac:dyDescent="0.35">
      <c r="A346" s="283"/>
      <c r="B346" s="284">
        <v>45568951</v>
      </c>
      <c r="C346" s="285"/>
      <c r="D346" s="286" t="s">
        <v>2381</v>
      </c>
      <c r="E346" s="286" t="s">
        <v>491</v>
      </c>
      <c r="F346" s="284" t="s">
        <v>492</v>
      </c>
      <c r="G346" s="286" t="s">
        <v>883</v>
      </c>
      <c r="H346" s="286" t="s">
        <v>590</v>
      </c>
      <c r="I346" s="287">
        <v>45412</v>
      </c>
      <c r="J346" s="288">
        <v>30.02</v>
      </c>
      <c r="K346" s="283"/>
      <c r="L346" s="283"/>
      <c r="M346" s="283"/>
      <c r="N346" s="283"/>
      <c r="O346" s="283"/>
      <c r="P346" s="283"/>
      <c r="Q346" s="283"/>
      <c r="R346" s="283"/>
      <c r="S346" s="283"/>
      <c r="T346" s="283"/>
      <c r="U346" s="283"/>
    </row>
    <row r="347" spans="1:21" s="255" customFormat="1" ht="26.5" hidden="1" x14ac:dyDescent="0.35">
      <c r="A347" s="249"/>
      <c r="B347" s="250">
        <v>45105891</v>
      </c>
      <c r="C347" s="251"/>
      <c r="D347" s="252" t="s">
        <v>2381</v>
      </c>
      <c r="E347" s="252" t="s">
        <v>491</v>
      </c>
      <c r="F347" s="250" t="s">
        <v>492</v>
      </c>
      <c r="G347" s="252" t="s">
        <v>792</v>
      </c>
      <c r="H347" s="252" t="s">
        <v>590</v>
      </c>
      <c r="I347" s="253">
        <v>45352</v>
      </c>
      <c r="J347" s="254">
        <v>5.0199999999999996</v>
      </c>
      <c r="K347" s="249"/>
      <c r="L347" s="249"/>
      <c r="M347" s="249"/>
      <c r="N347" s="249"/>
      <c r="O347" s="249"/>
      <c r="P347" s="249"/>
      <c r="Q347" s="249"/>
      <c r="R347" s="249"/>
      <c r="S347" s="249"/>
      <c r="T347" s="249"/>
      <c r="U347" s="249"/>
    </row>
    <row r="348" spans="1:21" s="255" customFormat="1" ht="26.5" hidden="1" x14ac:dyDescent="0.35">
      <c r="A348" s="249"/>
      <c r="B348" s="250">
        <v>45554551</v>
      </c>
      <c r="C348" s="251"/>
      <c r="D348" s="252" t="s">
        <v>2381</v>
      </c>
      <c r="E348" s="252" t="s">
        <v>491</v>
      </c>
      <c r="F348" s="250" t="s">
        <v>492</v>
      </c>
      <c r="G348" s="252" t="s">
        <v>792</v>
      </c>
      <c r="H348" s="252" t="s">
        <v>590</v>
      </c>
      <c r="I348" s="253">
        <v>45369</v>
      </c>
      <c r="J348" s="254">
        <v>56.43</v>
      </c>
      <c r="K348" s="249"/>
      <c r="L348" s="249"/>
      <c r="M348" s="249"/>
      <c r="N348" s="249"/>
      <c r="O348" s="249"/>
      <c r="P348" s="249"/>
      <c r="Q348" s="249"/>
      <c r="R348" s="249"/>
      <c r="S348" s="249"/>
      <c r="T348" s="249"/>
      <c r="U348" s="249"/>
    </row>
    <row r="349" spans="1:21" s="255" customFormat="1" ht="26.5" hidden="1" x14ac:dyDescent="0.35">
      <c r="A349" s="249"/>
      <c r="B349" s="250">
        <v>44139731</v>
      </c>
      <c r="C349" s="251"/>
      <c r="D349" s="252" t="s">
        <v>2381</v>
      </c>
      <c r="E349" s="252" t="s">
        <v>491</v>
      </c>
      <c r="F349" s="250" t="s">
        <v>492</v>
      </c>
      <c r="G349" s="252" t="s">
        <v>792</v>
      </c>
      <c r="H349" s="252" t="s">
        <v>496</v>
      </c>
      <c r="I349" s="253">
        <v>45391</v>
      </c>
      <c r="J349" s="254">
        <v>32.36</v>
      </c>
      <c r="K349" s="249"/>
      <c r="L349" s="249"/>
      <c r="M349" s="249"/>
      <c r="N349" s="249"/>
      <c r="O349" s="249"/>
      <c r="P349" s="249"/>
      <c r="Q349" s="249"/>
      <c r="R349" s="249"/>
      <c r="S349" s="249"/>
      <c r="T349" s="249"/>
      <c r="U349" s="249"/>
    </row>
    <row r="350" spans="1:21" s="255" customFormat="1" ht="26.5" hidden="1" x14ac:dyDescent="0.35">
      <c r="A350" s="249"/>
      <c r="B350" s="250">
        <v>44139734</v>
      </c>
      <c r="C350" s="251"/>
      <c r="D350" s="252" t="s">
        <v>2381</v>
      </c>
      <c r="E350" s="252" t="s">
        <v>491</v>
      </c>
      <c r="F350" s="250" t="s">
        <v>492</v>
      </c>
      <c r="G350" s="252" t="s">
        <v>792</v>
      </c>
      <c r="H350" s="252" t="s">
        <v>496</v>
      </c>
      <c r="I350" s="253">
        <v>45391</v>
      </c>
      <c r="J350" s="254">
        <v>-4.6900000000000004</v>
      </c>
      <c r="K350" s="249"/>
      <c r="L350" s="249"/>
      <c r="M350" s="249"/>
      <c r="N350" s="249"/>
      <c r="O350" s="249"/>
      <c r="P350" s="249"/>
      <c r="Q350" s="249"/>
      <c r="R350" s="249"/>
      <c r="S350" s="249"/>
      <c r="T350" s="249"/>
      <c r="U350" s="249"/>
    </row>
    <row r="351" spans="1:21" s="255" customFormat="1" ht="26.5" hidden="1" x14ac:dyDescent="0.35">
      <c r="A351" s="249"/>
      <c r="B351" s="250">
        <v>44139728</v>
      </c>
      <c r="C351" s="251"/>
      <c r="D351" s="252" t="s">
        <v>2381</v>
      </c>
      <c r="E351" s="252" t="s">
        <v>491</v>
      </c>
      <c r="F351" s="250" t="s">
        <v>492</v>
      </c>
      <c r="G351" s="252" t="s">
        <v>792</v>
      </c>
      <c r="H351" s="252" t="s">
        <v>590</v>
      </c>
      <c r="I351" s="253">
        <v>45391</v>
      </c>
      <c r="J351" s="254">
        <v>100.03</v>
      </c>
      <c r="K351" s="249"/>
      <c r="L351" s="249"/>
      <c r="M351" s="249"/>
      <c r="N351" s="249"/>
      <c r="O351" s="249"/>
      <c r="P351" s="249"/>
      <c r="Q351" s="249"/>
      <c r="R351" s="249"/>
      <c r="S351" s="249"/>
      <c r="T351" s="249"/>
      <c r="U351" s="249"/>
    </row>
    <row r="352" spans="1:21" s="296" customFormat="1" hidden="1" x14ac:dyDescent="0.35">
      <c r="A352" s="290"/>
      <c r="B352" s="291">
        <v>45440032</v>
      </c>
      <c r="C352" s="292"/>
      <c r="D352" s="293" t="s">
        <v>2381</v>
      </c>
      <c r="E352" s="293" t="s">
        <v>491</v>
      </c>
      <c r="F352" s="291" t="s">
        <v>492</v>
      </c>
      <c r="G352" s="293" t="s">
        <v>1242</v>
      </c>
      <c r="H352" s="293" t="s">
        <v>590</v>
      </c>
      <c r="I352" s="294">
        <v>45369</v>
      </c>
      <c r="J352" s="295">
        <v>5.34</v>
      </c>
      <c r="K352" s="290"/>
      <c r="L352" s="290"/>
      <c r="M352" s="290"/>
      <c r="N352" s="290"/>
      <c r="O352" s="290"/>
      <c r="P352" s="290"/>
      <c r="Q352" s="290"/>
      <c r="R352" s="290"/>
      <c r="S352" s="290"/>
      <c r="T352" s="290"/>
      <c r="U352" s="290"/>
    </row>
    <row r="353" spans="1:21" s="296" customFormat="1" hidden="1" x14ac:dyDescent="0.35">
      <c r="A353" s="290"/>
      <c r="B353" s="291">
        <v>45440030</v>
      </c>
      <c r="C353" s="292"/>
      <c r="D353" s="293" t="s">
        <v>2381</v>
      </c>
      <c r="E353" s="293" t="s">
        <v>491</v>
      </c>
      <c r="F353" s="291" t="s">
        <v>492</v>
      </c>
      <c r="G353" s="293" t="s">
        <v>1242</v>
      </c>
      <c r="H353" s="293" t="s">
        <v>590</v>
      </c>
      <c r="I353" s="294">
        <v>45369</v>
      </c>
      <c r="J353" s="295">
        <v>800.81</v>
      </c>
      <c r="K353" s="290"/>
      <c r="L353" s="290"/>
      <c r="M353" s="290"/>
      <c r="N353" s="290"/>
      <c r="O353" s="290"/>
      <c r="P353" s="290"/>
      <c r="Q353" s="290"/>
      <c r="R353" s="290"/>
      <c r="S353" s="290"/>
      <c r="T353" s="290"/>
      <c r="U353" s="290"/>
    </row>
    <row r="354" spans="1:21" s="289" customFormat="1" ht="26.5" hidden="1" x14ac:dyDescent="0.35">
      <c r="A354" s="283"/>
      <c r="B354" s="284">
        <v>44920453</v>
      </c>
      <c r="C354" s="285"/>
      <c r="D354" s="286" t="s">
        <v>2381</v>
      </c>
      <c r="E354" s="286" t="s">
        <v>491</v>
      </c>
      <c r="F354" s="284" t="s">
        <v>492</v>
      </c>
      <c r="G354" s="286" t="s">
        <v>1262</v>
      </c>
      <c r="H354" s="286" t="s">
        <v>496</v>
      </c>
      <c r="I354" s="287">
        <v>45396</v>
      </c>
      <c r="J354" s="288">
        <v>122.84</v>
      </c>
      <c r="K354" s="283"/>
      <c r="L354" s="283"/>
      <c r="M354" s="283"/>
      <c r="N354" s="283"/>
      <c r="O354" s="283"/>
      <c r="P354" s="283"/>
      <c r="Q354" s="283"/>
      <c r="R354" s="283"/>
      <c r="S354" s="283"/>
      <c r="T354" s="283"/>
      <c r="U354" s="283"/>
    </row>
    <row r="355" spans="1:21" s="289" customFormat="1" ht="26.5" hidden="1" x14ac:dyDescent="0.35">
      <c r="A355" s="283"/>
      <c r="B355" s="284">
        <v>44071562</v>
      </c>
      <c r="C355" s="285"/>
      <c r="D355" s="286" t="s">
        <v>2381</v>
      </c>
      <c r="E355" s="286" t="s">
        <v>491</v>
      </c>
      <c r="F355" s="284" t="s">
        <v>492</v>
      </c>
      <c r="G355" s="286" t="s">
        <v>1262</v>
      </c>
      <c r="H355" s="286" t="s">
        <v>496</v>
      </c>
      <c r="I355" s="287">
        <v>45391</v>
      </c>
      <c r="J355" s="288">
        <v>-67</v>
      </c>
      <c r="K355" s="283"/>
      <c r="L355" s="283"/>
      <c r="M355" s="283"/>
      <c r="N355" s="283"/>
      <c r="O355" s="283"/>
      <c r="P355" s="283"/>
      <c r="Q355" s="283"/>
      <c r="R355" s="283"/>
      <c r="S355" s="283"/>
      <c r="T355" s="283"/>
      <c r="U355" s="283"/>
    </row>
    <row r="356" spans="1:21" s="289" customFormat="1" ht="26.5" hidden="1" x14ac:dyDescent="0.35">
      <c r="A356" s="283"/>
      <c r="B356" s="284">
        <v>44071566</v>
      </c>
      <c r="C356" s="285"/>
      <c r="D356" s="286" t="s">
        <v>2381</v>
      </c>
      <c r="E356" s="286" t="s">
        <v>491</v>
      </c>
      <c r="F356" s="284" t="s">
        <v>492</v>
      </c>
      <c r="G356" s="286" t="s">
        <v>1262</v>
      </c>
      <c r="H356" s="286" t="s">
        <v>496</v>
      </c>
      <c r="I356" s="287">
        <v>45391</v>
      </c>
      <c r="J356" s="288">
        <v>462.3</v>
      </c>
      <c r="K356" s="283"/>
      <c r="L356" s="283"/>
      <c r="M356" s="283"/>
      <c r="N356" s="283"/>
      <c r="O356" s="283"/>
      <c r="P356" s="283"/>
      <c r="Q356" s="283"/>
      <c r="R356" s="283"/>
      <c r="S356" s="283"/>
      <c r="T356" s="283"/>
      <c r="U356" s="283"/>
    </row>
    <row r="357" spans="1:21" s="296" customFormat="1" hidden="1" x14ac:dyDescent="0.35">
      <c r="A357" s="290"/>
      <c r="B357" s="291">
        <v>44071572</v>
      </c>
      <c r="C357" s="292"/>
      <c r="D357" s="293" t="s">
        <v>2381</v>
      </c>
      <c r="E357" s="293" t="s">
        <v>491</v>
      </c>
      <c r="F357" s="291" t="s">
        <v>492</v>
      </c>
      <c r="G357" s="293" t="s">
        <v>1242</v>
      </c>
      <c r="H357" s="293" t="s">
        <v>590</v>
      </c>
      <c r="I357" s="294">
        <v>45391</v>
      </c>
      <c r="J357" s="295">
        <v>1385.87</v>
      </c>
      <c r="K357" s="290"/>
      <c r="L357" s="290"/>
      <c r="M357" s="290"/>
      <c r="N357" s="290"/>
      <c r="O357" s="290"/>
      <c r="P357" s="290"/>
      <c r="Q357" s="290"/>
      <c r="R357" s="290"/>
      <c r="S357" s="290"/>
      <c r="T357" s="290"/>
      <c r="U357" s="290"/>
    </row>
    <row r="358" spans="1:21" s="296" customFormat="1" hidden="1" x14ac:dyDescent="0.35">
      <c r="A358" s="290"/>
      <c r="B358" s="291">
        <v>44071573</v>
      </c>
      <c r="C358" s="292"/>
      <c r="D358" s="293" t="s">
        <v>2381</v>
      </c>
      <c r="E358" s="293" t="s">
        <v>491</v>
      </c>
      <c r="F358" s="291" t="s">
        <v>492</v>
      </c>
      <c r="G358" s="293" t="s">
        <v>1242</v>
      </c>
      <c r="H358" s="293" t="s">
        <v>590</v>
      </c>
      <c r="I358" s="294">
        <v>45391</v>
      </c>
      <c r="J358" s="295">
        <v>43.16</v>
      </c>
      <c r="K358" s="290"/>
      <c r="L358" s="290"/>
      <c r="M358" s="290"/>
      <c r="N358" s="290"/>
      <c r="O358" s="290"/>
      <c r="P358" s="290"/>
      <c r="Q358" s="290"/>
      <c r="R358" s="290"/>
      <c r="S358" s="290"/>
      <c r="T358" s="290"/>
      <c r="U358" s="290"/>
    </row>
    <row r="359" spans="1:21" s="296" customFormat="1" hidden="1" x14ac:dyDescent="0.35">
      <c r="A359" s="290"/>
      <c r="B359" s="291">
        <v>45045845</v>
      </c>
      <c r="C359" s="292"/>
      <c r="D359" s="293" t="s">
        <v>2381</v>
      </c>
      <c r="E359" s="293" t="s">
        <v>491</v>
      </c>
      <c r="F359" s="291" t="s">
        <v>492</v>
      </c>
      <c r="G359" s="293" t="s">
        <v>1242</v>
      </c>
      <c r="H359" s="293" t="s">
        <v>590</v>
      </c>
      <c r="I359" s="294">
        <v>45352</v>
      </c>
      <c r="J359" s="295">
        <v>71.650000000000006</v>
      </c>
      <c r="K359" s="290"/>
      <c r="L359" s="290"/>
      <c r="M359" s="290"/>
      <c r="N359" s="290"/>
      <c r="O359" s="290"/>
      <c r="P359" s="290"/>
      <c r="Q359" s="290"/>
      <c r="R359" s="290"/>
      <c r="S359" s="290"/>
      <c r="T359" s="290"/>
      <c r="U359" s="290"/>
    </row>
    <row r="360" spans="1:21" s="296" customFormat="1" hidden="1" x14ac:dyDescent="0.35">
      <c r="A360" s="290"/>
      <c r="B360" s="291">
        <v>45045846</v>
      </c>
      <c r="C360" s="292"/>
      <c r="D360" s="293" t="s">
        <v>2381</v>
      </c>
      <c r="E360" s="293" t="s">
        <v>491</v>
      </c>
      <c r="F360" s="291" t="s">
        <v>492</v>
      </c>
      <c r="G360" s="293" t="s">
        <v>1242</v>
      </c>
      <c r="H360" s="293" t="s">
        <v>590</v>
      </c>
      <c r="I360" s="294">
        <v>45352</v>
      </c>
      <c r="J360" s="295">
        <v>0.05</v>
      </c>
      <c r="K360" s="290"/>
      <c r="L360" s="290"/>
      <c r="M360" s="290"/>
      <c r="N360" s="290"/>
      <c r="O360" s="290"/>
      <c r="P360" s="290"/>
      <c r="Q360" s="290"/>
      <c r="R360" s="290"/>
      <c r="S360" s="290"/>
      <c r="T360" s="290"/>
      <c r="U360" s="290"/>
    </row>
    <row r="361" spans="1:21" s="289" customFormat="1" ht="26.5" hidden="1" x14ac:dyDescent="0.35">
      <c r="A361" s="283"/>
      <c r="B361" s="284">
        <v>51109705</v>
      </c>
      <c r="C361" s="285"/>
      <c r="D361" s="286" t="s">
        <v>2381</v>
      </c>
      <c r="E361" s="286" t="s">
        <v>491</v>
      </c>
      <c r="F361" s="284" t="s">
        <v>492</v>
      </c>
      <c r="G361" s="286" t="s">
        <v>883</v>
      </c>
      <c r="H361" s="286" t="s">
        <v>496</v>
      </c>
      <c r="I361" s="287">
        <v>45504</v>
      </c>
      <c r="J361" s="288">
        <v>0.01</v>
      </c>
      <c r="K361" s="283"/>
      <c r="L361" s="283"/>
      <c r="M361" s="283"/>
      <c r="N361" s="283"/>
      <c r="O361" s="283"/>
      <c r="P361" s="283"/>
      <c r="Q361" s="283"/>
      <c r="R361" s="283"/>
      <c r="S361" s="283"/>
      <c r="T361" s="283"/>
      <c r="U361" s="283"/>
    </row>
    <row r="362" spans="1:21" s="255" customFormat="1" ht="26.5" hidden="1" x14ac:dyDescent="0.35">
      <c r="A362" s="249"/>
      <c r="B362" s="250">
        <v>51099422</v>
      </c>
      <c r="C362" s="251"/>
      <c r="D362" s="252" t="s">
        <v>2381</v>
      </c>
      <c r="E362" s="252" t="s">
        <v>491</v>
      </c>
      <c r="F362" s="250" t="s">
        <v>492</v>
      </c>
      <c r="G362" s="252" t="s">
        <v>792</v>
      </c>
      <c r="H362" s="252" t="s">
        <v>496</v>
      </c>
      <c r="I362" s="253">
        <v>45489</v>
      </c>
      <c r="J362" s="254">
        <v>0.42</v>
      </c>
      <c r="K362" s="249"/>
      <c r="L362" s="249"/>
      <c r="M362" s="249"/>
      <c r="N362" s="249"/>
      <c r="O362" s="249"/>
      <c r="P362" s="249"/>
      <c r="Q362" s="249"/>
      <c r="R362" s="249"/>
      <c r="S362" s="249"/>
      <c r="T362" s="249"/>
      <c r="U362" s="249"/>
    </row>
    <row r="363" spans="1:21" s="255" customFormat="1" ht="26.5" hidden="1" x14ac:dyDescent="0.35">
      <c r="A363" s="249"/>
      <c r="B363" s="250">
        <v>51099424</v>
      </c>
      <c r="C363" s="251"/>
      <c r="D363" s="252" t="s">
        <v>2381</v>
      </c>
      <c r="E363" s="252" t="s">
        <v>491</v>
      </c>
      <c r="F363" s="250" t="s">
        <v>492</v>
      </c>
      <c r="G363" s="252" t="s">
        <v>792</v>
      </c>
      <c r="H363" s="252" t="s">
        <v>496</v>
      </c>
      <c r="I363" s="253">
        <v>45489</v>
      </c>
      <c r="J363" s="254">
        <v>81.31</v>
      </c>
      <c r="K363" s="249"/>
      <c r="L363" s="249"/>
      <c r="M363" s="249"/>
      <c r="N363" s="249"/>
      <c r="O363" s="249"/>
      <c r="P363" s="249"/>
      <c r="Q363" s="249"/>
      <c r="R363" s="249"/>
      <c r="S363" s="249"/>
      <c r="T363" s="249"/>
      <c r="U363" s="249"/>
    </row>
    <row r="364" spans="1:21" s="296" customFormat="1" hidden="1" x14ac:dyDescent="0.35">
      <c r="A364" s="290"/>
      <c r="B364" s="291">
        <v>51023675</v>
      </c>
      <c r="C364" s="292"/>
      <c r="D364" s="293" t="s">
        <v>2381</v>
      </c>
      <c r="E364" s="293" t="s">
        <v>491</v>
      </c>
      <c r="F364" s="291" t="s">
        <v>492</v>
      </c>
      <c r="G364" s="293" t="s">
        <v>1224</v>
      </c>
      <c r="H364" s="293" t="s">
        <v>590</v>
      </c>
      <c r="I364" s="294">
        <v>45456</v>
      </c>
      <c r="J364" s="295">
        <v>2866.85</v>
      </c>
      <c r="K364" s="290"/>
      <c r="L364" s="290"/>
      <c r="M364" s="290"/>
      <c r="N364" s="290"/>
      <c r="O364" s="290"/>
      <c r="P364" s="290"/>
      <c r="Q364" s="290"/>
      <c r="R364" s="290"/>
      <c r="S364" s="290"/>
      <c r="T364" s="290"/>
      <c r="U364" s="290"/>
    </row>
    <row r="365" spans="1:21" s="296" customFormat="1" hidden="1" x14ac:dyDescent="0.35">
      <c r="A365" s="290"/>
      <c r="B365" s="291">
        <v>51023674</v>
      </c>
      <c r="C365" s="292"/>
      <c r="D365" s="293" t="s">
        <v>2381</v>
      </c>
      <c r="E365" s="293" t="s">
        <v>491</v>
      </c>
      <c r="F365" s="291" t="s">
        <v>492</v>
      </c>
      <c r="G365" s="293" t="s">
        <v>1242</v>
      </c>
      <c r="H365" s="293" t="s">
        <v>590</v>
      </c>
      <c r="I365" s="294">
        <v>45456</v>
      </c>
      <c r="J365" s="295">
        <v>-2866.85</v>
      </c>
      <c r="K365" s="290"/>
      <c r="L365" s="290"/>
      <c r="M365" s="290"/>
      <c r="N365" s="290"/>
      <c r="O365" s="290"/>
      <c r="P365" s="290"/>
      <c r="Q365" s="290"/>
      <c r="R365" s="290"/>
      <c r="S365" s="290"/>
      <c r="T365" s="290"/>
      <c r="U365" s="290"/>
    </row>
    <row r="366" spans="1:21" s="296" customFormat="1" hidden="1" x14ac:dyDescent="0.35">
      <c r="A366" s="290"/>
      <c r="B366" s="291">
        <v>51089298</v>
      </c>
      <c r="C366" s="292"/>
      <c r="D366" s="293" t="s">
        <v>2381</v>
      </c>
      <c r="E366" s="293" t="s">
        <v>491</v>
      </c>
      <c r="F366" s="291" t="s">
        <v>492</v>
      </c>
      <c r="G366" s="293" t="s">
        <v>1242</v>
      </c>
      <c r="H366" s="293" t="s">
        <v>590</v>
      </c>
      <c r="I366" s="294">
        <v>45352</v>
      </c>
      <c r="J366" s="295">
        <v>-71.7</v>
      </c>
      <c r="K366" s="290"/>
      <c r="L366" s="290"/>
      <c r="M366" s="290"/>
      <c r="N366" s="290"/>
      <c r="O366" s="290"/>
      <c r="P366" s="290"/>
      <c r="Q366" s="290"/>
      <c r="R366" s="290"/>
      <c r="S366" s="290"/>
      <c r="T366" s="290"/>
      <c r="U366" s="290"/>
    </row>
    <row r="367" spans="1:21" s="296" customFormat="1" hidden="1" x14ac:dyDescent="0.35">
      <c r="A367" s="290"/>
      <c r="B367" s="291">
        <v>51089294</v>
      </c>
      <c r="C367" s="292"/>
      <c r="D367" s="293" t="s">
        <v>2381</v>
      </c>
      <c r="E367" s="293" t="s">
        <v>491</v>
      </c>
      <c r="F367" s="291" t="s">
        <v>492</v>
      </c>
      <c r="G367" s="293" t="s">
        <v>1224</v>
      </c>
      <c r="H367" s="293" t="s">
        <v>590</v>
      </c>
      <c r="I367" s="294">
        <v>45352</v>
      </c>
      <c r="J367" s="295">
        <v>71.7</v>
      </c>
      <c r="K367" s="290"/>
      <c r="L367" s="290"/>
      <c r="M367" s="290"/>
      <c r="N367" s="290"/>
      <c r="O367" s="290"/>
      <c r="P367" s="290"/>
      <c r="Q367" s="290"/>
      <c r="R367" s="290"/>
      <c r="S367" s="290"/>
      <c r="T367" s="290"/>
      <c r="U367" s="290"/>
    </row>
    <row r="368" spans="1:21" s="296" customFormat="1" hidden="1" x14ac:dyDescent="0.35">
      <c r="A368" s="290"/>
      <c r="B368" s="291">
        <v>51089323</v>
      </c>
      <c r="C368" s="292"/>
      <c r="D368" s="293" t="s">
        <v>2381</v>
      </c>
      <c r="E368" s="293" t="s">
        <v>491</v>
      </c>
      <c r="F368" s="291" t="s">
        <v>492</v>
      </c>
      <c r="G368" s="293" t="s">
        <v>1242</v>
      </c>
      <c r="H368" s="293" t="s">
        <v>590</v>
      </c>
      <c r="I368" s="294">
        <v>45427</v>
      </c>
      <c r="J368" s="295">
        <v>-64.47</v>
      </c>
      <c r="K368" s="290"/>
      <c r="L368" s="290"/>
      <c r="M368" s="290"/>
      <c r="N368" s="290"/>
      <c r="O368" s="290"/>
      <c r="P368" s="290"/>
      <c r="Q368" s="290"/>
      <c r="R368" s="290"/>
      <c r="S368" s="290"/>
      <c r="T368" s="290"/>
      <c r="U368" s="290"/>
    </row>
    <row r="369" spans="1:21" s="296" customFormat="1" hidden="1" x14ac:dyDescent="0.35">
      <c r="A369" s="290"/>
      <c r="B369" s="291">
        <v>51089324</v>
      </c>
      <c r="C369" s="292"/>
      <c r="D369" s="293" t="s">
        <v>2381</v>
      </c>
      <c r="E369" s="293" t="s">
        <v>491</v>
      </c>
      <c r="F369" s="291" t="s">
        <v>492</v>
      </c>
      <c r="G369" s="293" t="s">
        <v>1224</v>
      </c>
      <c r="H369" s="293" t="s">
        <v>590</v>
      </c>
      <c r="I369" s="294">
        <v>45427</v>
      </c>
      <c r="J369" s="295">
        <v>64.47</v>
      </c>
      <c r="K369" s="290"/>
      <c r="L369" s="290"/>
      <c r="M369" s="290"/>
      <c r="N369" s="290"/>
      <c r="O369" s="290"/>
      <c r="P369" s="290"/>
      <c r="Q369" s="290"/>
      <c r="R369" s="290"/>
      <c r="S369" s="290"/>
      <c r="T369" s="290"/>
      <c r="U369" s="290"/>
    </row>
    <row r="370" spans="1:21" s="289" customFormat="1" ht="26.5" hidden="1" x14ac:dyDescent="0.35">
      <c r="A370" s="283"/>
      <c r="B370" s="284">
        <v>51089330</v>
      </c>
      <c r="C370" s="285"/>
      <c r="D370" s="286" t="s">
        <v>2381</v>
      </c>
      <c r="E370" s="286" t="s">
        <v>491</v>
      </c>
      <c r="F370" s="284" t="s">
        <v>492</v>
      </c>
      <c r="G370" s="286" t="s">
        <v>1262</v>
      </c>
      <c r="H370" s="286" t="s">
        <v>496</v>
      </c>
      <c r="I370" s="287">
        <v>45488</v>
      </c>
      <c r="J370" s="288">
        <v>504</v>
      </c>
      <c r="K370" s="283"/>
      <c r="L370" s="283"/>
      <c r="M370" s="283"/>
      <c r="N370" s="283"/>
      <c r="O370" s="283"/>
      <c r="P370" s="283"/>
      <c r="Q370" s="283"/>
      <c r="R370" s="283"/>
      <c r="S370" s="283"/>
      <c r="T370" s="283"/>
      <c r="U370" s="283"/>
    </row>
    <row r="371" spans="1:21" s="289" customFormat="1" ht="26.5" hidden="1" x14ac:dyDescent="0.35">
      <c r="A371" s="283"/>
      <c r="B371" s="284">
        <v>51089328</v>
      </c>
      <c r="C371" s="285"/>
      <c r="D371" s="286" t="s">
        <v>2381</v>
      </c>
      <c r="E371" s="286" t="s">
        <v>491</v>
      </c>
      <c r="F371" s="284" t="s">
        <v>492</v>
      </c>
      <c r="G371" s="286" t="s">
        <v>1262</v>
      </c>
      <c r="H371" s="286" t="s">
        <v>496</v>
      </c>
      <c r="I371" s="287">
        <v>45489</v>
      </c>
      <c r="J371" s="288">
        <v>6.04</v>
      </c>
      <c r="K371" s="283"/>
      <c r="L371" s="283"/>
      <c r="M371" s="283"/>
      <c r="N371" s="283"/>
      <c r="O371" s="283"/>
      <c r="P371" s="283"/>
      <c r="Q371" s="283"/>
      <c r="R371" s="283"/>
      <c r="S371" s="283"/>
      <c r="T371" s="283"/>
      <c r="U371" s="283"/>
    </row>
    <row r="372" spans="1:21" s="289" customFormat="1" ht="26.5" hidden="1" x14ac:dyDescent="0.35">
      <c r="A372" s="283"/>
      <c r="B372" s="284">
        <v>51089329</v>
      </c>
      <c r="C372" s="285"/>
      <c r="D372" s="286" t="s">
        <v>2381</v>
      </c>
      <c r="E372" s="286" t="s">
        <v>491</v>
      </c>
      <c r="F372" s="284" t="s">
        <v>492</v>
      </c>
      <c r="G372" s="286" t="s">
        <v>1262</v>
      </c>
      <c r="H372" s="286" t="s">
        <v>496</v>
      </c>
      <c r="I372" s="287">
        <v>45489</v>
      </c>
      <c r="J372" s="288">
        <v>177.61</v>
      </c>
      <c r="K372" s="283"/>
      <c r="L372" s="283"/>
      <c r="M372" s="283"/>
      <c r="N372" s="283"/>
      <c r="O372" s="283"/>
      <c r="P372" s="283"/>
      <c r="Q372" s="283"/>
      <c r="R372" s="283"/>
      <c r="S372" s="283"/>
      <c r="T372" s="283"/>
      <c r="U372" s="283"/>
    </row>
    <row r="373" spans="1:21" s="289" customFormat="1" ht="26.5" hidden="1" x14ac:dyDescent="0.35">
      <c r="A373" s="283"/>
      <c r="B373" s="284">
        <v>51089303</v>
      </c>
      <c r="C373" s="285"/>
      <c r="D373" s="286" t="s">
        <v>2381</v>
      </c>
      <c r="E373" s="286" t="s">
        <v>491</v>
      </c>
      <c r="F373" s="284" t="s">
        <v>492</v>
      </c>
      <c r="G373" s="286" t="s">
        <v>1262</v>
      </c>
      <c r="H373" s="286" t="s">
        <v>496</v>
      </c>
      <c r="I373" s="287">
        <v>45488</v>
      </c>
      <c r="J373" s="288">
        <v>240</v>
      </c>
      <c r="K373" s="283"/>
      <c r="L373" s="283"/>
      <c r="M373" s="283"/>
      <c r="N373" s="283"/>
      <c r="O373" s="283"/>
      <c r="P373" s="283"/>
      <c r="Q373" s="283"/>
      <c r="R373" s="283"/>
      <c r="S373" s="283"/>
      <c r="T373" s="283"/>
      <c r="U373" s="283"/>
    </row>
    <row r="374" spans="1:21" s="289" customFormat="1" ht="26.5" hidden="1" x14ac:dyDescent="0.35">
      <c r="A374" s="283"/>
      <c r="B374" s="284">
        <v>51089319</v>
      </c>
      <c r="C374" s="285"/>
      <c r="D374" s="286" t="s">
        <v>2381</v>
      </c>
      <c r="E374" s="286" t="s">
        <v>491</v>
      </c>
      <c r="F374" s="284" t="s">
        <v>492</v>
      </c>
      <c r="G374" s="286" t="s">
        <v>1262</v>
      </c>
      <c r="H374" s="286" t="s">
        <v>496</v>
      </c>
      <c r="I374" s="287">
        <v>45488</v>
      </c>
      <c r="J374" s="288">
        <v>240</v>
      </c>
      <c r="K374" s="283"/>
      <c r="L374" s="283"/>
      <c r="M374" s="283"/>
      <c r="N374" s="283"/>
      <c r="O374" s="283"/>
      <c r="P374" s="283"/>
      <c r="Q374" s="283"/>
      <c r="R374" s="283"/>
      <c r="S374" s="283"/>
      <c r="T374" s="283"/>
      <c r="U374" s="283"/>
    </row>
    <row r="375" spans="1:21" s="296" customFormat="1" hidden="1" x14ac:dyDescent="0.35">
      <c r="A375" s="290"/>
      <c r="B375" s="291">
        <v>51044976</v>
      </c>
      <c r="C375" s="292"/>
      <c r="D375" s="293" t="s">
        <v>2381</v>
      </c>
      <c r="E375" s="293" t="s">
        <v>491</v>
      </c>
      <c r="F375" s="291" t="s">
        <v>492</v>
      </c>
      <c r="G375" s="293" t="s">
        <v>1224</v>
      </c>
      <c r="H375" s="293" t="s">
        <v>590</v>
      </c>
      <c r="I375" s="294">
        <v>45435</v>
      </c>
      <c r="J375" s="295">
        <v>810.62</v>
      </c>
      <c r="K375" s="290"/>
      <c r="L375" s="290"/>
      <c r="M375" s="290"/>
      <c r="N375" s="290"/>
      <c r="O375" s="290"/>
      <c r="P375" s="290"/>
      <c r="Q375" s="290"/>
      <c r="R375" s="290"/>
      <c r="S375" s="290"/>
      <c r="T375" s="290"/>
      <c r="U375" s="290"/>
    </row>
    <row r="376" spans="1:21" s="296" customFormat="1" hidden="1" x14ac:dyDescent="0.35">
      <c r="A376" s="290"/>
      <c r="B376" s="291">
        <v>51044975</v>
      </c>
      <c r="C376" s="292"/>
      <c r="D376" s="293" t="s">
        <v>2381</v>
      </c>
      <c r="E376" s="293" t="s">
        <v>491</v>
      </c>
      <c r="F376" s="291" t="s">
        <v>492</v>
      </c>
      <c r="G376" s="293" t="s">
        <v>1242</v>
      </c>
      <c r="H376" s="293" t="s">
        <v>590</v>
      </c>
      <c r="I376" s="294">
        <v>45435</v>
      </c>
      <c r="J376" s="295">
        <v>-810.62</v>
      </c>
      <c r="K376" s="290"/>
      <c r="L376" s="290"/>
      <c r="M376" s="290"/>
      <c r="N376" s="290"/>
      <c r="O376" s="290"/>
      <c r="P376" s="290"/>
      <c r="Q376" s="290"/>
      <c r="R376" s="290"/>
      <c r="S376" s="290"/>
      <c r="T376" s="290"/>
      <c r="U376" s="290"/>
    </row>
    <row r="377" spans="1:21" s="296" customFormat="1" hidden="1" x14ac:dyDescent="0.35">
      <c r="A377" s="290"/>
      <c r="B377" s="291">
        <v>51044974</v>
      </c>
      <c r="C377" s="292"/>
      <c r="D377" s="293" t="s">
        <v>2381</v>
      </c>
      <c r="E377" s="293" t="s">
        <v>491</v>
      </c>
      <c r="F377" s="291" t="s">
        <v>492</v>
      </c>
      <c r="G377" s="293" t="s">
        <v>1242</v>
      </c>
      <c r="H377" s="293" t="s">
        <v>590</v>
      </c>
      <c r="I377" s="294">
        <v>45440</v>
      </c>
      <c r="J377" s="295">
        <v>680.92</v>
      </c>
      <c r="K377" s="290"/>
      <c r="L377" s="290"/>
      <c r="M377" s="290"/>
      <c r="N377" s="290"/>
      <c r="O377" s="290"/>
      <c r="P377" s="290"/>
      <c r="Q377" s="290"/>
      <c r="R377" s="290"/>
      <c r="S377" s="290"/>
      <c r="T377" s="290"/>
      <c r="U377" s="290"/>
    </row>
    <row r="378" spans="1:21" s="296" customFormat="1" hidden="1" x14ac:dyDescent="0.35">
      <c r="A378" s="290"/>
      <c r="B378" s="291">
        <v>51044971</v>
      </c>
      <c r="C378" s="292"/>
      <c r="D378" s="293" t="s">
        <v>2381</v>
      </c>
      <c r="E378" s="293" t="s">
        <v>491</v>
      </c>
      <c r="F378" s="291" t="s">
        <v>492</v>
      </c>
      <c r="G378" s="293" t="s">
        <v>1242</v>
      </c>
      <c r="H378" s="293" t="s">
        <v>590</v>
      </c>
      <c r="I378" s="294">
        <v>45369</v>
      </c>
      <c r="J378" s="295">
        <v>-806.15</v>
      </c>
      <c r="K378" s="290"/>
      <c r="L378" s="290"/>
      <c r="M378" s="290"/>
      <c r="N378" s="290"/>
      <c r="O378" s="290"/>
      <c r="P378" s="290"/>
      <c r="Q378" s="290"/>
      <c r="R378" s="290"/>
      <c r="S378" s="290"/>
      <c r="T378" s="290"/>
      <c r="U378" s="290"/>
    </row>
    <row r="379" spans="1:21" s="296" customFormat="1" hidden="1" x14ac:dyDescent="0.35">
      <c r="A379" s="290"/>
      <c r="B379" s="291">
        <v>51044973</v>
      </c>
      <c r="C379" s="292"/>
      <c r="D379" s="293" t="s">
        <v>2381</v>
      </c>
      <c r="E379" s="293" t="s">
        <v>491</v>
      </c>
      <c r="F379" s="291" t="s">
        <v>492</v>
      </c>
      <c r="G379" s="293" t="s">
        <v>1242</v>
      </c>
      <c r="H379" s="293" t="s">
        <v>590</v>
      </c>
      <c r="I379" s="294">
        <v>45440</v>
      </c>
      <c r="J379" s="295">
        <v>-680.92</v>
      </c>
      <c r="K379" s="290"/>
      <c r="L379" s="290"/>
      <c r="M379" s="290"/>
      <c r="N379" s="290"/>
      <c r="O379" s="290"/>
      <c r="P379" s="290"/>
      <c r="Q379" s="290"/>
      <c r="R379" s="290"/>
      <c r="S379" s="290"/>
      <c r="T379" s="290"/>
      <c r="U379" s="290"/>
    </row>
    <row r="380" spans="1:21" s="296" customFormat="1" hidden="1" x14ac:dyDescent="0.35">
      <c r="A380" s="290"/>
      <c r="B380" s="291">
        <v>51044972</v>
      </c>
      <c r="C380" s="292"/>
      <c r="D380" s="293" t="s">
        <v>2381</v>
      </c>
      <c r="E380" s="293" t="s">
        <v>491</v>
      </c>
      <c r="F380" s="291" t="s">
        <v>492</v>
      </c>
      <c r="G380" s="293" t="s">
        <v>1224</v>
      </c>
      <c r="H380" s="293" t="s">
        <v>590</v>
      </c>
      <c r="I380" s="294">
        <v>45369</v>
      </c>
      <c r="J380" s="295">
        <v>806.15</v>
      </c>
      <c r="K380" s="290"/>
      <c r="L380" s="290"/>
      <c r="M380" s="290"/>
      <c r="N380" s="290"/>
      <c r="O380" s="290"/>
      <c r="P380" s="290"/>
      <c r="Q380" s="290"/>
      <c r="R380" s="290"/>
      <c r="S380" s="290"/>
      <c r="T380" s="290"/>
      <c r="U380" s="290"/>
    </row>
    <row r="381" spans="1:21" s="296" customFormat="1" hidden="1" x14ac:dyDescent="0.35">
      <c r="A381" s="290"/>
      <c r="B381" s="291">
        <v>50736035</v>
      </c>
      <c r="C381" s="292"/>
      <c r="D381" s="293" t="s">
        <v>2381</v>
      </c>
      <c r="E381" s="293" t="s">
        <v>491</v>
      </c>
      <c r="F381" s="291" t="s">
        <v>492</v>
      </c>
      <c r="G381" s="293" t="s">
        <v>1242</v>
      </c>
      <c r="H381" s="293" t="s">
        <v>590</v>
      </c>
      <c r="I381" s="294">
        <v>45435</v>
      </c>
      <c r="J381" s="295">
        <v>810.62</v>
      </c>
      <c r="K381" s="290"/>
      <c r="L381" s="290"/>
      <c r="M381" s="290"/>
      <c r="N381" s="290"/>
      <c r="O381" s="290"/>
      <c r="P381" s="290"/>
      <c r="Q381" s="290"/>
      <c r="R381" s="290"/>
      <c r="S381" s="290"/>
      <c r="T381" s="290"/>
      <c r="U381" s="290"/>
    </row>
    <row r="382" spans="1:21" s="296" customFormat="1" hidden="1" x14ac:dyDescent="0.35">
      <c r="A382" s="290"/>
      <c r="B382" s="291">
        <v>50736027</v>
      </c>
      <c r="C382" s="292"/>
      <c r="D382" s="293" t="s">
        <v>2381</v>
      </c>
      <c r="E382" s="293" t="s">
        <v>491</v>
      </c>
      <c r="F382" s="291" t="s">
        <v>492</v>
      </c>
      <c r="G382" s="293" t="s">
        <v>1242</v>
      </c>
      <c r="H382" s="293" t="s">
        <v>590</v>
      </c>
      <c r="I382" s="294">
        <v>45456</v>
      </c>
      <c r="J382" s="295">
        <v>2866.85</v>
      </c>
      <c r="K382" s="290"/>
      <c r="L382" s="290"/>
      <c r="M382" s="290"/>
      <c r="N382" s="290"/>
      <c r="O382" s="290"/>
      <c r="P382" s="290"/>
      <c r="Q382" s="290"/>
      <c r="R382" s="290"/>
      <c r="S382" s="290"/>
      <c r="T382" s="290"/>
      <c r="U382" s="290"/>
    </row>
    <row r="383" spans="1:21" s="296" customFormat="1" hidden="1" x14ac:dyDescent="0.35">
      <c r="A383" s="290"/>
      <c r="B383" s="291">
        <v>50736031</v>
      </c>
      <c r="C383" s="292"/>
      <c r="D383" s="293" t="s">
        <v>2381</v>
      </c>
      <c r="E383" s="293" t="s">
        <v>491</v>
      </c>
      <c r="F383" s="291" t="s">
        <v>492</v>
      </c>
      <c r="G383" s="293" t="s">
        <v>1242</v>
      </c>
      <c r="H383" s="293" t="s">
        <v>590</v>
      </c>
      <c r="I383" s="294">
        <v>45456</v>
      </c>
      <c r="J383" s="295">
        <v>0</v>
      </c>
      <c r="K383" s="290"/>
      <c r="L383" s="290"/>
      <c r="M383" s="290"/>
      <c r="N383" s="290"/>
      <c r="O383" s="290"/>
      <c r="P383" s="290"/>
      <c r="Q383" s="290"/>
      <c r="R383" s="290"/>
      <c r="S383" s="290"/>
      <c r="T383" s="290"/>
      <c r="U383" s="290"/>
    </row>
    <row r="384" spans="1:21" s="296" customFormat="1" hidden="1" x14ac:dyDescent="0.35">
      <c r="A384" s="290"/>
      <c r="B384" s="291">
        <v>50653207</v>
      </c>
      <c r="C384" s="292"/>
      <c r="D384" s="293" t="s">
        <v>2381</v>
      </c>
      <c r="E384" s="293" t="s">
        <v>491</v>
      </c>
      <c r="F384" s="291" t="s">
        <v>492</v>
      </c>
      <c r="G384" s="293" t="s">
        <v>1242</v>
      </c>
      <c r="H384" s="293" t="s">
        <v>590</v>
      </c>
      <c r="I384" s="294">
        <v>45427</v>
      </c>
      <c r="J384" s="295">
        <v>-1.18</v>
      </c>
      <c r="K384" s="290"/>
      <c r="L384" s="290"/>
      <c r="M384" s="290"/>
      <c r="N384" s="290"/>
      <c r="O384" s="290"/>
      <c r="P384" s="290"/>
      <c r="Q384" s="290"/>
      <c r="R384" s="290"/>
      <c r="S384" s="290"/>
      <c r="T384" s="290"/>
      <c r="U384" s="290"/>
    </row>
    <row r="385" spans="1:21" s="296" customFormat="1" hidden="1" x14ac:dyDescent="0.35">
      <c r="A385" s="290"/>
      <c r="B385" s="291">
        <v>50653206</v>
      </c>
      <c r="C385" s="292"/>
      <c r="D385" s="293" t="s">
        <v>2381</v>
      </c>
      <c r="E385" s="293" t="s">
        <v>491</v>
      </c>
      <c r="F385" s="291" t="s">
        <v>492</v>
      </c>
      <c r="G385" s="293" t="s">
        <v>1242</v>
      </c>
      <c r="H385" s="293" t="s">
        <v>590</v>
      </c>
      <c r="I385" s="294">
        <v>45427</v>
      </c>
      <c r="J385" s="295">
        <v>65.650000000000006</v>
      </c>
      <c r="K385" s="290"/>
      <c r="L385" s="290"/>
      <c r="M385" s="290"/>
      <c r="N385" s="290"/>
      <c r="O385" s="290"/>
      <c r="P385" s="290"/>
      <c r="Q385" s="290"/>
      <c r="R385" s="290"/>
      <c r="S385" s="290"/>
      <c r="T385" s="290"/>
      <c r="U385" s="290"/>
    </row>
    <row r="386" spans="1:21" s="255" customFormat="1" ht="26.5" hidden="1" x14ac:dyDescent="0.35">
      <c r="A386" s="249"/>
      <c r="B386" s="250">
        <v>50765377</v>
      </c>
      <c r="C386" s="251"/>
      <c r="D386" s="252" t="s">
        <v>2381</v>
      </c>
      <c r="E386" s="252" t="s">
        <v>491</v>
      </c>
      <c r="F386" s="250" t="s">
        <v>492</v>
      </c>
      <c r="G386" s="252" t="s">
        <v>792</v>
      </c>
      <c r="H386" s="252" t="s">
        <v>590</v>
      </c>
      <c r="I386" s="253">
        <v>45456</v>
      </c>
      <c r="J386" s="254">
        <v>257.45</v>
      </c>
      <c r="K386" s="249"/>
      <c r="L386" s="249"/>
      <c r="M386" s="249"/>
      <c r="N386" s="249"/>
      <c r="O386" s="249"/>
      <c r="P386" s="249"/>
      <c r="Q386" s="249"/>
      <c r="R386" s="249"/>
      <c r="S386" s="249"/>
      <c r="T386" s="249"/>
      <c r="U386" s="249"/>
    </row>
    <row r="387" spans="1:21" s="289" customFormat="1" hidden="1" x14ac:dyDescent="0.35">
      <c r="A387" s="283"/>
      <c r="B387" s="284">
        <v>50771505</v>
      </c>
      <c r="C387" s="285"/>
      <c r="D387" s="286" t="s">
        <v>2381</v>
      </c>
      <c r="E387" s="286" t="s">
        <v>491</v>
      </c>
      <c r="F387" s="284" t="s">
        <v>492</v>
      </c>
      <c r="G387" s="286" t="s">
        <v>879</v>
      </c>
      <c r="H387" s="286" t="s">
        <v>590</v>
      </c>
      <c r="I387" s="287">
        <v>45504</v>
      </c>
      <c r="J387" s="288">
        <v>-7.77</v>
      </c>
      <c r="K387" s="283"/>
      <c r="L387" s="283"/>
      <c r="M387" s="283"/>
      <c r="N387" s="283"/>
      <c r="O387" s="283"/>
      <c r="P387" s="283"/>
      <c r="Q387" s="283"/>
      <c r="R387" s="283"/>
      <c r="S387" s="283"/>
      <c r="T387" s="283"/>
      <c r="U387" s="283"/>
    </row>
    <row r="388" spans="1:21" s="289" customFormat="1" hidden="1" x14ac:dyDescent="0.35">
      <c r="A388" s="283"/>
      <c r="B388" s="284">
        <v>50771514</v>
      </c>
      <c r="C388" s="285"/>
      <c r="D388" s="286" t="s">
        <v>2381</v>
      </c>
      <c r="E388" s="286" t="s">
        <v>491</v>
      </c>
      <c r="F388" s="284" t="s">
        <v>492</v>
      </c>
      <c r="G388" s="286" t="s">
        <v>879</v>
      </c>
      <c r="H388" s="286" t="s">
        <v>590</v>
      </c>
      <c r="I388" s="287">
        <v>45504</v>
      </c>
      <c r="J388" s="288">
        <v>-28.88</v>
      </c>
      <c r="K388" s="283"/>
      <c r="L388" s="283"/>
      <c r="M388" s="283"/>
      <c r="N388" s="283"/>
      <c r="O388" s="283"/>
      <c r="P388" s="283"/>
      <c r="Q388" s="283"/>
      <c r="R388" s="283"/>
      <c r="S388" s="283"/>
      <c r="T388" s="283"/>
      <c r="U388" s="283"/>
    </row>
    <row r="389" spans="1:21" s="289" customFormat="1" hidden="1" x14ac:dyDescent="0.35">
      <c r="A389" s="283"/>
      <c r="B389" s="284">
        <v>50694644</v>
      </c>
      <c r="C389" s="285"/>
      <c r="D389" s="286" t="s">
        <v>2381</v>
      </c>
      <c r="E389" s="286" t="s">
        <v>491</v>
      </c>
      <c r="F389" s="284" t="s">
        <v>492</v>
      </c>
      <c r="G389" s="286" t="s">
        <v>879</v>
      </c>
      <c r="H389" s="286" t="s">
        <v>590</v>
      </c>
      <c r="I389" s="287">
        <v>45504</v>
      </c>
      <c r="J389" s="288">
        <v>-0.62</v>
      </c>
      <c r="K389" s="283"/>
      <c r="L389" s="283"/>
      <c r="M389" s="283"/>
      <c r="N389" s="283"/>
      <c r="O389" s="283"/>
      <c r="P389" s="283"/>
      <c r="Q389" s="283"/>
      <c r="R389" s="283"/>
      <c r="S389" s="283"/>
      <c r="T389" s="283"/>
      <c r="U389" s="283"/>
    </row>
    <row r="390" spans="1:21" s="255" customFormat="1" ht="26.5" hidden="1" x14ac:dyDescent="0.35">
      <c r="A390" s="249"/>
      <c r="B390" s="250">
        <v>50693975</v>
      </c>
      <c r="C390" s="251"/>
      <c r="D390" s="252" t="s">
        <v>2381</v>
      </c>
      <c r="E390" s="252" t="s">
        <v>491</v>
      </c>
      <c r="F390" s="250" t="s">
        <v>492</v>
      </c>
      <c r="G390" s="252" t="s">
        <v>792</v>
      </c>
      <c r="H390" s="252" t="s">
        <v>590</v>
      </c>
      <c r="I390" s="253">
        <v>45427</v>
      </c>
      <c r="J390" s="254">
        <v>4.51</v>
      </c>
      <c r="K390" s="249"/>
      <c r="L390" s="249"/>
      <c r="M390" s="249"/>
      <c r="N390" s="249"/>
      <c r="O390" s="249"/>
      <c r="P390" s="249"/>
      <c r="Q390" s="249"/>
      <c r="R390" s="249"/>
      <c r="S390" s="249"/>
      <c r="T390" s="249"/>
      <c r="U390" s="249"/>
    </row>
    <row r="391" spans="1:21" s="289" customFormat="1" ht="26.5" hidden="1" x14ac:dyDescent="0.35">
      <c r="A391" s="283"/>
      <c r="B391" s="284">
        <v>53725583</v>
      </c>
      <c r="C391" s="285"/>
      <c r="D391" s="286" t="s">
        <v>2381</v>
      </c>
      <c r="E391" s="286" t="s">
        <v>491</v>
      </c>
      <c r="F391" s="284" t="s">
        <v>492</v>
      </c>
      <c r="G391" s="286" t="s">
        <v>747</v>
      </c>
      <c r="H391" s="286" t="s">
        <v>496</v>
      </c>
      <c r="I391" s="287">
        <v>45536</v>
      </c>
      <c r="J391" s="288">
        <v>1718.03</v>
      </c>
      <c r="K391" s="283"/>
      <c r="L391" s="283"/>
      <c r="M391" s="283"/>
      <c r="N391" s="283"/>
      <c r="O391" s="283"/>
      <c r="P391" s="283"/>
      <c r="Q391" s="283"/>
      <c r="R391" s="283"/>
      <c r="S391" s="283"/>
      <c r="T391" s="283"/>
      <c r="U391" s="283"/>
    </row>
    <row r="392" spans="1:21" s="289" customFormat="1" ht="26.5" hidden="1" x14ac:dyDescent="0.35">
      <c r="A392" s="283"/>
      <c r="B392" s="284">
        <v>53725584</v>
      </c>
      <c r="C392" s="285"/>
      <c r="D392" s="286" t="s">
        <v>2381</v>
      </c>
      <c r="E392" s="286" t="s">
        <v>491</v>
      </c>
      <c r="F392" s="284" t="s">
        <v>492</v>
      </c>
      <c r="G392" s="286" t="s">
        <v>747</v>
      </c>
      <c r="H392" s="286" t="s">
        <v>496</v>
      </c>
      <c r="I392" s="287">
        <v>45536</v>
      </c>
      <c r="J392" s="288">
        <v>-0.47</v>
      </c>
      <c r="K392" s="283"/>
      <c r="L392" s="283"/>
      <c r="M392" s="283"/>
      <c r="N392" s="283"/>
      <c r="O392" s="283"/>
      <c r="P392" s="283"/>
      <c r="Q392" s="283"/>
      <c r="R392" s="283"/>
      <c r="S392" s="283"/>
      <c r="T392" s="283"/>
      <c r="U392" s="283"/>
    </row>
    <row r="393" spans="1:21" s="255" customFormat="1" ht="26.5" hidden="1" x14ac:dyDescent="0.35">
      <c r="A393" s="249"/>
      <c r="B393" s="250">
        <v>53736065</v>
      </c>
      <c r="C393" s="251"/>
      <c r="D393" s="252" t="s">
        <v>2381</v>
      </c>
      <c r="E393" s="252" t="s">
        <v>491</v>
      </c>
      <c r="F393" s="250" t="s">
        <v>492</v>
      </c>
      <c r="G393" s="252" t="s">
        <v>792</v>
      </c>
      <c r="H393" s="252" t="s">
        <v>496</v>
      </c>
      <c r="I393" s="253">
        <v>45536</v>
      </c>
      <c r="J393" s="254">
        <v>120.23</v>
      </c>
      <c r="K393" s="249"/>
      <c r="L393" s="249"/>
      <c r="M393" s="249"/>
      <c r="N393" s="249"/>
      <c r="O393" s="249"/>
      <c r="P393" s="249"/>
      <c r="Q393" s="249"/>
      <c r="R393" s="249"/>
      <c r="S393" s="249"/>
      <c r="T393" s="249"/>
      <c r="U393" s="249"/>
    </row>
    <row r="394" spans="1:21" s="296" customFormat="1" hidden="1" x14ac:dyDescent="0.35">
      <c r="A394" s="290"/>
      <c r="B394" s="291">
        <v>50275416</v>
      </c>
      <c r="C394" s="292"/>
      <c r="D394" s="293" t="s">
        <v>2381</v>
      </c>
      <c r="E394" s="293" t="s">
        <v>491</v>
      </c>
      <c r="F394" s="291" t="s">
        <v>492</v>
      </c>
      <c r="G394" s="293" t="s">
        <v>1242</v>
      </c>
      <c r="H394" s="293" t="s">
        <v>590</v>
      </c>
      <c r="I394" s="294">
        <v>45440</v>
      </c>
      <c r="J394" s="295">
        <v>680.92</v>
      </c>
      <c r="K394" s="290"/>
      <c r="L394" s="290"/>
      <c r="M394" s="290"/>
      <c r="N394" s="290"/>
      <c r="O394" s="290"/>
      <c r="P394" s="290"/>
      <c r="Q394" s="290"/>
      <c r="R394" s="290"/>
      <c r="S394" s="290"/>
      <c r="T394" s="290"/>
      <c r="U394" s="290"/>
    </row>
    <row r="395" spans="1:21" s="255" customFormat="1" ht="26.5" hidden="1" x14ac:dyDescent="0.35">
      <c r="A395" s="249"/>
      <c r="B395" s="250">
        <v>50286056</v>
      </c>
      <c r="C395" s="251"/>
      <c r="D395" s="252" t="s">
        <v>2381</v>
      </c>
      <c r="E395" s="252" t="s">
        <v>491</v>
      </c>
      <c r="F395" s="250" t="s">
        <v>492</v>
      </c>
      <c r="G395" s="252" t="s">
        <v>792</v>
      </c>
      <c r="H395" s="252" t="s">
        <v>590</v>
      </c>
      <c r="I395" s="253">
        <v>45440</v>
      </c>
      <c r="J395" s="254">
        <v>47.66</v>
      </c>
      <c r="K395" s="249"/>
      <c r="L395" s="249"/>
      <c r="M395" s="249"/>
      <c r="N395" s="249"/>
      <c r="O395" s="249"/>
      <c r="P395" s="249"/>
      <c r="Q395" s="249"/>
      <c r="R395" s="249"/>
      <c r="S395" s="249"/>
      <c r="T395" s="249"/>
      <c r="U395" s="249"/>
    </row>
    <row r="396" spans="1:21" s="289" customFormat="1" hidden="1" x14ac:dyDescent="0.35">
      <c r="A396" s="283"/>
      <c r="B396" s="284">
        <v>50289566</v>
      </c>
      <c r="C396" s="285"/>
      <c r="D396" s="286" t="s">
        <v>2381</v>
      </c>
      <c r="E396" s="286" t="s">
        <v>491</v>
      </c>
      <c r="F396" s="284" t="s">
        <v>492</v>
      </c>
      <c r="G396" s="286" t="s">
        <v>879</v>
      </c>
      <c r="H396" s="286" t="s">
        <v>590</v>
      </c>
      <c r="I396" s="287">
        <v>45504</v>
      </c>
      <c r="J396" s="288">
        <v>-6.53</v>
      </c>
      <c r="K396" s="283"/>
      <c r="L396" s="283"/>
      <c r="M396" s="283"/>
      <c r="N396" s="283"/>
      <c r="O396" s="283"/>
      <c r="P396" s="283"/>
      <c r="Q396" s="283"/>
      <c r="R396" s="283"/>
      <c r="S396" s="283"/>
      <c r="T396" s="283"/>
      <c r="U396" s="283"/>
    </row>
    <row r="397" spans="1:21" s="255" customFormat="1" ht="39.5" hidden="1" x14ac:dyDescent="0.35">
      <c r="A397" s="249"/>
      <c r="B397" s="250">
        <v>27803470</v>
      </c>
      <c r="C397" s="251"/>
      <c r="D397" s="252" t="s">
        <v>2381</v>
      </c>
      <c r="E397" s="252" t="s">
        <v>491</v>
      </c>
      <c r="F397" s="250" t="s">
        <v>492</v>
      </c>
      <c r="G397" s="252" t="s">
        <v>792</v>
      </c>
      <c r="H397" s="252" t="s">
        <v>496</v>
      </c>
      <c r="I397" s="253">
        <v>45257</v>
      </c>
      <c r="J397" s="254">
        <v>44.07</v>
      </c>
      <c r="K397" s="252" t="s">
        <v>501</v>
      </c>
      <c r="L397" s="252" t="s">
        <v>2365</v>
      </c>
      <c r="M397" s="252" t="s">
        <v>2395</v>
      </c>
      <c r="N397" s="249"/>
      <c r="O397" s="249"/>
      <c r="P397" s="249"/>
      <c r="Q397" s="249"/>
      <c r="R397" s="249"/>
      <c r="S397" s="249"/>
      <c r="T397" s="249"/>
      <c r="U397" s="249"/>
    </row>
    <row r="398" spans="1:21" s="296" customFormat="1" hidden="1" x14ac:dyDescent="0.35">
      <c r="A398" s="290"/>
      <c r="B398" s="291">
        <v>52012690</v>
      </c>
      <c r="C398" s="292"/>
      <c r="D398" s="293" t="s">
        <v>2381</v>
      </c>
      <c r="E398" s="293" t="s">
        <v>491</v>
      </c>
      <c r="F398" s="291" t="s">
        <v>492</v>
      </c>
      <c r="G398" s="293" t="s">
        <v>1123</v>
      </c>
      <c r="H398" s="293" t="s">
        <v>590</v>
      </c>
      <c r="I398" s="294">
        <v>45391</v>
      </c>
      <c r="J398" s="295">
        <v>1429.03</v>
      </c>
      <c r="K398" s="290"/>
      <c r="L398" s="290"/>
      <c r="M398" s="290"/>
      <c r="N398" s="290"/>
      <c r="O398" s="290"/>
      <c r="P398" s="290"/>
      <c r="Q398" s="290"/>
      <c r="R398" s="290"/>
      <c r="S398" s="290"/>
      <c r="T398" s="290"/>
      <c r="U398" s="290"/>
    </row>
    <row r="399" spans="1:21" s="296" customFormat="1" hidden="1" x14ac:dyDescent="0.35">
      <c r="A399" s="290"/>
      <c r="B399" s="291">
        <v>52012689</v>
      </c>
      <c r="C399" s="292"/>
      <c r="D399" s="293" t="s">
        <v>2381</v>
      </c>
      <c r="E399" s="293" t="s">
        <v>491</v>
      </c>
      <c r="F399" s="291" t="s">
        <v>492</v>
      </c>
      <c r="G399" s="293" t="s">
        <v>1242</v>
      </c>
      <c r="H399" s="293" t="s">
        <v>590</v>
      </c>
      <c r="I399" s="294">
        <v>45391</v>
      </c>
      <c r="J399" s="295">
        <v>-1429.03</v>
      </c>
      <c r="K399" s="290"/>
      <c r="L399" s="290"/>
      <c r="M399" s="290"/>
      <c r="N399" s="290"/>
      <c r="O399" s="290"/>
      <c r="P399" s="290"/>
      <c r="Q399" s="290"/>
      <c r="R399" s="290"/>
      <c r="S399" s="290"/>
      <c r="T399" s="290"/>
      <c r="U399" s="290"/>
    </row>
    <row r="400" spans="1:21" s="289" customFormat="1" ht="26.5" hidden="1" x14ac:dyDescent="0.35">
      <c r="A400" s="283"/>
      <c r="B400" s="284">
        <v>27685985</v>
      </c>
      <c r="C400" s="285"/>
      <c r="D400" s="286" t="s">
        <v>2381</v>
      </c>
      <c r="E400" s="286" t="s">
        <v>491</v>
      </c>
      <c r="F400" s="284" t="s">
        <v>492</v>
      </c>
      <c r="G400" s="286" t="s">
        <v>1262</v>
      </c>
      <c r="H400" s="286" t="s">
        <v>496</v>
      </c>
      <c r="I400" s="287">
        <v>45257</v>
      </c>
      <c r="J400" s="288">
        <v>629.6</v>
      </c>
      <c r="K400" s="283"/>
      <c r="L400" s="283"/>
      <c r="M400" s="283"/>
      <c r="N400" s="283"/>
      <c r="O400" s="283"/>
      <c r="P400" s="283"/>
      <c r="Q400" s="283"/>
      <c r="R400" s="283"/>
      <c r="S400" s="283"/>
      <c r="T400" s="283"/>
      <c r="U400" s="283"/>
    </row>
    <row r="401" spans="1:21" s="289" customFormat="1" ht="26.5" hidden="1" x14ac:dyDescent="0.35">
      <c r="A401" s="283"/>
      <c r="B401" s="284">
        <v>27613840</v>
      </c>
      <c r="C401" s="285"/>
      <c r="D401" s="286" t="s">
        <v>2381</v>
      </c>
      <c r="E401" s="286" t="s">
        <v>491</v>
      </c>
      <c r="F401" s="284" t="s">
        <v>492</v>
      </c>
      <c r="G401" s="286" t="s">
        <v>1262</v>
      </c>
      <c r="H401" s="286" t="s">
        <v>496</v>
      </c>
      <c r="I401" s="287">
        <v>45255</v>
      </c>
      <c r="J401" s="288">
        <v>630</v>
      </c>
      <c r="K401" s="283"/>
      <c r="L401" s="283"/>
      <c r="M401" s="283"/>
      <c r="N401" s="283"/>
      <c r="O401" s="283"/>
      <c r="P401" s="283"/>
      <c r="Q401" s="283"/>
      <c r="R401" s="283"/>
      <c r="S401" s="283"/>
      <c r="T401" s="283"/>
      <c r="U401" s="283"/>
    </row>
    <row r="402" spans="1:21" s="255" customFormat="1" ht="39.5" hidden="1" x14ac:dyDescent="0.35">
      <c r="A402" s="249"/>
      <c r="B402" s="250">
        <v>9677235</v>
      </c>
      <c r="C402" s="251"/>
      <c r="D402" s="252" t="s">
        <v>2381</v>
      </c>
      <c r="E402" s="252" t="s">
        <v>491</v>
      </c>
      <c r="F402" s="250" t="s">
        <v>492</v>
      </c>
      <c r="G402" s="252" t="s">
        <v>792</v>
      </c>
      <c r="H402" s="252" t="s">
        <v>496</v>
      </c>
      <c r="I402" s="253">
        <v>45198</v>
      </c>
      <c r="J402" s="254">
        <v>94.64</v>
      </c>
      <c r="K402" s="252" t="s">
        <v>501</v>
      </c>
      <c r="L402" s="252" t="s">
        <v>2365</v>
      </c>
      <c r="M402" s="252" t="s">
        <v>2396</v>
      </c>
      <c r="N402" s="249"/>
      <c r="O402" s="249"/>
      <c r="P402" s="249"/>
      <c r="Q402" s="249"/>
      <c r="R402" s="249"/>
      <c r="S402" s="249"/>
      <c r="T402" s="249"/>
      <c r="U402" s="249"/>
    </row>
    <row r="403" spans="1:21" s="255" customFormat="1" ht="39.5" hidden="1" x14ac:dyDescent="0.35">
      <c r="A403" s="249"/>
      <c r="B403" s="250">
        <v>9677225</v>
      </c>
      <c r="C403" s="251"/>
      <c r="D403" s="252" t="s">
        <v>2381</v>
      </c>
      <c r="E403" s="252" t="s">
        <v>491</v>
      </c>
      <c r="F403" s="250" t="s">
        <v>492</v>
      </c>
      <c r="G403" s="252" t="s">
        <v>792</v>
      </c>
      <c r="H403" s="252" t="s">
        <v>496</v>
      </c>
      <c r="I403" s="253">
        <v>45198</v>
      </c>
      <c r="J403" s="254">
        <v>33.85</v>
      </c>
      <c r="K403" s="252" t="s">
        <v>501</v>
      </c>
      <c r="L403" s="252" t="s">
        <v>2365</v>
      </c>
      <c r="M403" s="252" t="s">
        <v>2396</v>
      </c>
      <c r="N403" s="249"/>
      <c r="O403" s="249"/>
      <c r="P403" s="249"/>
      <c r="Q403" s="249"/>
      <c r="R403" s="249"/>
      <c r="S403" s="249"/>
      <c r="T403" s="249"/>
      <c r="U403" s="249"/>
    </row>
    <row r="404" spans="1:21" s="289" customFormat="1" ht="26.5" hidden="1" x14ac:dyDescent="0.35">
      <c r="A404" s="283"/>
      <c r="B404" s="284">
        <v>9537697</v>
      </c>
      <c r="C404" s="285"/>
      <c r="D404" s="286" t="s">
        <v>2381</v>
      </c>
      <c r="E404" s="286" t="s">
        <v>491</v>
      </c>
      <c r="F404" s="284" t="s">
        <v>492</v>
      </c>
      <c r="G404" s="286" t="s">
        <v>1262</v>
      </c>
      <c r="H404" s="286" t="s">
        <v>496</v>
      </c>
      <c r="I404" s="287">
        <v>45198</v>
      </c>
      <c r="J404" s="288">
        <v>75</v>
      </c>
      <c r="K404" s="283"/>
      <c r="L404" s="283"/>
      <c r="M404" s="283"/>
      <c r="N404" s="283"/>
      <c r="O404" s="283"/>
      <c r="P404" s="283"/>
      <c r="Q404" s="283"/>
      <c r="R404" s="283"/>
      <c r="S404" s="283"/>
      <c r="T404" s="283"/>
      <c r="U404" s="283"/>
    </row>
    <row r="405" spans="1:21" s="289" customFormat="1" ht="26.5" hidden="1" x14ac:dyDescent="0.35">
      <c r="A405" s="283"/>
      <c r="B405" s="284">
        <v>9537696</v>
      </c>
      <c r="C405" s="285"/>
      <c r="D405" s="286" t="s">
        <v>2381</v>
      </c>
      <c r="E405" s="286" t="s">
        <v>491</v>
      </c>
      <c r="F405" s="284" t="s">
        <v>492</v>
      </c>
      <c r="G405" s="286" t="s">
        <v>1262</v>
      </c>
      <c r="H405" s="286" t="s">
        <v>496</v>
      </c>
      <c r="I405" s="287">
        <v>45198</v>
      </c>
      <c r="J405" s="288">
        <v>420</v>
      </c>
      <c r="K405" s="283"/>
      <c r="L405" s="283"/>
      <c r="M405" s="283"/>
      <c r="N405" s="283"/>
      <c r="O405" s="283"/>
      <c r="P405" s="283"/>
      <c r="Q405" s="283"/>
      <c r="R405" s="283"/>
      <c r="S405" s="283"/>
      <c r="T405" s="283"/>
      <c r="U405" s="283"/>
    </row>
    <row r="406" spans="1:21" s="289" customFormat="1" ht="26.5" hidden="1" x14ac:dyDescent="0.35">
      <c r="A406" s="283"/>
      <c r="B406" s="284">
        <v>9537695</v>
      </c>
      <c r="C406" s="285"/>
      <c r="D406" s="286" t="s">
        <v>2381</v>
      </c>
      <c r="E406" s="286" t="s">
        <v>491</v>
      </c>
      <c r="F406" s="284" t="s">
        <v>492</v>
      </c>
      <c r="G406" s="286" t="s">
        <v>1262</v>
      </c>
      <c r="H406" s="286" t="s">
        <v>496</v>
      </c>
      <c r="I406" s="287">
        <v>45198</v>
      </c>
      <c r="J406" s="288">
        <v>483.56</v>
      </c>
      <c r="K406" s="283"/>
      <c r="L406" s="283"/>
      <c r="M406" s="283"/>
      <c r="N406" s="283"/>
      <c r="O406" s="283"/>
      <c r="P406" s="283"/>
      <c r="Q406" s="283"/>
      <c r="R406" s="283"/>
      <c r="S406" s="283"/>
      <c r="T406" s="283"/>
      <c r="U406" s="283"/>
    </row>
    <row r="407" spans="1:21" s="289" customFormat="1" ht="26.5" hidden="1" x14ac:dyDescent="0.35">
      <c r="A407" s="283"/>
      <c r="B407" s="284">
        <v>9537694</v>
      </c>
      <c r="C407" s="285"/>
      <c r="D407" s="286" t="s">
        <v>2381</v>
      </c>
      <c r="E407" s="286" t="s">
        <v>491</v>
      </c>
      <c r="F407" s="284" t="s">
        <v>492</v>
      </c>
      <c r="G407" s="286" t="s">
        <v>1262</v>
      </c>
      <c r="H407" s="286" t="s">
        <v>496</v>
      </c>
      <c r="I407" s="287">
        <v>45198</v>
      </c>
      <c r="J407" s="288">
        <v>605</v>
      </c>
      <c r="K407" s="283"/>
      <c r="L407" s="283"/>
      <c r="M407" s="283"/>
      <c r="N407" s="283"/>
      <c r="O407" s="283"/>
      <c r="P407" s="283"/>
      <c r="Q407" s="283"/>
      <c r="R407" s="283"/>
      <c r="S407" s="283"/>
      <c r="T407" s="283"/>
      <c r="U407" s="283"/>
    </row>
    <row r="408" spans="1:21" s="289" customFormat="1" ht="26.5" hidden="1" x14ac:dyDescent="0.35">
      <c r="A408" s="283"/>
      <c r="B408" s="284">
        <v>9537693</v>
      </c>
      <c r="C408" s="285"/>
      <c r="D408" s="286" t="s">
        <v>2381</v>
      </c>
      <c r="E408" s="286" t="s">
        <v>491</v>
      </c>
      <c r="F408" s="284" t="s">
        <v>492</v>
      </c>
      <c r="G408" s="286" t="s">
        <v>1058</v>
      </c>
      <c r="H408" s="286" t="s">
        <v>496</v>
      </c>
      <c r="I408" s="287">
        <v>45198</v>
      </c>
      <c r="J408" s="288">
        <v>252</v>
      </c>
      <c r="K408" s="283"/>
      <c r="L408" s="283"/>
      <c r="M408" s="283"/>
      <c r="N408" s="283"/>
      <c r="O408" s="283"/>
      <c r="P408" s="283"/>
      <c r="Q408" s="283"/>
      <c r="R408" s="283"/>
      <c r="S408" s="283"/>
      <c r="T408" s="283"/>
      <c r="U408" s="283"/>
    </row>
    <row r="409" spans="1:21" s="255" customFormat="1" ht="26.5" hidden="1" x14ac:dyDescent="0.35">
      <c r="A409" s="249"/>
      <c r="B409" s="250">
        <v>51216011</v>
      </c>
      <c r="C409" s="251"/>
      <c r="D409" s="252" t="s">
        <v>623</v>
      </c>
      <c r="E409" s="252" t="s">
        <v>491</v>
      </c>
      <c r="F409" s="250" t="s">
        <v>492</v>
      </c>
      <c r="G409" s="252" t="s">
        <v>792</v>
      </c>
      <c r="H409" s="252" t="s">
        <v>496</v>
      </c>
      <c r="I409" s="253">
        <v>45383</v>
      </c>
      <c r="J409" s="254">
        <v>1.1100000000000001</v>
      </c>
      <c r="K409" s="249"/>
      <c r="L409" s="249"/>
      <c r="M409" s="249"/>
      <c r="N409" s="249"/>
      <c r="O409" s="249"/>
      <c r="P409" s="249"/>
      <c r="Q409" s="249"/>
      <c r="R409" s="249"/>
      <c r="S409" s="249"/>
      <c r="T409" s="249"/>
      <c r="U409" s="249"/>
    </row>
    <row r="410" spans="1:21" s="289" customFormat="1" ht="26.5" hidden="1" x14ac:dyDescent="0.35">
      <c r="A410" s="283"/>
      <c r="B410" s="284">
        <v>51177246</v>
      </c>
      <c r="C410" s="285"/>
      <c r="D410" s="286" t="s">
        <v>623</v>
      </c>
      <c r="E410" s="286" t="s">
        <v>491</v>
      </c>
      <c r="F410" s="284" t="s">
        <v>492</v>
      </c>
      <c r="G410" s="286" t="s">
        <v>764</v>
      </c>
      <c r="H410" s="286" t="s">
        <v>496</v>
      </c>
      <c r="I410" s="287">
        <v>45383</v>
      </c>
      <c r="J410" s="288">
        <v>15.44</v>
      </c>
      <c r="K410" s="283"/>
      <c r="L410" s="283"/>
      <c r="M410" s="283"/>
      <c r="N410" s="283"/>
      <c r="O410" s="283"/>
      <c r="P410" s="283"/>
      <c r="Q410" s="283"/>
      <c r="R410" s="283"/>
      <c r="S410" s="283"/>
      <c r="T410" s="283"/>
      <c r="U410" s="283"/>
    </row>
    <row r="411" spans="1:21" s="289" customFormat="1" ht="26.5" hidden="1" x14ac:dyDescent="0.35">
      <c r="A411" s="283"/>
      <c r="B411" s="284">
        <v>51177252</v>
      </c>
      <c r="C411" s="285"/>
      <c r="D411" s="286" t="s">
        <v>623</v>
      </c>
      <c r="E411" s="286" t="s">
        <v>491</v>
      </c>
      <c r="F411" s="284" t="s">
        <v>492</v>
      </c>
      <c r="G411" s="286" t="s">
        <v>764</v>
      </c>
      <c r="H411" s="286" t="s">
        <v>496</v>
      </c>
      <c r="I411" s="287">
        <v>45383</v>
      </c>
      <c r="J411" s="288">
        <v>0.48</v>
      </c>
      <c r="K411" s="283"/>
      <c r="L411" s="283"/>
      <c r="M411" s="283"/>
      <c r="N411" s="283"/>
      <c r="O411" s="283"/>
      <c r="P411" s="283"/>
      <c r="Q411" s="283"/>
      <c r="R411" s="283"/>
      <c r="S411" s="283"/>
      <c r="T411" s="283"/>
      <c r="U411" s="283"/>
    </row>
    <row r="412" spans="1:21" s="289" customFormat="1" ht="26.5" hidden="1" x14ac:dyDescent="0.35">
      <c r="A412" s="283"/>
      <c r="B412" s="284">
        <v>32087298</v>
      </c>
      <c r="C412" s="285"/>
      <c r="D412" s="286" t="s">
        <v>623</v>
      </c>
      <c r="E412" s="286" t="s">
        <v>491</v>
      </c>
      <c r="F412" s="284" t="s">
        <v>492</v>
      </c>
      <c r="G412" s="286" t="s">
        <v>1400</v>
      </c>
      <c r="H412" s="286" t="s">
        <v>590</v>
      </c>
      <c r="I412" s="287">
        <v>45261</v>
      </c>
      <c r="J412" s="288">
        <v>334.19</v>
      </c>
      <c r="K412" s="283"/>
      <c r="L412" s="283"/>
      <c r="M412" s="283"/>
      <c r="N412" s="283"/>
      <c r="O412" s="283"/>
      <c r="P412" s="283"/>
      <c r="Q412" s="283"/>
      <c r="R412" s="283"/>
      <c r="S412" s="283"/>
      <c r="T412" s="283"/>
      <c r="U412" s="283"/>
    </row>
    <row r="413" spans="1:21" s="289" customFormat="1" ht="26.5" hidden="1" x14ac:dyDescent="0.35">
      <c r="A413" s="283"/>
      <c r="B413" s="284">
        <v>32087297</v>
      </c>
      <c r="C413" s="285"/>
      <c r="D413" s="286" t="s">
        <v>623</v>
      </c>
      <c r="E413" s="286" t="s">
        <v>491</v>
      </c>
      <c r="F413" s="284" t="s">
        <v>492</v>
      </c>
      <c r="G413" s="286" t="s">
        <v>1400</v>
      </c>
      <c r="H413" s="286" t="s">
        <v>590</v>
      </c>
      <c r="I413" s="287">
        <v>45261</v>
      </c>
      <c r="J413" s="288">
        <v>668.37</v>
      </c>
      <c r="K413" s="283"/>
      <c r="L413" s="283"/>
      <c r="M413" s="283"/>
      <c r="N413" s="283"/>
      <c r="O413" s="283"/>
      <c r="P413" s="283"/>
      <c r="Q413" s="283"/>
      <c r="R413" s="283"/>
      <c r="S413" s="283"/>
      <c r="T413" s="283"/>
      <c r="U413" s="283"/>
    </row>
    <row r="414" spans="1:21" s="289" customFormat="1" ht="26.5" hidden="1" x14ac:dyDescent="0.35">
      <c r="A414" s="283"/>
      <c r="B414" s="284">
        <v>32087284</v>
      </c>
      <c r="C414" s="285"/>
      <c r="D414" s="286" t="s">
        <v>623</v>
      </c>
      <c r="E414" s="286" t="s">
        <v>491</v>
      </c>
      <c r="F414" s="284" t="s">
        <v>492</v>
      </c>
      <c r="G414" s="286" t="s">
        <v>1104</v>
      </c>
      <c r="H414" s="286" t="s">
        <v>590</v>
      </c>
      <c r="I414" s="287">
        <v>45261</v>
      </c>
      <c r="J414" s="288">
        <v>4.54</v>
      </c>
      <c r="K414" s="283"/>
      <c r="L414" s="283"/>
      <c r="M414" s="283"/>
      <c r="N414" s="283"/>
      <c r="O414" s="283"/>
      <c r="P414" s="283"/>
      <c r="Q414" s="283"/>
      <c r="R414" s="283"/>
      <c r="S414" s="283"/>
      <c r="T414" s="283"/>
      <c r="U414" s="283"/>
    </row>
    <row r="415" spans="1:21" s="289" customFormat="1" ht="26.5" hidden="1" x14ac:dyDescent="0.35">
      <c r="A415" s="283"/>
      <c r="B415" s="284">
        <v>32087283</v>
      </c>
      <c r="C415" s="285"/>
      <c r="D415" s="286" t="s">
        <v>623</v>
      </c>
      <c r="E415" s="286" t="s">
        <v>491</v>
      </c>
      <c r="F415" s="284" t="s">
        <v>492</v>
      </c>
      <c r="G415" s="286" t="s">
        <v>1104</v>
      </c>
      <c r="H415" s="286" t="s">
        <v>590</v>
      </c>
      <c r="I415" s="287">
        <v>45261</v>
      </c>
      <c r="J415" s="288">
        <v>740.36</v>
      </c>
      <c r="K415" s="283"/>
      <c r="L415" s="283"/>
      <c r="M415" s="283"/>
      <c r="N415" s="283"/>
      <c r="O415" s="283"/>
      <c r="P415" s="283"/>
      <c r="Q415" s="283"/>
      <c r="R415" s="283"/>
      <c r="S415" s="283"/>
      <c r="T415" s="283"/>
      <c r="U415" s="283"/>
    </row>
    <row r="416" spans="1:21" s="289" customFormat="1" ht="26.5" hidden="1" x14ac:dyDescent="0.35">
      <c r="A416" s="283"/>
      <c r="B416" s="284">
        <v>32087299</v>
      </c>
      <c r="C416" s="285"/>
      <c r="D416" s="286" t="s">
        <v>623</v>
      </c>
      <c r="E416" s="286" t="s">
        <v>491</v>
      </c>
      <c r="F416" s="284" t="s">
        <v>492</v>
      </c>
      <c r="G416" s="286" t="s">
        <v>1400</v>
      </c>
      <c r="H416" s="286" t="s">
        <v>590</v>
      </c>
      <c r="I416" s="287">
        <v>45261</v>
      </c>
      <c r="J416" s="288">
        <v>1.2</v>
      </c>
      <c r="K416" s="283"/>
      <c r="L416" s="283"/>
      <c r="M416" s="283"/>
      <c r="N416" s="283"/>
      <c r="O416" s="283"/>
      <c r="P416" s="283"/>
      <c r="Q416" s="283"/>
      <c r="R416" s="283"/>
      <c r="S416" s="283"/>
      <c r="T416" s="283"/>
      <c r="U416" s="283"/>
    </row>
    <row r="417" spans="1:21" s="289" customFormat="1" ht="26.5" hidden="1" x14ac:dyDescent="0.35">
      <c r="A417" s="283"/>
      <c r="B417" s="284">
        <v>32087300</v>
      </c>
      <c r="C417" s="285"/>
      <c r="D417" s="286" t="s">
        <v>623</v>
      </c>
      <c r="E417" s="286" t="s">
        <v>491</v>
      </c>
      <c r="F417" s="284" t="s">
        <v>492</v>
      </c>
      <c r="G417" s="286" t="s">
        <v>1400</v>
      </c>
      <c r="H417" s="286" t="s">
        <v>590</v>
      </c>
      <c r="I417" s="287">
        <v>45261</v>
      </c>
      <c r="J417" s="288">
        <v>0.6</v>
      </c>
      <c r="K417" s="283"/>
      <c r="L417" s="283"/>
      <c r="M417" s="283"/>
      <c r="N417" s="283"/>
      <c r="O417" s="283"/>
      <c r="P417" s="283"/>
      <c r="Q417" s="283"/>
      <c r="R417" s="283"/>
      <c r="S417" s="283"/>
      <c r="T417" s="283"/>
      <c r="U417" s="283"/>
    </row>
    <row r="418" spans="1:21" s="255" customFormat="1" ht="39.5" hidden="1" x14ac:dyDescent="0.35">
      <c r="A418" s="249"/>
      <c r="B418" s="250">
        <v>29718348</v>
      </c>
      <c r="C418" s="251"/>
      <c r="D418" s="252" t="s">
        <v>623</v>
      </c>
      <c r="E418" s="252" t="s">
        <v>491</v>
      </c>
      <c r="F418" s="250" t="s">
        <v>492</v>
      </c>
      <c r="G418" s="252" t="s">
        <v>792</v>
      </c>
      <c r="H418" s="252" t="s">
        <v>590</v>
      </c>
      <c r="I418" s="253">
        <v>45265</v>
      </c>
      <c r="J418" s="254">
        <v>63.77</v>
      </c>
      <c r="K418" s="252" t="s">
        <v>501</v>
      </c>
      <c r="L418" s="252" t="s">
        <v>2365</v>
      </c>
      <c r="M418" s="252" t="s">
        <v>2397</v>
      </c>
      <c r="N418" s="249"/>
      <c r="O418" s="249"/>
      <c r="P418" s="249"/>
      <c r="Q418" s="249"/>
      <c r="R418" s="249"/>
      <c r="S418" s="249"/>
      <c r="T418" s="249"/>
      <c r="U418" s="249"/>
    </row>
    <row r="419" spans="1:21" s="255" customFormat="1" ht="39.5" hidden="1" x14ac:dyDescent="0.35">
      <c r="A419" s="249"/>
      <c r="B419" s="250">
        <v>29718349</v>
      </c>
      <c r="C419" s="251"/>
      <c r="D419" s="252" t="s">
        <v>623</v>
      </c>
      <c r="E419" s="252" t="s">
        <v>491</v>
      </c>
      <c r="F419" s="250" t="s">
        <v>492</v>
      </c>
      <c r="G419" s="252" t="s">
        <v>792</v>
      </c>
      <c r="H419" s="252" t="s">
        <v>496</v>
      </c>
      <c r="I419" s="253">
        <v>45273</v>
      </c>
      <c r="J419" s="254">
        <v>39.06</v>
      </c>
      <c r="K419" s="252" t="s">
        <v>501</v>
      </c>
      <c r="L419" s="252" t="s">
        <v>2365</v>
      </c>
      <c r="M419" s="252" t="s">
        <v>2397</v>
      </c>
      <c r="N419" s="249"/>
      <c r="O419" s="249"/>
      <c r="P419" s="249"/>
      <c r="Q419" s="249"/>
      <c r="R419" s="249"/>
      <c r="S419" s="249"/>
      <c r="T419" s="249"/>
      <c r="U419" s="249"/>
    </row>
    <row r="420" spans="1:21" s="289" customFormat="1" ht="26.5" hidden="1" x14ac:dyDescent="0.35">
      <c r="A420" s="283"/>
      <c r="B420" s="284">
        <v>39148831</v>
      </c>
      <c r="C420" s="285"/>
      <c r="D420" s="286" t="s">
        <v>623</v>
      </c>
      <c r="E420" s="286" t="s">
        <v>491</v>
      </c>
      <c r="F420" s="284" t="s">
        <v>492</v>
      </c>
      <c r="G420" s="286" t="s">
        <v>883</v>
      </c>
      <c r="H420" s="286" t="s">
        <v>590</v>
      </c>
      <c r="I420" s="287">
        <v>45291</v>
      </c>
      <c r="J420" s="288">
        <v>2.91</v>
      </c>
      <c r="K420" s="283"/>
      <c r="L420" s="283"/>
      <c r="M420" s="283"/>
      <c r="N420" s="283"/>
      <c r="O420" s="283"/>
      <c r="P420" s="283"/>
      <c r="Q420" s="283"/>
      <c r="R420" s="283"/>
      <c r="S420" s="283"/>
      <c r="T420" s="283"/>
      <c r="U420" s="283"/>
    </row>
    <row r="421" spans="1:21" s="289" customFormat="1" ht="26.5" hidden="1" x14ac:dyDescent="0.35">
      <c r="A421" s="283"/>
      <c r="B421" s="284">
        <v>39190062</v>
      </c>
      <c r="C421" s="285"/>
      <c r="D421" s="286" t="s">
        <v>623</v>
      </c>
      <c r="E421" s="286" t="s">
        <v>491</v>
      </c>
      <c r="F421" s="284" t="s">
        <v>492</v>
      </c>
      <c r="G421" s="286" t="s">
        <v>879</v>
      </c>
      <c r="H421" s="286" t="s">
        <v>590</v>
      </c>
      <c r="I421" s="287">
        <v>45291</v>
      </c>
      <c r="J421" s="288">
        <v>-13.72</v>
      </c>
      <c r="K421" s="283"/>
      <c r="L421" s="283"/>
      <c r="M421" s="283"/>
      <c r="N421" s="283"/>
      <c r="O421" s="283"/>
      <c r="P421" s="283"/>
      <c r="Q421" s="283"/>
      <c r="R421" s="283"/>
      <c r="S421" s="283"/>
      <c r="T421" s="283"/>
      <c r="U421" s="283"/>
    </row>
    <row r="422" spans="1:21" s="289" customFormat="1" ht="26.5" hidden="1" x14ac:dyDescent="0.35">
      <c r="A422" s="283"/>
      <c r="B422" s="284">
        <v>39190067</v>
      </c>
      <c r="C422" s="285"/>
      <c r="D422" s="286" t="s">
        <v>623</v>
      </c>
      <c r="E422" s="286" t="s">
        <v>491</v>
      </c>
      <c r="F422" s="284" t="s">
        <v>492</v>
      </c>
      <c r="G422" s="286" t="s">
        <v>879</v>
      </c>
      <c r="H422" s="286" t="s">
        <v>590</v>
      </c>
      <c r="I422" s="287">
        <v>45291</v>
      </c>
      <c r="J422" s="288">
        <v>-18.5</v>
      </c>
      <c r="K422" s="283"/>
      <c r="L422" s="283"/>
      <c r="M422" s="283"/>
      <c r="N422" s="283"/>
      <c r="O422" s="283"/>
      <c r="P422" s="283"/>
      <c r="Q422" s="283"/>
      <c r="R422" s="283"/>
      <c r="S422" s="283"/>
      <c r="T422" s="283"/>
      <c r="U422" s="283"/>
    </row>
    <row r="423" spans="1:21" s="289" customFormat="1" ht="26.5" hidden="1" x14ac:dyDescent="0.35">
      <c r="A423" s="283"/>
      <c r="B423" s="284">
        <v>29491452</v>
      </c>
      <c r="C423" s="285"/>
      <c r="D423" s="286" t="s">
        <v>623</v>
      </c>
      <c r="E423" s="286" t="s">
        <v>491</v>
      </c>
      <c r="F423" s="284" t="s">
        <v>492</v>
      </c>
      <c r="G423" s="286" t="s">
        <v>495</v>
      </c>
      <c r="H423" s="286" t="s">
        <v>590</v>
      </c>
      <c r="I423" s="287">
        <v>45265</v>
      </c>
      <c r="J423" s="288">
        <v>1.28</v>
      </c>
      <c r="K423" s="283"/>
      <c r="L423" s="283"/>
      <c r="M423" s="283"/>
      <c r="N423" s="283"/>
      <c r="O423" s="283"/>
      <c r="P423" s="283"/>
      <c r="Q423" s="283"/>
      <c r="R423" s="283"/>
      <c r="S423" s="283"/>
      <c r="T423" s="283"/>
      <c r="U423" s="283"/>
    </row>
    <row r="424" spans="1:21" s="289" customFormat="1" ht="26.5" hidden="1" x14ac:dyDescent="0.35">
      <c r="A424" s="283"/>
      <c r="B424" s="284">
        <v>29491453</v>
      </c>
      <c r="C424" s="285"/>
      <c r="D424" s="286" t="s">
        <v>623</v>
      </c>
      <c r="E424" s="286" t="s">
        <v>491</v>
      </c>
      <c r="F424" s="284" t="s">
        <v>492</v>
      </c>
      <c r="G424" s="286" t="s">
        <v>495</v>
      </c>
      <c r="H424" s="286" t="s">
        <v>590</v>
      </c>
      <c r="I424" s="287">
        <v>45265</v>
      </c>
      <c r="J424" s="288">
        <v>0.35</v>
      </c>
      <c r="K424" s="283"/>
      <c r="L424" s="283"/>
      <c r="M424" s="283"/>
      <c r="N424" s="283"/>
      <c r="O424" s="283"/>
      <c r="P424" s="283"/>
      <c r="Q424" s="283"/>
      <c r="R424" s="283"/>
      <c r="S424" s="283"/>
      <c r="T424" s="283"/>
      <c r="U424" s="283"/>
    </row>
    <row r="425" spans="1:21" s="289" customFormat="1" ht="26.5" hidden="1" x14ac:dyDescent="0.35">
      <c r="A425" s="283"/>
      <c r="B425" s="284">
        <v>29491454</v>
      </c>
      <c r="C425" s="285"/>
      <c r="D425" s="286" t="s">
        <v>623</v>
      </c>
      <c r="E425" s="286" t="s">
        <v>491</v>
      </c>
      <c r="F425" s="284" t="s">
        <v>492</v>
      </c>
      <c r="G425" s="286" t="s">
        <v>495</v>
      </c>
      <c r="H425" s="286" t="s">
        <v>590</v>
      </c>
      <c r="I425" s="287">
        <v>45265</v>
      </c>
      <c r="J425" s="288">
        <v>712.93</v>
      </c>
      <c r="K425" s="283"/>
      <c r="L425" s="283"/>
      <c r="M425" s="283"/>
      <c r="N425" s="283"/>
      <c r="O425" s="283"/>
      <c r="P425" s="283"/>
      <c r="Q425" s="283"/>
      <c r="R425" s="283"/>
      <c r="S425" s="283"/>
      <c r="T425" s="283"/>
      <c r="U425" s="283"/>
    </row>
    <row r="426" spans="1:21" s="289" customFormat="1" ht="26.5" hidden="1" x14ac:dyDescent="0.35">
      <c r="A426" s="283"/>
      <c r="B426" s="284">
        <v>29491455</v>
      </c>
      <c r="C426" s="285"/>
      <c r="D426" s="286" t="s">
        <v>623</v>
      </c>
      <c r="E426" s="286" t="s">
        <v>491</v>
      </c>
      <c r="F426" s="284" t="s">
        <v>492</v>
      </c>
      <c r="G426" s="286" t="s">
        <v>495</v>
      </c>
      <c r="H426" s="286" t="s">
        <v>590</v>
      </c>
      <c r="I426" s="287">
        <v>45265</v>
      </c>
      <c r="J426" s="288">
        <v>196.5</v>
      </c>
      <c r="K426" s="283"/>
      <c r="L426" s="283"/>
      <c r="M426" s="283"/>
      <c r="N426" s="283"/>
      <c r="O426" s="283"/>
      <c r="P426" s="283"/>
      <c r="Q426" s="283"/>
      <c r="R426" s="283"/>
      <c r="S426" s="283"/>
      <c r="T426" s="283"/>
      <c r="U426" s="283"/>
    </row>
    <row r="427" spans="1:21" s="289" customFormat="1" ht="26.5" hidden="1" x14ac:dyDescent="0.35">
      <c r="A427" s="283"/>
      <c r="B427" s="284">
        <v>29581923</v>
      </c>
      <c r="C427" s="285"/>
      <c r="D427" s="286" t="s">
        <v>623</v>
      </c>
      <c r="E427" s="286" t="s">
        <v>491</v>
      </c>
      <c r="F427" s="284" t="s">
        <v>492</v>
      </c>
      <c r="G427" s="286" t="s">
        <v>2220</v>
      </c>
      <c r="H427" s="286" t="s">
        <v>496</v>
      </c>
      <c r="I427" s="287">
        <v>45273</v>
      </c>
      <c r="J427" s="288">
        <v>557.98</v>
      </c>
      <c r="K427" s="283"/>
      <c r="L427" s="283"/>
      <c r="M427" s="283"/>
      <c r="N427" s="283"/>
      <c r="O427" s="283"/>
      <c r="P427" s="283"/>
      <c r="Q427" s="283"/>
      <c r="R427" s="283"/>
      <c r="S427" s="283"/>
      <c r="T427" s="283"/>
      <c r="U427" s="283"/>
    </row>
    <row r="428" spans="1:21" s="255" customFormat="1" ht="39.5" hidden="1" x14ac:dyDescent="0.35">
      <c r="A428" s="249"/>
      <c r="B428" s="250">
        <v>29469086</v>
      </c>
      <c r="C428" s="251"/>
      <c r="D428" s="252" t="s">
        <v>623</v>
      </c>
      <c r="E428" s="252" t="s">
        <v>491</v>
      </c>
      <c r="F428" s="250" t="s">
        <v>492</v>
      </c>
      <c r="G428" s="252" t="s">
        <v>792</v>
      </c>
      <c r="H428" s="252" t="s">
        <v>590</v>
      </c>
      <c r="I428" s="253">
        <v>45229</v>
      </c>
      <c r="J428" s="254">
        <v>23.23</v>
      </c>
      <c r="K428" s="252" t="s">
        <v>501</v>
      </c>
      <c r="L428" s="252" t="s">
        <v>2365</v>
      </c>
      <c r="M428" s="252" t="s">
        <v>2398</v>
      </c>
      <c r="N428" s="249"/>
      <c r="O428" s="249"/>
      <c r="P428" s="249"/>
      <c r="Q428" s="249"/>
      <c r="R428" s="249"/>
      <c r="S428" s="249"/>
      <c r="T428" s="249"/>
      <c r="U428" s="249"/>
    </row>
    <row r="429" spans="1:21" s="289" customFormat="1" ht="26.5" hidden="1" x14ac:dyDescent="0.35">
      <c r="A429" s="283"/>
      <c r="B429" s="284">
        <v>29382972</v>
      </c>
      <c r="C429" s="285"/>
      <c r="D429" s="286" t="s">
        <v>623</v>
      </c>
      <c r="E429" s="286" t="s">
        <v>491</v>
      </c>
      <c r="F429" s="284" t="s">
        <v>492</v>
      </c>
      <c r="G429" s="286" t="s">
        <v>1400</v>
      </c>
      <c r="H429" s="286" t="s">
        <v>590</v>
      </c>
      <c r="I429" s="287">
        <v>45229</v>
      </c>
      <c r="J429" s="288">
        <v>-0.87</v>
      </c>
      <c r="K429" s="283"/>
      <c r="L429" s="283"/>
      <c r="M429" s="283"/>
      <c r="N429" s="283"/>
      <c r="O429" s="283"/>
      <c r="P429" s="283"/>
      <c r="Q429" s="283"/>
      <c r="R429" s="283"/>
      <c r="S429" s="283"/>
      <c r="T429" s="283"/>
      <c r="U429" s="283"/>
    </row>
    <row r="430" spans="1:21" s="289" customFormat="1" ht="26.5" hidden="1" x14ac:dyDescent="0.35">
      <c r="A430" s="283"/>
      <c r="B430" s="284">
        <v>29382970</v>
      </c>
      <c r="C430" s="285"/>
      <c r="D430" s="286" t="s">
        <v>623</v>
      </c>
      <c r="E430" s="286" t="s">
        <v>491</v>
      </c>
      <c r="F430" s="284" t="s">
        <v>492</v>
      </c>
      <c r="G430" s="286" t="s">
        <v>1400</v>
      </c>
      <c r="H430" s="286" t="s">
        <v>590</v>
      </c>
      <c r="I430" s="287">
        <v>45229</v>
      </c>
      <c r="J430" s="288">
        <v>332.75</v>
      </c>
      <c r="K430" s="283"/>
      <c r="L430" s="283"/>
      <c r="M430" s="283"/>
      <c r="N430" s="283"/>
      <c r="O430" s="283"/>
      <c r="P430" s="283"/>
      <c r="Q430" s="283"/>
      <c r="R430" s="283"/>
      <c r="S430" s="283"/>
      <c r="T430" s="283"/>
      <c r="U430" s="283"/>
    </row>
    <row r="431" spans="1:21" s="289" customFormat="1" ht="26.5" hidden="1" x14ac:dyDescent="0.35">
      <c r="A431" s="283"/>
      <c r="B431" s="284">
        <v>28565333</v>
      </c>
      <c r="C431" s="285"/>
      <c r="D431" s="286" t="s">
        <v>623</v>
      </c>
      <c r="E431" s="286" t="s">
        <v>491</v>
      </c>
      <c r="F431" s="284" t="s">
        <v>492</v>
      </c>
      <c r="G431" s="286" t="s">
        <v>495</v>
      </c>
      <c r="H431" s="286" t="s">
        <v>590</v>
      </c>
      <c r="I431" s="287">
        <v>45229</v>
      </c>
      <c r="J431" s="288">
        <v>82.08</v>
      </c>
      <c r="K431" s="283"/>
      <c r="L431" s="283"/>
      <c r="M431" s="283"/>
      <c r="N431" s="283"/>
      <c r="O431" s="283"/>
      <c r="P431" s="283"/>
      <c r="Q431" s="283"/>
      <c r="R431" s="283"/>
      <c r="S431" s="283"/>
      <c r="T431" s="283"/>
      <c r="U431" s="283"/>
    </row>
    <row r="432" spans="1:21" s="289" customFormat="1" ht="26.5" hidden="1" x14ac:dyDescent="0.35">
      <c r="A432" s="283"/>
      <c r="B432" s="284">
        <v>28565334</v>
      </c>
      <c r="C432" s="285"/>
      <c r="D432" s="286" t="s">
        <v>623</v>
      </c>
      <c r="E432" s="286" t="s">
        <v>491</v>
      </c>
      <c r="F432" s="284" t="s">
        <v>492</v>
      </c>
      <c r="G432" s="286" t="s">
        <v>495</v>
      </c>
      <c r="H432" s="286" t="s">
        <v>590</v>
      </c>
      <c r="I432" s="287">
        <v>45229</v>
      </c>
      <c r="J432" s="288">
        <v>0.5</v>
      </c>
      <c r="K432" s="283"/>
      <c r="L432" s="283"/>
      <c r="M432" s="283"/>
      <c r="N432" s="283"/>
      <c r="O432" s="283"/>
      <c r="P432" s="283"/>
      <c r="Q432" s="283"/>
      <c r="R432" s="283"/>
      <c r="S432" s="283"/>
      <c r="T432" s="283"/>
      <c r="U432" s="283"/>
    </row>
    <row r="433" spans="1:21" s="255" customFormat="1" ht="39.5" hidden="1" x14ac:dyDescent="0.35">
      <c r="A433" s="249"/>
      <c r="B433" s="250">
        <v>28619704</v>
      </c>
      <c r="C433" s="251"/>
      <c r="D433" s="252" t="s">
        <v>623</v>
      </c>
      <c r="E433" s="252" t="s">
        <v>491</v>
      </c>
      <c r="F433" s="250" t="s">
        <v>492</v>
      </c>
      <c r="G433" s="252" t="s">
        <v>792</v>
      </c>
      <c r="H433" s="252" t="s">
        <v>590</v>
      </c>
      <c r="I433" s="253">
        <v>45229</v>
      </c>
      <c r="J433" s="254">
        <v>5.78</v>
      </c>
      <c r="K433" s="252" t="s">
        <v>501</v>
      </c>
      <c r="L433" s="252" t="s">
        <v>2365</v>
      </c>
      <c r="M433" s="252" t="s">
        <v>2372</v>
      </c>
      <c r="N433" s="249"/>
      <c r="O433" s="249"/>
      <c r="P433" s="249"/>
      <c r="Q433" s="249"/>
      <c r="R433" s="249"/>
      <c r="S433" s="249"/>
      <c r="T433" s="249"/>
      <c r="U433" s="249"/>
    </row>
    <row r="434" spans="1:21" s="255" customFormat="1" ht="39.5" hidden="1" x14ac:dyDescent="0.35">
      <c r="A434" s="249"/>
      <c r="B434" s="250">
        <v>32305089</v>
      </c>
      <c r="C434" s="251"/>
      <c r="D434" s="252" t="s">
        <v>623</v>
      </c>
      <c r="E434" s="252" t="s">
        <v>491</v>
      </c>
      <c r="F434" s="250" t="s">
        <v>492</v>
      </c>
      <c r="G434" s="252" t="s">
        <v>792</v>
      </c>
      <c r="H434" s="252" t="s">
        <v>590</v>
      </c>
      <c r="I434" s="253">
        <v>45261</v>
      </c>
      <c r="J434" s="254">
        <v>70.3</v>
      </c>
      <c r="K434" s="252" t="s">
        <v>501</v>
      </c>
      <c r="L434" s="252" t="s">
        <v>2365</v>
      </c>
      <c r="M434" s="252" t="s">
        <v>2387</v>
      </c>
      <c r="N434" s="249"/>
      <c r="O434" s="249"/>
      <c r="P434" s="249"/>
      <c r="Q434" s="249"/>
      <c r="R434" s="249"/>
      <c r="S434" s="249"/>
      <c r="T434" s="249"/>
      <c r="U434" s="249"/>
    </row>
    <row r="435" spans="1:21" s="255" customFormat="1" ht="39.5" hidden="1" x14ac:dyDescent="0.35">
      <c r="A435" s="249"/>
      <c r="B435" s="250">
        <v>32190012</v>
      </c>
      <c r="C435" s="251"/>
      <c r="D435" s="252" t="s">
        <v>623</v>
      </c>
      <c r="E435" s="252" t="s">
        <v>491</v>
      </c>
      <c r="F435" s="250" t="s">
        <v>492</v>
      </c>
      <c r="G435" s="252" t="s">
        <v>792</v>
      </c>
      <c r="H435" s="252" t="s">
        <v>590</v>
      </c>
      <c r="I435" s="253">
        <v>45291</v>
      </c>
      <c r="J435" s="254">
        <v>51.83</v>
      </c>
      <c r="K435" s="252" t="s">
        <v>501</v>
      </c>
      <c r="L435" s="252" t="s">
        <v>2365</v>
      </c>
      <c r="M435" s="252" t="s">
        <v>2399</v>
      </c>
      <c r="N435" s="249"/>
      <c r="O435" s="249"/>
      <c r="P435" s="249"/>
      <c r="Q435" s="249"/>
      <c r="R435" s="249"/>
      <c r="S435" s="249"/>
      <c r="T435" s="249"/>
      <c r="U435" s="249"/>
    </row>
    <row r="436" spans="1:21" s="255" customFormat="1" ht="39.5" hidden="1" x14ac:dyDescent="0.35">
      <c r="A436" s="249"/>
      <c r="B436" s="250">
        <v>40409688</v>
      </c>
      <c r="C436" s="251"/>
      <c r="D436" s="252" t="s">
        <v>623</v>
      </c>
      <c r="E436" s="252" t="s">
        <v>491</v>
      </c>
      <c r="F436" s="250" t="s">
        <v>492</v>
      </c>
      <c r="G436" s="252" t="s">
        <v>792</v>
      </c>
      <c r="H436" s="252" t="s">
        <v>590</v>
      </c>
      <c r="I436" s="253">
        <v>45355</v>
      </c>
      <c r="J436" s="254">
        <v>36.89</v>
      </c>
      <c r="K436" s="252" t="s">
        <v>501</v>
      </c>
      <c r="L436" s="252" t="s">
        <v>2365</v>
      </c>
      <c r="M436" s="252" t="s">
        <v>2378</v>
      </c>
      <c r="N436" s="249"/>
      <c r="O436" s="249"/>
      <c r="P436" s="249"/>
      <c r="Q436" s="249"/>
      <c r="R436" s="249"/>
      <c r="S436" s="249"/>
      <c r="T436" s="249"/>
      <c r="U436" s="249"/>
    </row>
    <row r="437" spans="1:21" s="255" customFormat="1" ht="39.5" hidden="1" x14ac:dyDescent="0.35">
      <c r="A437" s="249"/>
      <c r="B437" s="250">
        <v>40357057</v>
      </c>
      <c r="C437" s="251"/>
      <c r="D437" s="252" t="s">
        <v>623</v>
      </c>
      <c r="E437" s="252" t="s">
        <v>491</v>
      </c>
      <c r="F437" s="250" t="s">
        <v>492</v>
      </c>
      <c r="G437" s="252" t="s">
        <v>792</v>
      </c>
      <c r="H437" s="252" t="s">
        <v>496</v>
      </c>
      <c r="I437" s="253">
        <v>45352</v>
      </c>
      <c r="J437" s="254">
        <v>33.6</v>
      </c>
      <c r="K437" s="252" t="s">
        <v>501</v>
      </c>
      <c r="L437" s="252" t="s">
        <v>2365</v>
      </c>
      <c r="M437" s="252" t="s">
        <v>2400</v>
      </c>
      <c r="N437" s="249"/>
      <c r="O437" s="249"/>
      <c r="P437" s="249"/>
      <c r="Q437" s="249"/>
      <c r="R437" s="249"/>
      <c r="S437" s="249"/>
      <c r="T437" s="249"/>
      <c r="U437" s="249"/>
    </row>
    <row r="438" spans="1:21" s="289" customFormat="1" ht="26.5" hidden="1" x14ac:dyDescent="0.35">
      <c r="A438" s="283"/>
      <c r="B438" s="284">
        <v>40307940</v>
      </c>
      <c r="C438" s="285"/>
      <c r="D438" s="286" t="s">
        <v>623</v>
      </c>
      <c r="E438" s="286" t="s">
        <v>491</v>
      </c>
      <c r="F438" s="284" t="s">
        <v>492</v>
      </c>
      <c r="G438" s="286" t="s">
        <v>1262</v>
      </c>
      <c r="H438" s="286" t="s">
        <v>496</v>
      </c>
      <c r="I438" s="287">
        <v>45352</v>
      </c>
      <c r="J438" s="288">
        <v>480.05</v>
      </c>
      <c r="K438" s="283"/>
      <c r="L438" s="283"/>
      <c r="M438" s="283"/>
      <c r="N438" s="283"/>
      <c r="O438" s="283"/>
      <c r="P438" s="283"/>
      <c r="Q438" s="283"/>
      <c r="R438" s="283"/>
      <c r="S438" s="283"/>
      <c r="T438" s="283"/>
      <c r="U438" s="283"/>
    </row>
    <row r="439" spans="1:21" s="289" customFormat="1" ht="26.5" hidden="1" x14ac:dyDescent="0.35">
      <c r="A439" s="283"/>
      <c r="B439" s="284">
        <v>47204292</v>
      </c>
      <c r="C439" s="285"/>
      <c r="D439" s="286" t="s">
        <v>623</v>
      </c>
      <c r="E439" s="286" t="s">
        <v>491</v>
      </c>
      <c r="F439" s="284" t="s">
        <v>492</v>
      </c>
      <c r="G439" s="286" t="s">
        <v>879</v>
      </c>
      <c r="H439" s="286" t="s">
        <v>590</v>
      </c>
      <c r="I439" s="287">
        <v>45443</v>
      </c>
      <c r="J439" s="288">
        <v>-10.94</v>
      </c>
      <c r="K439" s="283"/>
      <c r="L439" s="283"/>
      <c r="M439" s="283"/>
      <c r="N439" s="283"/>
      <c r="O439" s="283"/>
      <c r="P439" s="283"/>
      <c r="Q439" s="283"/>
      <c r="R439" s="283"/>
      <c r="S439" s="283"/>
      <c r="T439" s="283"/>
      <c r="U439" s="283"/>
    </row>
    <row r="440" spans="1:21" s="289" customFormat="1" ht="26.5" hidden="1" x14ac:dyDescent="0.35">
      <c r="A440" s="283"/>
      <c r="B440" s="284">
        <v>47175932</v>
      </c>
      <c r="C440" s="285"/>
      <c r="D440" s="286" t="s">
        <v>623</v>
      </c>
      <c r="E440" s="286" t="s">
        <v>491</v>
      </c>
      <c r="F440" s="284" t="s">
        <v>492</v>
      </c>
      <c r="G440" s="286" t="s">
        <v>1537</v>
      </c>
      <c r="H440" s="286" t="s">
        <v>590</v>
      </c>
      <c r="I440" s="287">
        <v>45412</v>
      </c>
      <c r="J440" s="288">
        <v>633.46</v>
      </c>
      <c r="K440" s="283"/>
      <c r="L440" s="283"/>
      <c r="M440" s="283"/>
      <c r="N440" s="283"/>
      <c r="O440" s="283"/>
      <c r="P440" s="283"/>
      <c r="Q440" s="283"/>
      <c r="R440" s="283"/>
      <c r="S440" s="283"/>
      <c r="T440" s="283"/>
      <c r="U440" s="283"/>
    </row>
    <row r="441" spans="1:21" s="255" customFormat="1" ht="26.5" hidden="1" x14ac:dyDescent="0.35">
      <c r="A441" s="249"/>
      <c r="B441" s="250">
        <v>47201118</v>
      </c>
      <c r="C441" s="251"/>
      <c r="D441" s="252" t="s">
        <v>623</v>
      </c>
      <c r="E441" s="252" t="s">
        <v>491</v>
      </c>
      <c r="F441" s="250" t="s">
        <v>492</v>
      </c>
      <c r="G441" s="252" t="s">
        <v>792</v>
      </c>
      <c r="H441" s="252" t="s">
        <v>590</v>
      </c>
      <c r="I441" s="253">
        <v>45412</v>
      </c>
      <c r="J441" s="254">
        <v>44.34</v>
      </c>
      <c r="K441" s="249"/>
      <c r="L441" s="249"/>
      <c r="M441" s="249"/>
      <c r="N441" s="249"/>
      <c r="O441" s="249"/>
      <c r="P441" s="249"/>
      <c r="Q441" s="249"/>
      <c r="R441" s="249"/>
      <c r="S441" s="249"/>
      <c r="T441" s="249"/>
      <c r="U441" s="249"/>
    </row>
    <row r="442" spans="1:21" s="255" customFormat="1" ht="26.5" hidden="1" x14ac:dyDescent="0.35">
      <c r="A442" s="249"/>
      <c r="B442" s="250">
        <v>55471347</v>
      </c>
      <c r="C442" s="251"/>
      <c r="D442" s="252" t="s">
        <v>623</v>
      </c>
      <c r="E442" s="252" t="s">
        <v>491</v>
      </c>
      <c r="F442" s="250" t="s">
        <v>492</v>
      </c>
      <c r="G442" s="252" t="s">
        <v>792</v>
      </c>
      <c r="H442" s="252" t="s">
        <v>496</v>
      </c>
      <c r="I442" s="253">
        <v>45589</v>
      </c>
      <c r="J442" s="254">
        <v>4.1500000000000004</v>
      </c>
      <c r="K442" s="249"/>
      <c r="L442" s="249"/>
      <c r="M442" s="249"/>
      <c r="N442" s="249"/>
      <c r="O442" s="249"/>
      <c r="P442" s="249"/>
      <c r="Q442" s="249"/>
      <c r="R442" s="249"/>
      <c r="S442" s="249"/>
      <c r="T442" s="249"/>
      <c r="U442" s="249"/>
    </row>
    <row r="443" spans="1:21" s="289" customFormat="1" ht="26.5" hidden="1" x14ac:dyDescent="0.35">
      <c r="A443" s="283"/>
      <c r="B443" s="284">
        <v>54712390</v>
      </c>
      <c r="C443" s="285"/>
      <c r="D443" s="286" t="s">
        <v>623</v>
      </c>
      <c r="E443" s="286" t="s">
        <v>491</v>
      </c>
      <c r="F443" s="284" t="s">
        <v>492</v>
      </c>
      <c r="G443" s="286" t="s">
        <v>1262</v>
      </c>
      <c r="H443" s="286" t="s">
        <v>496</v>
      </c>
      <c r="I443" s="287">
        <v>45589</v>
      </c>
      <c r="J443" s="288">
        <v>59.22</v>
      </c>
      <c r="K443" s="283"/>
      <c r="L443" s="283"/>
      <c r="M443" s="283"/>
      <c r="N443" s="283"/>
      <c r="O443" s="283"/>
      <c r="P443" s="283"/>
      <c r="Q443" s="283"/>
      <c r="R443" s="283"/>
      <c r="S443" s="283"/>
      <c r="T443" s="283"/>
      <c r="U443" s="283"/>
    </row>
    <row r="444" spans="1:21" s="289" customFormat="1" ht="26.5" hidden="1" x14ac:dyDescent="0.35">
      <c r="A444" s="283"/>
      <c r="B444" s="284">
        <v>50653211</v>
      </c>
      <c r="C444" s="285"/>
      <c r="D444" s="286" t="s">
        <v>623</v>
      </c>
      <c r="E444" s="286" t="s">
        <v>491</v>
      </c>
      <c r="F444" s="284" t="s">
        <v>492</v>
      </c>
      <c r="G444" s="286" t="s">
        <v>1537</v>
      </c>
      <c r="H444" s="286" t="s">
        <v>590</v>
      </c>
      <c r="I444" s="287">
        <v>45413</v>
      </c>
      <c r="J444" s="288">
        <v>-1.19</v>
      </c>
      <c r="K444" s="283"/>
      <c r="L444" s="283"/>
      <c r="M444" s="283"/>
      <c r="N444" s="283"/>
      <c r="O444" s="283"/>
      <c r="P444" s="283"/>
      <c r="Q444" s="283"/>
      <c r="R444" s="283"/>
      <c r="S444" s="283"/>
      <c r="T444" s="283"/>
      <c r="U444" s="283"/>
    </row>
    <row r="445" spans="1:21" s="289" customFormat="1" ht="26.5" hidden="1" x14ac:dyDescent="0.35">
      <c r="A445" s="283"/>
      <c r="B445" s="284">
        <v>50653212</v>
      </c>
      <c r="C445" s="285"/>
      <c r="D445" s="286" t="s">
        <v>623</v>
      </c>
      <c r="E445" s="286" t="s">
        <v>491</v>
      </c>
      <c r="F445" s="284" t="s">
        <v>492</v>
      </c>
      <c r="G445" s="286" t="s">
        <v>1537</v>
      </c>
      <c r="H445" s="286" t="s">
        <v>590</v>
      </c>
      <c r="I445" s="287">
        <v>45413</v>
      </c>
      <c r="J445" s="288">
        <v>68.87</v>
      </c>
      <c r="K445" s="283"/>
      <c r="L445" s="283"/>
      <c r="M445" s="283"/>
      <c r="N445" s="283"/>
      <c r="O445" s="283"/>
      <c r="P445" s="283"/>
      <c r="Q445" s="283"/>
      <c r="R445" s="283"/>
      <c r="S445" s="283"/>
      <c r="T445" s="283"/>
      <c r="U445" s="283"/>
    </row>
    <row r="446" spans="1:21" s="289" customFormat="1" ht="26.5" hidden="1" x14ac:dyDescent="0.35">
      <c r="A446" s="283"/>
      <c r="B446" s="284">
        <v>50653210</v>
      </c>
      <c r="C446" s="285"/>
      <c r="D446" s="286" t="s">
        <v>623</v>
      </c>
      <c r="E446" s="286" t="s">
        <v>491</v>
      </c>
      <c r="F446" s="284" t="s">
        <v>492</v>
      </c>
      <c r="G446" s="286" t="s">
        <v>1537</v>
      </c>
      <c r="H446" s="286" t="s">
        <v>590</v>
      </c>
      <c r="I446" s="287">
        <v>45461</v>
      </c>
      <c r="J446" s="288">
        <v>-0.69</v>
      </c>
      <c r="K446" s="283"/>
      <c r="L446" s="283"/>
      <c r="M446" s="283"/>
      <c r="N446" s="283"/>
      <c r="O446" s="283"/>
      <c r="P446" s="283"/>
      <c r="Q446" s="283"/>
      <c r="R446" s="283"/>
      <c r="S446" s="283"/>
      <c r="T446" s="283"/>
      <c r="U446" s="283"/>
    </row>
    <row r="447" spans="1:21" s="289" customFormat="1" ht="26.5" hidden="1" x14ac:dyDescent="0.35">
      <c r="A447" s="283"/>
      <c r="B447" s="284">
        <v>50653209</v>
      </c>
      <c r="C447" s="285"/>
      <c r="D447" s="286" t="s">
        <v>623</v>
      </c>
      <c r="E447" s="286" t="s">
        <v>491</v>
      </c>
      <c r="F447" s="284" t="s">
        <v>492</v>
      </c>
      <c r="G447" s="286" t="s">
        <v>1537</v>
      </c>
      <c r="H447" s="286" t="s">
        <v>590</v>
      </c>
      <c r="I447" s="287">
        <v>45461</v>
      </c>
      <c r="J447" s="288">
        <v>66.2</v>
      </c>
      <c r="K447" s="283"/>
      <c r="L447" s="283"/>
      <c r="M447" s="283"/>
      <c r="N447" s="283"/>
      <c r="O447" s="283"/>
      <c r="P447" s="283"/>
      <c r="Q447" s="283"/>
      <c r="R447" s="283"/>
      <c r="S447" s="283"/>
      <c r="T447" s="283"/>
      <c r="U447" s="283"/>
    </row>
    <row r="448" spans="1:21" s="289" customFormat="1" ht="26.5" hidden="1" x14ac:dyDescent="0.35">
      <c r="A448" s="283"/>
      <c r="B448" s="284">
        <v>50653208</v>
      </c>
      <c r="C448" s="285"/>
      <c r="D448" s="286" t="s">
        <v>623</v>
      </c>
      <c r="E448" s="286" t="s">
        <v>491</v>
      </c>
      <c r="F448" s="284" t="s">
        <v>492</v>
      </c>
      <c r="G448" s="286" t="s">
        <v>1537</v>
      </c>
      <c r="H448" s="286" t="s">
        <v>590</v>
      </c>
      <c r="I448" s="287">
        <v>45468</v>
      </c>
      <c r="J448" s="288">
        <v>1299.03</v>
      </c>
      <c r="K448" s="283"/>
      <c r="L448" s="283"/>
      <c r="M448" s="283"/>
      <c r="N448" s="283"/>
      <c r="O448" s="283"/>
      <c r="P448" s="283"/>
      <c r="Q448" s="283"/>
      <c r="R448" s="283"/>
      <c r="S448" s="283"/>
      <c r="T448" s="283"/>
      <c r="U448" s="283"/>
    </row>
    <row r="449" spans="1:21" s="289" customFormat="1" ht="26.5" hidden="1" x14ac:dyDescent="0.35">
      <c r="A449" s="283"/>
      <c r="B449" s="284">
        <v>50694638</v>
      </c>
      <c r="C449" s="285"/>
      <c r="D449" s="286" t="s">
        <v>623</v>
      </c>
      <c r="E449" s="286" t="s">
        <v>491</v>
      </c>
      <c r="F449" s="284" t="s">
        <v>492</v>
      </c>
      <c r="G449" s="286" t="s">
        <v>883</v>
      </c>
      <c r="H449" s="286" t="s">
        <v>590</v>
      </c>
      <c r="I449" s="287">
        <v>45504</v>
      </c>
      <c r="J449" s="288">
        <v>0.02</v>
      </c>
      <c r="K449" s="283"/>
      <c r="L449" s="283"/>
      <c r="M449" s="283"/>
      <c r="N449" s="283"/>
      <c r="O449" s="283"/>
      <c r="P449" s="283"/>
      <c r="Q449" s="283"/>
      <c r="R449" s="283"/>
      <c r="S449" s="283"/>
      <c r="T449" s="283"/>
      <c r="U449" s="283"/>
    </row>
    <row r="450" spans="1:21" s="289" customFormat="1" ht="26.5" hidden="1" x14ac:dyDescent="0.35">
      <c r="A450" s="283"/>
      <c r="B450" s="284">
        <v>50694652</v>
      </c>
      <c r="C450" s="285"/>
      <c r="D450" s="286" t="s">
        <v>623</v>
      </c>
      <c r="E450" s="286" t="s">
        <v>491</v>
      </c>
      <c r="F450" s="284" t="s">
        <v>492</v>
      </c>
      <c r="G450" s="286" t="s">
        <v>883</v>
      </c>
      <c r="H450" s="286" t="s">
        <v>590</v>
      </c>
      <c r="I450" s="287">
        <v>45504</v>
      </c>
      <c r="J450" s="288">
        <v>0.46</v>
      </c>
      <c r="K450" s="283"/>
      <c r="L450" s="283"/>
      <c r="M450" s="283"/>
      <c r="N450" s="283"/>
      <c r="O450" s="283"/>
      <c r="P450" s="283"/>
      <c r="Q450" s="283"/>
      <c r="R450" s="283"/>
      <c r="S450" s="283"/>
      <c r="T450" s="283"/>
      <c r="U450" s="283"/>
    </row>
    <row r="451" spans="1:21" s="289" customFormat="1" ht="26.5" hidden="1" x14ac:dyDescent="0.35">
      <c r="A451" s="283"/>
      <c r="B451" s="284">
        <v>50694627</v>
      </c>
      <c r="C451" s="285"/>
      <c r="D451" s="286" t="s">
        <v>623</v>
      </c>
      <c r="E451" s="286" t="s">
        <v>491</v>
      </c>
      <c r="F451" s="284" t="s">
        <v>492</v>
      </c>
      <c r="G451" s="286" t="s">
        <v>879</v>
      </c>
      <c r="H451" s="286" t="s">
        <v>590</v>
      </c>
      <c r="I451" s="287">
        <v>45504</v>
      </c>
      <c r="J451" s="288">
        <v>-0.69</v>
      </c>
      <c r="K451" s="283"/>
      <c r="L451" s="283"/>
      <c r="M451" s="283"/>
      <c r="N451" s="283"/>
      <c r="O451" s="283"/>
      <c r="P451" s="283"/>
      <c r="Q451" s="283"/>
      <c r="R451" s="283"/>
      <c r="S451" s="283"/>
      <c r="T451" s="283"/>
      <c r="U451" s="283"/>
    </row>
    <row r="452" spans="1:21" s="255" customFormat="1" ht="26.5" hidden="1" x14ac:dyDescent="0.35">
      <c r="A452" s="249"/>
      <c r="B452" s="250">
        <v>50693977</v>
      </c>
      <c r="C452" s="251"/>
      <c r="D452" s="252" t="s">
        <v>623</v>
      </c>
      <c r="E452" s="252" t="s">
        <v>491</v>
      </c>
      <c r="F452" s="250" t="s">
        <v>492</v>
      </c>
      <c r="G452" s="252" t="s">
        <v>792</v>
      </c>
      <c r="H452" s="252" t="s">
        <v>590</v>
      </c>
      <c r="I452" s="253">
        <v>45413</v>
      </c>
      <c r="J452" s="254">
        <v>4.74</v>
      </c>
      <c r="K452" s="249"/>
      <c r="L452" s="249"/>
      <c r="M452" s="249"/>
      <c r="N452" s="249"/>
      <c r="O452" s="249"/>
      <c r="P452" s="249"/>
      <c r="Q452" s="249"/>
      <c r="R452" s="249"/>
      <c r="S452" s="249"/>
      <c r="T452" s="249"/>
      <c r="U452" s="249"/>
    </row>
    <row r="453" spans="1:21" s="255" customFormat="1" ht="26.5" hidden="1" x14ac:dyDescent="0.35">
      <c r="A453" s="249"/>
      <c r="B453" s="250">
        <v>50693976</v>
      </c>
      <c r="C453" s="251"/>
      <c r="D453" s="252" t="s">
        <v>623</v>
      </c>
      <c r="E453" s="252" t="s">
        <v>491</v>
      </c>
      <c r="F453" s="250" t="s">
        <v>492</v>
      </c>
      <c r="G453" s="252" t="s">
        <v>792</v>
      </c>
      <c r="H453" s="252" t="s">
        <v>590</v>
      </c>
      <c r="I453" s="253">
        <v>45468</v>
      </c>
      <c r="J453" s="254">
        <v>95.52</v>
      </c>
      <c r="K453" s="249"/>
      <c r="L453" s="249"/>
      <c r="M453" s="249"/>
      <c r="N453" s="249"/>
      <c r="O453" s="249"/>
      <c r="P453" s="249"/>
      <c r="Q453" s="249"/>
      <c r="R453" s="249"/>
      <c r="S453" s="249"/>
      <c r="T453" s="249"/>
      <c r="U453" s="249"/>
    </row>
    <row r="454" spans="1:21" s="289" customFormat="1" ht="26.5" hidden="1" x14ac:dyDescent="0.35">
      <c r="A454" s="283"/>
      <c r="B454" s="284">
        <v>28063752</v>
      </c>
      <c r="C454" s="285"/>
      <c r="D454" s="286" t="s">
        <v>623</v>
      </c>
      <c r="E454" s="286" t="s">
        <v>491</v>
      </c>
      <c r="F454" s="284" t="s">
        <v>492</v>
      </c>
      <c r="G454" s="286" t="s">
        <v>2203</v>
      </c>
      <c r="H454" s="286" t="s">
        <v>590</v>
      </c>
      <c r="I454" s="287">
        <v>45245</v>
      </c>
      <c r="J454" s="288">
        <v>0.14000000000000001</v>
      </c>
      <c r="K454" s="283"/>
      <c r="L454" s="283"/>
      <c r="M454" s="283"/>
      <c r="N454" s="283"/>
      <c r="O454" s="283"/>
      <c r="P454" s="283"/>
      <c r="Q454" s="283"/>
      <c r="R454" s="283"/>
      <c r="S454" s="283"/>
      <c r="T454" s="283"/>
      <c r="U454" s="283"/>
    </row>
    <row r="455" spans="1:21" s="289" customFormat="1" ht="26.5" hidden="1" x14ac:dyDescent="0.35">
      <c r="A455" s="283"/>
      <c r="B455" s="284">
        <v>28063751</v>
      </c>
      <c r="C455" s="285"/>
      <c r="D455" s="286" t="s">
        <v>623</v>
      </c>
      <c r="E455" s="286" t="s">
        <v>491</v>
      </c>
      <c r="F455" s="284" t="s">
        <v>492</v>
      </c>
      <c r="G455" s="286" t="s">
        <v>2203</v>
      </c>
      <c r="H455" s="286" t="s">
        <v>590</v>
      </c>
      <c r="I455" s="287">
        <v>45245</v>
      </c>
      <c r="J455" s="288">
        <v>0.1</v>
      </c>
      <c r="K455" s="283"/>
      <c r="L455" s="283"/>
      <c r="M455" s="283"/>
      <c r="N455" s="283"/>
      <c r="O455" s="283"/>
      <c r="P455" s="283"/>
      <c r="Q455" s="283"/>
      <c r="R455" s="283"/>
      <c r="S455" s="283"/>
      <c r="T455" s="283"/>
      <c r="U455" s="283"/>
    </row>
    <row r="456" spans="1:21" s="289" customFormat="1" ht="26.5" hidden="1" x14ac:dyDescent="0.35">
      <c r="A456" s="283"/>
      <c r="B456" s="284">
        <v>28063750</v>
      </c>
      <c r="C456" s="285"/>
      <c r="D456" s="286" t="s">
        <v>623</v>
      </c>
      <c r="E456" s="286" t="s">
        <v>491</v>
      </c>
      <c r="F456" s="284" t="s">
        <v>492</v>
      </c>
      <c r="G456" s="286" t="s">
        <v>2203</v>
      </c>
      <c r="H456" s="286" t="s">
        <v>590</v>
      </c>
      <c r="I456" s="287">
        <v>45245</v>
      </c>
      <c r="J456" s="288">
        <v>0.06</v>
      </c>
      <c r="K456" s="283"/>
      <c r="L456" s="283"/>
      <c r="M456" s="283"/>
      <c r="N456" s="283"/>
      <c r="O456" s="283"/>
      <c r="P456" s="283"/>
      <c r="Q456" s="283"/>
      <c r="R456" s="283"/>
      <c r="S456" s="283"/>
      <c r="T456" s="283"/>
      <c r="U456" s="283"/>
    </row>
    <row r="457" spans="1:21" s="289" customFormat="1" ht="26.5" hidden="1" x14ac:dyDescent="0.35">
      <c r="A457" s="283"/>
      <c r="B457" s="284">
        <v>28063749</v>
      </c>
      <c r="C457" s="285"/>
      <c r="D457" s="286" t="s">
        <v>623</v>
      </c>
      <c r="E457" s="286" t="s">
        <v>491</v>
      </c>
      <c r="F457" s="284" t="s">
        <v>492</v>
      </c>
      <c r="G457" s="286" t="s">
        <v>2203</v>
      </c>
      <c r="H457" s="286" t="s">
        <v>590</v>
      </c>
      <c r="I457" s="287">
        <v>45245</v>
      </c>
      <c r="J457" s="288">
        <v>60.15</v>
      </c>
      <c r="K457" s="283"/>
      <c r="L457" s="283"/>
      <c r="M457" s="283"/>
      <c r="N457" s="283"/>
      <c r="O457" s="283"/>
      <c r="P457" s="283"/>
      <c r="Q457" s="283"/>
      <c r="R457" s="283"/>
      <c r="S457" s="283"/>
      <c r="T457" s="283"/>
      <c r="U457" s="283"/>
    </row>
    <row r="458" spans="1:21" s="289" customFormat="1" ht="26.5" hidden="1" x14ac:dyDescent="0.35">
      <c r="A458" s="283"/>
      <c r="B458" s="284">
        <v>28063748</v>
      </c>
      <c r="C458" s="285"/>
      <c r="D458" s="286" t="s">
        <v>623</v>
      </c>
      <c r="E458" s="286" t="s">
        <v>491</v>
      </c>
      <c r="F458" s="284" t="s">
        <v>492</v>
      </c>
      <c r="G458" s="286" t="s">
        <v>2203</v>
      </c>
      <c r="H458" s="286" t="s">
        <v>590</v>
      </c>
      <c r="I458" s="287">
        <v>45245</v>
      </c>
      <c r="J458" s="288">
        <v>80.209999999999994</v>
      </c>
      <c r="K458" s="283"/>
      <c r="L458" s="283"/>
      <c r="M458" s="283"/>
      <c r="N458" s="283"/>
      <c r="O458" s="283"/>
      <c r="P458" s="283"/>
      <c r="Q458" s="283"/>
      <c r="R458" s="283"/>
      <c r="S458" s="283"/>
      <c r="T458" s="283"/>
      <c r="U458" s="283"/>
    </row>
    <row r="459" spans="1:21" s="289" customFormat="1" ht="26.5" hidden="1" x14ac:dyDescent="0.35">
      <c r="A459" s="283"/>
      <c r="B459" s="284">
        <v>28063747</v>
      </c>
      <c r="C459" s="285"/>
      <c r="D459" s="286" t="s">
        <v>623</v>
      </c>
      <c r="E459" s="286" t="s">
        <v>491</v>
      </c>
      <c r="F459" s="284" t="s">
        <v>492</v>
      </c>
      <c r="G459" s="286" t="s">
        <v>2203</v>
      </c>
      <c r="H459" s="286" t="s">
        <v>590</v>
      </c>
      <c r="I459" s="287">
        <v>45245</v>
      </c>
      <c r="J459" s="288">
        <v>56.81</v>
      </c>
      <c r="K459" s="283"/>
      <c r="L459" s="283"/>
      <c r="M459" s="283"/>
      <c r="N459" s="283"/>
      <c r="O459" s="283"/>
      <c r="P459" s="283"/>
      <c r="Q459" s="283"/>
      <c r="R459" s="283"/>
      <c r="S459" s="283"/>
      <c r="T459" s="283"/>
      <c r="U459" s="283"/>
    </row>
    <row r="460" spans="1:21" s="289" customFormat="1" ht="26.5" hidden="1" x14ac:dyDescent="0.35">
      <c r="A460" s="283"/>
      <c r="B460" s="284">
        <v>28063746</v>
      </c>
      <c r="C460" s="285"/>
      <c r="D460" s="286" t="s">
        <v>623</v>
      </c>
      <c r="E460" s="286" t="s">
        <v>491</v>
      </c>
      <c r="F460" s="284" t="s">
        <v>492</v>
      </c>
      <c r="G460" s="286" t="s">
        <v>2203</v>
      </c>
      <c r="H460" s="286" t="s">
        <v>590</v>
      </c>
      <c r="I460" s="287">
        <v>45245</v>
      </c>
      <c r="J460" s="288">
        <v>33.42</v>
      </c>
      <c r="K460" s="283"/>
      <c r="L460" s="283"/>
      <c r="M460" s="283"/>
      <c r="N460" s="283"/>
      <c r="O460" s="283"/>
      <c r="P460" s="283"/>
      <c r="Q460" s="283"/>
      <c r="R460" s="283"/>
      <c r="S460" s="283"/>
      <c r="T460" s="283"/>
      <c r="U460" s="283"/>
    </row>
    <row r="461" spans="1:21" s="289" customFormat="1" ht="26.5" hidden="1" x14ac:dyDescent="0.35">
      <c r="A461" s="283"/>
      <c r="B461" s="284">
        <v>28063753</v>
      </c>
      <c r="C461" s="285"/>
      <c r="D461" s="286" t="s">
        <v>623</v>
      </c>
      <c r="E461" s="286" t="s">
        <v>491</v>
      </c>
      <c r="F461" s="284" t="s">
        <v>492</v>
      </c>
      <c r="G461" s="286" t="s">
        <v>2203</v>
      </c>
      <c r="H461" s="286" t="s">
        <v>590</v>
      </c>
      <c r="I461" s="287">
        <v>45245</v>
      </c>
      <c r="J461" s="288">
        <v>0.11</v>
      </c>
      <c r="K461" s="283"/>
      <c r="L461" s="283"/>
      <c r="M461" s="283"/>
      <c r="N461" s="283"/>
      <c r="O461" s="283"/>
      <c r="P461" s="283"/>
      <c r="Q461" s="283"/>
      <c r="R461" s="283"/>
      <c r="S461" s="283"/>
      <c r="T461" s="283"/>
      <c r="U461" s="283"/>
    </row>
    <row r="462" spans="1:21" s="255" customFormat="1" ht="39.5" hidden="1" x14ac:dyDescent="0.35">
      <c r="A462" s="249"/>
      <c r="B462" s="250">
        <v>28199143</v>
      </c>
      <c r="C462" s="251"/>
      <c r="D462" s="252" t="s">
        <v>623</v>
      </c>
      <c r="E462" s="252" t="s">
        <v>491</v>
      </c>
      <c r="F462" s="250" t="s">
        <v>492</v>
      </c>
      <c r="G462" s="252" t="s">
        <v>792</v>
      </c>
      <c r="H462" s="252" t="s">
        <v>590</v>
      </c>
      <c r="I462" s="253">
        <v>45245</v>
      </c>
      <c r="J462" s="254">
        <v>16.170000000000002</v>
      </c>
      <c r="K462" s="252" t="s">
        <v>501</v>
      </c>
      <c r="L462" s="252" t="s">
        <v>2365</v>
      </c>
      <c r="M462" s="252" t="s">
        <v>2380</v>
      </c>
      <c r="N462" s="249"/>
      <c r="O462" s="249"/>
      <c r="P462" s="249"/>
      <c r="Q462" s="249"/>
      <c r="R462" s="249"/>
      <c r="S462" s="249"/>
      <c r="T462" s="249"/>
      <c r="U462" s="249"/>
    </row>
    <row r="463" spans="1:21" s="289" customFormat="1" ht="26.5" hidden="1" x14ac:dyDescent="0.35">
      <c r="A463" s="283"/>
      <c r="B463" s="284">
        <v>51424037</v>
      </c>
      <c r="C463" s="285"/>
      <c r="D463" s="286" t="s">
        <v>623</v>
      </c>
      <c r="E463" s="286" t="s">
        <v>491</v>
      </c>
      <c r="F463" s="284" t="s">
        <v>492</v>
      </c>
      <c r="G463" s="286" t="s">
        <v>1537</v>
      </c>
      <c r="H463" s="286" t="s">
        <v>590</v>
      </c>
      <c r="I463" s="287">
        <v>45502</v>
      </c>
      <c r="J463" s="288">
        <v>1007.87</v>
      </c>
      <c r="K463" s="283"/>
      <c r="L463" s="283"/>
      <c r="M463" s="283"/>
      <c r="N463" s="283"/>
      <c r="O463" s="283"/>
      <c r="P463" s="283"/>
      <c r="Q463" s="283"/>
      <c r="R463" s="283"/>
      <c r="S463" s="283"/>
      <c r="T463" s="283"/>
      <c r="U463" s="283"/>
    </row>
    <row r="464" spans="1:21" s="289" customFormat="1" ht="26.5" hidden="1" x14ac:dyDescent="0.35">
      <c r="A464" s="283"/>
      <c r="B464" s="284">
        <v>51424040</v>
      </c>
      <c r="C464" s="285"/>
      <c r="D464" s="286" t="s">
        <v>623</v>
      </c>
      <c r="E464" s="286" t="s">
        <v>491</v>
      </c>
      <c r="F464" s="284" t="s">
        <v>492</v>
      </c>
      <c r="G464" s="286" t="s">
        <v>1537</v>
      </c>
      <c r="H464" s="286" t="s">
        <v>590</v>
      </c>
      <c r="I464" s="287">
        <v>45502</v>
      </c>
      <c r="J464" s="288">
        <v>1567.79</v>
      </c>
      <c r="K464" s="283"/>
      <c r="L464" s="283"/>
      <c r="M464" s="283"/>
      <c r="N464" s="283"/>
      <c r="O464" s="283"/>
      <c r="P464" s="283"/>
      <c r="Q464" s="283"/>
      <c r="R464" s="283"/>
      <c r="S464" s="283"/>
      <c r="T464" s="283"/>
      <c r="U464" s="283"/>
    </row>
    <row r="465" spans="1:21" s="289" customFormat="1" ht="26.5" hidden="1" x14ac:dyDescent="0.35">
      <c r="A465" s="283"/>
      <c r="B465" s="284">
        <v>51424043</v>
      </c>
      <c r="C465" s="285"/>
      <c r="D465" s="286" t="s">
        <v>623</v>
      </c>
      <c r="E465" s="286" t="s">
        <v>491</v>
      </c>
      <c r="F465" s="284" t="s">
        <v>492</v>
      </c>
      <c r="G465" s="286" t="s">
        <v>1537</v>
      </c>
      <c r="H465" s="286" t="s">
        <v>590</v>
      </c>
      <c r="I465" s="287">
        <v>45502</v>
      </c>
      <c r="J465" s="288">
        <v>985.47</v>
      </c>
      <c r="K465" s="283"/>
      <c r="L465" s="283"/>
      <c r="M465" s="283"/>
      <c r="N465" s="283"/>
      <c r="O465" s="283"/>
      <c r="P465" s="283"/>
      <c r="Q465" s="283"/>
      <c r="R465" s="283"/>
      <c r="S465" s="283"/>
      <c r="T465" s="283"/>
      <c r="U465" s="283"/>
    </row>
    <row r="466" spans="1:21" s="289" customFormat="1" ht="26.5" hidden="1" x14ac:dyDescent="0.35">
      <c r="A466" s="283"/>
      <c r="B466" s="284">
        <v>51424061</v>
      </c>
      <c r="C466" s="285"/>
      <c r="D466" s="286" t="s">
        <v>623</v>
      </c>
      <c r="E466" s="286" t="s">
        <v>491</v>
      </c>
      <c r="F466" s="284" t="s">
        <v>492</v>
      </c>
      <c r="G466" s="286" t="s">
        <v>1537</v>
      </c>
      <c r="H466" s="286" t="s">
        <v>590</v>
      </c>
      <c r="I466" s="287">
        <v>45502</v>
      </c>
      <c r="J466" s="288">
        <v>447.94</v>
      </c>
      <c r="K466" s="283"/>
      <c r="L466" s="283"/>
      <c r="M466" s="283"/>
      <c r="N466" s="283"/>
      <c r="O466" s="283"/>
      <c r="P466" s="283"/>
      <c r="Q466" s="283"/>
      <c r="R466" s="283"/>
      <c r="S466" s="283"/>
      <c r="T466" s="283"/>
      <c r="U466" s="283"/>
    </row>
    <row r="467" spans="1:21" s="289" customFormat="1" ht="26.5" hidden="1" x14ac:dyDescent="0.35">
      <c r="A467" s="283"/>
      <c r="B467" s="284">
        <v>51424065</v>
      </c>
      <c r="C467" s="285"/>
      <c r="D467" s="286" t="s">
        <v>623</v>
      </c>
      <c r="E467" s="286" t="s">
        <v>491</v>
      </c>
      <c r="F467" s="284" t="s">
        <v>492</v>
      </c>
      <c r="G467" s="286" t="s">
        <v>1537</v>
      </c>
      <c r="H467" s="286" t="s">
        <v>590</v>
      </c>
      <c r="I467" s="287">
        <v>45502</v>
      </c>
      <c r="J467" s="288">
        <v>-1.1299999999999999</v>
      </c>
      <c r="K467" s="283"/>
      <c r="L467" s="283"/>
      <c r="M467" s="283"/>
      <c r="N467" s="283"/>
      <c r="O467" s="283"/>
      <c r="P467" s="283"/>
      <c r="Q467" s="283"/>
      <c r="R467" s="283"/>
      <c r="S467" s="283"/>
      <c r="T467" s="283"/>
      <c r="U467" s="283"/>
    </row>
    <row r="468" spans="1:21" s="289" customFormat="1" ht="26.5" hidden="1" x14ac:dyDescent="0.35">
      <c r="A468" s="283"/>
      <c r="B468" s="284">
        <v>51424067</v>
      </c>
      <c r="C468" s="285"/>
      <c r="D468" s="286" t="s">
        <v>623</v>
      </c>
      <c r="E468" s="286" t="s">
        <v>491</v>
      </c>
      <c r="F468" s="284" t="s">
        <v>492</v>
      </c>
      <c r="G468" s="286" t="s">
        <v>1537</v>
      </c>
      <c r="H468" s="286" t="s">
        <v>590</v>
      </c>
      <c r="I468" s="287">
        <v>45502</v>
      </c>
      <c r="J468" s="288">
        <v>-1.75</v>
      </c>
      <c r="K468" s="283"/>
      <c r="L468" s="283"/>
      <c r="M468" s="283"/>
      <c r="N468" s="283"/>
      <c r="O468" s="283"/>
      <c r="P468" s="283"/>
      <c r="Q468" s="283"/>
      <c r="R468" s="283"/>
      <c r="S468" s="283"/>
      <c r="T468" s="283"/>
      <c r="U468" s="283"/>
    </row>
    <row r="469" spans="1:21" s="289" customFormat="1" ht="26.5" hidden="1" x14ac:dyDescent="0.35">
      <c r="A469" s="283"/>
      <c r="B469" s="284">
        <v>51424068</v>
      </c>
      <c r="C469" s="285"/>
      <c r="D469" s="286" t="s">
        <v>623</v>
      </c>
      <c r="E469" s="286" t="s">
        <v>491</v>
      </c>
      <c r="F469" s="284" t="s">
        <v>492</v>
      </c>
      <c r="G469" s="286" t="s">
        <v>1537</v>
      </c>
      <c r="H469" s="286" t="s">
        <v>590</v>
      </c>
      <c r="I469" s="287">
        <v>45502</v>
      </c>
      <c r="J469" s="288">
        <v>-1.1000000000000001</v>
      </c>
      <c r="K469" s="283"/>
      <c r="L469" s="283"/>
      <c r="M469" s="283"/>
      <c r="N469" s="283"/>
      <c r="O469" s="283"/>
      <c r="P469" s="283"/>
      <c r="Q469" s="283"/>
      <c r="R469" s="283"/>
      <c r="S469" s="283"/>
      <c r="T469" s="283"/>
      <c r="U469" s="283"/>
    </row>
    <row r="470" spans="1:21" s="289" customFormat="1" ht="26.5" hidden="1" x14ac:dyDescent="0.35">
      <c r="A470" s="283"/>
      <c r="B470" s="284">
        <v>51424069</v>
      </c>
      <c r="C470" s="285"/>
      <c r="D470" s="286" t="s">
        <v>623</v>
      </c>
      <c r="E470" s="286" t="s">
        <v>491</v>
      </c>
      <c r="F470" s="284" t="s">
        <v>492</v>
      </c>
      <c r="G470" s="286" t="s">
        <v>1537</v>
      </c>
      <c r="H470" s="286" t="s">
        <v>590</v>
      </c>
      <c r="I470" s="287">
        <v>45502</v>
      </c>
      <c r="J470" s="288">
        <v>-0.5</v>
      </c>
      <c r="K470" s="283"/>
      <c r="L470" s="283"/>
      <c r="M470" s="283"/>
      <c r="N470" s="283"/>
      <c r="O470" s="283"/>
      <c r="P470" s="283"/>
      <c r="Q470" s="283"/>
      <c r="R470" s="283"/>
      <c r="S470" s="283"/>
      <c r="T470" s="283"/>
      <c r="U470" s="283"/>
    </row>
    <row r="471" spans="1:21" s="289" customFormat="1" ht="26.5" hidden="1" x14ac:dyDescent="0.35">
      <c r="A471" s="283"/>
      <c r="B471" s="284">
        <v>51424070</v>
      </c>
      <c r="C471" s="285"/>
      <c r="D471" s="286" t="s">
        <v>623</v>
      </c>
      <c r="E471" s="286" t="s">
        <v>491</v>
      </c>
      <c r="F471" s="284" t="s">
        <v>492</v>
      </c>
      <c r="G471" s="286" t="s">
        <v>1537</v>
      </c>
      <c r="H471" s="286" t="s">
        <v>590</v>
      </c>
      <c r="I471" s="287">
        <v>45502</v>
      </c>
      <c r="J471" s="288">
        <v>-0.71</v>
      </c>
      <c r="K471" s="283"/>
      <c r="L471" s="283"/>
      <c r="M471" s="283"/>
      <c r="N471" s="283"/>
      <c r="O471" s="283"/>
      <c r="P471" s="283"/>
      <c r="Q471" s="283"/>
      <c r="R471" s="283"/>
      <c r="S471" s="283"/>
      <c r="T471" s="283"/>
      <c r="U471" s="283"/>
    </row>
    <row r="472" spans="1:21" s="289" customFormat="1" ht="26.5" hidden="1" x14ac:dyDescent="0.35">
      <c r="A472" s="283"/>
      <c r="B472" s="284">
        <v>51424063</v>
      </c>
      <c r="C472" s="285"/>
      <c r="D472" s="286" t="s">
        <v>623</v>
      </c>
      <c r="E472" s="286" t="s">
        <v>491</v>
      </c>
      <c r="F472" s="284" t="s">
        <v>492</v>
      </c>
      <c r="G472" s="286" t="s">
        <v>1537</v>
      </c>
      <c r="H472" s="286" t="s">
        <v>590</v>
      </c>
      <c r="I472" s="287">
        <v>45502</v>
      </c>
      <c r="J472" s="288">
        <v>638.30999999999995</v>
      </c>
      <c r="K472" s="283"/>
      <c r="L472" s="283"/>
      <c r="M472" s="283"/>
      <c r="N472" s="283"/>
      <c r="O472" s="283"/>
      <c r="P472" s="283"/>
      <c r="Q472" s="283"/>
      <c r="R472" s="283"/>
      <c r="S472" s="283"/>
      <c r="T472" s="283"/>
      <c r="U472" s="283"/>
    </row>
    <row r="473" spans="1:21" s="255" customFormat="1" ht="26.5" hidden="1" x14ac:dyDescent="0.35">
      <c r="A473" s="249"/>
      <c r="B473" s="250">
        <v>51433680</v>
      </c>
      <c r="C473" s="251"/>
      <c r="D473" s="252" t="s">
        <v>623</v>
      </c>
      <c r="E473" s="252" t="s">
        <v>491</v>
      </c>
      <c r="F473" s="250" t="s">
        <v>492</v>
      </c>
      <c r="G473" s="252" t="s">
        <v>792</v>
      </c>
      <c r="H473" s="252" t="s">
        <v>590</v>
      </c>
      <c r="I473" s="253">
        <v>45502</v>
      </c>
      <c r="J473" s="254">
        <v>324.95</v>
      </c>
      <c r="K473" s="249"/>
      <c r="L473" s="249"/>
      <c r="M473" s="249"/>
      <c r="N473" s="249"/>
      <c r="O473" s="249"/>
      <c r="P473" s="249"/>
      <c r="Q473" s="249"/>
      <c r="R473" s="249"/>
      <c r="S473" s="249"/>
      <c r="T473" s="249"/>
      <c r="U473" s="249"/>
    </row>
    <row r="474" spans="1:21" s="255" customFormat="1" ht="39.5" hidden="1" x14ac:dyDescent="0.35">
      <c r="A474" s="249"/>
      <c r="B474" s="250">
        <v>31785521</v>
      </c>
      <c r="C474" s="251"/>
      <c r="D474" s="252" t="s">
        <v>2401</v>
      </c>
      <c r="E474" s="252" t="s">
        <v>491</v>
      </c>
      <c r="F474" s="250" t="s">
        <v>492</v>
      </c>
      <c r="G474" s="252" t="s">
        <v>792</v>
      </c>
      <c r="H474" s="252" t="s">
        <v>496</v>
      </c>
      <c r="I474" s="253">
        <v>45280</v>
      </c>
      <c r="J474" s="254">
        <v>385</v>
      </c>
      <c r="K474" s="252" t="s">
        <v>501</v>
      </c>
      <c r="L474" s="252" t="s">
        <v>2365</v>
      </c>
      <c r="M474" s="252" t="s">
        <v>2367</v>
      </c>
      <c r="N474" s="249"/>
      <c r="O474" s="249"/>
      <c r="P474" s="249"/>
      <c r="Q474" s="249"/>
      <c r="R474" s="249"/>
      <c r="S474" s="249"/>
      <c r="T474" s="249"/>
      <c r="U474" s="249"/>
    </row>
    <row r="475" spans="1:21" s="289" customFormat="1" ht="26.5" hidden="1" x14ac:dyDescent="0.35">
      <c r="A475" s="283"/>
      <c r="B475" s="284">
        <v>31640454</v>
      </c>
      <c r="C475" s="285"/>
      <c r="D475" s="286" t="s">
        <v>2401</v>
      </c>
      <c r="E475" s="286" t="s">
        <v>491</v>
      </c>
      <c r="F475" s="284" t="s">
        <v>492</v>
      </c>
      <c r="G475" s="286" t="s">
        <v>1262</v>
      </c>
      <c r="H475" s="286" t="s">
        <v>496</v>
      </c>
      <c r="I475" s="287">
        <v>45280</v>
      </c>
      <c r="J475" s="288">
        <v>5500</v>
      </c>
      <c r="K475" s="283"/>
      <c r="L475" s="283"/>
      <c r="M475" s="283"/>
      <c r="N475" s="283"/>
      <c r="O475" s="283"/>
      <c r="P475" s="283"/>
      <c r="Q475" s="283"/>
      <c r="R475" s="283"/>
      <c r="S475" s="283"/>
      <c r="T475" s="283"/>
      <c r="U475" s="283"/>
    </row>
    <row r="476" spans="1:21" s="289" customFormat="1" ht="26.5" hidden="1" x14ac:dyDescent="0.35">
      <c r="A476" s="283"/>
      <c r="B476" s="284">
        <v>53440458</v>
      </c>
      <c r="C476" s="285"/>
      <c r="D476" s="286" t="s">
        <v>2401</v>
      </c>
      <c r="E476" s="286" t="s">
        <v>491</v>
      </c>
      <c r="F476" s="284" t="s">
        <v>492</v>
      </c>
      <c r="G476" s="286" t="s">
        <v>1235</v>
      </c>
      <c r="H476" s="286" t="s">
        <v>590</v>
      </c>
      <c r="I476" s="287">
        <v>45548</v>
      </c>
      <c r="J476" s="288">
        <v>2250</v>
      </c>
      <c r="K476" s="283"/>
      <c r="L476" s="283"/>
      <c r="M476" s="283"/>
      <c r="N476" s="283"/>
      <c r="O476" s="283"/>
      <c r="P476" s="283"/>
      <c r="Q476" s="283"/>
      <c r="R476" s="283"/>
      <c r="S476" s="283"/>
      <c r="T476" s="283"/>
      <c r="U476" s="283"/>
    </row>
    <row r="477" spans="1:21" s="255" customFormat="1" ht="26.5" hidden="1" x14ac:dyDescent="0.35">
      <c r="A477" s="249"/>
      <c r="B477" s="250">
        <v>53455269</v>
      </c>
      <c r="C477" s="251"/>
      <c r="D477" s="252" t="s">
        <v>2401</v>
      </c>
      <c r="E477" s="252" t="s">
        <v>491</v>
      </c>
      <c r="F477" s="250" t="s">
        <v>492</v>
      </c>
      <c r="G477" s="252" t="s">
        <v>792</v>
      </c>
      <c r="H477" s="252" t="s">
        <v>590</v>
      </c>
      <c r="I477" s="253">
        <v>45548</v>
      </c>
      <c r="J477" s="254">
        <v>157.5</v>
      </c>
      <c r="K477" s="249"/>
      <c r="L477" s="249"/>
      <c r="M477" s="249"/>
      <c r="N477" s="249"/>
      <c r="O477" s="249"/>
      <c r="P477" s="249"/>
      <c r="Q477" s="249"/>
      <c r="R477" s="249"/>
      <c r="S477" s="249"/>
      <c r="T477" s="249"/>
      <c r="U477" s="249"/>
    </row>
    <row r="478" spans="1:21" s="255" customFormat="1" ht="39.5" hidden="1" x14ac:dyDescent="0.35">
      <c r="A478" s="249"/>
      <c r="B478" s="250">
        <v>31785523</v>
      </c>
      <c r="C478" s="251"/>
      <c r="D478" s="252" t="s">
        <v>2402</v>
      </c>
      <c r="E478" s="252" t="s">
        <v>491</v>
      </c>
      <c r="F478" s="250" t="s">
        <v>492</v>
      </c>
      <c r="G478" s="252" t="s">
        <v>792</v>
      </c>
      <c r="H478" s="252" t="s">
        <v>496</v>
      </c>
      <c r="I478" s="253">
        <v>45271</v>
      </c>
      <c r="J478" s="254">
        <v>135.91999999999999</v>
      </c>
      <c r="K478" s="252" t="s">
        <v>501</v>
      </c>
      <c r="L478" s="252" t="s">
        <v>2365</v>
      </c>
      <c r="M478" s="252" t="s">
        <v>2367</v>
      </c>
      <c r="N478" s="249"/>
      <c r="O478" s="249"/>
      <c r="P478" s="249"/>
      <c r="Q478" s="249"/>
      <c r="R478" s="249"/>
      <c r="S478" s="249"/>
      <c r="T478" s="249"/>
      <c r="U478" s="249"/>
    </row>
    <row r="479" spans="1:21" s="289" customFormat="1" ht="26.5" hidden="1" x14ac:dyDescent="0.35">
      <c r="A479" s="283"/>
      <c r="B479" s="284">
        <v>31640461</v>
      </c>
      <c r="C479" s="285"/>
      <c r="D479" s="286" t="s">
        <v>2402</v>
      </c>
      <c r="E479" s="286" t="s">
        <v>491</v>
      </c>
      <c r="F479" s="284" t="s">
        <v>492</v>
      </c>
      <c r="G479" s="286" t="s">
        <v>1454</v>
      </c>
      <c r="H479" s="286" t="s">
        <v>496</v>
      </c>
      <c r="I479" s="287">
        <v>45271</v>
      </c>
      <c r="J479" s="288">
        <v>1941.75</v>
      </c>
      <c r="K479" s="283"/>
      <c r="L479" s="283"/>
      <c r="M479" s="283"/>
      <c r="N479" s="283"/>
      <c r="O479" s="283"/>
      <c r="P479" s="283"/>
      <c r="Q479" s="283"/>
      <c r="R479" s="283"/>
      <c r="S479" s="283"/>
      <c r="T479" s="283"/>
      <c r="U479" s="283"/>
    </row>
    <row r="480" spans="1:21" s="289" customFormat="1" ht="26.5" hidden="1" x14ac:dyDescent="0.35">
      <c r="A480" s="283"/>
      <c r="B480" s="284">
        <v>39148876</v>
      </c>
      <c r="C480" s="285"/>
      <c r="D480" s="286" t="s">
        <v>2402</v>
      </c>
      <c r="E480" s="286" t="s">
        <v>491</v>
      </c>
      <c r="F480" s="284" t="s">
        <v>492</v>
      </c>
      <c r="G480" s="286" t="s">
        <v>879</v>
      </c>
      <c r="H480" s="286" t="s">
        <v>496</v>
      </c>
      <c r="I480" s="287">
        <v>45291</v>
      </c>
      <c r="J480" s="288">
        <v>-35.75</v>
      </c>
      <c r="K480" s="283"/>
      <c r="L480" s="283"/>
      <c r="M480" s="283"/>
      <c r="N480" s="283"/>
      <c r="O480" s="283"/>
      <c r="P480" s="283"/>
      <c r="Q480" s="283"/>
      <c r="R480" s="283"/>
      <c r="S480" s="283"/>
      <c r="T480" s="283"/>
      <c r="U480" s="283"/>
    </row>
    <row r="481" spans="1:21" s="289" customFormat="1" ht="26.5" hidden="1" x14ac:dyDescent="0.35">
      <c r="A481" s="283"/>
      <c r="B481" s="284">
        <v>39348725</v>
      </c>
      <c r="C481" s="285"/>
      <c r="D481" s="286" t="s">
        <v>2402</v>
      </c>
      <c r="E481" s="286" t="s">
        <v>491</v>
      </c>
      <c r="F481" s="284" t="s">
        <v>492</v>
      </c>
      <c r="G481" s="286" t="s">
        <v>1262</v>
      </c>
      <c r="H481" s="286" t="s">
        <v>496</v>
      </c>
      <c r="I481" s="287">
        <v>45324</v>
      </c>
      <c r="J481" s="288">
        <v>16</v>
      </c>
      <c r="K481" s="283"/>
      <c r="L481" s="283"/>
      <c r="M481" s="283"/>
      <c r="N481" s="283"/>
      <c r="O481" s="283"/>
      <c r="P481" s="283"/>
      <c r="Q481" s="283"/>
      <c r="R481" s="283"/>
      <c r="S481" s="283"/>
      <c r="T481" s="283"/>
      <c r="U481" s="283"/>
    </row>
    <row r="482" spans="1:21" s="289" customFormat="1" ht="26.5" hidden="1" x14ac:dyDescent="0.35">
      <c r="A482" s="283"/>
      <c r="B482" s="284">
        <v>39348723</v>
      </c>
      <c r="C482" s="285"/>
      <c r="D482" s="286" t="s">
        <v>2402</v>
      </c>
      <c r="E482" s="286" t="s">
        <v>491</v>
      </c>
      <c r="F482" s="284" t="s">
        <v>492</v>
      </c>
      <c r="G482" s="286" t="s">
        <v>1262</v>
      </c>
      <c r="H482" s="286" t="s">
        <v>496</v>
      </c>
      <c r="I482" s="287">
        <v>45324</v>
      </c>
      <c r="J482" s="288">
        <v>160</v>
      </c>
      <c r="K482" s="283"/>
      <c r="L482" s="283"/>
      <c r="M482" s="283"/>
      <c r="N482" s="283"/>
      <c r="O482" s="283"/>
      <c r="P482" s="283"/>
      <c r="Q482" s="283"/>
      <c r="R482" s="283"/>
      <c r="S482" s="283"/>
      <c r="T482" s="283"/>
      <c r="U482" s="283"/>
    </row>
    <row r="483" spans="1:21" s="255" customFormat="1" ht="39.5" hidden="1" x14ac:dyDescent="0.35">
      <c r="A483" s="249"/>
      <c r="B483" s="250">
        <v>39307448</v>
      </c>
      <c r="C483" s="251"/>
      <c r="D483" s="252" t="s">
        <v>2402</v>
      </c>
      <c r="E483" s="252" t="s">
        <v>491</v>
      </c>
      <c r="F483" s="250" t="s">
        <v>492</v>
      </c>
      <c r="G483" s="252" t="s">
        <v>792</v>
      </c>
      <c r="H483" s="252" t="s">
        <v>590</v>
      </c>
      <c r="I483" s="253">
        <v>45322</v>
      </c>
      <c r="J483" s="254">
        <v>11.37</v>
      </c>
      <c r="K483" s="252" t="s">
        <v>501</v>
      </c>
      <c r="L483" s="252" t="s">
        <v>2365</v>
      </c>
      <c r="M483" s="252" t="s">
        <v>2403</v>
      </c>
      <c r="N483" s="249"/>
      <c r="O483" s="249"/>
      <c r="P483" s="249"/>
      <c r="Q483" s="249"/>
      <c r="R483" s="249"/>
      <c r="S483" s="249"/>
      <c r="T483" s="249"/>
      <c r="U483" s="249"/>
    </row>
    <row r="484" spans="1:21" s="255" customFormat="1" ht="39.5" hidden="1" x14ac:dyDescent="0.35">
      <c r="A484" s="249"/>
      <c r="B484" s="250">
        <v>39307449</v>
      </c>
      <c r="C484" s="251"/>
      <c r="D484" s="252" t="s">
        <v>2402</v>
      </c>
      <c r="E484" s="252" t="s">
        <v>491</v>
      </c>
      <c r="F484" s="250" t="s">
        <v>492</v>
      </c>
      <c r="G484" s="252" t="s">
        <v>792</v>
      </c>
      <c r="H484" s="252" t="s">
        <v>496</v>
      </c>
      <c r="I484" s="253">
        <v>45323</v>
      </c>
      <c r="J484" s="254">
        <v>11.2</v>
      </c>
      <c r="K484" s="252" t="s">
        <v>501</v>
      </c>
      <c r="L484" s="252" t="s">
        <v>2365</v>
      </c>
      <c r="M484" s="252" t="s">
        <v>2403</v>
      </c>
      <c r="N484" s="249"/>
      <c r="O484" s="249"/>
      <c r="P484" s="249"/>
      <c r="Q484" s="249"/>
      <c r="R484" s="249"/>
      <c r="S484" s="249"/>
      <c r="T484" s="249"/>
      <c r="U484" s="249"/>
    </row>
    <row r="485" spans="1:21" s="289" customFormat="1" ht="26.5" hidden="1" x14ac:dyDescent="0.35">
      <c r="A485" s="283"/>
      <c r="B485" s="284">
        <v>39112870</v>
      </c>
      <c r="C485" s="285"/>
      <c r="D485" s="286" t="s">
        <v>2402</v>
      </c>
      <c r="E485" s="286" t="s">
        <v>491</v>
      </c>
      <c r="F485" s="284" t="s">
        <v>492</v>
      </c>
      <c r="G485" s="286" t="s">
        <v>879</v>
      </c>
      <c r="H485" s="286" t="s">
        <v>496</v>
      </c>
      <c r="I485" s="287">
        <v>45230</v>
      </c>
      <c r="J485" s="288">
        <v>-0.97</v>
      </c>
      <c r="K485" s="283"/>
      <c r="L485" s="283"/>
      <c r="M485" s="283"/>
      <c r="N485" s="283"/>
      <c r="O485" s="283"/>
      <c r="P485" s="283"/>
      <c r="Q485" s="283"/>
      <c r="R485" s="283"/>
      <c r="S485" s="283"/>
      <c r="T485" s="283"/>
      <c r="U485" s="283"/>
    </row>
    <row r="486" spans="1:21" s="289" customFormat="1" ht="26.5" hidden="1" x14ac:dyDescent="0.35">
      <c r="A486" s="283"/>
      <c r="B486" s="284">
        <v>39112885</v>
      </c>
      <c r="C486" s="285"/>
      <c r="D486" s="286" t="s">
        <v>2402</v>
      </c>
      <c r="E486" s="286" t="s">
        <v>491</v>
      </c>
      <c r="F486" s="284" t="s">
        <v>492</v>
      </c>
      <c r="G486" s="286" t="s">
        <v>879</v>
      </c>
      <c r="H486" s="286" t="s">
        <v>496</v>
      </c>
      <c r="I486" s="287">
        <v>45260</v>
      </c>
      <c r="J486" s="288">
        <v>-10.73</v>
      </c>
      <c r="K486" s="283"/>
      <c r="L486" s="283"/>
      <c r="M486" s="283"/>
      <c r="N486" s="283"/>
      <c r="O486" s="283"/>
      <c r="P486" s="283"/>
      <c r="Q486" s="283"/>
      <c r="R486" s="283"/>
      <c r="S486" s="283"/>
      <c r="T486" s="283"/>
      <c r="U486" s="283"/>
    </row>
    <row r="487" spans="1:21" s="289" customFormat="1" ht="26.5" hidden="1" x14ac:dyDescent="0.35">
      <c r="A487" s="283"/>
      <c r="B487" s="284">
        <v>39201985</v>
      </c>
      <c r="C487" s="285"/>
      <c r="D487" s="286" t="s">
        <v>2402</v>
      </c>
      <c r="E487" s="286" t="s">
        <v>491</v>
      </c>
      <c r="F487" s="284" t="s">
        <v>492</v>
      </c>
      <c r="G487" s="286" t="s">
        <v>1262</v>
      </c>
      <c r="H487" s="286" t="s">
        <v>496</v>
      </c>
      <c r="I487" s="287">
        <v>45323</v>
      </c>
      <c r="J487" s="288">
        <v>160</v>
      </c>
      <c r="K487" s="283"/>
      <c r="L487" s="283"/>
      <c r="M487" s="283"/>
      <c r="N487" s="283"/>
      <c r="O487" s="283"/>
      <c r="P487" s="283"/>
      <c r="Q487" s="283"/>
      <c r="R487" s="283"/>
      <c r="S487" s="283"/>
      <c r="T487" s="283"/>
      <c r="U487" s="283"/>
    </row>
    <row r="488" spans="1:21" s="289" customFormat="1" hidden="1" x14ac:dyDescent="0.35">
      <c r="A488" s="283"/>
      <c r="B488" s="284">
        <v>39201983</v>
      </c>
      <c r="C488" s="285"/>
      <c r="D488" s="286" t="s">
        <v>2402</v>
      </c>
      <c r="E488" s="286" t="s">
        <v>491</v>
      </c>
      <c r="F488" s="284" t="s">
        <v>492</v>
      </c>
      <c r="G488" s="286" t="s">
        <v>1262</v>
      </c>
      <c r="H488" s="286" t="s">
        <v>590</v>
      </c>
      <c r="I488" s="287">
        <v>45322</v>
      </c>
      <c r="J488" s="288">
        <v>162.38</v>
      </c>
      <c r="K488" s="283"/>
      <c r="L488" s="283"/>
      <c r="M488" s="283"/>
      <c r="N488" s="283"/>
      <c r="O488" s="283"/>
      <c r="P488" s="283"/>
      <c r="Q488" s="283"/>
      <c r="R488" s="283"/>
      <c r="S488" s="283"/>
      <c r="T488" s="283"/>
      <c r="U488" s="283"/>
    </row>
    <row r="489" spans="1:21" s="289" customFormat="1" ht="26.5" hidden="1" x14ac:dyDescent="0.35">
      <c r="A489" s="283"/>
      <c r="B489" s="284">
        <v>39124134</v>
      </c>
      <c r="C489" s="285"/>
      <c r="D489" s="286" t="s">
        <v>2402</v>
      </c>
      <c r="E489" s="286" t="s">
        <v>491</v>
      </c>
      <c r="F489" s="284" t="s">
        <v>492</v>
      </c>
      <c r="G489" s="286" t="s">
        <v>879</v>
      </c>
      <c r="H489" s="286" t="s">
        <v>496</v>
      </c>
      <c r="I489" s="287">
        <v>45260</v>
      </c>
      <c r="J489" s="288">
        <v>-8.65</v>
      </c>
      <c r="K489" s="283"/>
      <c r="L489" s="283"/>
      <c r="M489" s="283"/>
      <c r="N489" s="283"/>
      <c r="O489" s="283"/>
      <c r="P489" s="283"/>
      <c r="Q489" s="283"/>
      <c r="R489" s="283"/>
      <c r="S489" s="283"/>
      <c r="T489" s="283"/>
      <c r="U489" s="283"/>
    </row>
    <row r="490" spans="1:21" s="255" customFormat="1" ht="39.5" hidden="1" x14ac:dyDescent="0.35">
      <c r="A490" s="249"/>
      <c r="B490" s="250">
        <v>39133924</v>
      </c>
      <c r="C490" s="251"/>
      <c r="D490" s="252" t="s">
        <v>2402</v>
      </c>
      <c r="E490" s="252" t="s">
        <v>491</v>
      </c>
      <c r="F490" s="250" t="s">
        <v>492</v>
      </c>
      <c r="G490" s="252" t="s">
        <v>792</v>
      </c>
      <c r="H490" s="252" t="s">
        <v>590</v>
      </c>
      <c r="I490" s="253">
        <v>45323</v>
      </c>
      <c r="J490" s="254">
        <v>259.72000000000003</v>
      </c>
      <c r="K490" s="252" t="s">
        <v>501</v>
      </c>
      <c r="L490" s="252" t="s">
        <v>2365</v>
      </c>
      <c r="M490" s="252" t="s">
        <v>2404</v>
      </c>
      <c r="N490" s="249"/>
      <c r="O490" s="249"/>
      <c r="P490" s="249"/>
      <c r="Q490" s="249"/>
      <c r="R490" s="249"/>
      <c r="S490" s="249"/>
      <c r="T490" s="249"/>
      <c r="U490" s="249"/>
    </row>
    <row r="491" spans="1:21" s="289" customFormat="1" ht="26.5" hidden="1" x14ac:dyDescent="0.35">
      <c r="A491" s="283"/>
      <c r="B491" s="284">
        <v>38971080</v>
      </c>
      <c r="C491" s="285"/>
      <c r="D491" s="286" t="s">
        <v>2402</v>
      </c>
      <c r="E491" s="286" t="s">
        <v>491</v>
      </c>
      <c r="F491" s="284" t="s">
        <v>492</v>
      </c>
      <c r="G491" s="286" t="s">
        <v>1262</v>
      </c>
      <c r="H491" s="286" t="s">
        <v>496</v>
      </c>
      <c r="I491" s="287">
        <v>45309</v>
      </c>
      <c r="J491" s="288">
        <v>0.44</v>
      </c>
      <c r="K491" s="283"/>
      <c r="L491" s="283"/>
      <c r="M491" s="283"/>
      <c r="N491" s="283"/>
      <c r="O491" s="283"/>
      <c r="P491" s="283"/>
      <c r="Q491" s="283"/>
      <c r="R491" s="283"/>
      <c r="S491" s="283"/>
      <c r="T491" s="283"/>
      <c r="U491" s="283"/>
    </row>
    <row r="492" spans="1:21" s="255" customFormat="1" ht="39.5" hidden="1" x14ac:dyDescent="0.35">
      <c r="A492" s="249"/>
      <c r="B492" s="250">
        <v>39018682</v>
      </c>
      <c r="C492" s="251"/>
      <c r="D492" s="252" t="s">
        <v>2402</v>
      </c>
      <c r="E492" s="252" t="s">
        <v>491</v>
      </c>
      <c r="F492" s="250" t="s">
        <v>492</v>
      </c>
      <c r="G492" s="252" t="s">
        <v>792</v>
      </c>
      <c r="H492" s="252" t="s">
        <v>496</v>
      </c>
      <c r="I492" s="253">
        <v>45309</v>
      </c>
      <c r="J492" s="254">
        <v>0.03</v>
      </c>
      <c r="K492" s="252" t="s">
        <v>501</v>
      </c>
      <c r="L492" s="252" t="s">
        <v>2365</v>
      </c>
      <c r="M492" s="252" t="s">
        <v>2405</v>
      </c>
      <c r="N492" s="249"/>
      <c r="O492" s="249"/>
      <c r="P492" s="249"/>
      <c r="Q492" s="249"/>
      <c r="R492" s="249"/>
      <c r="S492" s="249"/>
      <c r="T492" s="249"/>
      <c r="U492" s="249"/>
    </row>
    <row r="493" spans="1:21" s="289" customFormat="1" ht="26.5" hidden="1" x14ac:dyDescent="0.35">
      <c r="A493" s="283"/>
      <c r="B493" s="284">
        <v>39050055</v>
      </c>
      <c r="C493" s="285"/>
      <c r="D493" s="286" t="s">
        <v>2402</v>
      </c>
      <c r="E493" s="286" t="s">
        <v>491</v>
      </c>
      <c r="F493" s="284" t="s">
        <v>492</v>
      </c>
      <c r="G493" s="286" t="s">
        <v>1400</v>
      </c>
      <c r="H493" s="286" t="s">
        <v>590</v>
      </c>
      <c r="I493" s="287">
        <v>45323</v>
      </c>
      <c r="J493" s="288">
        <v>3754.89</v>
      </c>
      <c r="K493" s="283"/>
      <c r="L493" s="283"/>
      <c r="M493" s="283"/>
      <c r="N493" s="283"/>
      <c r="O493" s="283"/>
      <c r="P493" s="283"/>
      <c r="Q493" s="283"/>
      <c r="R493" s="283"/>
      <c r="S493" s="283"/>
      <c r="T493" s="283"/>
      <c r="U493" s="283"/>
    </row>
    <row r="494" spans="1:21" s="289" customFormat="1" ht="26.5" hidden="1" x14ac:dyDescent="0.35">
      <c r="A494" s="283"/>
      <c r="B494" s="284">
        <v>39050056</v>
      </c>
      <c r="C494" s="285"/>
      <c r="D494" s="286" t="s">
        <v>2402</v>
      </c>
      <c r="E494" s="286" t="s">
        <v>491</v>
      </c>
      <c r="F494" s="284" t="s">
        <v>492</v>
      </c>
      <c r="G494" s="286" t="s">
        <v>1400</v>
      </c>
      <c r="H494" s="286" t="s">
        <v>590</v>
      </c>
      <c r="I494" s="287">
        <v>45323</v>
      </c>
      <c r="J494" s="288">
        <v>-43.07</v>
      </c>
      <c r="K494" s="283"/>
      <c r="L494" s="283"/>
      <c r="M494" s="283"/>
      <c r="N494" s="283"/>
      <c r="O494" s="283"/>
      <c r="P494" s="283"/>
      <c r="Q494" s="283"/>
      <c r="R494" s="283"/>
      <c r="S494" s="283"/>
      <c r="T494" s="283"/>
      <c r="U494" s="283"/>
    </row>
    <row r="495" spans="1:21" s="289" customFormat="1" ht="26.5" hidden="1" x14ac:dyDescent="0.35">
      <c r="A495" s="283"/>
      <c r="B495" s="284">
        <v>39050046</v>
      </c>
      <c r="C495" s="285"/>
      <c r="D495" s="286" t="s">
        <v>2402</v>
      </c>
      <c r="E495" s="286" t="s">
        <v>491</v>
      </c>
      <c r="F495" s="284" t="s">
        <v>492</v>
      </c>
      <c r="G495" s="286" t="s">
        <v>1400</v>
      </c>
      <c r="H495" s="286" t="s">
        <v>590</v>
      </c>
      <c r="I495" s="287">
        <v>45323</v>
      </c>
      <c r="J495" s="288">
        <v>-1.56</v>
      </c>
      <c r="K495" s="283"/>
      <c r="L495" s="283"/>
      <c r="M495" s="283"/>
      <c r="N495" s="283"/>
      <c r="O495" s="283"/>
      <c r="P495" s="283"/>
      <c r="Q495" s="283"/>
      <c r="R495" s="283"/>
      <c r="S495" s="283"/>
      <c r="T495" s="283"/>
      <c r="U495" s="283"/>
    </row>
    <row r="496" spans="1:21" s="289" customFormat="1" ht="26.5" hidden="1" x14ac:dyDescent="0.35">
      <c r="A496" s="283"/>
      <c r="B496" s="284">
        <v>49292112</v>
      </c>
      <c r="C496" s="285"/>
      <c r="D496" s="286" t="s">
        <v>2402</v>
      </c>
      <c r="E496" s="286" t="s">
        <v>491</v>
      </c>
      <c r="F496" s="284" t="s">
        <v>492</v>
      </c>
      <c r="G496" s="286" t="s">
        <v>764</v>
      </c>
      <c r="H496" s="286" t="s">
        <v>496</v>
      </c>
      <c r="I496" s="287">
        <v>45454</v>
      </c>
      <c r="J496" s="288">
        <v>451.99</v>
      </c>
      <c r="K496" s="283"/>
      <c r="L496" s="283"/>
      <c r="M496" s="283"/>
      <c r="N496" s="283"/>
      <c r="O496" s="283"/>
      <c r="P496" s="283"/>
      <c r="Q496" s="283"/>
      <c r="R496" s="283"/>
      <c r="S496" s="283"/>
      <c r="T496" s="283"/>
      <c r="U496" s="283"/>
    </row>
    <row r="497" spans="1:21" s="255" customFormat="1" ht="26.5" hidden="1" x14ac:dyDescent="0.35">
      <c r="A497" s="249"/>
      <c r="B497" s="250">
        <v>49368165</v>
      </c>
      <c r="C497" s="251"/>
      <c r="D497" s="252" t="s">
        <v>2402</v>
      </c>
      <c r="E497" s="252" t="s">
        <v>491</v>
      </c>
      <c r="F497" s="250" t="s">
        <v>492</v>
      </c>
      <c r="G497" s="252" t="s">
        <v>792</v>
      </c>
      <c r="H497" s="252" t="s">
        <v>496</v>
      </c>
      <c r="I497" s="253">
        <v>45454</v>
      </c>
      <c r="J497" s="254">
        <v>31.64</v>
      </c>
      <c r="K497" s="249"/>
      <c r="L497" s="249"/>
      <c r="M497" s="249"/>
      <c r="N497" s="249"/>
      <c r="O497" s="249"/>
      <c r="P497" s="249"/>
      <c r="Q497" s="249"/>
      <c r="R497" s="249"/>
      <c r="S497" s="249"/>
      <c r="T497" s="249"/>
      <c r="U497" s="249"/>
    </row>
    <row r="498" spans="1:21" s="289" customFormat="1" ht="26.5" hidden="1" x14ac:dyDescent="0.35">
      <c r="A498" s="283"/>
      <c r="B498" s="284">
        <v>49702586</v>
      </c>
      <c r="C498" s="285"/>
      <c r="D498" s="286" t="s">
        <v>2402</v>
      </c>
      <c r="E498" s="286" t="s">
        <v>491</v>
      </c>
      <c r="F498" s="284" t="s">
        <v>492</v>
      </c>
      <c r="G498" s="286" t="s">
        <v>1262</v>
      </c>
      <c r="H498" s="286" t="s">
        <v>496</v>
      </c>
      <c r="I498" s="287">
        <v>45365</v>
      </c>
      <c r="J498" s="288">
        <v>125.51</v>
      </c>
      <c r="K498" s="283"/>
      <c r="L498" s="283"/>
      <c r="M498" s="283"/>
      <c r="N498" s="283"/>
      <c r="O498" s="283"/>
      <c r="P498" s="283"/>
      <c r="Q498" s="283"/>
      <c r="R498" s="283"/>
      <c r="S498" s="283"/>
      <c r="T498" s="283"/>
      <c r="U498" s="283"/>
    </row>
    <row r="499" spans="1:21" s="289" customFormat="1" ht="26.5" hidden="1" x14ac:dyDescent="0.35">
      <c r="A499" s="283"/>
      <c r="B499" s="284">
        <v>49702543</v>
      </c>
      <c r="C499" s="285"/>
      <c r="D499" s="286" t="s">
        <v>2402</v>
      </c>
      <c r="E499" s="286" t="s">
        <v>491</v>
      </c>
      <c r="F499" s="284" t="s">
        <v>492</v>
      </c>
      <c r="G499" s="286" t="s">
        <v>1262</v>
      </c>
      <c r="H499" s="286" t="s">
        <v>496</v>
      </c>
      <c r="I499" s="287">
        <v>45460</v>
      </c>
      <c r="J499" s="288">
        <v>30.73</v>
      </c>
      <c r="K499" s="283"/>
      <c r="L499" s="283"/>
      <c r="M499" s="283"/>
      <c r="N499" s="283"/>
      <c r="O499" s="283"/>
      <c r="P499" s="283"/>
      <c r="Q499" s="283"/>
      <c r="R499" s="283"/>
      <c r="S499" s="283"/>
      <c r="T499" s="283"/>
      <c r="U499" s="283"/>
    </row>
    <row r="500" spans="1:21" s="289" customFormat="1" ht="26.5" hidden="1" x14ac:dyDescent="0.35">
      <c r="A500" s="283"/>
      <c r="B500" s="284">
        <v>49482784</v>
      </c>
      <c r="C500" s="285"/>
      <c r="D500" s="286" t="s">
        <v>2402</v>
      </c>
      <c r="E500" s="286" t="s">
        <v>491</v>
      </c>
      <c r="F500" s="284" t="s">
        <v>492</v>
      </c>
      <c r="G500" s="286" t="s">
        <v>1262</v>
      </c>
      <c r="H500" s="286" t="s">
        <v>496</v>
      </c>
      <c r="I500" s="287">
        <v>45455</v>
      </c>
      <c r="J500" s="288">
        <v>109</v>
      </c>
      <c r="K500" s="283"/>
      <c r="L500" s="283"/>
      <c r="M500" s="283"/>
      <c r="N500" s="283"/>
      <c r="O500" s="283"/>
      <c r="P500" s="283"/>
      <c r="Q500" s="283"/>
      <c r="R500" s="283"/>
      <c r="S500" s="283"/>
      <c r="T500" s="283"/>
      <c r="U500" s="283"/>
    </row>
    <row r="501" spans="1:21" s="289" customFormat="1" ht="26.5" hidden="1" x14ac:dyDescent="0.35">
      <c r="A501" s="283"/>
      <c r="B501" s="284">
        <v>49482788</v>
      </c>
      <c r="C501" s="285"/>
      <c r="D501" s="286" t="s">
        <v>2402</v>
      </c>
      <c r="E501" s="286" t="s">
        <v>491</v>
      </c>
      <c r="F501" s="284" t="s">
        <v>492</v>
      </c>
      <c r="G501" s="286" t="s">
        <v>1262</v>
      </c>
      <c r="H501" s="286" t="s">
        <v>496</v>
      </c>
      <c r="I501" s="287">
        <v>45455</v>
      </c>
      <c r="J501" s="288">
        <v>240</v>
      </c>
      <c r="K501" s="283"/>
      <c r="L501" s="283"/>
      <c r="M501" s="283"/>
      <c r="N501" s="283"/>
      <c r="O501" s="283"/>
      <c r="P501" s="283"/>
      <c r="Q501" s="283"/>
      <c r="R501" s="283"/>
      <c r="S501" s="283"/>
      <c r="T501" s="283"/>
      <c r="U501" s="283"/>
    </row>
    <row r="502" spans="1:21" s="289" customFormat="1" ht="26.5" hidden="1" x14ac:dyDescent="0.35">
      <c r="A502" s="283"/>
      <c r="B502" s="284">
        <v>49482786</v>
      </c>
      <c r="C502" s="285"/>
      <c r="D502" s="286" t="s">
        <v>2402</v>
      </c>
      <c r="E502" s="286" t="s">
        <v>491</v>
      </c>
      <c r="F502" s="284" t="s">
        <v>492</v>
      </c>
      <c r="G502" s="286" t="s">
        <v>1262</v>
      </c>
      <c r="H502" s="286" t="s">
        <v>496</v>
      </c>
      <c r="I502" s="287">
        <v>45455</v>
      </c>
      <c r="J502" s="288">
        <v>218</v>
      </c>
      <c r="K502" s="283"/>
      <c r="L502" s="283"/>
      <c r="M502" s="283"/>
      <c r="N502" s="283"/>
      <c r="O502" s="283"/>
      <c r="P502" s="283"/>
      <c r="Q502" s="283"/>
      <c r="R502" s="283"/>
      <c r="S502" s="283"/>
      <c r="T502" s="283"/>
      <c r="U502" s="283"/>
    </row>
    <row r="503" spans="1:21" s="255" customFormat="1" ht="26.5" hidden="1" x14ac:dyDescent="0.35">
      <c r="A503" s="249"/>
      <c r="B503" s="250">
        <v>49559261</v>
      </c>
      <c r="C503" s="251"/>
      <c r="D503" s="252" t="s">
        <v>2402</v>
      </c>
      <c r="E503" s="252" t="s">
        <v>491</v>
      </c>
      <c r="F503" s="250" t="s">
        <v>492</v>
      </c>
      <c r="G503" s="252" t="s">
        <v>792</v>
      </c>
      <c r="H503" s="252" t="s">
        <v>496</v>
      </c>
      <c r="I503" s="253">
        <v>45456</v>
      </c>
      <c r="J503" s="254">
        <v>71.33</v>
      </c>
      <c r="K503" s="249"/>
      <c r="L503" s="249"/>
      <c r="M503" s="249"/>
      <c r="N503" s="249"/>
      <c r="O503" s="249"/>
      <c r="P503" s="249"/>
      <c r="Q503" s="249"/>
      <c r="R503" s="249"/>
      <c r="S503" s="249"/>
      <c r="T503" s="249"/>
      <c r="U503" s="249"/>
    </row>
    <row r="504" spans="1:21" s="255" customFormat="1" ht="26.5" hidden="1" x14ac:dyDescent="0.35">
      <c r="A504" s="249"/>
      <c r="B504" s="250">
        <v>49559260</v>
      </c>
      <c r="C504" s="251"/>
      <c r="D504" s="252" t="s">
        <v>2402</v>
      </c>
      <c r="E504" s="252" t="s">
        <v>491</v>
      </c>
      <c r="F504" s="250" t="s">
        <v>492</v>
      </c>
      <c r="G504" s="252" t="s">
        <v>792</v>
      </c>
      <c r="H504" s="252" t="s">
        <v>496</v>
      </c>
      <c r="I504" s="253">
        <v>45454</v>
      </c>
      <c r="J504" s="254">
        <v>-31.64</v>
      </c>
      <c r="K504" s="249"/>
      <c r="L504" s="249"/>
      <c r="M504" s="249"/>
      <c r="N504" s="249"/>
      <c r="O504" s="249"/>
      <c r="P504" s="249"/>
      <c r="Q504" s="249"/>
      <c r="R504" s="249"/>
      <c r="S504" s="249"/>
      <c r="T504" s="249"/>
      <c r="U504" s="249"/>
    </row>
    <row r="505" spans="1:21" s="255" customFormat="1" ht="26.5" hidden="1" x14ac:dyDescent="0.35">
      <c r="A505" s="249"/>
      <c r="B505" s="250">
        <v>49750340</v>
      </c>
      <c r="C505" s="251"/>
      <c r="D505" s="252" t="s">
        <v>2402</v>
      </c>
      <c r="E505" s="252" t="s">
        <v>491</v>
      </c>
      <c r="F505" s="250" t="s">
        <v>492</v>
      </c>
      <c r="G505" s="252" t="s">
        <v>792</v>
      </c>
      <c r="H505" s="252" t="s">
        <v>496</v>
      </c>
      <c r="I505" s="253">
        <v>45460</v>
      </c>
      <c r="J505" s="254">
        <v>10.94</v>
      </c>
      <c r="K505" s="249"/>
      <c r="L505" s="249"/>
      <c r="M505" s="249"/>
      <c r="N505" s="249"/>
      <c r="O505" s="249"/>
      <c r="P505" s="249"/>
      <c r="Q505" s="249"/>
      <c r="R505" s="249"/>
      <c r="S505" s="249"/>
      <c r="T505" s="249"/>
      <c r="U505" s="249"/>
    </row>
    <row r="506" spans="1:21" s="289" customFormat="1" ht="26.5" hidden="1" x14ac:dyDescent="0.35">
      <c r="A506" s="283"/>
      <c r="B506" s="284">
        <v>49466617</v>
      </c>
      <c r="C506" s="285"/>
      <c r="D506" s="286" t="s">
        <v>2402</v>
      </c>
      <c r="E506" s="286" t="s">
        <v>491</v>
      </c>
      <c r="F506" s="284" t="s">
        <v>492</v>
      </c>
      <c r="G506" s="286" t="s">
        <v>764</v>
      </c>
      <c r="H506" s="286" t="s">
        <v>496</v>
      </c>
      <c r="I506" s="287">
        <v>45454</v>
      </c>
      <c r="J506" s="288">
        <v>-451.99</v>
      </c>
      <c r="K506" s="283"/>
      <c r="L506" s="283"/>
      <c r="M506" s="283"/>
      <c r="N506" s="283"/>
      <c r="O506" s="283"/>
      <c r="P506" s="283"/>
      <c r="Q506" s="283"/>
      <c r="R506" s="283"/>
      <c r="S506" s="283"/>
      <c r="T506" s="283"/>
      <c r="U506" s="283"/>
    </row>
    <row r="507" spans="1:21" s="289" customFormat="1" ht="26.5" hidden="1" x14ac:dyDescent="0.35">
      <c r="A507" s="283"/>
      <c r="B507" s="284">
        <v>54609064</v>
      </c>
      <c r="C507" s="285"/>
      <c r="D507" s="286" t="s">
        <v>2402</v>
      </c>
      <c r="E507" s="286" t="s">
        <v>491</v>
      </c>
      <c r="F507" s="284" t="s">
        <v>492</v>
      </c>
      <c r="G507" s="286" t="s">
        <v>1262</v>
      </c>
      <c r="H507" s="286" t="s">
        <v>496</v>
      </c>
      <c r="I507" s="287">
        <v>45586</v>
      </c>
      <c r="J507" s="288">
        <v>-211.43</v>
      </c>
      <c r="K507" s="283"/>
      <c r="L507" s="283"/>
      <c r="M507" s="283"/>
      <c r="N507" s="283"/>
      <c r="O507" s="283"/>
      <c r="P507" s="283"/>
      <c r="Q507" s="283"/>
      <c r="R507" s="283"/>
      <c r="S507" s="283"/>
      <c r="T507" s="283"/>
      <c r="U507" s="283"/>
    </row>
    <row r="508" spans="1:21" s="255" customFormat="1" ht="26.5" hidden="1" x14ac:dyDescent="0.35">
      <c r="A508" s="249"/>
      <c r="B508" s="250">
        <v>54635234</v>
      </c>
      <c r="C508" s="251"/>
      <c r="D508" s="252" t="s">
        <v>2402</v>
      </c>
      <c r="E508" s="252" t="s">
        <v>491</v>
      </c>
      <c r="F508" s="250" t="s">
        <v>492</v>
      </c>
      <c r="G508" s="252" t="s">
        <v>792</v>
      </c>
      <c r="H508" s="252" t="s">
        <v>496</v>
      </c>
      <c r="I508" s="253">
        <v>45586</v>
      </c>
      <c r="J508" s="254">
        <v>-14.8</v>
      </c>
      <c r="K508" s="249"/>
      <c r="L508" s="249"/>
      <c r="M508" s="249"/>
      <c r="N508" s="249"/>
      <c r="O508" s="249"/>
      <c r="P508" s="249"/>
      <c r="Q508" s="249"/>
      <c r="R508" s="249"/>
      <c r="S508" s="249"/>
      <c r="T508" s="249"/>
      <c r="U508" s="249"/>
    </row>
    <row r="509" spans="1:21" s="255" customFormat="1" ht="39.5" hidden="1" x14ac:dyDescent="0.35">
      <c r="A509" s="249"/>
      <c r="B509" s="250">
        <v>12635445</v>
      </c>
      <c r="C509" s="251"/>
      <c r="D509" s="252" t="s">
        <v>2402</v>
      </c>
      <c r="E509" s="252" t="s">
        <v>491</v>
      </c>
      <c r="F509" s="250" t="s">
        <v>492</v>
      </c>
      <c r="G509" s="252" t="s">
        <v>792</v>
      </c>
      <c r="H509" s="252" t="s">
        <v>496</v>
      </c>
      <c r="I509" s="253">
        <v>45209</v>
      </c>
      <c r="J509" s="254">
        <v>11.64</v>
      </c>
      <c r="K509" s="252" t="s">
        <v>501</v>
      </c>
      <c r="L509" s="252" t="s">
        <v>2365</v>
      </c>
      <c r="M509" s="252" t="s">
        <v>2406</v>
      </c>
      <c r="N509" s="249"/>
      <c r="O509" s="249"/>
      <c r="P509" s="249"/>
      <c r="Q509" s="249"/>
      <c r="R509" s="249"/>
      <c r="S509" s="249"/>
      <c r="T509" s="249"/>
      <c r="U509" s="249"/>
    </row>
    <row r="510" spans="1:21" s="255" customFormat="1" ht="39.5" hidden="1" x14ac:dyDescent="0.35">
      <c r="A510" s="249"/>
      <c r="B510" s="250">
        <v>40668271</v>
      </c>
      <c r="C510" s="251"/>
      <c r="D510" s="252" t="s">
        <v>2402</v>
      </c>
      <c r="E510" s="252" t="s">
        <v>491</v>
      </c>
      <c r="F510" s="250" t="s">
        <v>492</v>
      </c>
      <c r="G510" s="252" t="s">
        <v>792</v>
      </c>
      <c r="H510" s="252" t="s">
        <v>496</v>
      </c>
      <c r="I510" s="253">
        <v>45351</v>
      </c>
      <c r="J510" s="254">
        <v>11.2</v>
      </c>
      <c r="K510" s="252" t="s">
        <v>501</v>
      </c>
      <c r="L510" s="252" t="s">
        <v>2365</v>
      </c>
      <c r="M510" s="252" t="s">
        <v>2407</v>
      </c>
      <c r="N510" s="249"/>
      <c r="O510" s="249"/>
      <c r="P510" s="249"/>
      <c r="Q510" s="249"/>
      <c r="R510" s="249"/>
      <c r="S510" s="249"/>
      <c r="T510" s="249"/>
      <c r="U510" s="249"/>
    </row>
    <row r="511" spans="1:21" s="289" customFormat="1" ht="26.5" hidden="1" x14ac:dyDescent="0.35">
      <c r="A511" s="283"/>
      <c r="B511" s="284">
        <v>40637579</v>
      </c>
      <c r="C511" s="285"/>
      <c r="D511" s="286" t="s">
        <v>2402</v>
      </c>
      <c r="E511" s="286" t="s">
        <v>491</v>
      </c>
      <c r="F511" s="284" t="s">
        <v>492</v>
      </c>
      <c r="G511" s="286" t="s">
        <v>1262</v>
      </c>
      <c r="H511" s="286" t="s">
        <v>496</v>
      </c>
      <c r="I511" s="287">
        <v>45337</v>
      </c>
      <c r="J511" s="288">
        <v>494.52</v>
      </c>
      <c r="K511" s="283"/>
      <c r="L511" s="283"/>
      <c r="M511" s="283"/>
      <c r="N511" s="283"/>
      <c r="O511" s="283"/>
      <c r="P511" s="283"/>
      <c r="Q511" s="283"/>
      <c r="R511" s="283"/>
      <c r="S511" s="283"/>
      <c r="T511" s="283"/>
      <c r="U511" s="283"/>
    </row>
    <row r="512" spans="1:21" s="289" customFormat="1" ht="26.5" hidden="1" x14ac:dyDescent="0.35">
      <c r="A512" s="283"/>
      <c r="B512" s="284">
        <v>40637558</v>
      </c>
      <c r="C512" s="285"/>
      <c r="D512" s="286" t="s">
        <v>2402</v>
      </c>
      <c r="E512" s="286" t="s">
        <v>491</v>
      </c>
      <c r="F512" s="284" t="s">
        <v>492</v>
      </c>
      <c r="G512" s="286" t="s">
        <v>1058</v>
      </c>
      <c r="H512" s="286" t="s">
        <v>496</v>
      </c>
      <c r="I512" s="287">
        <v>45363</v>
      </c>
      <c r="J512" s="288">
        <v>13.24</v>
      </c>
      <c r="K512" s="283"/>
      <c r="L512" s="283"/>
      <c r="M512" s="283"/>
      <c r="N512" s="283"/>
      <c r="O512" s="283"/>
      <c r="P512" s="283"/>
      <c r="Q512" s="283"/>
      <c r="R512" s="283"/>
      <c r="S512" s="283"/>
      <c r="T512" s="283"/>
      <c r="U512" s="283"/>
    </row>
    <row r="513" spans="1:21" s="255" customFormat="1" ht="39.5" hidden="1" x14ac:dyDescent="0.35">
      <c r="A513" s="249"/>
      <c r="B513" s="250">
        <v>40694808</v>
      </c>
      <c r="C513" s="251"/>
      <c r="D513" s="252" t="s">
        <v>2402</v>
      </c>
      <c r="E513" s="252" t="s">
        <v>491</v>
      </c>
      <c r="F513" s="250" t="s">
        <v>492</v>
      </c>
      <c r="G513" s="252" t="s">
        <v>792</v>
      </c>
      <c r="H513" s="252" t="s">
        <v>496</v>
      </c>
      <c r="I513" s="253">
        <v>45366</v>
      </c>
      <c r="J513" s="254">
        <v>14.52</v>
      </c>
      <c r="K513" s="252" t="s">
        <v>501</v>
      </c>
      <c r="L513" s="252" t="s">
        <v>2365</v>
      </c>
      <c r="M513" s="252" t="s">
        <v>2388</v>
      </c>
      <c r="N513" s="249"/>
      <c r="O513" s="249"/>
      <c r="P513" s="249"/>
      <c r="Q513" s="249"/>
      <c r="R513" s="249"/>
      <c r="S513" s="249"/>
      <c r="T513" s="249"/>
      <c r="U513" s="249"/>
    </row>
    <row r="514" spans="1:21" s="255" customFormat="1" ht="39.5" hidden="1" x14ac:dyDescent="0.35">
      <c r="A514" s="249"/>
      <c r="B514" s="250">
        <v>40694809</v>
      </c>
      <c r="C514" s="251"/>
      <c r="D514" s="252" t="s">
        <v>2402</v>
      </c>
      <c r="E514" s="252" t="s">
        <v>491</v>
      </c>
      <c r="F514" s="250" t="s">
        <v>492</v>
      </c>
      <c r="G514" s="252" t="s">
        <v>792</v>
      </c>
      <c r="H514" s="252" t="s">
        <v>496</v>
      </c>
      <c r="I514" s="253">
        <v>45366</v>
      </c>
      <c r="J514" s="254">
        <v>4.16</v>
      </c>
      <c r="K514" s="252" t="s">
        <v>501</v>
      </c>
      <c r="L514" s="252" t="s">
        <v>2365</v>
      </c>
      <c r="M514" s="252" t="s">
        <v>2388</v>
      </c>
      <c r="N514" s="249"/>
      <c r="O514" s="249"/>
      <c r="P514" s="249"/>
      <c r="Q514" s="249"/>
      <c r="R514" s="249"/>
      <c r="S514" s="249"/>
      <c r="T514" s="249"/>
      <c r="U514" s="249"/>
    </row>
    <row r="515" spans="1:21" s="289" customFormat="1" ht="26.5" hidden="1" x14ac:dyDescent="0.35">
      <c r="A515" s="283"/>
      <c r="B515" s="284">
        <v>40682306</v>
      </c>
      <c r="C515" s="285"/>
      <c r="D515" s="286" t="s">
        <v>2402</v>
      </c>
      <c r="E515" s="286" t="s">
        <v>491</v>
      </c>
      <c r="F515" s="284" t="s">
        <v>492</v>
      </c>
      <c r="G515" s="286" t="s">
        <v>1262</v>
      </c>
      <c r="H515" s="286" t="s">
        <v>496</v>
      </c>
      <c r="I515" s="287">
        <v>45366</v>
      </c>
      <c r="J515" s="288">
        <v>207.42</v>
      </c>
      <c r="K515" s="283"/>
      <c r="L515" s="283"/>
      <c r="M515" s="283"/>
      <c r="N515" s="283"/>
      <c r="O515" s="283"/>
      <c r="P515" s="283"/>
      <c r="Q515" s="283"/>
      <c r="R515" s="283"/>
      <c r="S515" s="283"/>
      <c r="T515" s="283"/>
      <c r="U515" s="283"/>
    </row>
    <row r="516" spans="1:21" s="289" customFormat="1" ht="26.5" hidden="1" x14ac:dyDescent="0.35">
      <c r="A516" s="283"/>
      <c r="B516" s="284">
        <v>40682308</v>
      </c>
      <c r="C516" s="285"/>
      <c r="D516" s="286" t="s">
        <v>2402</v>
      </c>
      <c r="E516" s="286" t="s">
        <v>491</v>
      </c>
      <c r="F516" s="284" t="s">
        <v>492</v>
      </c>
      <c r="G516" s="286" t="s">
        <v>1262</v>
      </c>
      <c r="H516" s="286" t="s">
        <v>496</v>
      </c>
      <c r="I516" s="287">
        <v>45366</v>
      </c>
      <c r="J516" s="288">
        <v>59.4</v>
      </c>
      <c r="K516" s="283"/>
      <c r="L516" s="283"/>
      <c r="M516" s="283"/>
      <c r="N516" s="283"/>
      <c r="O516" s="283"/>
      <c r="P516" s="283"/>
      <c r="Q516" s="283"/>
      <c r="R516" s="283"/>
      <c r="S516" s="283"/>
      <c r="T516" s="283"/>
      <c r="U516" s="283"/>
    </row>
    <row r="517" spans="1:21" s="289" customFormat="1" ht="26.5" hidden="1" x14ac:dyDescent="0.35">
      <c r="A517" s="283"/>
      <c r="B517" s="284">
        <v>40658355</v>
      </c>
      <c r="C517" s="285"/>
      <c r="D517" s="286" t="s">
        <v>2402</v>
      </c>
      <c r="E517" s="286" t="s">
        <v>491</v>
      </c>
      <c r="F517" s="284" t="s">
        <v>492</v>
      </c>
      <c r="G517" s="286" t="s">
        <v>1262</v>
      </c>
      <c r="H517" s="286" t="s">
        <v>496</v>
      </c>
      <c r="I517" s="287">
        <v>45351</v>
      </c>
      <c r="J517" s="288">
        <v>160</v>
      </c>
      <c r="K517" s="283"/>
      <c r="L517" s="283"/>
      <c r="M517" s="283"/>
      <c r="N517" s="283"/>
      <c r="O517" s="283"/>
      <c r="P517" s="283"/>
      <c r="Q517" s="283"/>
      <c r="R517" s="283"/>
      <c r="S517" s="283"/>
      <c r="T517" s="283"/>
      <c r="U517" s="283"/>
    </row>
    <row r="518" spans="1:21" s="255" customFormat="1" ht="39.5" hidden="1" x14ac:dyDescent="0.35">
      <c r="A518" s="249"/>
      <c r="B518" s="250">
        <v>40646656</v>
      </c>
      <c r="C518" s="251"/>
      <c r="D518" s="252" t="s">
        <v>2402</v>
      </c>
      <c r="E518" s="252" t="s">
        <v>491</v>
      </c>
      <c r="F518" s="250" t="s">
        <v>492</v>
      </c>
      <c r="G518" s="252" t="s">
        <v>792</v>
      </c>
      <c r="H518" s="252" t="s">
        <v>496</v>
      </c>
      <c r="I518" s="253">
        <v>45337</v>
      </c>
      <c r="J518" s="254">
        <v>34.619999999999997</v>
      </c>
      <c r="K518" s="252" t="s">
        <v>501</v>
      </c>
      <c r="L518" s="252" t="s">
        <v>2365</v>
      </c>
      <c r="M518" s="252" t="s">
        <v>2390</v>
      </c>
      <c r="N518" s="249"/>
      <c r="O518" s="249"/>
      <c r="P518" s="249"/>
      <c r="Q518" s="249"/>
      <c r="R518" s="249"/>
      <c r="S518" s="249"/>
      <c r="T518" s="249"/>
      <c r="U518" s="249"/>
    </row>
    <row r="519" spans="1:21" s="255" customFormat="1" ht="39.5" hidden="1" x14ac:dyDescent="0.35">
      <c r="A519" s="249"/>
      <c r="B519" s="250">
        <v>40646657</v>
      </c>
      <c r="C519" s="251"/>
      <c r="D519" s="252" t="s">
        <v>2402</v>
      </c>
      <c r="E519" s="252" t="s">
        <v>491</v>
      </c>
      <c r="F519" s="250" t="s">
        <v>492</v>
      </c>
      <c r="G519" s="252" t="s">
        <v>792</v>
      </c>
      <c r="H519" s="252" t="s">
        <v>496</v>
      </c>
      <c r="I519" s="253">
        <v>45363</v>
      </c>
      <c r="J519" s="254">
        <v>0.93</v>
      </c>
      <c r="K519" s="252" t="s">
        <v>501</v>
      </c>
      <c r="L519" s="252" t="s">
        <v>2365</v>
      </c>
      <c r="M519" s="252" t="s">
        <v>2390</v>
      </c>
      <c r="N519" s="249"/>
      <c r="O519" s="249"/>
      <c r="P519" s="249"/>
      <c r="Q519" s="249"/>
      <c r="R519" s="249"/>
      <c r="S519" s="249"/>
      <c r="T519" s="249"/>
      <c r="U519" s="249"/>
    </row>
    <row r="520" spans="1:21" s="255" customFormat="1" ht="39.5" hidden="1" x14ac:dyDescent="0.35">
      <c r="A520" s="249"/>
      <c r="B520" s="250">
        <v>40378314</v>
      </c>
      <c r="C520" s="251"/>
      <c r="D520" s="252" t="s">
        <v>2402</v>
      </c>
      <c r="E520" s="252" t="s">
        <v>491</v>
      </c>
      <c r="F520" s="250" t="s">
        <v>492</v>
      </c>
      <c r="G520" s="252" t="s">
        <v>792</v>
      </c>
      <c r="H520" s="252" t="s">
        <v>590</v>
      </c>
      <c r="I520" s="253">
        <v>45354</v>
      </c>
      <c r="J520" s="254">
        <v>-0.15</v>
      </c>
      <c r="K520" s="252" t="s">
        <v>501</v>
      </c>
      <c r="L520" s="252" t="s">
        <v>2365</v>
      </c>
      <c r="M520" s="252" t="s">
        <v>2408</v>
      </c>
      <c r="N520" s="249"/>
      <c r="O520" s="249"/>
      <c r="P520" s="249"/>
      <c r="Q520" s="249"/>
      <c r="R520" s="249"/>
      <c r="S520" s="249"/>
      <c r="T520" s="249"/>
      <c r="U520" s="249"/>
    </row>
    <row r="521" spans="1:21" s="255" customFormat="1" ht="39.5" hidden="1" x14ac:dyDescent="0.35">
      <c r="A521" s="249"/>
      <c r="B521" s="250">
        <v>40409721</v>
      </c>
      <c r="C521" s="251"/>
      <c r="D521" s="252" t="s">
        <v>2402</v>
      </c>
      <c r="E521" s="252" t="s">
        <v>491</v>
      </c>
      <c r="F521" s="250" t="s">
        <v>492</v>
      </c>
      <c r="G521" s="252" t="s">
        <v>792</v>
      </c>
      <c r="H521" s="252" t="s">
        <v>590</v>
      </c>
      <c r="I521" s="253">
        <v>45350</v>
      </c>
      <c r="J521" s="254">
        <v>429.02</v>
      </c>
      <c r="K521" s="252" t="s">
        <v>501</v>
      </c>
      <c r="L521" s="252" t="s">
        <v>2365</v>
      </c>
      <c r="M521" s="252" t="s">
        <v>2409</v>
      </c>
      <c r="N521" s="249"/>
      <c r="O521" s="249"/>
      <c r="P521" s="249"/>
      <c r="Q521" s="249"/>
      <c r="R521" s="249"/>
      <c r="S521" s="249"/>
      <c r="T521" s="249"/>
      <c r="U521" s="249"/>
    </row>
    <row r="522" spans="1:21" s="289" customFormat="1" hidden="1" x14ac:dyDescent="0.35">
      <c r="A522" s="283"/>
      <c r="B522" s="284">
        <v>40388184</v>
      </c>
      <c r="C522" s="285"/>
      <c r="D522" s="286" t="s">
        <v>2402</v>
      </c>
      <c r="E522" s="286" t="s">
        <v>491</v>
      </c>
      <c r="F522" s="284" t="s">
        <v>492</v>
      </c>
      <c r="G522" s="286" t="s">
        <v>495</v>
      </c>
      <c r="H522" s="286" t="s">
        <v>590</v>
      </c>
      <c r="I522" s="287">
        <v>45341</v>
      </c>
      <c r="J522" s="288">
        <v>55.46</v>
      </c>
      <c r="K522" s="283"/>
      <c r="L522" s="283"/>
      <c r="M522" s="283"/>
      <c r="N522" s="283"/>
      <c r="O522" s="283"/>
      <c r="P522" s="283"/>
      <c r="Q522" s="283"/>
      <c r="R522" s="283"/>
      <c r="S522" s="283"/>
      <c r="T522" s="283"/>
      <c r="U522" s="283"/>
    </row>
    <row r="523" spans="1:21" s="289" customFormat="1" hidden="1" x14ac:dyDescent="0.35">
      <c r="A523" s="283"/>
      <c r="B523" s="284">
        <v>40409955</v>
      </c>
      <c r="C523" s="285"/>
      <c r="D523" s="286" t="s">
        <v>2402</v>
      </c>
      <c r="E523" s="286" t="s">
        <v>491</v>
      </c>
      <c r="F523" s="284" t="s">
        <v>492</v>
      </c>
      <c r="G523" s="286" t="s">
        <v>883</v>
      </c>
      <c r="H523" s="286" t="s">
        <v>590</v>
      </c>
      <c r="I523" s="287">
        <v>45382</v>
      </c>
      <c r="J523" s="288">
        <v>0.16</v>
      </c>
      <c r="K523" s="283"/>
      <c r="L523" s="283"/>
      <c r="M523" s="283"/>
      <c r="N523" s="283"/>
      <c r="O523" s="283"/>
      <c r="P523" s="283"/>
      <c r="Q523" s="283"/>
      <c r="R523" s="283"/>
      <c r="S523" s="283"/>
      <c r="T523" s="283"/>
      <c r="U523" s="283"/>
    </row>
    <row r="524" spans="1:21" s="255" customFormat="1" ht="39.5" hidden="1" x14ac:dyDescent="0.35">
      <c r="A524" s="249"/>
      <c r="B524" s="250">
        <v>40444297</v>
      </c>
      <c r="C524" s="251"/>
      <c r="D524" s="252" t="s">
        <v>2402</v>
      </c>
      <c r="E524" s="252" t="s">
        <v>491</v>
      </c>
      <c r="F524" s="250" t="s">
        <v>492</v>
      </c>
      <c r="G524" s="252" t="s">
        <v>792</v>
      </c>
      <c r="H524" s="252" t="s">
        <v>590</v>
      </c>
      <c r="I524" s="253">
        <v>45335</v>
      </c>
      <c r="J524" s="254">
        <v>19.54</v>
      </c>
      <c r="K524" s="252" t="s">
        <v>501</v>
      </c>
      <c r="L524" s="252" t="s">
        <v>2365</v>
      </c>
      <c r="M524" s="252" t="s">
        <v>2379</v>
      </c>
      <c r="N524" s="249"/>
      <c r="O524" s="249"/>
      <c r="P524" s="249"/>
      <c r="Q524" s="249"/>
      <c r="R524" s="249"/>
      <c r="S524" s="249"/>
      <c r="T524" s="249"/>
      <c r="U524" s="249"/>
    </row>
    <row r="525" spans="1:21" s="289" customFormat="1" hidden="1" x14ac:dyDescent="0.35">
      <c r="A525" s="283"/>
      <c r="B525" s="284">
        <v>40373259</v>
      </c>
      <c r="C525" s="285"/>
      <c r="D525" s="286" t="s">
        <v>2402</v>
      </c>
      <c r="E525" s="286" t="s">
        <v>491</v>
      </c>
      <c r="F525" s="284" t="s">
        <v>492</v>
      </c>
      <c r="G525" s="286" t="s">
        <v>1262</v>
      </c>
      <c r="H525" s="286" t="s">
        <v>590</v>
      </c>
      <c r="I525" s="287">
        <v>45354</v>
      </c>
      <c r="J525" s="288">
        <v>-2.21</v>
      </c>
      <c r="K525" s="283"/>
      <c r="L525" s="283"/>
      <c r="M525" s="283"/>
      <c r="N525" s="283"/>
      <c r="O525" s="283"/>
      <c r="P525" s="283"/>
      <c r="Q525" s="283"/>
      <c r="R525" s="283"/>
      <c r="S525" s="283"/>
      <c r="T525" s="283"/>
      <c r="U525" s="283"/>
    </row>
    <row r="526" spans="1:21" s="289" customFormat="1" hidden="1" x14ac:dyDescent="0.35">
      <c r="A526" s="283"/>
      <c r="B526" s="284">
        <v>40432328</v>
      </c>
      <c r="C526" s="285"/>
      <c r="D526" s="286" t="s">
        <v>2402</v>
      </c>
      <c r="E526" s="286" t="s">
        <v>491</v>
      </c>
      <c r="F526" s="284" t="s">
        <v>492</v>
      </c>
      <c r="G526" s="286" t="s">
        <v>1242</v>
      </c>
      <c r="H526" s="286" t="s">
        <v>590</v>
      </c>
      <c r="I526" s="287">
        <v>45335</v>
      </c>
      <c r="J526" s="288">
        <v>279.10000000000002</v>
      </c>
      <c r="K526" s="283"/>
      <c r="L526" s="283"/>
      <c r="M526" s="283"/>
      <c r="N526" s="283"/>
      <c r="O526" s="283"/>
      <c r="P526" s="283"/>
      <c r="Q526" s="283"/>
      <c r="R526" s="283"/>
      <c r="S526" s="283"/>
      <c r="T526" s="283"/>
      <c r="U526" s="283"/>
    </row>
    <row r="527" spans="1:21" s="289" customFormat="1" hidden="1" x14ac:dyDescent="0.35">
      <c r="A527" s="283"/>
      <c r="B527" s="284">
        <v>40491389</v>
      </c>
      <c r="C527" s="285"/>
      <c r="D527" s="286" t="s">
        <v>2402</v>
      </c>
      <c r="E527" s="286" t="s">
        <v>491</v>
      </c>
      <c r="F527" s="284" t="s">
        <v>492</v>
      </c>
      <c r="G527" s="286" t="s">
        <v>1537</v>
      </c>
      <c r="H527" s="286" t="s">
        <v>590</v>
      </c>
      <c r="I527" s="287">
        <v>45323</v>
      </c>
      <c r="J527" s="288">
        <v>381.93</v>
      </c>
      <c r="K527" s="283"/>
      <c r="L527" s="283"/>
      <c r="M527" s="283"/>
      <c r="N527" s="283"/>
      <c r="O527" s="283"/>
      <c r="P527" s="283"/>
      <c r="Q527" s="283"/>
      <c r="R527" s="283"/>
      <c r="S527" s="283"/>
      <c r="T527" s="283"/>
      <c r="U527" s="283"/>
    </row>
    <row r="528" spans="1:21" s="289" customFormat="1" hidden="1" x14ac:dyDescent="0.35">
      <c r="A528" s="283"/>
      <c r="B528" s="284">
        <v>40491385</v>
      </c>
      <c r="C528" s="285"/>
      <c r="D528" s="286" t="s">
        <v>2402</v>
      </c>
      <c r="E528" s="286" t="s">
        <v>491</v>
      </c>
      <c r="F528" s="284" t="s">
        <v>492</v>
      </c>
      <c r="G528" s="286" t="s">
        <v>1537</v>
      </c>
      <c r="H528" s="286" t="s">
        <v>590</v>
      </c>
      <c r="I528" s="287">
        <v>45323</v>
      </c>
      <c r="J528" s="288">
        <v>583.30999999999995</v>
      </c>
      <c r="K528" s="283"/>
      <c r="L528" s="283"/>
      <c r="M528" s="283"/>
      <c r="N528" s="283"/>
      <c r="O528" s="283"/>
      <c r="P528" s="283"/>
      <c r="Q528" s="283"/>
      <c r="R528" s="283"/>
      <c r="S528" s="283"/>
      <c r="T528" s="283"/>
      <c r="U528" s="283"/>
    </row>
    <row r="529" spans="1:21" s="289" customFormat="1" hidden="1" x14ac:dyDescent="0.35">
      <c r="A529" s="283"/>
      <c r="B529" s="284">
        <v>40491400</v>
      </c>
      <c r="C529" s="285"/>
      <c r="D529" s="286" t="s">
        <v>2402</v>
      </c>
      <c r="E529" s="286" t="s">
        <v>491</v>
      </c>
      <c r="F529" s="284" t="s">
        <v>492</v>
      </c>
      <c r="G529" s="286" t="s">
        <v>1537</v>
      </c>
      <c r="H529" s="286" t="s">
        <v>590</v>
      </c>
      <c r="I529" s="287">
        <v>45323</v>
      </c>
      <c r="J529" s="288">
        <v>-2.58</v>
      </c>
      <c r="K529" s="283"/>
      <c r="L529" s="283"/>
      <c r="M529" s="283"/>
      <c r="N529" s="283"/>
      <c r="O529" s="283"/>
      <c r="P529" s="283"/>
      <c r="Q529" s="283"/>
      <c r="R529" s="283"/>
      <c r="S529" s="283"/>
      <c r="T529" s="283"/>
      <c r="U529" s="283"/>
    </row>
    <row r="530" spans="1:21" s="289" customFormat="1" hidden="1" x14ac:dyDescent="0.35">
      <c r="A530" s="283"/>
      <c r="B530" s="284">
        <v>40491403</v>
      </c>
      <c r="C530" s="285"/>
      <c r="D530" s="286" t="s">
        <v>2402</v>
      </c>
      <c r="E530" s="286" t="s">
        <v>491</v>
      </c>
      <c r="F530" s="284" t="s">
        <v>492</v>
      </c>
      <c r="G530" s="286" t="s">
        <v>1537</v>
      </c>
      <c r="H530" s="286" t="s">
        <v>590</v>
      </c>
      <c r="I530" s="287">
        <v>45323</v>
      </c>
      <c r="J530" s="288">
        <v>-5.75</v>
      </c>
      <c r="K530" s="283"/>
      <c r="L530" s="283"/>
      <c r="M530" s="283"/>
      <c r="N530" s="283"/>
      <c r="O530" s="283"/>
      <c r="P530" s="283"/>
      <c r="Q530" s="283"/>
      <c r="R530" s="283"/>
      <c r="S530" s="283"/>
      <c r="T530" s="283"/>
      <c r="U530" s="283"/>
    </row>
    <row r="531" spans="1:21" s="289" customFormat="1" hidden="1" x14ac:dyDescent="0.35">
      <c r="A531" s="283"/>
      <c r="B531" s="284">
        <v>40491397</v>
      </c>
      <c r="C531" s="285"/>
      <c r="D531" s="286" t="s">
        <v>2402</v>
      </c>
      <c r="E531" s="286" t="s">
        <v>491</v>
      </c>
      <c r="F531" s="284" t="s">
        <v>492</v>
      </c>
      <c r="G531" s="286" t="s">
        <v>1537</v>
      </c>
      <c r="H531" s="286" t="s">
        <v>590</v>
      </c>
      <c r="I531" s="287">
        <v>45323</v>
      </c>
      <c r="J531" s="288">
        <v>-3.94</v>
      </c>
      <c r="K531" s="283"/>
      <c r="L531" s="283"/>
      <c r="M531" s="283"/>
      <c r="N531" s="283"/>
      <c r="O531" s="283"/>
      <c r="P531" s="283"/>
      <c r="Q531" s="283"/>
      <c r="R531" s="283"/>
      <c r="S531" s="283"/>
      <c r="T531" s="283"/>
      <c r="U531" s="283"/>
    </row>
    <row r="532" spans="1:21" s="289" customFormat="1" hidden="1" x14ac:dyDescent="0.35">
      <c r="A532" s="283"/>
      <c r="B532" s="284">
        <v>40491406</v>
      </c>
      <c r="C532" s="285"/>
      <c r="D532" s="286" t="s">
        <v>2402</v>
      </c>
      <c r="E532" s="286" t="s">
        <v>491</v>
      </c>
      <c r="F532" s="284" t="s">
        <v>492</v>
      </c>
      <c r="G532" s="286" t="s">
        <v>1537</v>
      </c>
      <c r="H532" s="286" t="s">
        <v>590</v>
      </c>
      <c r="I532" s="287">
        <v>45323</v>
      </c>
      <c r="J532" s="288">
        <v>-0.27</v>
      </c>
      <c r="K532" s="283"/>
      <c r="L532" s="283"/>
      <c r="M532" s="283"/>
      <c r="N532" s="283"/>
      <c r="O532" s="283"/>
      <c r="P532" s="283"/>
      <c r="Q532" s="283"/>
      <c r="R532" s="283"/>
      <c r="S532" s="283"/>
      <c r="T532" s="283"/>
      <c r="U532" s="283"/>
    </row>
    <row r="533" spans="1:21" s="289" customFormat="1" hidden="1" x14ac:dyDescent="0.35">
      <c r="A533" s="283"/>
      <c r="B533" s="284">
        <v>40491393</v>
      </c>
      <c r="C533" s="285"/>
      <c r="D533" s="286" t="s">
        <v>2402</v>
      </c>
      <c r="E533" s="286" t="s">
        <v>491</v>
      </c>
      <c r="F533" s="284" t="s">
        <v>492</v>
      </c>
      <c r="G533" s="286" t="s">
        <v>1537</v>
      </c>
      <c r="H533" s="286" t="s">
        <v>590</v>
      </c>
      <c r="I533" s="287">
        <v>45323</v>
      </c>
      <c r="J533" s="288">
        <v>851.15</v>
      </c>
      <c r="K533" s="283"/>
      <c r="L533" s="283"/>
      <c r="M533" s="283"/>
      <c r="N533" s="283"/>
      <c r="O533" s="283"/>
      <c r="P533" s="283"/>
      <c r="Q533" s="283"/>
      <c r="R533" s="283"/>
      <c r="S533" s="283"/>
      <c r="T533" s="283"/>
      <c r="U533" s="283"/>
    </row>
    <row r="534" spans="1:21" s="289" customFormat="1" hidden="1" x14ac:dyDescent="0.35">
      <c r="A534" s="283"/>
      <c r="B534" s="284">
        <v>40491395</v>
      </c>
      <c r="C534" s="285"/>
      <c r="D534" s="286" t="s">
        <v>2402</v>
      </c>
      <c r="E534" s="286" t="s">
        <v>491</v>
      </c>
      <c r="F534" s="284" t="s">
        <v>492</v>
      </c>
      <c r="G534" s="286" t="s">
        <v>1537</v>
      </c>
      <c r="H534" s="286" t="s">
        <v>590</v>
      </c>
      <c r="I534" s="287">
        <v>45323</v>
      </c>
      <c r="J534" s="288">
        <v>39.68</v>
      </c>
      <c r="K534" s="283"/>
      <c r="L534" s="283"/>
      <c r="M534" s="283"/>
      <c r="N534" s="283"/>
      <c r="O534" s="283"/>
      <c r="P534" s="283"/>
      <c r="Q534" s="283"/>
      <c r="R534" s="283"/>
      <c r="S534" s="283"/>
      <c r="T534" s="283"/>
      <c r="U534" s="283"/>
    </row>
    <row r="535" spans="1:21" s="255" customFormat="1" ht="39.5" hidden="1" x14ac:dyDescent="0.35">
      <c r="A535" s="249"/>
      <c r="B535" s="250">
        <v>40357056</v>
      </c>
      <c r="C535" s="251"/>
      <c r="D535" s="252" t="s">
        <v>2402</v>
      </c>
      <c r="E535" s="252" t="s">
        <v>491</v>
      </c>
      <c r="F535" s="250" t="s">
        <v>492</v>
      </c>
      <c r="G535" s="252" t="s">
        <v>792</v>
      </c>
      <c r="H535" s="252" t="s">
        <v>496</v>
      </c>
      <c r="I535" s="253">
        <v>45322</v>
      </c>
      <c r="J535" s="254">
        <v>9.09</v>
      </c>
      <c r="K535" s="252" t="s">
        <v>501</v>
      </c>
      <c r="L535" s="252" t="s">
        <v>2365</v>
      </c>
      <c r="M535" s="252" t="s">
        <v>2400</v>
      </c>
      <c r="N535" s="249"/>
      <c r="O535" s="249"/>
      <c r="P535" s="249"/>
      <c r="Q535" s="249"/>
      <c r="R535" s="249"/>
      <c r="S535" s="249"/>
      <c r="T535" s="249"/>
      <c r="U535" s="249"/>
    </row>
    <row r="536" spans="1:21" s="255" customFormat="1" ht="39.5" hidden="1" x14ac:dyDescent="0.35">
      <c r="A536" s="249"/>
      <c r="B536" s="250">
        <v>40511270</v>
      </c>
      <c r="C536" s="251"/>
      <c r="D536" s="252" t="s">
        <v>2402</v>
      </c>
      <c r="E536" s="252" t="s">
        <v>491</v>
      </c>
      <c r="F536" s="250" t="s">
        <v>492</v>
      </c>
      <c r="G536" s="252" t="s">
        <v>792</v>
      </c>
      <c r="H536" s="252" t="s">
        <v>590</v>
      </c>
      <c r="I536" s="253">
        <v>45323</v>
      </c>
      <c r="J536" s="254">
        <v>130.03</v>
      </c>
      <c r="K536" s="252" t="s">
        <v>501</v>
      </c>
      <c r="L536" s="252" t="s">
        <v>2365</v>
      </c>
      <c r="M536" s="252" t="s">
        <v>2410</v>
      </c>
      <c r="N536" s="249"/>
      <c r="O536" s="249"/>
      <c r="P536" s="249"/>
      <c r="Q536" s="249"/>
      <c r="R536" s="249"/>
      <c r="S536" s="249"/>
      <c r="T536" s="249"/>
      <c r="U536" s="249"/>
    </row>
    <row r="537" spans="1:21" s="289" customFormat="1" hidden="1" x14ac:dyDescent="0.35">
      <c r="A537" s="283"/>
      <c r="B537" s="284">
        <v>40562460</v>
      </c>
      <c r="C537" s="285"/>
      <c r="D537" s="286" t="s">
        <v>2402</v>
      </c>
      <c r="E537" s="286" t="s">
        <v>491</v>
      </c>
      <c r="F537" s="284" t="s">
        <v>492</v>
      </c>
      <c r="G537" s="286" t="s">
        <v>883</v>
      </c>
      <c r="H537" s="286" t="s">
        <v>590</v>
      </c>
      <c r="I537" s="287">
        <v>45382</v>
      </c>
      <c r="J537" s="288">
        <v>13.9</v>
      </c>
      <c r="K537" s="283"/>
      <c r="L537" s="283"/>
      <c r="M537" s="283"/>
      <c r="N537" s="283"/>
      <c r="O537" s="283"/>
      <c r="P537" s="283"/>
      <c r="Q537" s="283"/>
      <c r="R537" s="283"/>
      <c r="S537" s="283"/>
      <c r="T537" s="283"/>
      <c r="U537" s="283"/>
    </row>
    <row r="538" spans="1:21" s="289" customFormat="1" hidden="1" x14ac:dyDescent="0.35">
      <c r="A538" s="283"/>
      <c r="B538" s="284">
        <v>40512528</v>
      </c>
      <c r="C538" s="285"/>
      <c r="D538" s="286" t="s">
        <v>2402</v>
      </c>
      <c r="E538" s="286" t="s">
        <v>491</v>
      </c>
      <c r="F538" s="284" t="s">
        <v>492</v>
      </c>
      <c r="G538" s="286" t="s">
        <v>879</v>
      </c>
      <c r="H538" s="286" t="s">
        <v>590</v>
      </c>
      <c r="I538" s="287">
        <v>45382</v>
      </c>
      <c r="J538" s="288">
        <v>-0.03</v>
      </c>
      <c r="K538" s="283"/>
      <c r="L538" s="283"/>
      <c r="M538" s="283"/>
      <c r="N538" s="283"/>
      <c r="O538" s="283"/>
      <c r="P538" s="283"/>
      <c r="Q538" s="283"/>
      <c r="R538" s="283"/>
      <c r="S538" s="283"/>
      <c r="T538" s="283"/>
      <c r="U538" s="283"/>
    </row>
    <row r="539" spans="1:21" s="289" customFormat="1" ht="26.5" hidden="1" x14ac:dyDescent="0.35">
      <c r="A539" s="283"/>
      <c r="B539" s="284">
        <v>40307990</v>
      </c>
      <c r="C539" s="285"/>
      <c r="D539" s="286" t="s">
        <v>2402</v>
      </c>
      <c r="E539" s="286" t="s">
        <v>491</v>
      </c>
      <c r="F539" s="284" t="s">
        <v>492</v>
      </c>
      <c r="G539" s="286" t="s">
        <v>1262</v>
      </c>
      <c r="H539" s="286" t="s">
        <v>496</v>
      </c>
      <c r="I539" s="287">
        <v>45322</v>
      </c>
      <c r="J539" s="288">
        <v>129.9</v>
      </c>
      <c r="K539" s="283"/>
      <c r="L539" s="283"/>
      <c r="M539" s="283"/>
      <c r="N539" s="283"/>
      <c r="O539" s="283"/>
      <c r="P539" s="283"/>
      <c r="Q539" s="283"/>
      <c r="R539" s="283"/>
      <c r="S539" s="283"/>
      <c r="T539" s="283"/>
      <c r="U539" s="283"/>
    </row>
    <row r="540" spans="1:21" s="289" customFormat="1" hidden="1" x14ac:dyDescent="0.35">
      <c r="A540" s="283"/>
      <c r="B540" s="284">
        <v>47204300</v>
      </c>
      <c r="C540" s="285"/>
      <c r="D540" s="286" t="s">
        <v>2402</v>
      </c>
      <c r="E540" s="286" t="s">
        <v>491</v>
      </c>
      <c r="F540" s="284" t="s">
        <v>492</v>
      </c>
      <c r="G540" s="286" t="s">
        <v>879</v>
      </c>
      <c r="H540" s="286" t="s">
        <v>590</v>
      </c>
      <c r="I540" s="287">
        <v>45443</v>
      </c>
      <c r="J540" s="288">
        <v>-0.8</v>
      </c>
      <c r="K540" s="283"/>
      <c r="L540" s="283"/>
      <c r="M540" s="283"/>
      <c r="N540" s="283"/>
      <c r="O540" s="283"/>
      <c r="P540" s="283"/>
      <c r="Q540" s="283"/>
      <c r="R540" s="283"/>
      <c r="S540" s="283"/>
      <c r="T540" s="283"/>
      <c r="U540" s="283"/>
    </row>
    <row r="541" spans="1:21" s="289" customFormat="1" hidden="1" x14ac:dyDescent="0.35">
      <c r="A541" s="283"/>
      <c r="B541" s="284">
        <v>47204299</v>
      </c>
      <c r="C541" s="285"/>
      <c r="D541" s="286" t="s">
        <v>2402</v>
      </c>
      <c r="E541" s="286" t="s">
        <v>491</v>
      </c>
      <c r="F541" s="284" t="s">
        <v>492</v>
      </c>
      <c r="G541" s="286" t="s">
        <v>879</v>
      </c>
      <c r="H541" s="286" t="s">
        <v>590</v>
      </c>
      <c r="I541" s="287">
        <v>45443</v>
      </c>
      <c r="J541" s="288">
        <v>-1.44</v>
      </c>
      <c r="K541" s="283"/>
      <c r="L541" s="283"/>
      <c r="M541" s="283"/>
      <c r="N541" s="283"/>
      <c r="O541" s="283"/>
      <c r="P541" s="283"/>
      <c r="Q541" s="283"/>
      <c r="R541" s="283"/>
      <c r="S541" s="283"/>
      <c r="T541" s="283"/>
      <c r="U541" s="283"/>
    </row>
    <row r="542" spans="1:21" s="255" customFormat="1" ht="39.5" hidden="1" x14ac:dyDescent="0.35">
      <c r="A542" s="249"/>
      <c r="B542" s="250">
        <v>40079780</v>
      </c>
      <c r="C542" s="251"/>
      <c r="D542" s="252" t="s">
        <v>2402</v>
      </c>
      <c r="E542" s="252" t="s">
        <v>491</v>
      </c>
      <c r="F542" s="250" t="s">
        <v>492</v>
      </c>
      <c r="G542" s="252" t="s">
        <v>792</v>
      </c>
      <c r="H542" s="252" t="s">
        <v>496</v>
      </c>
      <c r="I542" s="253">
        <v>45342</v>
      </c>
      <c r="J542" s="254">
        <v>15.86</v>
      </c>
      <c r="K542" s="252" t="s">
        <v>501</v>
      </c>
      <c r="L542" s="252" t="s">
        <v>2365</v>
      </c>
      <c r="M542" s="252" t="s">
        <v>2411</v>
      </c>
      <c r="N542" s="249"/>
      <c r="O542" s="249"/>
      <c r="P542" s="249"/>
      <c r="Q542" s="249"/>
      <c r="R542" s="249"/>
      <c r="S542" s="249"/>
      <c r="T542" s="249"/>
      <c r="U542" s="249"/>
    </row>
    <row r="543" spans="1:21" s="255" customFormat="1" ht="39.5" hidden="1" x14ac:dyDescent="0.35">
      <c r="A543" s="249"/>
      <c r="B543" s="250">
        <v>40079779</v>
      </c>
      <c r="C543" s="251"/>
      <c r="D543" s="252" t="s">
        <v>2402</v>
      </c>
      <c r="E543" s="252" t="s">
        <v>491</v>
      </c>
      <c r="F543" s="250" t="s">
        <v>492</v>
      </c>
      <c r="G543" s="252" t="s">
        <v>792</v>
      </c>
      <c r="H543" s="252" t="s">
        <v>496</v>
      </c>
      <c r="I543" s="253">
        <v>45344</v>
      </c>
      <c r="J543" s="254">
        <v>14.42</v>
      </c>
      <c r="K543" s="252" t="s">
        <v>501</v>
      </c>
      <c r="L543" s="252" t="s">
        <v>2365</v>
      </c>
      <c r="M543" s="252" t="s">
        <v>2411</v>
      </c>
      <c r="N543" s="249"/>
      <c r="O543" s="249"/>
      <c r="P543" s="249"/>
      <c r="Q543" s="249"/>
      <c r="R543" s="249"/>
      <c r="S543" s="249"/>
      <c r="T543" s="249"/>
      <c r="U543" s="249"/>
    </row>
    <row r="544" spans="1:21" s="289" customFormat="1" ht="26.5" hidden="1" x14ac:dyDescent="0.35">
      <c r="A544" s="283"/>
      <c r="B544" s="284">
        <v>40060330</v>
      </c>
      <c r="C544" s="285"/>
      <c r="D544" s="286" t="s">
        <v>2402</v>
      </c>
      <c r="E544" s="286" t="s">
        <v>491</v>
      </c>
      <c r="F544" s="284" t="s">
        <v>492</v>
      </c>
      <c r="G544" s="286" t="s">
        <v>1262</v>
      </c>
      <c r="H544" s="286" t="s">
        <v>496</v>
      </c>
      <c r="I544" s="287">
        <v>45342</v>
      </c>
      <c r="J544" s="288">
        <v>206</v>
      </c>
      <c r="K544" s="283"/>
      <c r="L544" s="283"/>
      <c r="M544" s="283"/>
      <c r="N544" s="283"/>
      <c r="O544" s="283"/>
      <c r="P544" s="283"/>
      <c r="Q544" s="283"/>
      <c r="R544" s="283"/>
      <c r="S544" s="283"/>
      <c r="T544" s="283"/>
      <c r="U544" s="283"/>
    </row>
    <row r="545" spans="1:21" s="289" customFormat="1" ht="26.5" hidden="1" x14ac:dyDescent="0.35">
      <c r="A545" s="283"/>
      <c r="B545" s="284">
        <v>40060329</v>
      </c>
      <c r="C545" s="285"/>
      <c r="D545" s="286" t="s">
        <v>2402</v>
      </c>
      <c r="E545" s="286" t="s">
        <v>491</v>
      </c>
      <c r="F545" s="284" t="s">
        <v>492</v>
      </c>
      <c r="G545" s="286" t="s">
        <v>1262</v>
      </c>
      <c r="H545" s="286" t="s">
        <v>496</v>
      </c>
      <c r="I545" s="287">
        <v>45342</v>
      </c>
      <c r="J545" s="288">
        <v>20.6</v>
      </c>
      <c r="K545" s="283"/>
      <c r="L545" s="283"/>
      <c r="M545" s="283"/>
      <c r="N545" s="283"/>
      <c r="O545" s="283"/>
      <c r="P545" s="283"/>
      <c r="Q545" s="283"/>
      <c r="R545" s="283"/>
      <c r="S545" s="283"/>
      <c r="T545" s="283"/>
      <c r="U545" s="283"/>
    </row>
    <row r="546" spans="1:21" s="289" customFormat="1" ht="26.5" hidden="1" x14ac:dyDescent="0.35">
      <c r="A546" s="283"/>
      <c r="B546" s="284">
        <v>40049309</v>
      </c>
      <c r="C546" s="285"/>
      <c r="D546" s="286" t="s">
        <v>2402</v>
      </c>
      <c r="E546" s="286" t="s">
        <v>491</v>
      </c>
      <c r="F546" s="284" t="s">
        <v>492</v>
      </c>
      <c r="G546" s="286" t="s">
        <v>1262</v>
      </c>
      <c r="H546" s="286" t="s">
        <v>496</v>
      </c>
      <c r="I546" s="287">
        <v>45344</v>
      </c>
      <c r="J546" s="288">
        <v>206</v>
      </c>
      <c r="K546" s="283"/>
      <c r="L546" s="283"/>
      <c r="M546" s="283"/>
      <c r="N546" s="283"/>
      <c r="O546" s="283"/>
      <c r="P546" s="283"/>
      <c r="Q546" s="283"/>
      <c r="R546" s="283"/>
      <c r="S546" s="283"/>
      <c r="T546" s="283"/>
      <c r="U546" s="283"/>
    </row>
    <row r="547" spans="1:21" s="289" customFormat="1" hidden="1" x14ac:dyDescent="0.35">
      <c r="A547" s="283"/>
      <c r="B547" s="284">
        <v>47184011</v>
      </c>
      <c r="C547" s="285"/>
      <c r="D547" s="286" t="s">
        <v>2402</v>
      </c>
      <c r="E547" s="286" t="s">
        <v>491</v>
      </c>
      <c r="F547" s="284" t="s">
        <v>492</v>
      </c>
      <c r="G547" s="286" t="s">
        <v>1242</v>
      </c>
      <c r="H547" s="286" t="s">
        <v>590</v>
      </c>
      <c r="I547" s="287">
        <v>45401</v>
      </c>
      <c r="J547" s="288">
        <v>0.5</v>
      </c>
      <c r="K547" s="283"/>
      <c r="L547" s="283"/>
      <c r="M547" s="283"/>
      <c r="N547" s="283"/>
      <c r="O547" s="283"/>
      <c r="P547" s="283"/>
      <c r="Q547" s="283"/>
      <c r="R547" s="283"/>
      <c r="S547" s="283"/>
      <c r="T547" s="283"/>
      <c r="U547" s="283"/>
    </row>
    <row r="548" spans="1:21" s="289" customFormat="1" hidden="1" x14ac:dyDescent="0.35">
      <c r="A548" s="283"/>
      <c r="B548" s="284">
        <v>47184008</v>
      </c>
      <c r="C548" s="285"/>
      <c r="D548" s="286" t="s">
        <v>2402</v>
      </c>
      <c r="E548" s="286" t="s">
        <v>491</v>
      </c>
      <c r="F548" s="284" t="s">
        <v>492</v>
      </c>
      <c r="G548" s="286" t="s">
        <v>1242</v>
      </c>
      <c r="H548" s="286" t="s">
        <v>590</v>
      </c>
      <c r="I548" s="287">
        <v>45401</v>
      </c>
      <c r="J548" s="288">
        <v>66.63</v>
      </c>
      <c r="K548" s="283"/>
      <c r="L548" s="283"/>
      <c r="M548" s="283"/>
      <c r="N548" s="283"/>
      <c r="O548" s="283"/>
      <c r="P548" s="283"/>
      <c r="Q548" s="283"/>
      <c r="R548" s="283"/>
      <c r="S548" s="283"/>
      <c r="T548" s="283"/>
      <c r="U548" s="283"/>
    </row>
    <row r="549" spans="1:21" s="289" customFormat="1" hidden="1" x14ac:dyDescent="0.35">
      <c r="A549" s="283"/>
      <c r="B549" s="284">
        <v>47184009</v>
      </c>
      <c r="C549" s="285"/>
      <c r="D549" s="286" t="s">
        <v>2402</v>
      </c>
      <c r="E549" s="286" t="s">
        <v>491</v>
      </c>
      <c r="F549" s="284" t="s">
        <v>492</v>
      </c>
      <c r="G549" s="286" t="s">
        <v>1242</v>
      </c>
      <c r="H549" s="286" t="s">
        <v>590</v>
      </c>
      <c r="I549" s="287">
        <v>45401</v>
      </c>
      <c r="J549" s="288">
        <v>13.32</v>
      </c>
      <c r="K549" s="283"/>
      <c r="L549" s="283"/>
      <c r="M549" s="283"/>
      <c r="N549" s="283"/>
      <c r="O549" s="283"/>
      <c r="P549" s="283"/>
      <c r="Q549" s="283"/>
      <c r="R549" s="283"/>
      <c r="S549" s="283"/>
      <c r="T549" s="283"/>
      <c r="U549" s="283"/>
    </row>
    <row r="550" spans="1:21" s="289" customFormat="1" hidden="1" x14ac:dyDescent="0.35">
      <c r="A550" s="283"/>
      <c r="B550" s="284">
        <v>47184010</v>
      </c>
      <c r="C550" s="285"/>
      <c r="D550" s="286" t="s">
        <v>2402</v>
      </c>
      <c r="E550" s="286" t="s">
        <v>491</v>
      </c>
      <c r="F550" s="284" t="s">
        <v>492</v>
      </c>
      <c r="G550" s="286" t="s">
        <v>1242</v>
      </c>
      <c r="H550" s="286" t="s">
        <v>590</v>
      </c>
      <c r="I550" s="287">
        <v>45401</v>
      </c>
      <c r="J550" s="288">
        <v>2.48</v>
      </c>
      <c r="K550" s="283"/>
      <c r="L550" s="283"/>
      <c r="M550" s="283"/>
      <c r="N550" s="283"/>
      <c r="O550" s="283"/>
      <c r="P550" s="283"/>
      <c r="Q550" s="283"/>
      <c r="R550" s="283"/>
      <c r="S550" s="283"/>
      <c r="T550" s="283"/>
      <c r="U550" s="283"/>
    </row>
    <row r="551" spans="1:21" s="289" customFormat="1" hidden="1" x14ac:dyDescent="0.35">
      <c r="A551" s="283"/>
      <c r="B551" s="284">
        <v>47175933</v>
      </c>
      <c r="C551" s="285"/>
      <c r="D551" s="286" t="s">
        <v>2402</v>
      </c>
      <c r="E551" s="286" t="s">
        <v>491</v>
      </c>
      <c r="F551" s="284" t="s">
        <v>492</v>
      </c>
      <c r="G551" s="286" t="s">
        <v>1242</v>
      </c>
      <c r="H551" s="286" t="s">
        <v>590</v>
      </c>
      <c r="I551" s="287">
        <v>45425</v>
      </c>
      <c r="J551" s="288">
        <v>4.93</v>
      </c>
      <c r="K551" s="283"/>
      <c r="L551" s="283"/>
      <c r="M551" s="283"/>
      <c r="N551" s="283"/>
      <c r="O551" s="283"/>
      <c r="P551" s="283"/>
      <c r="Q551" s="283"/>
      <c r="R551" s="283"/>
      <c r="S551" s="283"/>
      <c r="T551" s="283"/>
      <c r="U551" s="283"/>
    </row>
    <row r="552" spans="1:21" s="289" customFormat="1" hidden="1" x14ac:dyDescent="0.35">
      <c r="A552" s="283"/>
      <c r="B552" s="284">
        <v>47175935</v>
      </c>
      <c r="C552" s="285"/>
      <c r="D552" s="286" t="s">
        <v>2402</v>
      </c>
      <c r="E552" s="286" t="s">
        <v>491</v>
      </c>
      <c r="F552" s="284" t="s">
        <v>492</v>
      </c>
      <c r="G552" s="286" t="s">
        <v>1242</v>
      </c>
      <c r="H552" s="286" t="s">
        <v>590</v>
      </c>
      <c r="I552" s="287">
        <v>45425</v>
      </c>
      <c r="J552" s="288">
        <v>158.86000000000001</v>
      </c>
      <c r="K552" s="283"/>
      <c r="L552" s="283"/>
      <c r="M552" s="283"/>
      <c r="N552" s="283"/>
      <c r="O552" s="283"/>
      <c r="P552" s="283"/>
      <c r="Q552" s="283"/>
      <c r="R552" s="283"/>
      <c r="S552" s="283"/>
      <c r="T552" s="283"/>
      <c r="U552" s="283"/>
    </row>
    <row r="553" spans="1:21" s="255" customFormat="1" ht="26.5" hidden="1" x14ac:dyDescent="0.35">
      <c r="A553" s="249"/>
      <c r="B553" s="250">
        <v>47201115</v>
      </c>
      <c r="C553" s="251"/>
      <c r="D553" s="252" t="s">
        <v>2402</v>
      </c>
      <c r="E553" s="252" t="s">
        <v>491</v>
      </c>
      <c r="F553" s="250" t="s">
        <v>492</v>
      </c>
      <c r="G553" s="252" t="s">
        <v>792</v>
      </c>
      <c r="H553" s="252" t="s">
        <v>590</v>
      </c>
      <c r="I553" s="253">
        <v>45401</v>
      </c>
      <c r="J553" s="254">
        <v>5.8</v>
      </c>
      <c r="K553" s="249"/>
      <c r="L553" s="249"/>
      <c r="M553" s="249"/>
      <c r="N553" s="249"/>
      <c r="O553" s="249"/>
      <c r="P553" s="249"/>
      <c r="Q553" s="249"/>
      <c r="R553" s="249"/>
      <c r="S553" s="249"/>
      <c r="T553" s="249"/>
      <c r="U553" s="249"/>
    </row>
    <row r="554" spans="1:21" s="255" customFormat="1" ht="26.5" hidden="1" x14ac:dyDescent="0.35">
      <c r="A554" s="249"/>
      <c r="B554" s="250">
        <v>47201117</v>
      </c>
      <c r="C554" s="251"/>
      <c r="D554" s="252" t="s">
        <v>2402</v>
      </c>
      <c r="E554" s="252" t="s">
        <v>491</v>
      </c>
      <c r="F554" s="250" t="s">
        <v>492</v>
      </c>
      <c r="G554" s="252" t="s">
        <v>792</v>
      </c>
      <c r="H554" s="252" t="s">
        <v>590</v>
      </c>
      <c r="I554" s="253">
        <v>45425</v>
      </c>
      <c r="J554" s="254">
        <v>11.41</v>
      </c>
      <c r="K554" s="249"/>
      <c r="L554" s="249"/>
      <c r="M554" s="249"/>
      <c r="N554" s="249"/>
      <c r="O554" s="249"/>
      <c r="P554" s="249"/>
      <c r="Q554" s="249"/>
      <c r="R554" s="249"/>
      <c r="S554" s="249"/>
      <c r="T554" s="249"/>
      <c r="U554" s="249"/>
    </row>
    <row r="555" spans="1:21" s="255" customFormat="1" ht="39.5" hidden="1" x14ac:dyDescent="0.35">
      <c r="A555" s="249"/>
      <c r="B555" s="250">
        <v>39985088</v>
      </c>
      <c r="C555" s="251"/>
      <c r="D555" s="252" t="s">
        <v>2402</v>
      </c>
      <c r="E555" s="252" t="s">
        <v>491</v>
      </c>
      <c r="F555" s="250" t="s">
        <v>492</v>
      </c>
      <c r="G555" s="252" t="s">
        <v>792</v>
      </c>
      <c r="H555" s="252" t="s">
        <v>496</v>
      </c>
      <c r="I555" s="253">
        <v>45341</v>
      </c>
      <c r="J555" s="254">
        <v>28.84</v>
      </c>
      <c r="K555" s="252" t="s">
        <v>501</v>
      </c>
      <c r="L555" s="252" t="s">
        <v>2365</v>
      </c>
      <c r="M555" s="252" t="s">
        <v>2412</v>
      </c>
      <c r="N555" s="249"/>
      <c r="O555" s="249"/>
      <c r="P555" s="249"/>
      <c r="Q555" s="249"/>
      <c r="R555" s="249"/>
      <c r="S555" s="249"/>
      <c r="T555" s="249"/>
      <c r="U555" s="249"/>
    </row>
    <row r="556" spans="1:21" s="255" customFormat="1" ht="39.5" hidden="1" x14ac:dyDescent="0.35">
      <c r="A556" s="249"/>
      <c r="B556" s="250">
        <v>39985087</v>
      </c>
      <c r="C556" s="251"/>
      <c r="D556" s="252" t="s">
        <v>2402</v>
      </c>
      <c r="E556" s="252" t="s">
        <v>491</v>
      </c>
      <c r="F556" s="250" t="s">
        <v>492</v>
      </c>
      <c r="G556" s="252" t="s">
        <v>792</v>
      </c>
      <c r="H556" s="252" t="s">
        <v>496</v>
      </c>
      <c r="I556" s="253">
        <v>45341</v>
      </c>
      <c r="J556" s="254">
        <v>14.41</v>
      </c>
      <c r="K556" s="252" t="s">
        <v>501</v>
      </c>
      <c r="L556" s="252" t="s">
        <v>2365</v>
      </c>
      <c r="M556" s="252" t="s">
        <v>2412</v>
      </c>
      <c r="N556" s="249"/>
      <c r="O556" s="249"/>
      <c r="P556" s="249"/>
      <c r="Q556" s="249"/>
      <c r="R556" s="249"/>
      <c r="S556" s="249"/>
      <c r="T556" s="249"/>
      <c r="U556" s="249"/>
    </row>
    <row r="557" spans="1:21" s="289" customFormat="1" ht="26.5" hidden="1" x14ac:dyDescent="0.35">
      <c r="A557" s="283"/>
      <c r="B557" s="284">
        <v>39955377</v>
      </c>
      <c r="C557" s="285"/>
      <c r="D557" s="286" t="s">
        <v>2402</v>
      </c>
      <c r="E557" s="286" t="s">
        <v>491</v>
      </c>
      <c r="F557" s="284" t="s">
        <v>492</v>
      </c>
      <c r="G557" s="286" t="s">
        <v>1262</v>
      </c>
      <c r="H557" s="286" t="s">
        <v>496</v>
      </c>
      <c r="I557" s="287">
        <v>45341</v>
      </c>
      <c r="J557" s="288">
        <v>205.9</v>
      </c>
      <c r="K557" s="283"/>
      <c r="L557" s="283"/>
      <c r="M557" s="283"/>
      <c r="N557" s="283"/>
      <c r="O557" s="283"/>
      <c r="P557" s="283"/>
      <c r="Q557" s="283"/>
      <c r="R557" s="283"/>
      <c r="S557" s="283"/>
      <c r="T557" s="283"/>
      <c r="U557" s="283"/>
    </row>
    <row r="558" spans="1:21" s="289" customFormat="1" ht="26.5" hidden="1" x14ac:dyDescent="0.35">
      <c r="A558" s="283"/>
      <c r="B558" s="284">
        <v>39955378</v>
      </c>
      <c r="C558" s="285"/>
      <c r="D558" s="286" t="s">
        <v>2402</v>
      </c>
      <c r="E558" s="286" t="s">
        <v>491</v>
      </c>
      <c r="F558" s="284" t="s">
        <v>492</v>
      </c>
      <c r="G558" s="286" t="s">
        <v>1262</v>
      </c>
      <c r="H558" s="286" t="s">
        <v>496</v>
      </c>
      <c r="I558" s="287">
        <v>45341</v>
      </c>
      <c r="J558" s="288">
        <v>412</v>
      </c>
      <c r="K558" s="283"/>
      <c r="L558" s="283"/>
      <c r="M558" s="283"/>
      <c r="N558" s="283"/>
      <c r="O558" s="283"/>
      <c r="P558" s="283"/>
      <c r="Q558" s="283"/>
      <c r="R558" s="283"/>
      <c r="S558" s="283"/>
      <c r="T558" s="283"/>
      <c r="U558" s="283"/>
    </row>
    <row r="559" spans="1:21" s="255" customFormat="1" ht="26.5" hidden="1" x14ac:dyDescent="0.35">
      <c r="A559" s="249"/>
      <c r="B559" s="250">
        <v>46962107</v>
      </c>
      <c r="C559" s="251"/>
      <c r="D559" s="252" t="s">
        <v>2402</v>
      </c>
      <c r="E559" s="252" t="s">
        <v>491</v>
      </c>
      <c r="F559" s="250" t="s">
        <v>492</v>
      </c>
      <c r="G559" s="252" t="s">
        <v>792</v>
      </c>
      <c r="H559" s="252" t="s">
        <v>496</v>
      </c>
      <c r="I559" s="253">
        <v>45414</v>
      </c>
      <c r="J559" s="254">
        <v>14.8</v>
      </c>
      <c r="K559" s="249"/>
      <c r="L559" s="249"/>
      <c r="M559" s="249"/>
      <c r="N559" s="249"/>
      <c r="O559" s="249"/>
      <c r="P559" s="249"/>
      <c r="Q559" s="249"/>
      <c r="R559" s="249"/>
      <c r="S559" s="249"/>
      <c r="T559" s="249"/>
      <c r="U559" s="249"/>
    </row>
    <row r="560" spans="1:21" s="289" customFormat="1" ht="26.5" hidden="1" x14ac:dyDescent="0.35">
      <c r="A560" s="283"/>
      <c r="B560" s="284">
        <v>46886800</v>
      </c>
      <c r="C560" s="285"/>
      <c r="D560" s="286" t="s">
        <v>2402</v>
      </c>
      <c r="E560" s="286" t="s">
        <v>491</v>
      </c>
      <c r="F560" s="284" t="s">
        <v>492</v>
      </c>
      <c r="G560" s="286" t="s">
        <v>1262</v>
      </c>
      <c r="H560" s="286" t="s">
        <v>496</v>
      </c>
      <c r="I560" s="287">
        <v>45414</v>
      </c>
      <c r="J560" s="288">
        <v>211.43</v>
      </c>
      <c r="K560" s="283"/>
      <c r="L560" s="283"/>
      <c r="M560" s="283"/>
      <c r="N560" s="283"/>
      <c r="O560" s="283"/>
      <c r="P560" s="283"/>
      <c r="Q560" s="283"/>
      <c r="R560" s="283"/>
      <c r="S560" s="283"/>
      <c r="T560" s="283"/>
      <c r="U560" s="283"/>
    </row>
    <row r="561" spans="1:21" s="289" customFormat="1" hidden="1" x14ac:dyDescent="0.35">
      <c r="A561" s="283"/>
      <c r="B561" s="284">
        <v>51089320</v>
      </c>
      <c r="C561" s="285"/>
      <c r="D561" s="286" t="s">
        <v>2402</v>
      </c>
      <c r="E561" s="286" t="s">
        <v>491</v>
      </c>
      <c r="F561" s="284" t="s">
        <v>492</v>
      </c>
      <c r="G561" s="286" t="s">
        <v>1242</v>
      </c>
      <c r="H561" s="286" t="s">
        <v>590</v>
      </c>
      <c r="I561" s="287">
        <v>45401</v>
      </c>
      <c r="J561" s="288">
        <v>-69.11</v>
      </c>
      <c r="K561" s="283"/>
      <c r="L561" s="283"/>
      <c r="M561" s="283"/>
      <c r="N561" s="283"/>
      <c r="O561" s="283"/>
      <c r="P561" s="283"/>
      <c r="Q561" s="283"/>
      <c r="R561" s="283"/>
      <c r="S561" s="283"/>
      <c r="T561" s="283"/>
      <c r="U561" s="283"/>
    </row>
    <row r="562" spans="1:21" s="289" customFormat="1" hidden="1" x14ac:dyDescent="0.35">
      <c r="A562" s="283"/>
      <c r="B562" s="284">
        <v>51089322</v>
      </c>
      <c r="C562" s="285"/>
      <c r="D562" s="286" t="s">
        <v>2402</v>
      </c>
      <c r="E562" s="286" t="s">
        <v>491</v>
      </c>
      <c r="F562" s="284" t="s">
        <v>492</v>
      </c>
      <c r="G562" s="286" t="s">
        <v>1224</v>
      </c>
      <c r="H562" s="286" t="s">
        <v>590</v>
      </c>
      <c r="I562" s="287">
        <v>45401</v>
      </c>
      <c r="J562" s="288">
        <v>82.93</v>
      </c>
      <c r="K562" s="283"/>
      <c r="L562" s="283"/>
      <c r="M562" s="283"/>
      <c r="N562" s="283"/>
      <c r="O562" s="283"/>
      <c r="P562" s="283"/>
      <c r="Q562" s="283"/>
      <c r="R562" s="283"/>
      <c r="S562" s="283"/>
      <c r="T562" s="283"/>
      <c r="U562" s="283"/>
    </row>
    <row r="563" spans="1:21" s="289" customFormat="1" hidden="1" x14ac:dyDescent="0.35">
      <c r="A563" s="283"/>
      <c r="B563" s="284">
        <v>51089321</v>
      </c>
      <c r="C563" s="285"/>
      <c r="D563" s="286" t="s">
        <v>2402</v>
      </c>
      <c r="E563" s="286" t="s">
        <v>491</v>
      </c>
      <c r="F563" s="284" t="s">
        <v>492</v>
      </c>
      <c r="G563" s="286" t="s">
        <v>1242</v>
      </c>
      <c r="H563" s="286" t="s">
        <v>590</v>
      </c>
      <c r="I563" s="287">
        <v>45401</v>
      </c>
      <c r="J563" s="288">
        <v>-13.82</v>
      </c>
      <c r="K563" s="283"/>
      <c r="L563" s="283"/>
      <c r="M563" s="283"/>
      <c r="N563" s="283"/>
      <c r="O563" s="283"/>
      <c r="P563" s="283"/>
      <c r="Q563" s="283"/>
      <c r="R563" s="283"/>
      <c r="S563" s="283"/>
      <c r="T563" s="283"/>
      <c r="U563" s="283"/>
    </row>
    <row r="564" spans="1:21" s="289" customFormat="1" hidden="1" x14ac:dyDescent="0.35">
      <c r="A564" s="283"/>
      <c r="B564" s="284">
        <v>51089300</v>
      </c>
      <c r="C564" s="285"/>
      <c r="D564" s="286" t="s">
        <v>2402</v>
      </c>
      <c r="E564" s="286" t="s">
        <v>491</v>
      </c>
      <c r="F564" s="284" t="s">
        <v>492</v>
      </c>
      <c r="G564" s="286" t="s">
        <v>1224</v>
      </c>
      <c r="H564" s="286" t="s">
        <v>590</v>
      </c>
      <c r="I564" s="287">
        <v>45383</v>
      </c>
      <c r="J564" s="288">
        <v>163.79</v>
      </c>
      <c r="K564" s="283"/>
      <c r="L564" s="283"/>
      <c r="M564" s="283"/>
      <c r="N564" s="283"/>
      <c r="O564" s="283"/>
      <c r="P564" s="283"/>
      <c r="Q564" s="283"/>
      <c r="R564" s="283"/>
      <c r="S564" s="283"/>
      <c r="T564" s="283"/>
      <c r="U564" s="283"/>
    </row>
    <row r="565" spans="1:21" s="289" customFormat="1" hidden="1" x14ac:dyDescent="0.35">
      <c r="A565" s="283"/>
      <c r="B565" s="284">
        <v>51089296</v>
      </c>
      <c r="C565" s="285"/>
      <c r="D565" s="286" t="s">
        <v>2402</v>
      </c>
      <c r="E565" s="286" t="s">
        <v>491</v>
      </c>
      <c r="F565" s="284" t="s">
        <v>492</v>
      </c>
      <c r="G565" s="286" t="s">
        <v>1242</v>
      </c>
      <c r="H565" s="286" t="s">
        <v>590</v>
      </c>
      <c r="I565" s="287">
        <v>45383</v>
      </c>
      <c r="J565" s="288">
        <v>-163.79</v>
      </c>
      <c r="K565" s="283"/>
      <c r="L565" s="283"/>
      <c r="M565" s="283"/>
      <c r="N565" s="283"/>
      <c r="O565" s="283"/>
      <c r="P565" s="283"/>
      <c r="Q565" s="283"/>
      <c r="R565" s="283"/>
      <c r="S565" s="283"/>
      <c r="T565" s="283"/>
      <c r="U565" s="283"/>
    </row>
    <row r="566" spans="1:21" s="289" customFormat="1" hidden="1" x14ac:dyDescent="0.35">
      <c r="A566" s="283"/>
      <c r="B566" s="284">
        <v>51044969</v>
      </c>
      <c r="C566" s="285"/>
      <c r="D566" s="286" t="s">
        <v>2402</v>
      </c>
      <c r="E566" s="286" t="s">
        <v>491</v>
      </c>
      <c r="F566" s="284" t="s">
        <v>492</v>
      </c>
      <c r="G566" s="286" t="s">
        <v>1242</v>
      </c>
      <c r="H566" s="286" t="s">
        <v>590</v>
      </c>
      <c r="I566" s="287">
        <v>45335</v>
      </c>
      <c r="J566" s="288">
        <v>-279.10000000000002</v>
      </c>
      <c r="K566" s="283"/>
      <c r="L566" s="283"/>
      <c r="M566" s="283"/>
      <c r="N566" s="283"/>
      <c r="O566" s="283"/>
      <c r="P566" s="283"/>
      <c r="Q566" s="283"/>
      <c r="R566" s="283"/>
      <c r="S566" s="283"/>
      <c r="T566" s="283"/>
      <c r="U566" s="283"/>
    </row>
    <row r="567" spans="1:21" s="289" customFormat="1" hidden="1" x14ac:dyDescent="0.35">
      <c r="A567" s="283"/>
      <c r="B567" s="284">
        <v>51044970</v>
      </c>
      <c r="C567" s="285"/>
      <c r="D567" s="286" t="s">
        <v>2402</v>
      </c>
      <c r="E567" s="286" t="s">
        <v>491</v>
      </c>
      <c r="F567" s="284" t="s">
        <v>492</v>
      </c>
      <c r="G567" s="286" t="s">
        <v>1224</v>
      </c>
      <c r="H567" s="286" t="s">
        <v>590</v>
      </c>
      <c r="I567" s="287">
        <v>45335</v>
      </c>
      <c r="J567" s="288">
        <v>279.10000000000002</v>
      </c>
      <c r="K567" s="283"/>
      <c r="L567" s="283"/>
      <c r="M567" s="283"/>
      <c r="N567" s="283"/>
      <c r="O567" s="283"/>
      <c r="P567" s="283"/>
      <c r="Q567" s="283"/>
      <c r="R567" s="283"/>
      <c r="S567" s="283"/>
      <c r="T567" s="283"/>
      <c r="U567" s="283"/>
    </row>
    <row r="568" spans="1:21" s="289" customFormat="1" hidden="1" x14ac:dyDescent="0.35">
      <c r="A568" s="283"/>
      <c r="B568" s="284">
        <v>51044967</v>
      </c>
      <c r="C568" s="285"/>
      <c r="D568" s="286" t="s">
        <v>2402</v>
      </c>
      <c r="E568" s="286" t="s">
        <v>491</v>
      </c>
      <c r="F568" s="284" t="s">
        <v>492</v>
      </c>
      <c r="G568" s="286" t="s">
        <v>1242</v>
      </c>
      <c r="H568" s="286" t="s">
        <v>590</v>
      </c>
      <c r="I568" s="287">
        <v>45350</v>
      </c>
      <c r="J568" s="288">
        <v>-5908.06</v>
      </c>
      <c r="K568" s="283"/>
      <c r="L568" s="283"/>
      <c r="M568" s="283"/>
      <c r="N568" s="283"/>
      <c r="O568" s="283"/>
      <c r="P568" s="283"/>
      <c r="Q568" s="283"/>
      <c r="R568" s="283"/>
      <c r="S568" s="283"/>
      <c r="T568" s="283"/>
      <c r="U568" s="283"/>
    </row>
    <row r="569" spans="1:21" s="289" customFormat="1" hidden="1" x14ac:dyDescent="0.35">
      <c r="A569" s="283"/>
      <c r="B569" s="284">
        <v>51044968</v>
      </c>
      <c r="C569" s="285"/>
      <c r="D569" s="286" t="s">
        <v>2402</v>
      </c>
      <c r="E569" s="286" t="s">
        <v>491</v>
      </c>
      <c r="F569" s="284" t="s">
        <v>492</v>
      </c>
      <c r="G569" s="286" t="s">
        <v>1224</v>
      </c>
      <c r="H569" s="286" t="s">
        <v>590</v>
      </c>
      <c r="I569" s="287">
        <v>45350</v>
      </c>
      <c r="J569" s="288">
        <v>5908.06</v>
      </c>
      <c r="K569" s="283"/>
      <c r="L569" s="283"/>
      <c r="M569" s="283"/>
      <c r="N569" s="283"/>
      <c r="O569" s="283"/>
      <c r="P569" s="283"/>
      <c r="Q569" s="283"/>
      <c r="R569" s="283"/>
      <c r="S569" s="283"/>
      <c r="T569" s="283"/>
      <c r="U569" s="283"/>
    </row>
    <row r="570" spans="1:21" s="289" customFormat="1" ht="26.5" hidden="1" x14ac:dyDescent="0.35">
      <c r="A570" s="283"/>
      <c r="B570" s="284">
        <v>50793609</v>
      </c>
      <c r="C570" s="285"/>
      <c r="D570" s="286" t="s">
        <v>2402</v>
      </c>
      <c r="E570" s="286" t="s">
        <v>491</v>
      </c>
      <c r="F570" s="284" t="s">
        <v>492</v>
      </c>
      <c r="G570" s="286" t="s">
        <v>1058</v>
      </c>
      <c r="H570" s="286" t="s">
        <v>496</v>
      </c>
      <c r="I570" s="287">
        <v>45482</v>
      </c>
      <c r="J570" s="288">
        <v>170.88</v>
      </c>
      <c r="K570" s="283"/>
      <c r="L570" s="283"/>
      <c r="M570" s="283"/>
      <c r="N570" s="283"/>
      <c r="O570" s="283"/>
      <c r="P570" s="283"/>
      <c r="Q570" s="283"/>
      <c r="R570" s="283"/>
      <c r="S570" s="283"/>
      <c r="T570" s="283"/>
      <c r="U570" s="283"/>
    </row>
    <row r="571" spans="1:21" s="255" customFormat="1" ht="26.5" hidden="1" x14ac:dyDescent="0.35">
      <c r="A571" s="249"/>
      <c r="B571" s="250">
        <v>50358051</v>
      </c>
      <c r="C571" s="251"/>
      <c r="D571" s="252" t="s">
        <v>2402</v>
      </c>
      <c r="E571" s="252" t="s">
        <v>491</v>
      </c>
      <c r="F571" s="250" t="s">
        <v>492</v>
      </c>
      <c r="G571" s="252" t="s">
        <v>792</v>
      </c>
      <c r="H571" s="252" t="s">
        <v>496</v>
      </c>
      <c r="I571" s="253">
        <v>45474</v>
      </c>
      <c r="J571" s="254">
        <v>3.77</v>
      </c>
      <c r="K571" s="249"/>
      <c r="L571" s="249"/>
      <c r="M571" s="249"/>
      <c r="N571" s="249"/>
      <c r="O571" s="249"/>
      <c r="P571" s="249"/>
      <c r="Q571" s="249"/>
      <c r="R571" s="249"/>
      <c r="S571" s="249"/>
      <c r="T571" s="249"/>
      <c r="U571" s="249"/>
    </row>
    <row r="572" spans="1:21" s="289" customFormat="1" ht="26.5" hidden="1" x14ac:dyDescent="0.35">
      <c r="A572" s="283"/>
      <c r="B572" s="284">
        <v>50341050</v>
      </c>
      <c r="C572" s="285"/>
      <c r="D572" s="286" t="s">
        <v>2402</v>
      </c>
      <c r="E572" s="286" t="s">
        <v>491</v>
      </c>
      <c r="F572" s="284" t="s">
        <v>492</v>
      </c>
      <c r="G572" s="286" t="s">
        <v>1262</v>
      </c>
      <c r="H572" s="286" t="s">
        <v>496</v>
      </c>
      <c r="I572" s="287">
        <v>45474</v>
      </c>
      <c r="J572" s="288">
        <v>53.82</v>
      </c>
      <c r="K572" s="283"/>
      <c r="L572" s="283"/>
      <c r="M572" s="283"/>
      <c r="N572" s="283"/>
      <c r="O572" s="283"/>
      <c r="P572" s="283"/>
      <c r="Q572" s="283"/>
      <c r="R572" s="283"/>
      <c r="S572" s="283"/>
      <c r="T572" s="283"/>
      <c r="U572" s="283"/>
    </row>
    <row r="573" spans="1:21" s="289" customFormat="1" ht="26.5" hidden="1" x14ac:dyDescent="0.35">
      <c r="A573" s="283"/>
      <c r="B573" s="284">
        <v>49625451</v>
      </c>
      <c r="C573" s="285"/>
      <c r="D573" s="286" t="s">
        <v>2402</v>
      </c>
      <c r="E573" s="286" t="s">
        <v>491</v>
      </c>
      <c r="F573" s="284" t="s">
        <v>492</v>
      </c>
      <c r="G573" s="286" t="s">
        <v>883</v>
      </c>
      <c r="H573" s="286" t="s">
        <v>496</v>
      </c>
      <c r="I573" s="287">
        <v>45473</v>
      </c>
      <c r="J573" s="288">
        <v>0.01</v>
      </c>
      <c r="K573" s="283"/>
      <c r="L573" s="283"/>
      <c r="M573" s="283"/>
      <c r="N573" s="283"/>
      <c r="O573" s="283"/>
      <c r="P573" s="283"/>
      <c r="Q573" s="283"/>
      <c r="R573" s="283"/>
      <c r="S573" s="283"/>
      <c r="T573" s="283"/>
      <c r="U573" s="283"/>
    </row>
    <row r="574" spans="1:21" s="255" customFormat="1" ht="26.5" hidden="1" x14ac:dyDescent="0.35">
      <c r="A574" s="249"/>
      <c r="B574" s="250">
        <v>49806284</v>
      </c>
      <c r="C574" s="251"/>
      <c r="D574" s="252" t="s">
        <v>2402</v>
      </c>
      <c r="E574" s="252" t="s">
        <v>491</v>
      </c>
      <c r="F574" s="250" t="s">
        <v>492</v>
      </c>
      <c r="G574" s="252" t="s">
        <v>792</v>
      </c>
      <c r="H574" s="252" t="s">
        <v>496</v>
      </c>
      <c r="I574" s="253">
        <v>45462</v>
      </c>
      <c r="J574" s="254">
        <v>11.06</v>
      </c>
      <c r="K574" s="249"/>
      <c r="L574" s="249"/>
      <c r="M574" s="249"/>
      <c r="N574" s="249"/>
      <c r="O574" s="249"/>
      <c r="P574" s="249"/>
      <c r="Q574" s="249"/>
      <c r="R574" s="249"/>
      <c r="S574" s="249"/>
      <c r="T574" s="249"/>
      <c r="U574" s="249"/>
    </row>
    <row r="575" spans="1:21" s="255" customFormat="1" ht="26.5" hidden="1" x14ac:dyDescent="0.35">
      <c r="A575" s="249"/>
      <c r="B575" s="250">
        <v>49806276</v>
      </c>
      <c r="C575" s="251"/>
      <c r="D575" s="252" t="s">
        <v>2402</v>
      </c>
      <c r="E575" s="252" t="s">
        <v>491</v>
      </c>
      <c r="F575" s="250" t="s">
        <v>492</v>
      </c>
      <c r="G575" s="252" t="s">
        <v>792</v>
      </c>
      <c r="H575" s="252" t="s">
        <v>496</v>
      </c>
      <c r="I575" s="253">
        <v>45462</v>
      </c>
      <c r="J575" s="254">
        <v>15.06</v>
      </c>
      <c r="K575" s="249"/>
      <c r="L575" s="249"/>
      <c r="M575" s="249"/>
      <c r="N575" s="249"/>
      <c r="O575" s="249"/>
      <c r="P575" s="249"/>
      <c r="Q575" s="249"/>
      <c r="R575" s="249"/>
      <c r="S575" s="249"/>
      <c r="T575" s="249"/>
      <c r="U575" s="249"/>
    </row>
    <row r="576" spans="1:21" s="289" customFormat="1" ht="26.5" hidden="1" x14ac:dyDescent="0.35">
      <c r="A576" s="283"/>
      <c r="B576" s="284">
        <v>49770713</v>
      </c>
      <c r="C576" s="285"/>
      <c r="D576" s="286" t="s">
        <v>2402</v>
      </c>
      <c r="E576" s="286" t="s">
        <v>491</v>
      </c>
      <c r="F576" s="284" t="s">
        <v>492</v>
      </c>
      <c r="G576" s="286" t="s">
        <v>1058</v>
      </c>
      <c r="H576" s="286" t="s">
        <v>496</v>
      </c>
      <c r="I576" s="287">
        <v>45462</v>
      </c>
      <c r="J576" s="288">
        <v>126</v>
      </c>
      <c r="K576" s="283"/>
      <c r="L576" s="283"/>
      <c r="M576" s="283"/>
      <c r="N576" s="283"/>
      <c r="O576" s="283"/>
      <c r="P576" s="283"/>
      <c r="Q576" s="283"/>
      <c r="R576" s="283"/>
      <c r="S576" s="283"/>
      <c r="T576" s="283"/>
      <c r="U576" s="283"/>
    </row>
    <row r="577" spans="1:21" s="289" customFormat="1" ht="26.5" hidden="1" x14ac:dyDescent="0.35">
      <c r="A577" s="283"/>
      <c r="B577" s="284">
        <v>49770714</v>
      </c>
      <c r="C577" s="285"/>
      <c r="D577" s="286" t="s">
        <v>2402</v>
      </c>
      <c r="E577" s="286" t="s">
        <v>491</v>
      </c>
      <c r="F577" s="284" t="s">
        <v>492</v>
      </c>
      <c r="G577" s="286" t="s">
        <v>771</v>
      </c>
      <c r="H577" s="286" t="s">
        <v>496</v>
      </c>
      <c r="I577" s="287">
        <v>45462</v>
      </c>
      <c r="J577" s="288">
        <v>32</v>
      </c>
      <c r="K577" s="283"/>
      <c r="L577" s="283"/>
      <c r="M577" s="283"/>
      <c r="N577" s="283"/>
      <c r="O577" s="283"/>
      <c r="P577" s="283"/>
      <c r="Q577" s="283"/>
      <c r="R577" s="283"/>
      <c r="S577" s="283"/>
      <c r="T577" s="283"/>
      <c r="U577" s="283"/>
    </row>
    <row r="578" spans="1:21" s="255" customFormat="1" ht="39.5" hidden="1" x14ac:dyDescent="0.35">
      <c r="A578" s="249"/>
      <c r="B578" s="250">
        <v>10656405</v>
      </c>
      <c r="C578" s="251"/>
      <c r="D578" s="252" t="s">
        <v>2402</v>
      </c>
      <c r="E578" s="252" t="s">
        <v>491</v>
      </c>
      <c r="F578" s="250" t="s">
        <v>492</v>
      </c>
      <c r="G578" s="252" t="s">
        <v>792</v>
      </c>
      <c r="H578" s="252" t="s">
        <v>496</v>
      </c>
      <c r="I578" s="253">
        <v>45205</v>
      </c>
      <c r="J578" s="254">
        <v>4.2300000000000004</v>
      </c>
      <c r="K578" s="252" t="s">
        <v>501</v>
      </c>
      <c r="L578" s="252" t="s">
        <v>2365</v>
      </c>
      <c r="M578" s="252" t="s">
        <v>2413</v>
      </c>
      <c r="N578" s="249"/>
      <c r="O578" s="249"/>
      <c r="P578" s="249"/>
      <c r="Q578" s="249"/>
      <c r="R578" s="249"/>
      <c r="S578" s="249"/>
      <c r="T578" s="249"/>
      <c r="U578" s="249"/>
    </row>
    <row r="579" spans="1:21" s="289" customFormat="1" ht="26.5" hidden="1" x14ac:dyDescent="0.35">
      <c r="A579" s="283"/>
      <c r="B579" s="284">
        <v>10414217</v>
      </c>
      <c r="C579" s="285"/>
      <c r="D579" s="286" t="s">
        <v>2402</v>
      </c>
      <c r="E579" s="286" t="s">
        <v>491</v>
      </c>
      <c r="F579" s="284" t="s">
        <v>492</v>
      </c>
      <c r="G579" s="286" t="s">
        <v>1262</v>
      </c>
      <c r="H579" s="286" t="s">
        <v>496</v>
      </c>
      <c r="I579" s="287">
        <v>45205</v>
      </c>
      <c r="J579" s="288">
        <v>60.44</v>
      </c>
      <c r="K579" s="283"/>
      <c r="L579" s="283"/>
      <c r="M579" s="283"/>
      <c r="N579" s="283"/>
      <c r="O579" s="283"/>
      <c r="P579" s="283"/>
      <c r="Q579" s="283"/>
      <c r="R579" s="283"/>
      <c r="S579" s="283"/>
      <c r="T579" s="283"/>
      <c r="U579" s="283"/>
    </row>
    <row r="580" spans="1:21" s="255" customFormat="1" ht="26.5" hidden="1" x14ac:dyDescent="0.35">
      <c r="A580" s="249"/>
      <c r="B580" s="250">
        <v>51646030</v>
      </c>
      <c r="C580" s="251"/>
      <c r="D580" s="252" t="s">
        <v>2402</v>
      </c>
      <c r="E580" s="252" t="s">
        <v>491</v>
      </c>
      <c r="F580" s="250" t="s">
        <v>492</v>
      </c>
      <c r="G580" s="252" t="s">
        <v>792</v>
      </c>
      <c r="H580" s="252" t="s">
        <v>496</v>
      </c>
      <c r="I580" s="253">
        <v>45511</v>
      </c>
      <c r="J580" s="254">
        <v>14.44</v>
      </c>
      <c r="K580" s="249"/>
      <c r="L580" s="249"/>
      <c r="M580" s="249"/>
      <c r="N580" s="249"/>
      <c r="O580" s="249"/>
      <c r="P580" s="249"/>
      <c r="Q580" s="249"/>
      <c r="R580" s="249"/>
      <c r="S580" s="249"/>
      <c r="T580" s="249"/>
      <c r="U580" s="249"/>
    </row>
    <row r="581" spans="1:21" s="289" customFormat="1" ht="26.5" hidden="1" x14ac:dyDescent="0.35">
      <c r="A581" s="283"/>
      <c r="B581" s="284">
        <v>12303212</v>
      </c>
      <c r="C581" s="285"/>
      <c r="D581" s="286" t="s">
        <v>2402</v>
      </c>
      <c r="E581" s="286" t="s">
        <v>491</v>
      </c>
      <c r="F581" s="284" t="s">
        <v>492</v>
      </c>
      <c r="G581" s="286" t="s">
        <v>1262</v>
      </c>
      <c r="H581" s="286" t="s">
        <v>496</v>
      </c>
      <c r="I581" s="287">
        <v>45209</v>
      </c>
      <c r="J581" s="288">
        <v>165.5</v>
      </c>
      <c r="K581" s="283"/>
      <c r="L581" s="283"/>
      <c r="M581" s="283"/>
      <c r="N581" s="283"/>
      <c r="O581" s="283"/>
      <c r="P581" s="283"/>
      <c r="Q581" s="283"/>
      <c r="R581" s="283"/>
      <c r="S581" s="283"/>
      <c r="T581" s="283"/>
      <c r="U581" s="283"/>
    </row>
    <row r="582" spans="1:21" s="289" customFormat="1" ht="26.5" hidden="1" x14ac:dyDescent="0.35">
      <c r="A582" s="283"/>
      <c r="B582" s="284">
        <v>14180271</v>
      </c>
      <c r="C582" s="285"/>
      <c r="D582" s="286" t="s">
        <v>2402</v>
      </c>
      <c r="E582" s="286" t="s">
        <v>491</v>
      </c>
      <c r="F582" s="284" t="s">
        <v>492</v>
      </c>
      <c r="G582" s="286" t="s">
        <v>1431</v>
      </c>
      <c r="H582" s="286" t="s">
        <v>496</v>
      </c>
      <c r="I582" s="287">
        <v>45210</v>
      </c>
      <c r="J582" s="288">
        <v>222.22</v>
      </c>
      <c r="K582" s="283"/>
      <c r="L582" s="283"/>
      <c r="M582" s="283"/>
      <c r="N582" s="283"/>
      <c r="O582" s="283"/>
      <c r="P582" s="283"/>
      <c r="Q582" s="283"/>
      <c r="R582" s="283"/>
      <c r="S582" s="283"/>
      <c r="T582" s="283"/>
      <c r="U582" s="283"/>
    </row>
    <row r="583" spans="1:21" s="255" customFormat="1" ht="39.5" hidden="1" x14ac:dyDescent="0.35">
      <c r="A583" s="249"/>
      <c r="B583" s="250">
        <v>14493419</v>
      </c>
      <c r="C583" s="251"/>
      <c r="D583" s="252" t="s">
        <v>2402</v>
      </c>
      <c r="E583" s="252" t="s">
        <v>491</v>
      </c>
      <c r="F583" s="250" t="s">
        <v>492</v>
      </c>
      <c r="G583" s="252" t="s">
        <v>792</v>
      </c>
      <c r="H583" s="252" t="s">
        <v>496</v>
      </c>
      <c r="I583" s="253">
        <v>45210</v>
      </c>
      <c r="J583" s="254">
        <v>15.56</v>
      </c>
      <c r="K583" s="252" t="s">
        <v>501</v>
      </c>
      <c r="L583" s="252" t="s">
        <v>2365</v>
      </c>
      <c r="M583" s="252" t="s">
        <v>2414</v>
      </c>
      <c r="N583" s="249"/>
      <c r="O583" s="249"/>
      <c r="P583" s="249"/>
      <c r="Q583" s="249"/>
      <c r="R583" s="249"/>
      <c r="S583" s="249"/>
      <c r="T583" s="249"/>
      <c r="U583" s="249"/>
    </row>
    <row r="584" spans="1:21" s="255" customFormat="1" ht="39.5" hidden="1" x14ac:dyDescent="0.35">
      <c r="A584" s="249"/>
      <c r="B584" s="250">
        <v>27292773</v>
      </c>
      <c r="C584" s="251"/>
      <c r="D584" s="252" t="s">
        <v>2402</v>
      </c>
      <c r="E584" s="252" t="s">
        <v>491</v>
      </c>
      <c r="F584" s="250" t="s">
        <v>492</v>
      </c>
      <c r="G584" s="252" t="s">
        <v>792</v>
      </c>
      <c r="H584" s="252" t="s">
        <v>496</v>
      </c>
      <c r="I584" s="253">
        <v>45243</v>
      </c>
      <c r="J584" s="254">
        <v>64.34</v>
      </c>
      <c r="K584" s="252" t="s">
        <v>501</v>
      </c>
      <c r="L584" s="252" t="s">
        <v>2365</v>
      </c>
      <c r="M584" s="252" t="s">
        <v>2415</v>
      </c>
      <c r="N584" s="249"/>
      <c r="O584" s="249"/>
      <c r="P584" s="249"/>
      <c r="Q584" s="249"/>
      <c r="R584" s="249"/>
      <c r="S584" s="249"/>
      <c r="T584" s="249"/>
      <c r="U584" s="249"/>
    </row>
    <row r="585" spans="1:21" s="255" customFormat="1" ht="39.5" hidden="1" x14ac:dyDescent="0.35">
      <c r="A585" s="249"/>
      <c r="B585" s="250">
        <v>27170411</v>
      </c>
      <c r="C585" s="251"/>
      <c r="D585" s="252" t="s">
        <v>2402</v>
      </c>
      <c r="E585" s="252" t="s">
        <v>491</v>
      </c>
      <c r="F585" s="250" t="s">
        <v>492</v>
      </c>
      <c r="G585" s="252" t="s">
        <v>792</v>
      </c>
      <c r="H585" s="252" t="s">
        <v>496</v>
      </c>
      <c r="I585" s="253">
        <v>45251</v>
      </c>
      <c r="J585" s="254">
        <v>11.7</v>
      </c>
      <c r="K585" s="252" t="s">
        <v>501</v>
      </c>
      <c r="L585" s="252" t="s">
        <v>2365</v>
      </c>
      <c r="M585" s="252" t="s">
        <v>2416</v>
      </c>
      <c r="N585" s="249"/>
      <c r="O585" s="249"/>
      <c r="P585" s="249"/>
      <c r="Q585" s="249"/>
      <c r="R585" s="249"/>
      <c r="S585" s="249"/>
      <c r="T585" s="249"/>
      <c r="U585" s="249"/>
    </row>
    <row r="586" spans="1:21" s="289" customFormat="1" ht="26.5" hidden="1" x14ac:dyDescent="0.35">
      <c r="A586" s="283"/>
      <c r="B586" s="284">
        <v>27073112</v>
      </c>
      <c r="C586" s="285"/>
      <c r="D586" s="286" t="s">
        <v>2402</v>
      </c>
      <c r="E586" s="286" t="s">
        <v>491</v>
      </c>
      <c r="F586" s="284" t="s">
        <v>492</v>
      </c>
      <c r="G586" s="286" t="s">
        <v>1262</v>
      </c>
      <c r="H586" s="286" t="s">
        <v>496</v>
      </c>
      <c r="I586" s="287">
        <v>45251</v>
      </c>
      <c r="J586" s="288">
        <v>167.09</v>
      </c>
      <c r="K586" s="283"/>
      <c r="L586" s="283"/>
      <c r="M586" s="283"/>
      <c r="N586" s="283"/>
      <c r="O586" s="283"/>
      <c r="P586" s="283"/>
      <c r="Q586" s="283"/>
      <c r="R586" s="283"/>
      <c r="S586" s="283"/>
      <c r="T586" s="283"/>
      <c r="U586" s="283"/>
    </row>
    <row r="587" spans="1:21" s="289" customFormat="1" ht="26.5" hidden="1" x14ac:dyDescent="0.35">
      <c r="A587" s="283"/>
      <c r="B587" s="284">
        <v>27235707</v>
      </c>
      <c r="C587" s="285"/>
      <c r="D587" s="286" t="s">
        <v>2402</v>
      </c>
      <c r="E587" s="286" t="s">
        <v>491</v>
      </c>
      <c r="F587" s="284" t="s">
        <v>492</v>
      </c>
      <c r="G587" s="286" t="s">
        <v>764</v>
      </c>
      <c r="H587" s="286" t="s">
        <v>496</v>
      </c>
      <c r="I587" s="287">
        <v>45243</v>
      </c>
      <c r="J587" s="288">
        <v>10.39</v>
      </c>
      <c r="K587" s="283"/>
      <c r="L587" s="283"/>
      <c r="M587" s="283"/>
      <c r="N587" s="283"/>
      <c r="O587" s="283"/>
      <c r="P587" s="283"/>
      <c r="Q587" s="283"/>
      <c r="R587" s="283"/>
      <c r="S587" s="283"/>
      <c r="T587" s="283"/>
      <c r="U587" s="283"/>
    </row>
    <row r="588" spans="1:21" s="289" customFormat="1" ht="26.5" hidden="1" x14ac:dyDescent="0.35">
      <c r="A588" s="283"/>
      <c r="B588" s="284">
        <v>27235705</v>
      </c>
      <c r="C588" s="285"/>
      <c r="D588" s="286" t="s">
        <v>2402</v>
      </c>
      <c r="E588" s="286" t="s">
        <v>491</v>
      </c>
      <c r="F588" s="284" t="s">
        <v>492</v>
      </c>
      <c r="G588" s="286" t="s">
        <v>747</v>
      </c>
      <c r="H588" s="286" t="s">
        <v>496</v>
      </c>
      <c r="I588" s="287">
        <v>45243</v>
      </c>
      <c r="J588" s="288">
        <v>12.88</v>
      </c>
      <c r="K588" s="283"/>
      <c r="L588" s="283"/>
      <c r="M588" s="283"/>
      <c r="N588" s="283"/>
      <c r="O588" s="283"/>
      <c r="P588" s="283"/>
      <c r="Q588" s="283"/>
      <c r="R588" s="283"/>
      <c r="S588" s="283"/>
      <c r="T588" s="283"/>
      <c r="U588" s="283"/>
    </row>
    <row r="589" spans="1:21" s="289" customFormat="1" ht="26.5" hidden="1" x14ac:dyDescent="0.35">
      <c r="A589" s="283"/>
      <c r="B589" s="284">
        <v>27235706</v>
      </c>
      <c r="C589" s="285"/>
      <c r="D589" s="286" t="s">
        <v>2402</v>
      </c>
      <c r="E589" s="286" t="s">
        <v>491</v>
      </c>
      <c r="F589" s="284" t="s">
        <v>492</v>
      </c>
      <c r="G589" s="286" t="s">
        <v>764</v>
      </c>
      <c r="H589" s="286" t="s">
        <v>496</v>
      </c>
      <c r="I589" s="287">
        <v>45243</v>
      </c>
      <c r="J589" s="288">
        <v>400.02</v>
      </c>
      <c r="K589" s="283"/>
      <c r="L589" s="283"/>
      <c r="M589" s="283"/>
      <c r="N589" s="283"/>
      <c r="O589" s="283"/>
      <c r="P589" s="283"/>
      <c r="Q589" s="283"/>
      <c r="R589" s="283"/>
      <c r="S589" s="283"/>
      <c r="T589" s="283"/>
      <c r="U589" s="283"/>
    </row>
    <row r="590" spans="1:21" s="289" customFormat="1" ht="26.5" hidden="1" x14ac:dyDescent="0.35">
      <c r="A590" s="283"/>
      <c r="B590" s="284">
        <v>27235704</v>
      </c>
      <c r="C590" s="285"/>
      <c r="D590" s="286" t="s">
        <v>2402</v>
      </c>
      <c r="E590" s="286" t="s">
        <v>491</v>
      </c>
      <c r="F590" s="284" t="s">
        <v>492</v>
      </c>
      <c r="G590" s="286" t="s">
        <v>747</v>
      </c>
      <c r="H590" s="286" t="s">
        <v>496</v>
      </c>
      <c r="I590" s="287">
        <v>45243</v>
      </c>
      <c r="J590" s="288">
        <v>495.92</v>
      </c>
      <c r="K590" s="283"/>
      <c r="L590" s="283"/>
      <c r="M590" s="283"/>
      <c r="N590" s="283"/>
      <c r="O590" s="283"/>
      <c r="P590" s="283"/>
      <c r="Q590" s="283"/>
      <c r="R590" s="283"/>
      <c r="S590" s="283"/>
      <c r="T590" s="283"/>
      <c r="U590" s="283"/>
    </row>
    <row r="591" spans="1:21" s="289" customFormat="1" ht="26.5" hidden="1" x14ac:dyDescent="0.35">
      <c r="A591" s="283"/>
      <c r="B591" s="284">
        <v>51628835</v>
      </c>
      <c r="C591" s="285"/>
      <c r="D591" s="286" t="s">
        <v>2402</v>
      </c>
      <c r="E591" s="286" t="s">
        <v>491</v>
      </c>
      <c r="F591" s="284" t="s">
        <v>492</v>
      </c>
      <c r="G591" s="286" t="s">
        <v>1262</v>
      </c>
      <c r="H591" s="286" t="s">
        <v>496</v>
      </c>
      <c r="I591" s="287">
        <v>45511</v>
      </c>
      <c r="J591" s="288">
        <v>206.32</v>
      </c>
      <c r="K591" s="283"/>
      <c r="L591" s="283"/>
      <c r="M591" s="283"/>
      <c r="N591" s="283"/>
      <c r="O591" s="283"/>
      <c r="P591" s="283"/>
      <c r="Q591" s="283"/>
      <c r="R591" s="283"/>
      <c r="S591" s="283"/>
      <c r="T591" s="283"/>
      <c r="U591" s="283"/>
    </row>
    <row r="592" spans="1:21" ht="26.5" hidden="1" x14ac:dyDescent="0.35">
      <c r="A592" s="277"/>
      <c r="B592" s="278">
        <v>52757440</v>
      </c>
      <c r="C592" s="279"/>
      <c r="D592" s="280" t="s">
        <v>1788</v>
      </c>
      <c r="E592" s="280" t="s">
        <v>491</v>
      </c>
      <c r="F592" s="278" t="s">
        <v>492</v>
      </c>
      <c r="G592" s="280" t="s">
        <v>1791</v>
      </c>
      <c r="H592" s="280" t="s">
        <v>496</v>
      </c>
      <c r="I592" s="281">
        <v>45453</v>
      </c>
      <c r="J592" s="282">
        <v>21000</v>
      </c>
      <c r="K592" s="277"/>
      <c r="L592" s="277"/>
      <c r="M592" s="277"/>
      <c r="N592" s="277"/>
      <c r="O592" s="277"/>
      <c r="P592" s="277"/>
      <c r="Q592" s="277"/>
      <c r="R592" s="277"/>
      <c r="S592" s="277"/>
      <c r="T592" s="277"/>
      <c r="U592" s="277"/>
    </row>
    <row r="593" spans="1:21" s="289" customFormat="1" ht="26.5" hidden="1" x14ac:dyDescent="0.35">
      <c r="A593" s="283"/>
      <c r="B593" s="284">
        <v>49770708</v>
      </c>
      <c r="C593" s="285"/>
      <c r="D593" s="286" t="s">
        <v>2402</v>
      </c>
      <c r="E593" s="286" t="s">
        <v>491</v>
      </c>
      <c r="F593" s="284" t="s">
        <v>492</v>
      </c>
      <c r="G593" s="286" t="s">
        <v>1262</v>
      </c>
      <c r="H593" s="286" t="s">
        <v>496</v>
      </c>
      <c r="I593" s="287">
        <v>45462</v>
      </c>
      <c r="J593" s="288">
        <v>127.93</v>
      </c>
      <c r="K593" s="283"/>
      <c r="L593" s="283"/>
      <c r="M593" s="283"/>
      <c r="N593" s="283"/>
      <c r="O593" s="283"/>
      <c r="P593" s="283"/>
      <c r="Q593" s="283"/>
      <c r="R593" s="283"/>
      <c r="S593" s="283"/>
      <c r="T593" s="283"/>
      <c r="U593" s="283"/>
    </row>
    <row r="594" spans="1:21" s="262" customFormat="1" ht="26.5" hidden="1" x14ac:dyDescent="0.35">
      <c r="A594" s="256"/>
      <c r="B594" s="257">
        <v>50829323</v>
      </c>
      <c r="C594" s="258"/>
      <c r="D594" s="259" t="s">
        <v>490</v>
      </c>
      <c r="E594" s="259" t="s">
        <v>491</v>
      </c>
      <c r="F594" s="257" t="s">
        <v>492</v>
      </c>
      <c r="G594" s="259" t="s">
        <v>792</v>
      </c>
      <c r="H594" s="259" t="s">
        <v>496</v>
      </c>
      <c r="I594" s="260">
        <v>45448</v>
      </c>
      <c r="J594" s="261">
        <v>-0.01</v>
      </c>
      <c r="K594" s="256"/>
      <c r="L594" s="256"/>
      <c r="M594" s="256"/>
      <c r="N594" s="256"/>
      <c r="O594" s="256"/>
      <c r="P594" s="256"/>
      <c r="Q594" s="256"/>
      <c r="R594" s="256"/>
      <c r="S594" s="256"/>
      <c r="T594" s="256"/>
      <c r="U594" s="256"/>
    </row>
    <row r="595" spans="1:21" s="255" customFormat="1" ht="26.5" hidden="1" x14ac:dyDescent="0.35">
      <c r="A595" s="249"/>
      <c r="B595" s="250">
        <v>50829324</v>
      </c>
      <c r="C595" s="251"/>
      <c r="D595" s="252" t="s">
        <v>2402</v>
      </c>
      <c r="E595" s="252" t="s">
        <v>491</v>
      </c>
      <c r="F595" s="250" t="s">
        <v>492</v>
      </c>
      <c r="G595" s="252" t="s">
        <v>792</v>
      </c>
      <c r="H595" s="252" t="s">
        <v>496</v>
      </c>
      <c r="I595" s="253">
        <v>45482</v>
      </c>
      <c r="J595" s="254">
        <v>11.96</v>
      </c>
      <c r="K595" s="249"/>
      <c r="L595" s="249"/>
      <c r="M595" s="249"/>
      <c r="N595" s="249"/>
      <c r="O595" s="249"/>
      <c r="P595" s="249"/>
      <c r="Q595" s="249"/>
      <c r="R595" s="249"/>
      <c r="S595" s="249"/>
      <c r="T595" s="249"/>
      <c r="U595" s="249"/>
    </row>
    <row r="596" spans="1:21" s="248" customFormat="1" ht="26.5" hidden="1" x14ac:dyDescent="0.35">
      <c r="A596" s="242"/>
      <c r="B596" s="243">
        <v>50474612</v>
      </c>
      <c r="C596" s="244"/>
      <c r="D596" s="245" t="s">
        <v>490</v>
      </c>
      <c r="E596" s="245" t="s">
        <v>491</v>
      </c>
      <c r="F596" s="243" t="s">
        <v>492</v>
      </c>
      <c r="G596" s="245" t="s">
        <v>936</v>
      </c>
      <c r="H596" s="245" t="s">
        <v>496</v>
      </c>
      <c r="I596" s="246">
        <v>45444</v>
      </c>
      <c r="J596" s="247">
        <v>313.39999999999998</v>
      </c>
      <c r="K596" s="242"/>
      <c r="L596" s="242"/>
      <c r="M596" s="242"/>
      <c r="N596" s="242"/>
      <c r="O596" s="242"/>
      <c r="P596" s="242"/>
      <c r="Q596" s="242"/>
      <c r="R596" s="242"/>
      <c r="S596" s="242"/>
      <c r="T596" s="242"/>
      <c r="U596" s="242"/>
    </row>
    <row r="597" spans="1:21" s="248" customFormat="1" ht="26.5" hidden="1" x14ac:dyDescent="0.35">
      <c r="A597" s="242"/>
      <c r="B597" s="243">
        <v>50474620</v>
      </c>
      <c r="C597" s="244"/>
      <c r="D597" s="245" t="s">
        <v>490</v>
      </c>
      <c r="E597" s="245" t="s">
        <v>491</v>
      </c>
      <c r="F597" s="243" t="s">
        <v>492</v>
      </c>
      <c r="G597" s="245" t="s">
        <v>936</v>
      </c>
      <c r="H597" s="245" t="s">
        <v>496</v>
      </c>
      <c r="I597" s="246">
        <v>45444</v>
      </c>
      <c r="J597" s="247">
        <v>779.15</v>
      </c>
      <c r="K597" s="242"/>
      <c r="L597" s="242"/>
      <c r="M597" s="242"/>
      <c r="N597" s="242"/>
      <c r="O597" s="242"/>
      <c r="P597" s="242"/>
      <c r="Q597" s="242"/>
      <c r="R597" s="242"/>
      <c r="S597" s="242"/>
      <c r="T597" s="242"/>
      <c r="U597" s="242"/>
    </row>
    <row r="598" spans="1:21" s="248" customFormat="1" ht="26.5" hidden="1" x14ac:dyDescent="0.35">
      <c r="A598" s="242"/>
      <c r="B598" s="243">
        <v>50475015</v>
      </c>
      <c r="C598" s="244"/>
      <c r="D598" s="245" t="s">
        <v>490</v>
      </c>
      <c r="E598" s="245" t="s">
        <v>491</v>
      </c>
      <c r="F598" s="243" t="s">
        <v>492</v>
      </c>
      <c r="G598" s="245" t="s">
        <v>936</v>
      </c>
      <c r="H598" s="245" t="s">
        <v>496</v>
      </c>
      <c r="I598" s="246">
        <v>45444</v>
      </c>
      <c r="J598" s="247">
        <v>2085.42</v>
      </c>
      <c r="K598" s="242"/>
      <c r="L598" s="242"/>
      <c r="M598" s="242"/>
      <c r="N598" s="242"/>
      <c r="O598" s="242"/>
      <c r="P598" s="242"/>
      <c r="Q598" s="242"/>
      <c r="R598" s="242"/>
      <c r="S598" s="242"/>
      <c r="T598" s="242"/>
      <c r="U598" s="242"/>
    </row>
    <row r="599" spans="1:21" s="262" customFormat="1" ht="26.5" hidden="1" x14ac:dyDescent="0.35">
      <c r="A599" s="256"/>
      <c r="B599" s="257">
        <v>51459510</v>
      </c>
      <c r="C599" s="258"/>
      <c r="D599" s="259" t="s">
        <v>490</v>
      </c>
      <c r="E599" s="259" t="s">
        <v>491</v>
      </c>
      <c r="F599" s="257" t="s">
        <v>492</v>
      </c>
      <c r="G599" s="259" t="s">
        <v>792</v>
      </c>
      <c r="H599" s="259" t="s">
        <v>496</v>
      </c>
      <c r="I599" s="260">
        <v>45474</v>
      </c>
      <c r="J599" s="261">
        <v>6.83</v>
      </c>
      <c r="K599" s="256"/>
      <c r="L599" s="256"/>
      <c r="M599" s="256"/>
      <c r="N599" s="256"/>
      <c r="O599" s="256"/>
      <c r="P599" s="256"/>
      <c r="Q599" s="256"/>
      <c r="R599" s="256"/>
      <c r="S599" s="256"/>
      <c r="T599" s="256"/>
      <c r="U599" s="256"/>
    </row>
    <row r="600" spans="1:21" s="255" customFormat="1" ht="26.5" hidden="1" x14ac:dyDescent="0.35">
      <c r="A600" s="249"/>
      <c r="B600" s="250">
        <v>47294403</v>
      </c>
      <c r="C600" s="251"/>
      <c r="D600" s="252" t="s">
        <v>2381</v>
      </c>
      <c r="E600" s="252" t="s">
        <v>491</v>
      </c>
      <c r="F600" s="250" t="s">
        <v>492</v>
      </c>
      <c r="G600" s="252" t="s">
        <v>792</v>
      </c>
      <c r="H600" s="252" t="s">
        <v>496</v>
      </c>
      <c r="I600" s="253">
        <v>45426</v>
      </c>
      <c r="J600" s="254">
        <v>320.95</v>
      </c>
      <c r="K600" s="249"/>
      <c r="L600" s="249"/>
      <c r="M600" s="249"/>
      <c r="N600" s="249"/>
      <c r="O600" s="249"/>
      <c r="P600" s="249"/>
      <c r="Q600" s="249"/>
      <c r="R600" s="249"/>
      <c r="S600" s="249"/>
      <c r="T600" s="249"/>
      <c r="U600" s="249"/>
    </row>
    <row r="601" spans="1:21" s="289" customFormat="1" ht="26.5" x14ac:dyDescent="0.35">
      <c r="A601" s="283"/>
      <c r="B601" s="284">
        <v>40170291</v>
      </c>
      <c r="C601" s="285"/>
      <c r="D601" s="286" t="s">
        <v>2381</v>
      </c>
      <c r="E601" s="286" t="s">
        <v>491</v>
      </c>
      <c r="F601" s="284" t="s">
        <v>492</v>
      </c>
      <c r="G601" s="286" t="s">
        <v>1391</v>
      </c>
      <c r="H601" s="286" t="s">
        <v>590</v>
      </c>
      <c r="I601" s="287">
        <v>45299</v>
      </c>
      <c r="J601" s="288">
        <v>-167.5</v>
      </c>
      <c r="K601" s="283"/>
      <c r="L601" s="283"/>
      <c r="M601" s="283"/>
      <c r="N601" s="283"/>
      <c r="O601" s="283"/>
      <c r="P601" s="283"/>
      <c r="Q601" s="283"/>
      <c r="R601" s="283"/>
      <c r="S601" s="283"/>
      <c r="T601" s="283"/>
      <c r="U601" s="283"/>
    </row>
    <row r="602" spans="1:21" s="289" customFormat="1" ht="26.5" x14ac:dyDescent="0.35">
      <c r="A602" s="283"/>
      <c r="B602" s="284">
        <v>40170301</v>
      </c>
      <c r="C602" s="285"/>
      <c r="D602" s="286" t="s">
        <v>2381</v>
      </c>
      <c r="E602" s="286" t="s">
        <v>491</v>
      </c>
      <c r="F602" s="284" t="s">
        <v>492</v>
      </c>
      <c r="G602" s="286" t="s">
        <v>1391</v>
      </c>
      <c r="H602" s="286" t="s">
        <v>590</v>
      </c>
      <c r="I602" s="287">
        <v>45299</v>
      </c>
      <c r="J602" s="288">
        <v>9743.4500000000007</v>
      </c>
      <c r="K602" s="283"/>
      <c r="L602" s="283"/>
      <c r="M602" s="283"/>
      <c r="N602" s="283"/>
      <c r="O602" s="283"/>
      <c r="P602" s="283"/>
      <c r="Q602" s="283"/>
      <c r="R602" s="283"/>
      <c r="S602" s="283"/>
      <c r="T602" s="283"/>
      <c r="U602" s="283"/>
    </row>
    <row r="603" spans="1:21" s="289" customFormat="1" ht="26.5" hidden="1" x14ac:dyDescent="0.35">
      <c r="A603" s="283"/>
      <c r="B603" s="284">
        <v>47071281</v>
      </c>
      <c r="C603" s="285"/>
      <c r="D603" s="286" t="s">
        <v>2381</v>
      </c>
      <c r="E603" s="286" t="s">
        <v>491</v>
      </c>
      <c r="F603" s="284" t="s">
        <v>492</v>
      </c>
      <c r="G603" s="286" t="s">
        <v>1058</v>
      </c>
      <c r="H603" s="286" t="s">
        <v>496</v>
      </c>
      <c r="I603" s="287">
        <v>45418</v>
      </c>
      <c r="J603" s="288">
        <v>126</v>
      </c>
      <c r="K603" s="283"/>
      <c r="L603" s="283"/>
      <c r="M603" s="283"/>
      <c r="N603" s="283"/>
      <c r="O603" s="283"/>
      <c r="P603" s="283"/>
      <c r="Q603" s="283"/>
      <c r="R603" s="283"/>
      <c r="S603" s="283"/>
      <c r="T603" s="283"/>
      <c r="U603" s="283"/>
    </row>
    <row r="604" spans="1:21" s="289" customFormat="1" ht="26.5" hidden="1" x14ac:dyDescent="0.35">
      <c r="A604" s="283"/>
      <c r="B604" s="284">
        <v>47071283</v>
      </c>
      <c r="C604" s="285"/>
      <c r="D604" s="286" t="s">
        <v>2381</v>
      </c>
      <c r="E604" s="286" t="s">
        <v>491</v>
      </c>
      <c r="F604" s="284" t="s">
        <v>492</v>
      </c>
      <c r="G604" s="286" t="s">
        <v>1262</v>
      </c>
      <c r="H604" s="286" t="s">
        <v>496</v>
      </c>
      <c r="I604" s="287">
        <v>45421</v>
      </c>
      <c r="J604" s="288">
        <v>120</v>
      </c>
      <c r="K604" s="283"/>
      <c r="L604" s="283"/>
      <c r="M604" s="283"/>
      <c r="N604" s="283"/>
      <c r="O604" s="283"/>
      <c r="P604" s="283"/>
      <c r="Q604" s="283"/>
      <c r="R604" s="283"/>
      <c r="S604" s="283"/>
      <c r="T604" s="283"/>
      <c r="U604" s="283"/>
    </row>
    <row r="605" spans="1:21" s="289" customFormat="1" ht="26.5" hidden="1" x14ac:dyDescent="0.35">
      <c r="A605" s="283"/>
      <c r="B605" s="284">
        <v>47071286</v>
      </c>
      <c r="C605" s="285"/>
      <c r="D605" s="286" t="s">
        <v>2381</v>
      </c>
      <c r="E605" s="286" t="s">
        <v>491</v>
      </c>
      <c r="F605" s="284" t="s">
        <v>492</v>
      </c>
      <c r="G605" s="286" t="s">
        <v>1262</v>
      </c>
      <c r="H605" s="286" t="s">
        <v>496</v>
      </c>
      <c r="I605" s="287">
        <v>45421</v>
      </c>
      <c r="J605" s="288">
        <v>240</v>
      </c>
      <c r="K605" s="283"/>
      <c r="L605" s="283"/>
      <c r="M605" s="283"/>
      <c r="N605" s="283"/>
      <c r="O605" s="283"/>
      <c r="P605" s="283"/>
      <c r="Q605" s="283"/>
      <c r="R605" s="283"/>
      <c r="S605" s="283"/>
      <c r="T605" s="283"/>
      <c r="U605" s="283"/>
    </row>
    <row r="606" spans="1:21" s="255" customFormat="1" ht="26.5" hidden="1" x14ac:dyDescent="0.35">
      <c r="A606" s="249"/>
      <c r="B606" s="250">
        <v>47005906</v>
      </c>
      <c r="C606" s="251"/>
      <c r="D606" s="252" t="s">
        <v>2381</v>
      </c>
      <c r="E606" s="252" t="s">
        <v>491</v>
      </c>
      <c r="F606" s="250" t="s">
        <v>492</v>
      </c>
      <c r="G606" s="252" t="s">
        <v>792</v>
      </c>
      <c r="H606" s="252" t="s">
        <v>496</v>
      </c>
      <c r="I606" s="253">
        <v>45309</v>
      </c>
      <c r="J606" s="254">
        <v>0.48</v>
      </c>
      <c r="K606" s="249"/>
      <c r="L606" s="249"/>
      <c r="M606" s="249"/>
      <c r="N606" s="249"/>
      <c r="O606" s="249"/>
      <c r="P606" s="249"/>
      <c r="Q606" s="249"/>
      <c r="R606" s="249"/>
      <c r="S606" s="249"/>
      <c r="T606" s="249"/>
      <c r="U606" s="249"/>
    </row>
    <row r="607" spans="1:21" s="289" customFormat="1" hidden="1" x14ac:dyDescent="0.35">
      <c r="A607" s="283"/>
      <c r="B607" s="284">
        <v>46721596</v>
      </c>
      <c r="C607" s="285"/>
      <c r="D607" s="286" t="s">
        <v>2381</v>
      </c>
      <c r="E607" s="286" t="s">
        <v>491</v>
      </c>
      <c r="F607" s="284" t="s">
        <v>492</v>
      </c>
      <c r="G607" s="286" t="s">
        <v>879</v>
      </c>
      <c r="H607" s="286" t="s">
        <v>590</v>
      </c>
      <c r="I607" s="287">
        <v>45443</v>
      </c>
      <c r="J607" s="288">
        <v>-174.06</v>
      </c>
      <c r="K607" s="283"/>
      <c r="L607" s="283"/>
      <c r="M607" s="283"/>
      <c r="N607" s="283"/>
      <c r="O607" s="283"/>
      <c r="P607" s="283"/>
      <c r="Q607" s="283"/>
      <c r="R607" s="283"/>
      <c r="S607" s="283"/>
      <c r="T607" s="283"/>
      <c r="U607" s="283"/>
    </row>
    <row r="608" spans="1:21" s="289" customFormat="1" ht="26.5" hidden="1" x14ac:dyDescent="0.35">
      <c r="A608" s="283"/>
      <c r="B608" s="284">
        <v>40388173</v>
      </c>
      <c r="C608" s="285"/>
      <c r="D608" s="286" t="s">
        <v>623</v>
      </c>
      <c r="E608" s="286" t="s">
        <v>491</v>
      </c>
      <c r="F608" s="284" t="s">
        <v>492</v>
      </c>
      <c r="G608" s="286" t="s">
        <v>2241</v>
      </c>
      <c r="H608" s="286" t="s">
        <v>590</v>
      </c>
      <c r="I608" s="287">
        <v>45355</v>
      </c>
      <c r="J608" s="288">
        <v>350.35</v>
      </c>
      <c r="K608" s="283"/>
      <c r="L608" s="283"/>
      <c r="M608" s="283"/>
      <c r="N608" s="283"/>
      <c r="O608" s="283"/>
      <c r="P608" s="283"/>
      <c r="Q608" s="283"/>
      <c r="R608" s="283"/>
      <c r="S608" s="283"/>
      <c r="T608" s="283"/>
      <c r="U608" s="283"/>
    </row>
    <row r="609" spans="1:21" s="289" customFormat="1" ht="26.5" hidden="1" x14ac:dyDescent="0.35">
      <c r="A609" s="283"/>
      <c r="B609" s="284">
        <v>40388178</v>
      </c>
      <c r="C609" s="285"/>
      <c r="D609" s="286" t="s">
        <v>623</v>
      </c>
      <c r="E609" s="286" t="s">
        <v>491</v>
      </c>
      <c r="F609" s="284" t="s">
        <v>492</v>
      </c>
      <c r="G609" s="286" t="s">
        <v>2241</v>
      </c>
      <c r="H609" s="286" t="s">
        <v>590</v>
      </c>
      <c r="I609" s="287">
        <v>45355</v>
      </c>
      <c r="J609" s="288">
        <v>182.79</v>
      </c>
      <c r="K609" s="283"/>
      <c r="L609" s="283"/>
      <c r="M609" s="283"/>
      <c r="N609" s="283"/>
      <c r="O609" s="283"/>
      <c r="P609" s="283"/>
      <c r="Q609" s="283"/>
      <c r="R609" s="283"/>
      <c r="S609" s="283"/>
      <c r="T609" s="283"/>
      <c r="U609" s="283"/>
    </row>
    <row r="610" spans="1:21" s="289" customFormat="1" ht="26.5" hidden="1" x14ac:dyDescent="0.35">
      <c r="A610" s="283"/>
      <c r="B610" s="284">
        <v>40388180</v>
      </c>
      <c r="C610" s="285"/>
      <c r="D610" s="286" t="s">
        <v>623</v>
      </c>
      <c r="E610" s="286" t="s">
        <v>491</v>
      </c>
      <c r="F610" s="284" t="s">
        <v>492</v>
      </c>
      <c r="G610" s="286" t="s">
        <v>2241</v>
      </c>
      <c r="H610" s="286" t="s">
        <v>590</v>
      </c>
      <c r="I610" s="287">
        <v>45355</v>
      </c>
      <c r="J610" s="288">
        <v>-2.11</v>
      </c>
      <c r="K610" s="283"/>
      <c r="L610" s="283"/>
      <c r="M610" s="283"/>
      <c r="N610" s="283"/>
      <c r="O610" s="283"/>
      <c r="P610" s="283"/>
      <c r="Q610" s="283"/>
      <c r="R610" s="283"/>
      <c r="S610" s="283"/>
      <c r="T610" s="283"/>
      <c r="U610" s="283"/>
    </row>
    <row r="611" spans="1:21" s="289" customFormat="1" ht="26.5" hidden="1" x14ac:dyDescent="0.35">
      <c r="A611" s="283"/>
      <c r="B611" s="284">
        <v>40388179</v>
      </c>
      <c r="C611" s="285"/>
      <c r="D611" s="286" t="s">
        <v>623</v>
      </c>
      <c r="E611" s="286" t="s">
        <v>491</v>
      </c>
      <c r="F611" s="284" t="s">
        <v>492</v>
      </c>
      <c r="G611" s="286" t="s">
        <v>2241</v>
      </c>
      <c r="H611" s="286" t="s">
        <v>590</v>
      </c>
      <c r="I611" s="287">
        <v>45355</v>
      </c>
      <c r="J611" s="288">
        <v>-4.05</v>
      </c>
      <c r="K611" s="283"/>
      <c r="L611" s="283"/>
      <c r="M611" s="283"/>
      <c r="N611" s="283"/>
      <c r="O611" s="283"/>
      <c r="P611" s="283"/>
      <c r="Q611" s="283"/>
      <c r="R611" s="283"/>
      <c r="S611" s="283"/>
      <c r="T611" s="283"/>
      <c r="U611" s="283"/>
    </row>
    <row r="612" spans="1:21" s="255" customFormat="1" ht="39.5" hidden="1" x14ac:dyDescent="0.35">
      <c r="A612" s="249"/>
      <c r="B612" s="250">
        <v>39373384</v>
      </c>
      <c r="C612" s="251"/>
      <c r="D612" s="252" t="s">
        <v>2402</v>
      </c>
      <c r="E612" s="252" t="s">
        <v>491</v>
      </c>
      <c r="F612" s="250" t="s">
        <v>492</v>
      </c>
      <c r="G612" s="252" t="s">
        <v>792</v>
      </c>
      <c r="H612" s="252" t="s">
        <v>496</v>
      </c>
      <c r="I612" s="253">
        <v>45324</v>
      </c>
      <c r="J612" s="254">
        <v>12.32</v>
      </c>
      <c r="K612" s="252" t="s">
        <v>501</v>
      </c>
      <c r="L612" s="252" t="s">
        <v>2365</v>
      </c>
      <c r="M612" s="252" t="s">
        <v>2417</v>
      </c>
      <c r="N612" s="249"/>
      <c r="O612" s="249"/>
      <c r="P612" s="249"/>
      <c r="Q612" s="249"/>
      <c r="R612" s="249"/>
      <c r="S612" s="249"/>
      <c r="T612" s="249"/>
      <c r="U612" s="249"/>
    </row>
    <row r="613" spans="1:21" s="289" customFormat="1" ht="26.5" hidden="1" x14ac:dyDescent="0.35">
      <c r="A613" s="283"/>
      <c r="B613" s="284">
        <v>49482794</v>
      </c>
      <c r="C613" s="285"/>
      <c r="D613" s="286" t="s">
        <v>2402</v>
      </c>
      <c r="E613" s="286" t="s">
        <v>491</v>
      </c>
      <c r="F613" s="284" t="s">
        <v>492</v>
      </c>
      <c r="G613" s="286" t="s">
        <v>764</v>
      </c>
      <c r="H613" s="286" t="s">
        <v>496</v>
      </c>
      <c r="I613" s="287">
        <v>45456</v>
      </c>
      <c r="J613" s="288">
        <v>452</v>
      </c>
      <c r="K613" s="283"/>
      <c r="L613" s="283"/>
      <c r="M613" s="283"/>
      <c r="N613" s="283"/>
      <c r="O613" s="283"/>
      <c r="P613" s="283"/>
      <c r="Q613" s="283"/>
      <c r="R613" s="283"/>
      <c r="S613" s="283"/>
      <c r="T613" s="283"/>
      <c r="U613" s="283"/>
    </row>
    <row r="614" spans="1:21" s="289" customFormat="1" hidden="1" x14ac:dyDescent="0.35">
      <c r="A614" s="283"/>
      <c r="B614" s="284">
        <v>40412430</v>
      </c>
      <c r="C614" s="285"/>
      <c r="D614" s="286" t="s">
        <v>2402</v>
      </c>
      <c r="E614" s="286" t="s">
        <v>491</v>
      </c>
      <c r="F614" s="284" t="s">
        <v>492</v>
      </c>
      <c r="G614" s="286" t="s">
        <v>883</v>
      </c>
      <c r="H614" s="286" t="s">
        <v>590</v>
      </c>
      <c r="I614" s="287">
        <v>45382</v>
      </c>
      <c r="J614" s="288">
        <v>4.29</v>
      </c>
      <c r="K614" s="283"/>
      <c r="L614" s="283"/>
      <c r="M614" s="283"/>
      <c r="N614" s="283"/>
      <c r="O614" s="283"/>
      <c r="P614" s="283"/>
      <c r="Q614" s="283"/>
      <c r="R614" s="283"/>
      <c r="S614" s="283"/>
      <c r="T614" s="283"/>
      <c r="U614" s="283"/>
    </row>
    <row r="615" spans="1:21" s="289" customFormat="1" hidden="1" x14ac:dyDescent="0.35">
      <c r="A615" s="283"/>
      <c r="B615" s="284">
        <v>40388186</v>
      </c>
      <c r="C615" s="285"/>
      <c r="D615" s="286" t="s">
        <v>2402</v>
      </c>
      <c r="E615" s="286" t="s">
        <v>491</v>
      </c>
      <c r="F615" s="284" t="s">
        <v>492</v>
      </c>
      <c r="G615" s="286" t="s">
        <v>495</v>
      </c>
      <c r="H615" s="286" t="s">
        <v>590</v>
      </c>
      <c r="I615" s="287">
        <v>45341</v>
      </c>
      <c r="J615" s="288">
        <v>-0.05</v>
      </c>
      <c r="K615" s="283"/>
      <c r="L615" s="283"/>
      <c r="M615" s="283"/>
      <c r="N615" s="283"/>
      <c r="O615" s="283"/>
      <c r="P615" s="283"/>
      <c r="Q615" s="283"/>
      <c r="R615" s="283"/>
      <c r="S615" s="283"/>
      <c r="T615" s="283"/>
      <c r="U615" s="283"/>
    </row>
    <row r="616" spans="1:21" s="289" customFormat="1" hidden="1" x14ac:dyDescent="0.35">
      <c r="A616" s="283"/>
      <c r="B616" s="284">
        <v>40388185</v>
      </c>
      <c r="C616" s="285"/>
      <c r="D616" s="286" t="s">
        <v>2402</v>
      </c>
      <c r="E616" s="286" t="s">
        <v>491</v>
      </c>
      <c r="F616" s="284" t="s">
        <v>492</v>
      </c>
      <c r="G616" s="286" t="s">
        <v>495</v>
      </c>
      <c r="H616" s="286" t="s">
        <v>590</v>
      </c>
      <c r="I616" s="287">
        <v>45341</v>
      </c>
      <c r="J616" s="288">
        <v>-0.14000000000000001</v>
      </c>
      <c r="K616" s="283"/>
      <c r="L616" s="283"/>
      <c r="M616" s="283"/>
      <c r="N616" s="283"/>
      <c r="O616" s="283"/>
      <c r="P616" s="283"/>
      <c r="Q616" s="283"/>
      <c r="R616" s="283"/>
      <c r="S616" s="283"/>
      <c r="T616" s="283"/>
      <c r="U616" s="283"/>
    </row>
    <row r="617" spans="1:21" s="289" customFormat="1" hidden="1" x14ac:dyDescent="0.35">
      <c r="A617" s="283"/>
      <c r="B617" s="284">
        <v>40388183</v>
      </c>
      <c r="C617" s="285"/>
      <c r="D617" s="286" t="s">
        <v>2402</v>
      </c>
      <c r="E617" s="286" t="s">
        <v>491</v>
      </c>
      <c r="F617" s="284" t="s">
        <v>492</v>
      </c>
      <c r="G617" s="286" t="s">
        <v>495</v>
      </c>
      <c r="H617" s="286" t="s">
        <v>590</v>
      </c>
      <c r="I617" s="287">
        <v>45341</v>
      </c>
      <c r="J617" s="288">
        <v>165.48</v>
      </c>
      <c r="K617" s="283"/>
      <c r="L617" s="283"/>
      <c r="M617" s="283"/>
      <c r="N617" s="283"/>
      <c r="O617" s="283"/>
      <c r="P617" s="283"/>
      <c r="Q617" s="283"/>
      <c r="R617" s="283"/>
      <c r="S617" s="283"/>
      <c r="T617" s="283"/>
      <c r="U617" s="283"/>
    </row>
    <row r="618" spans="1:21" s="289" customFormat="1" hidden="1" x14ac:dyDescent="0.35">
      <c r="A618" s="283"/>
      <c r="B618" s="284">
        <v>40388182</v>
      </c>
      <c r="C618" s="285"/>
      <c r="D618" s="286" t="s">
        <v>2402</v>
      </c>
      <c r="E618" s="286" t="s">
        <v>491</v>
      </c>
      <c r="F618" s="284" t="s">
        <v>492</v>
      </c>
      <c r="G618" s="286" t="s">
        <v>1242</v>
      </c>
      <c r="H618" s="286" t="s">
        <v>590</v>
      </c>
      <c r="I618" s="287">
        <v>45350</v>
      </c>
      <c r="J618" s="288">
        <v>5908.06</v>
      </c>
      <c r="K618" s="283"/>
      <c r="L618" s="283"/>
      <c r="M618" s="283"/>
      <c r="N618" s="283"/>
      <c r="O618" s="283"/>
      <c r="P618" s="283"/>
      <c r="Q618" s="283"/>
      <c r="R618" s="283"/>
      <c r="S618" s="283"/>
      <c r="T618" s="283"/>
      <c r="U618" s="283"/>
    </row>
    <row r="619" spans="1:21" s="289" customFormat="1" ht="26.5" hidden="1" x14ac:dyDescent="0.35">
      <c r="A619" s="283"/>
      <c r="B619" s="284">
        <v>49770707</v>
      </c>
      <c r="C619" s="285"/>
      <c r="D619" s="286" t="s">
        <v>2402</v>
      </c>
      <c r="E619" s="286" t="s">
        <v>491</v>
      </c>
      <c r="F619" s="284" t="s">
        <v>492</v>
      </c>
      <c r="G619" s="286" t="s">
        <v>1262</v>
      </c>
      <c r="H619" s="286" t="s">
        <v>496</v>
      </c>
      <c r="I619" s="287">
        <v>45462</v>
      </c>
      <c r="J619" s="288">
        <v>87.26</v>
      </c>
      <c r="K619" s="283"/>
      <c r="L619" s="283"/>
      <c r="M619" s="283"/>
      <c r="N619" s="283"/>
      <c r="O619" s="283"/>
      <c r="P619" s="283"/>
      <c r="Q619" s="283"/>
      <c r="R619" s="283"/>
      <c r="S619" s="283"/>
      <c r="T619" s="283"/>
      <c r="U619" s="283"/>
    </row>
    <row r="621" spans="1:21" x14ac:dyDescent="0.35">
      <c r="J621" s="297">
        <f>SUBTOTAL(9,J2:J620)</f>
        <v>32304.47</v>
      </c>
    </row>
  </sheetData>
  <autoFilter ref="B1:U619" xr:uid="{3510178F-B9D4-4DCC-AC77-DAF43FA7EF3D}">
    <filterColumn colId="2">
      <filters>
        <filter val="Suivi-Evaluation, reporting"/>
      </filters>
    </filterColumn>
    <filterColumn colId="5">
      <filters>
        <filter val="71305 - Local Consultants Expenses - Short-Term Technical Contractors"/>
      </filters>
    </filterColumn>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pageSetUpPr fitToPage="1"/>
  </sheetPr>
  <dimension ref="B1:F25"/>
  <sheetViews>
    <sheetView showGridLines="0" showZeros="0" topLeftCell="A11" zoomScale="80" zoomScaleNormal="80" zoomScaleSheetLayoutView="70" workbookViewId="0">
      <selection activeCell="C19" sqref="C19:D19"/>
    </sheetView>
  </sheetViews>
  <sheetFormatPr baseColWidth="10" defaultColWidth="8.81640625" defaultRowHeight="14.5" x14ac:dyDescent="0.35"/>
  <cols>
    <col min="2" max="2" width="61.81640625" customWidth="1"/>
    <col min="4" max="4" width="17.81640625" customWidth="1"/>
    <col min="6" max="6" width="15.54296875" bestFit="1" customWidth="1"/>
  </cols>
  <sheetData>
    <row r="1" spans="2:6" ht="15" thickBot="1" x14ac:dyDescent="0.4"/>
    <row r="2" spans="2:6" x14ac:dyDescent="0.35">
      <c r="B2" s="935" t="s">
        <v>2418</v>
      </c>
      <c r="C2" s="936"/>
      <c r="D2" s="937"/>
    </row>
    <row r="3" spans="2:6" ht="15" thickBot="1" x14ac:dyDescent="0.4">
      <c r="B3" s="938"/>
      <c r="C3" s="939"/>
      <c r="D3" s="940"/>
    </row>
    <row r="4" spans="2:6" ht="15" thickBot="1" x14ac:dyDescent="0.4"/>
    <row r="5" spans="2:6" x14ac:dyDescent="0.35">
      <c r="B5" s="927" t="s">
        <v>2419</v>
      </c>
      <c r="C5" s="928"/>
      <c r="D5" s="929"/>
    </row>
    <row r="6" spans="2:6" ht="15" thickBot="1" x14ac:dyDescent="0.4">
      <c r="B6" s="941"/>
      <c r="C6" s="942"/>
      <c r="D6" s="943"/>
    </row>
    <row r="7" spans="2:6" x14ac:dyDescent="0.35">
      <c r="B7" s="19" t="s">
        <v>2420</v>
      </c>
      <c r="C7" s="933">
        <f>+'1) Tableau budgétaire 1'!M39</f>
        <v>1714988</v>
      </c>
      <c r="D7" s="934"/>
    </row>
    <row r="8" spans="2:6" x14ac:dyDescent="0.35">
      <c r="B8" s="19" t="s">
        <v>2421</v>
      </c>
      <c r="C8" s="925">
        <f>SUM(D10:D14)</f>
        <v>0</v>
      </c>
      <c r="D8" s="926"/>
    </row>
    <row r="9" spans="2:6" x14ac:dyDescent="0.35">
      <c r="B9" s="20" t="s">
        <v>2422</v>
      </c>
      <c r="C9" s="21" t="s">
        <v>2423</v>
      </c>
      <c r="D9" s="22" t="s">
        <v>2424</v>
      </c>
    </row>
    <row r="10" spans="2:6" ht="35.15" customHeight="1" x14ac:dyDescent="0.35">
      <c r="B10" s="40"/>
      <c r="C10" s="24"/>
      <c r="D10" s="25">
        <f>$C$7*C10</f>
        <v>0</v>
      </c>
    </row>
    <row r="11" spans="2:6" ht="35.15" customHeight="1" x14ac:dyDescent="0.35">
      <c r="B11" s="40"/>
      <c r="C11" s="24"/>
      <c r="D11" s="25">
        <f>C7*C11</f>
        <v>0</v>
      </c>
    </row>
    <row r="12" spans="2:6" ht="35.15" customHeight="1" x14ac:dyDescent="0.35">
      <c r="B12" s="41"/>
      <c r="C12" s="24"/>
      <c r="D12" s="25">
        <f>C7*C12</f>
        <v>0</v>
      </c>
      <c r="F12" s="80"/>
    </row>
    <row r="13" spans="2:6" ht="35.15" customHeight="1" x14ac:dyDescent="0.35">
      <c r="B13" s="41"/>
      <c r="C13" s="24"/>
      <c r="D13" s="25">
        <f>C7*C13</f>
        <v>0</v>
      </c>
    </row>
    <row r="14" spans="2:6" ht="35.15" customHeight="1" thickBot="1" x14ac:dyDescent="0.4">
      <c r="B14" s="42"/>
      <c r="C14" s="103"/>
      <c r="D14" s="29">
        <f>C7*C14</f>
        <v>0</v>
      </c>
      <c r="F14" s="80"/>
    </row>
    <row r="15" spans="2:6" ht="15" thickBot="1" x14ac:dyDescent="0.4"/>
    <row r="16" spans="2:6" x14ac:dyDescent="0.35">
      <c r="B16" s="927" t="s">
        <v>2425</v>
      </c>
      <c r="C16" s="928"/>
      <c r="D16" s="929"/>
      <c r="F16" s="80"/>
    </row>
    <row r="17" spans="2:4" ht="15" thickBot="1" x14ac:dyDescent="0.4">
      <c r="B17" s="930"/>
      <c r="C17" s="931"/>
      <c r="D17" s="932"/>
    </row>
    <row r="18" spans="2:4" x14ac:dyDescent="0.35">
      <c r="B18" s="19" t="s">
        <v>2420</v>
      </c>
      <c r="C18" s="933">
        <f>+'1) Tableau budgétaire 1'!M58</f>
        <v>200900</v>
      </c>
      <c r="D18" s="934"/>
    </row>
    <row r="19" spans="2:4" x14ac:dyDescent="0.35">
      <c r="B19" s="19" t="s">
        <v>2421</v>
      </c>
      <c r="C19" s="925">
        <f>SUM(D21:D25)</f>
        <v>0</v>
      </c>
      <c r="D19" s="926"/>
    </row>
    <row r="20" spans="2:4" x14ac:dyDescent="0.35">
      <c r="B20" s="20" t="s">
        <v>2422</v>
      </c>
      <c r="C20" s="21" t="s">
        <v>2423</v>
      </c>
      <c r="D20" s="22" t="s">
        <v>2424</v>
      </c>
    </row>
    <row r="21" spans="2:4" ht="35.15" customHeight="1" x14ac:dyDescent="0.35">
      <c r="B21" s="23"/>
      <c r="C21" s="24"/>
      <c r="D21" s="25">
        <f>$C$18*C21</f>
        <v>0</v>
      </c>
    </row>
    <row r="22" spans="2:4" ht="35.15" customHeight="1" x14ac:dyDescent="0.35">
      <c r="B22" s="26"/>
      <c r="C22" s="24"/>
      <c r="D22" s="25">
        <f>$C$18*C22</f>
        <v>0</v>
      </c>
    </row>
    <row r="23" spans="2:4" ht="35.15" customHeight="1" x14ac:dyDescent="0.35">
      <c r="B23" s="27"/>
      <c r="C23" s="24"/>
      <c r="D23" s="25">
        <f>$C$18*C23</f>
        <v>0</v>
      </c>
    </row>
    <row r="24" spans="2:4" ht="35.15" customHeight="1" x14ac:dyDescent="0.35">
      <c r="B24" s="27"/>
      <c r="C24" s="24"/>
      <c r="D24" s="25">
        <f>$C$18*C24</f>
        <v>0</v>
      </c>
    </row>
    <row r="25" spans="2:4" ht="35.15" customHeight="1" thickBot="1" x14ac:dyDescent="0.4">
      <c r="B25" s="28"/>
      <c r="C25" s="103"/>
      <c r="D25" s="29">
        <f>$C$18*C25</f>
        <v>0</v>
      </c>
    </row>
  </sheetData>
  <mergeCells count="9">
    <mergeCell ref="C19:D19"/>
    <mergeCell ref="B16:D16"/>
    <mergeCell ref="B17:D17"/>
    <mergeCell ref="C18:D18"/>
    <mergeCell ref="B2:D3"/>
    <mergeCell ref="C7:D7"/>
    <mergeCell ref="B6:D6"/>
    <mergeCell ref="B5:D5"/>
    <mergeCell ref="C8:D8"/>
  </mergeCells>
  <conditionalFormatting sqref="C8:D8">
    <cfRule type="cellIs" dxfId="1" priority="4" operator="greaterThan">
      <formula>$C$7</formula>
    </cfRule>
  </conditionalFormatting>
  <conditionalFormatting sqref="C19:D19">
    <cfRule type="cellIs" dxfId="0" priority="3" operator="greaterThan">
      <formula>$C$18</formula>
    </cfRule>
  </conditionalFormatting>
  <pageMargins left="0.70866141732283472" right="0.70866141732283472" top="0.74803149606299213" bottom="0.74803149606299213" header="0.31496062992125984" footer="0.31496062992125984"/>
  <pageSetup scale="6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xm:sqref>
        </x14:dataValidation>
        <x14:dataValidation type="list" allowBlank="1" showInputMessage="1" showErrorMessage="1" xr:uid="{00000000-0002-0000-0400-000001000000}">
          <x14:formula1>
            <xm:f>Dropdowns!$A$1:$A$6</xm:f>
          </x14:formula1>
          <xm:sqref>C10:C14 C21:C25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pageSetUpPr fitToPage="1"/>
  </sheetPr>
  <dimension ref="A1:F23"/>
  <sheetViews>
    <sheetView showGridLines="0" zoomScale="80" zoomScaleNormal="80" workbookViewId="0">
      <selection activeCell="G16" sqref="G16"/>
    </sheetView>
  </sheetViews>
  <sheetFormatPr baseColWidth="10" defaultColWidth="8.81640625" defaultRowHeight="14.5" x14ac:dyDescent="0.35"/>
  <cols>
    <col min="1" max="1" width="12.453125" customWidth="1"/>
    <col min="2" max="2" width="31.7265625" customWidth="1"/>
    <col min="3" max="3" width="20.81640625" customWidth="1"/>
    <col min="4" max="4" width="21.54296875" customWidth="1"/>
    <col min="5" max="5" width="23" customWidth="1"/>
    <col min="6" max="6" width="21.7265625" customWidth="1"/>
    <col min="7" max="8" width="15.81640625" bestFit="1" customWidth="1"/>
    <col min="9" max="9" width="11.1796875" bestFit="1" customWidth="1"/>
  </cols>
  <sheetData>
    <row r="1" spans="1:6" ht="15" thickBot="1" x14ac:dyDescent="0.4"/>
    <row r="2" spans="1:6" s="13" customFormat="1" ht="15.5" x14ac:dyDescent="0.35">
      <c r="A2" s="380"/>
      <c r="B2" s="950" t="s">
        <v>2426</v>
      </c>
      <c r="C2" s="951"/>
      <c r="D2" s="951"/>
      <c r="E2" s="952"/>
      <c r="F2" s="380"/>
    </row>
    <row r="3" spans="1:6" s="13" customFormat="1" ht="16" thickBot="1" x14ac:dyDescent="0.4">
      <c r="A3" s="380"/>
      <c r="B3" s="953"/>
      <c r="C3" s="954"/>
      <c r="D3" s="954"/>
      <c r="E3" s="955"/>
      <c r="F3" s="380"/>
    </row>
    <row r="4" spans="1:6" s="13" customFormat="1" ht="15.5" x14ac:dyDescent="0.35">
      <c r="A4" s="380"/>
      <c r="B4" s="380"/>
      <c r="C4" s="380"/>
      <c r="D4" s="380"/>
      <c r="E4" s="380"/>
      <c r="F4" s="380"/>
    </row>
    <row r="5" spans="1:6" s="13" customFormat="1" ht="15.5" x14ac:dyDescent="0.35">
      <c r="A5" s="380"/>
      <c r="B5" s="947" t="s">
        <v>2427</v>
      </c>
      <c r="C5" s="948"/>
      <c r="D5" s="948"/>
      <c r="E5" s="949"/>
      <c r="F5" s="380"/>
    </row>
    <row r="6" spans="1:6" s="13" customFormat="1" ht="52.5" customHeight="1" x14ac:dyDescent="0.35">
      <c r="A6" s="380"/>
      <c r="B6" s="583"/>
      <c r="C6" s="580" t="s">
        <v>2428</v>
      </c>
      <c r="D6" s="568" t="s">
        <v>2427</v>
      </c>
      <c r="E6" s="584" t="s">
        <v>2429</v>
      </c>
      <c r="F6" s="380"/>
    </row>
    <row r="7" spans="1:6" s="13" customFormat="1" ht="15.5" x14ac:dyDescent="0.35">
      <c r="A7" s="380"/>
      <c r="B7" s="585" t="s">
        <v>2430</v>
      </c>
      <c r="C7" s="581">
        <v>498539.03</v>
      </c>
      <c r="D7" s="582">
        <f t="shared" ref="D7:D15" si="0">SUM(C7:C7)</f>
        <v>498539.03</v>
      </c>
      <c r="E7" s="586" t="e">
        <f>'2) Tableau budgétaire 2'!#REF!</f>
        <v>#REF!</v>
      </c>
      <c r="F7" s="380"/>
    </row>
    <row r="8" spans="1:6" s="13" customFormat="1" ht="31" x14ac:dyDescent="0.35">
      <c r="A8" s="380"/>
      <c r="B8" s="585" t="s">
        <v>2431</v>
      </c>
      <c r="C8" s="581">
        <v>40260.97</v>
      </c>
      <c r="D8" s="582">
        <f t="shared" si="0"/>
        <v>40260.97</v>
      </c>
      <c r="E8" s="586" t="e">
        <f>'2) Tableau budgétaire 2'!#REF!</f>
        <v>#REF!</v>
      </c>
      <c r="F8" s="380"/>
    </row>
    <row r="9" spans="1:6" s="13" customFormat="1" ht="46.5" x14ac:dyDescent="0.35">
      <c r="A9" s="380"/>
      <c r="B9" s="585" t="s">
        <v>2432</v>
      </c>
      <c r="C9" s="581">
        <v>30000</v>
      </c>
      <c r="D9" s="582">
        <f t="shared" si="0"/>
        <v>30000</v>
      </c>
      <c r="E9" s="586" t="e">
        <f>'2) Tableau budgétaire 2'!#REF!</f>
        <v>#REF!</v>
      </c>
      <c r="F9" s="380"/>
    </row>
    <row r="10" spans="1:6" s="13" customFormat="1" ht="15.5" x14ac:dyDescent="0.35">
      <c r="A10" s="380"/>
      <c r="B10" s="587" t="s">
        <v>2433</v>
      </c>
      <c r="C10" s="581">
        <v>236000</v>
      </c>
      <c r="D10" s="582">
        <f t="shared" si="0"/>
        <v>236000</v>
      </c>
      <c r="E10" s="586" t="e">
        <f>'2) Tableau budgétaire 2'!#REF!</f>
        <v>#REF!</v>
      </c>
      <c r="F10" s="380"/>
    </row>
    <row r="11" spans="1:6" s="13" customFormat="1" ht="15.5" x14ac:dyDescent="0.35">
      <c r="A11" s="380"/>
      <c r="B11" s="585" t="s">
        <v>2434</v>
      </c>
      <c r="C11" s="581">
        <v>156356</v>
      </c>
      <c r="D11" s="582">
        <f t="shared" si="0"/>
        <v>156356</v>
      </c>
      <c r="E11" s="586" t="e">
        <f>'2) Tableau budgétaire 2'!#REF!</f>
        <v>#REF!</v>
      </c>
      <c r="F11" s="380"/>
    </row>
    <row r="12" spans="1:6" s="13" customFormat="1" ht="31" x14ac:dyDescent="0.35">
      <c r="A12" s="380"/>
      <c r="B12" s="585" t="s">
        <v>2435</v>
      </c>
      <c r="C12" s="581">
        <v>0</v>
      </c>
      <c r="D12" s="582">
        <f t="shared" si="0"/>
        <v>0</v>
      </c>
      <c r="E12" s="586" t="e">
        <f>'2) Tableau budgétaire 2'!#REF!</f>
        <v>#REF!</v>
      </c>
      <c r="F12" s="380"/>
    </row>
    <row r="13" spans="1:6" s="13" customFormat="1" ht="31" x14ac:dyDescent="0.35">
      <c r="A13" s="380"/>
      <c r="B13" s="588" t="s">
        <v>2436</v>
      </c>
      <c r="C13" s="589">
        <v>207068</v>
      </c>
      <c r="D13" s="590">
        <f t="shared" si="0"/>
        <v>207068</v>
      </c>
      <c r="E13" s="591" t="e">
        <f>'2) Tableau budgétaire 2'!#REF!</f>
        <v>#REF!</v>
      </c>
      <c r="F13" s="380"/>
    </row>
    <row r="14" spans="1:6" s="13" customFormat="1" ht="30" customHeight="1" x14ac:dyDescent="0.35">
      <c r="A14" s="380"/>
      <c r="B14" s="592" t="s">
        <v>2437</v>
      </c>
      <c r="C14" s="593">
        <v>1168224</v>
      </c>
      <c r="D14" s="594">
        <f t="shared" si="0"/>
        <v>1168224</v>
      </c>
      <c r="E14" s="595" t="e">
        <f>SUM(E7:E13)</f>
        <v>#REF!</v>
      </c>
      <c r="F14" s="380"/>
    </row>
    <row r="15" spans="1:6" s="13" customFormat="1" ht="22.5" customHeight="1" x14ac:dyDescent="0.35">
      <c r="A15" s="380"/>
      <c r="B15" s="596" t="s">
        <v>2438</v>
      </c>
      <c r="C15" s="597">
        <v>81776</v>
      </c>
      <c r="D15" s="598">
        <f t="shared" si="0"/>
        <v>81776</v>
      </c>
      <c r="E15" s="599" t="e">
        <f>+E14*7%</f>
        <v>#REF!</v>
      </c>
      <c r="F15" s="380"/>
    </row>
    <row r="16" spans="1:6" s="13" customFormat="1" ht="30" customHeight="1" x14ac:dyDescent="0.35">
      <c r="A16" s="380"/>
      <c r="B16" s="600" t="s">
        <v>7</v>
      </c>
      <c r="C16" s="601">
        <v>1250000</v>
      </c>
      <c r="D16" s="602">
        <f t="shared" ref="D16" si="1">D14+D15</f>
        <v>1250000</v>
      </c>
      <c r="E16" s="603" t="e">
        <f>+E14+E15</f>
        <v>#REF!</v>
      </c>
      <c r="F16" s="380"/>
    </row>
    <row r="17" spans="1:6" s="13" customFormat="1" ht="15.5" x14ac:dyDescent="0.35">
      <c r="A17" s="380"/>
      <c r="B17" s="380"/>
      <c r="C17" s="380"/>
      <c r="D17" s="380"/>
      <c r="E17" s="380"/>
      <c r="F17" s="380"/>
    </row>
    <row r="18" spans="1:6" s="13" customFormat="1" ht="15.5" x14ac:dyDescent="0.35">
      <c r="A18" s="380"/>
      <c r="B18" s="944" t="s">
        <v>2439</v>
      </c>
      <c r="C18" s="945"/>
      <c r="D18" s="946"/>
      <c r="E18" s="380"/>
      <c r="F18" s="380"/>
    </row>
    <row r="19" spans="1:6" ht="48" customHeight="1" x14ac:dyDescent="0.35">
      <c r="B19" s="571"/>
      <c r="C19" s="572" t="str">
        <f>'1) Tableau budgétaire 1'!D5</f>
        <v>Budget initial  
(Budget en USD)
UNDP</v>
      </c>
      <c r="D19" s="572" t="s">
        <v>178</v>
      </c>
      <c r="E19" s="573" t="s">
        <v>182</v>
      </c>
    </row>
    <row r="20" spans="1:6" ht="23.25" customHeight="1" x14ac:dyDescent="0.35">
      <c r="B20" s="574" t="s">
        <v>2440</v>
      </c>
      <c r="C20" s="569">
        <f>'1) Tableau budgétaire 1'!D83</f>
        <v>875000</v>
      </c>
      <c r="D20" s="570">
        <f>'1) Tableau budgétaire 1'!E83</f>
        <v>875000</v>
      </c>
      <c r="E20" s="575">
        <f>'1) Tableau budgétaire 1'!I83</f>
        <v>0.7</v>
      </c>
    </row>
    <row r="21" spans="1:6" ht="24.75" customHeight="1" x14ac:dyDescent="0.35">
      <c r="B21" s="574" t="s">
        <v>2441</v>
      </c>
      <c r="C21" s="569">
        <f>'1) Tableau budgétaire 1'!D84</f>
        <v>375000</v>
      </c>
      <c r="D21" s="570">
        <f>'1) Tableau budgétaire 1'!E84</f>
        <v>375000</v>
      </c>
      <c r="E21" s="575">
        <f>'1) Tableau budgétaire 1'!I84</f>
        <v>0.3</v>
      </c>
    </row>
    <row r="22" spans="1:6" ht="24.75" customHeight="1" x14ac:dyDescent="0.35">
      <c r="B22" s="576" t="s">
        <v>2442</v>
      </c>
      <c r="C22" s="577">
        <v>800000</v>
      </c>
      <c r="D22" s="578">
        <v>800000</v>
      </c>
      <c r="E22" s="579">
        <v>1</v>
      </c>
    </row>
    <row r="23" spans="1:6" ht="30" customHeight="1" x14ac:dyDescent="0.35">
      <c r="B23" s="104" t="s">
        <v>178</v>
      </c>
      <c r="C23" s="105">
        <f>SUM(C20:C22)</f>
        <v>2050000</v>
      </c>
      <c r="D23" s="106">
        <f>SUM(D20:D22)</f>
        <v>2050000</v>
      </c>
    </row>
  </sheetData>
  <sheetProtection formatCells="0" formatColumns="0" formatRows="0"/>
  <mergeCells count="3">
    <mergeCell ref="B18:D18"/>
    <mergeCell ref="B5:E5"/>
    <mergeCell ref="B2:E3"/>
  </mergeCells>
  <dataValidations count="7">
    <dataValidation allowBlank="1" showInputMessage="1" showErrorMessage="1" prompt="Includes all related staff and temporary staff costs including base salary, post adjustment and all staff entitlements." sqref="B7"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00000000-0002-0000-0500-000002000000}"/>
    <dataValidation allowBlank="1" showInputMessage="1" showErrorMessage="1" prompt="Includes staff and non-staff travel paid for by the organization directly related to a project." sqref="B11" xr:uid="{00000000-0002-0000-0500-000003000000}"/>
    <dataValidation allowBlank="1" showInputMessage="1" showErrorMessage="1" prompt="Services contracted by an organization which follow the normal procurement processes." sqref="B10"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3" xr:uid="{00000000-0002-0000-0500-000006000000}"/>
  </dataValidations>
  <pageMargins left="0.70866141732283472" right="0.70866141732283472" top="0.74803149606299213" bottom="0.74803149606299213" header="0.31496062992125984" footer="0.31496062992125984"/>
  <pageSetup scale="53" fitToHeight="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A9" sqref="A9"/>
    </sheetView>
  </sheetViews>
  <sheetFormatPr baseColWidth="10" defaultColWidth="8.81640625" defaultRowHeight="14.5" x14ac:dyDescent="0.35"/>
  <sheetData>
    <row r="1" spans="1:1" x14ac:dyDescent="0.35">
      <c r="A1" s="48">
        <v>0</v>
      </c>
    </row>
    <row r="2" spans="1:1" x14ac:dyDescent="0.35">
      <c r="A2" s="48">
        <v>0.2</v>
      </c>
    </row>
    <row r="3" spans="1:1" x14ac:dyDescent="0.35">
      <c r="A3" s="48">
        <v>0.4</v>
      </c>
    </row>
    <row r="4" spans="1:1" x14ac:dyDescent="0.35">
      <c r="A4" s="48">
        <v>0.6</v>
      </c>
    </row>
    <row r="5" spans="1:1" x14ac:dyDescent="0.35">
      <c r="A5" s="48">
        <v>0.8</v>
      </c>
    </row>
    <row r="6" spans="1:1" x14ac:dyDescent="0.35">
      <c r="A6" s="48">
        <v>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baseColWidth="10" defaultColWidth="8.81640625" defaultRowHeight="14.5" x14ac:dyDescent="0.35"/>
  <sheetData>
    <row r="1" spans="1:2" x14ac:dyDescent="0.35">
      <c r="A1" s="14" t="s">
        <v>2443</v>
      </c>
      <c r="B1" s="15" t="s">
        <v>2444</v>
      </c>
    </row>
    <row r="2" spans="1:2" x14ac:dyDescent="0.35">
      <c r="A2" s="16" t="s">
        <v>2445</v>
      </c>
      <c r="B2" s="17" t="s">
        <v>2446</v>
      </c>
    </row>
    <row r="3" spans="1:2" x14ac:dyDescent="0.35">
      <c r="A3" s="16" t="s">
        <v>2447</v>
      </c>
      <c r="B3" s="17" t="s">
        <v>2448</v>
      </c>
    </row>
    <row r="4" spans="1:2" x14ac:dyDescent="0.35">
      <c r="A4" s="16" t="s">
        <v>2449</v>
      </c>
      <c r="B4" s="17" t="s">
        <v>2450</v>
      </c>
    </row>
    <row r="5" spans="1:2" x14ac:dyDescent="0.35">
      <c r="A5" s="16" t="s">
        <v>2451</v>
      </c>
      <c r="B5" s="17" t="s">
        <v>2452</v>
      </c>
    </row>
    <row r="6" spans="1:2" x14ac:dyDescent="0.35">
      <c r="A6" s="16" t="s">
        <v>2453</v>
      </c>
      <c r="B6" s="17" t="s">
        <v>2454</v>
      </c>
    </row>
    <row r="7" spans="1:2" x14ac:dyDescent="0.35">
      <c r="A7" s="16" t="s">
        <v>2455</v>
      </c>
      <c r="B7" s="17" t="s">
        <v>2456</v>
      </c>
    </row>
    <row r="8" spans="1:2" x14ac:dyDescent="0.35">
      <c r="A8" s="16" t="s">
        <v>2457</v>
      </c>
      <c r="B8" s="17" t="s">
        <v>2458</v>
      </c>
    </row>
    <row r="9" spans="1:2" x14ac:dyDescent="0.35">
      <c r="A9" s="16" t="s">
        <v>2459</v>
      </c>
      <c r="B9" s="17" t="s">
        <v>2460</v>
      </c>
    </row>
    <row r="10" spans="1:2" x14ac:dyDescent="0.35">
      <c r="A10" s="16" t="s">
        <v>2461</v>
      </c>
      <c r="B10" s="17" t="s">
        <v>2462</v>
      </c>
    </row>
    <row r="11" spans="1:2" x14ac:dyDescent="0.35">
      <c r="A11" s="16" t="s">
        <v>2463</v>
      </c>
      <c r="B11" s="17" t="s">
        <v>2464</v>
      </c>
    </row>
    <row r="12" spans="1:2" x14ac:dyDescent="0.35">
      <c r="A12" s="16" t="s">
        <v>2465</v>
      </c>
      <c r="B12" s="17" t="s">
        <v>2466</v>
      </c>
    </row>
    <row r="13" spans="1:2" x14ac:dyDescent="0.35">
      <c r="A13" s="16" t="s">
        <v>2467</v>
      </c>
      <c r="B13" s="17" t="s">
        <v>2468</v>
      </c>
    </row>
    <row r="14" spans="1:2" x14ac:dyDescent="0.35">
      <c r="A14" s="16" t="s">
        <v>2469</v>
      </c>
      <c r="B14" s="17" t="s">
        <v>2470</v>
      </c>
    </row>
    <row r="15" spans="1:2" x14ac:dyDescent="0.35">
      <c r="A15" s="16" t="s">
        <v>2471</v>
      </c>
      <c r="B15" s="17" t="s">
        <v>2472</v>
      </c>
    </row>
    <row r="16" spans="1:2" x14ac:dyDescent="0.35">
      <c r="A16" s="16" t="s">
        <v>2473</v>
      </c>
      <c r="B16" s="17" t="s">
        <v>2474</v>
      </c>
    </row>
    <row r="17" spans="1:2" x14ac:dyDescent="0.35">
      <c r="A17" s="16" t="s">
        <v>2475</v>
      </c>
      <c r="B17" s="17" t="s">
        <v>2476</v>
      </c>
    </row>
    <row r="18" spans="1:2" x14ac:dyDescent="0.35">
      <c r="A18" s="16" t="s">
        <v>2477</v>
      </c>
      <c r="B18" s="17" t="s">
        <v>2478</v>
      </c>
    </row>
    <row r="19" spans="1:2" x14ac:dyDescent="0.35">
      <c r="A19" s="16" t="s">
        <v>2479</v>
      </c>
      <c r="B19" s="17" t="s">
        <v>2480</v>
      </c>
    </row>
    <row r="20" spans="1:2" x14ac:dyDescent="0.35">
      <c r="A20" s="16" t="s">
        <v>2481</v>
      </c>
      <c r="B20" s="17" t="s">
        <v>2482</v>
      </c>
    </row>
    <row r="21" spans="1:2" x14ac:dyDescent="0.35">
      <c r="A21" s="16" t="s">
        <v>2483</v>
      </c>
      <c r="B21" s="17" t="s">
        <v>2484</v>
      </c>
    </row>
    <row r="22" spans="1:2" x14ac:dyDescent="0.35">
      <c r="A22" s="16" t="s">
        <v>2485</v>
      </c>
      <c r="B22" s="17" t="s">
        <v>2486</v>
      </c>
    </row>
    <row r="23" spans="1:2" x14ac:dyDescent="0.35">
      <c r="A23" s="16" t="s">
        <v>2487</v>
      </c>
      <c r="B23" s="17" t="s">
        <v>2488</v>
      </c>
    </row>
    <row r="24" spans="1:2" x14ac:dyDescent="0.35">
      <c r="A24" s="16" t="s">
        <v>2489</v>
      </c>
      <c r="B24" s="17" t="s">
        <v>2490</v>
      </c>
    </row>
    <row r="25" spans="1:2" x14ac:dyDescent="0.35">
      <c r="A25" s="16" t="s">
        <v>2491</v>
      </c>
      <c r="B25" s="17" t="s">
        <v>2492</v>
      </c>
    </row>
    <row r="26" spans="1:2" x14ac:dyDescent="0.35">
      <c r="A26" s="16" t="s">
        <v>2493</v>
      </c>
      <c r="B26" s="17" t="s">
        <v>2494</v>
      </c>
    </row>
    <row r="27" spans="1:2" x14ac:dyDescent="0.35">
      <c r="A27" s="16" t="s">
        <v>2495</v>
      </c>
      <c r="B27" s="17" t="s">
        <v>2496</v>
      </c>
    </row>
    <row r="28" spans="1:2" x14ac:dyDescent="0.35">
      <c r="A28" s="16" t="s">
        <v>2497</v>
      </c>
      <c r="B28" s="17" t="s">
        <v>2498</v>
      </c>
    </row>
    <row r="29" spans="1:2" x14ac:dyDescent="0.35">
      <c r="A29" s="16" t="s">
        <v>2499</v>
      </c>
      <c r="B29" s="17" t="s">
        <v>2500</v>
      </c>
    </row>
    <row r="30" spans="1:2" x14ac:dyDescent="0.35">
      <c r="A30" s="16" t="s">
        <v>2501</v>
      </c>
      <c r="B30" s="17" t="s">
        <v>2502</v>
      </c>
    </row>
    <row r="31" spans="1:2" x14ac:dyDescent="0.35">
      <c r="A31" s="16" t="s">
        <v>2503</v>
      </c>
      <c r="B31" s="17" t="s">
        <v>2504</v>
      </c>
    </row>
    <row r="32" spans="1:2" x14ac:dyDescent="0.35">
      <c r="A32" s="16" t="s">
        <v>2505</v>
      </c>
      <c r="B32" s="17" t="s">
        <v>2506</v>
      </c>
    </row>
    <row r="33" spans="1:2" x14ac:dyDescent="0.35">
      <c r="A33" s="16" t="s">
        <v>2507</v>
      </c>
      <c r="B33" s="17" t="s">
        <v>2508</v>
      </c>
    </row>
    <row r="34" spans="1:2" x14ac:dyDescent="0.35">
      <c r="A34" s="16" t="s">
        <v>2509</v>
      </c>
      <c r="B34" s="17" t="s">
        <v>2510</v>
      </c>
    </row>
    <row r="35" spans="1:2" x14ac:dyDescent="0.35">
      <c r="A35" s="16" t="s">
        <v>2511</v>
      </c>
      <c r="B35" s="17" t="s">
        <v>2512</v>
      </c>
    </row>
    <row r="36" spans="1:2" x14ac:dyDescent="0.35">
      <c r="A36" s="16" t="s">
        <v>2513</v>
      </c>
      <c r="B36" s="17" t="s">
        <v>2514</v>
      </c>
    </row>
    <row r="37" spans="1:2" x14ac:dyDescent="0.35">
      <c r="A37" s="16" t="s">
        <v>2515</v>
      </c>
      <c r="B37" s="17" t="s">
        <v>2516</v>
      </c>
    </row>
    <row r="38" spans="1:2" x14ac:dyDescent="0.35">
      <c r="A38" s="16" t="s">
        <v>2517</v>
      </c>
      <c r="B38" s="17" t="s">
        <v>2518</v>
      </c>
    </row>
    <row r="39" spans="1:2" x14ac:dyDescent="0.35">
      <c r="A39" s="16" t="s">
        <v>2519</v>
      </c>
      <c r="B39" s="17" t="s">
        <v>2520</v>
      </c>
    </row>
    <row r="40" spans="1:2" x14ac:dyDescent="0.35">
      <c r="A40" s="16" t="s">
        <v>2521</v>
      </c>
      <c r="B40" s="17" t="s">
        <v>2522</v>
      </c>
    </row>
    <row r="41" spans="1:2" x14ac:dyDescent="0.35">
      <c r="A41" s="16" t="s">
        <v>2523</v>
      </c>
      <c r="B41" s="17" t="s">
        <v>2524</v>
      </c>
    </row>
    <row r="42" spans="1:2" x14ac:dyDescent="0.35">
      <c r="A42" s="16" t="s">
        <v>2525</v>
      </c>
      <c r="B42" s="17" t="s">
        <v>2526</v>
      </c>
    </row>
    <row r="43" spans="1:2" x14ac:dyDescent="0.35">
      <c r="A43" s="16" t="s">
        <v>2527</v>
      </c>
      <c r="B43" s="17" t="s">
        <v>2528</v>
      </c>
    </row>
    <row r="44" spans="1:2" x14ac:dyDescent="0.35">
      <c r="A44" s="16" t="s">
        <v>2529</v>
      </c>
      <c r="B44" s="17" t="s">
        <v>2530</v>
      </c>
    </row>
    <row r="45" spans="1:2" x14ac:dyDescent="0.35">
      <c r="A45" s="16" t="s">
        <v>2531</v>
      </c>
      <c r="B45" s="17" t="s">
        <v>2532</v>
      </c>
    </row>
    <row r="46" spans="1:2" x14ac:dyDescent="0.35">
      <c r="A46" s="16" t="s">
        <v>2533</v>
      </c>
      <c r="B46" s="17" t="s">
        <v>2534</v>
      </c>
    </row>
    <row r="47" spans="1:2" x14ac:dyDescent="0.35">
      <c r="A47" s="16" t="s">
        <v>2535</v>
      </c>
      <c r="B47" s="17" t="s">
        <v>2536</v>
      </c>
    </row>
    <row r="48" spans="1:2" x14ac:dyDescent="0.35">
      <c r="A48" s="16" t="s">
        <v>2537</v>
      </c>
      <c r="B48" s="17" t="s">
        <v>2538</v>
      </c>
    </row>
    <row r="49" spans="1:2" x14ac:dyDescent="0.35">
      <c r="A49" s="16" t="s">
        <v>2539</v>
      </c>
      <c r="B49" s="17" t="s">
        <v>2540</v>
      </c>
    </row>
    <row r="50" spans="1:2" x14ac:dyDescent="0.35">
      <c r="A50" s="16" t="s">
        <v>2541</v>
      </c>
      <c r="B50" s="17" t="s">
        <v>2542</v>
      </c>
    </row>
    <row r="51" spans="1:2" x14ac:dyDescent="0.35">
      <c r="A51" s="16" t="s">
        <v>2543</v>
      </c>
      <c r="B51" s="17" t="s">
        <v>2544</v>
      </c>
    </row>
    <row r="52" spans="1:2" x14ac:dyDescent="0.35">
      <c r="A52" s="16" t="s">
        <v>2545</v>
      </c>
      <c r="B52" s="17" t="s">
        <v>2546</v>
      </c>
    </row>
    <row r="53" spans="1:2" x14ac:dyDescent="0.35">
      <c r="A53" s="16" t="s">
        <v>2547</v>
      </c>
      <c r="B53" s="17" t="s">
        <v>2548</v>
      </c>
    </row>
    <row r="54" spans="1:2" x14ac:dyDescent="0.35">
      <c r="A54" s="16" t="s">
        <v>2549</v>
      </c>
      <c r="B54" s="17" t="s">
        <v>2550</v>
      </c>
    </row>
    <row r="55" spans="1:2" x14ac:dyDescent="0.35">
      <c r="A55" s="16" t="s">
        <v>2551</v>
      </c>
      <c r="B55" s="17" t="s">
        <v>2552</v>
      </c>
    </row>
    <row r="56" spans="1:2" x14ac:dyDescent="0.35">
      <c r="A56" s="16" t="s">
        <v>2553</v>
      </c>
      <c r="B56" s="17" t="s">
        <v>2554</v>
      </c>
    </row>
    <row r="57" spans="1:2" x14ac:dyDescent="0.35">
      <c r="A57" s="16" t="s">
        <v>2555</v>
      </c>
      <c r="B57" s="17" t="s">
        <v>2556</v>
      </c>
    </row>
    <row r="58" spans="1:2" x14ac:dyDescent="0.35">
      <c r="A58" s="16" t="s">
        <v>2557</v>
      </c>
      <c r="B58" s="17" t="s">
        <v>2558</v>
      </c>
    </row>
    <row r="59" spans="1:2" x14ac:dyDescent="0.35">
      <c r="A59" s="16" t="s">
        <v>2559</v>
      </c>
      <c r="B59" s="17" t="s">
        <v>2560</v>
      </c>
    </row>
    <row r="60" spans="1:2" x14ac:dyDescent="0.35">
      <c r="A60" s="16" t="s">
        <v>2561</v>
      </c>
      <c r="B60" s="17" t="s">
        <v>2562</v>
      </c>
    </row>
    <row r="61" spans="1:2" x14ac:dyDescent="0.35">
      <c r="A61" s="16" t="s">
        <v>2563</v>
      </c>
      <c r="B61" s="17" t="s">
        <v>2564</v>
      </c>
    </row>
    <row r="62" spans="1:2" x14ac:dyDescent="0.35">
      <c r="A62" s="16" t="s">
        <v>2565</v>
      </c>
      <c r="B62" s="17" t="s">
        <v>2566</v>
      </c>
    </row>
    <row r="63" spans="1:2" x14ac:dyDescent="0.35">
      <c r="A63" s="16" t="s">
        <v>2567</v>
      </c>
      <c r="B63" s="17" t="s">
        <v>2568</v>
      </c>
    </row>
    <row r="64" spans="1:2" x14ac:dyDescent="0.35">
      <c r="A64" s="16" t="s">
        <v>2569</v>
      </c>
      <c r="B64" s="17" t="s">
        <v>2570</v>
      </c>
    </row>
    <row r="65" spans="1:2" x14ac:dyDescent="0.35">
      <c r="A65" s="16" t="s">
        <v>2571</v>
      </c>
      <c r="B65" s="17" t="s">
        <v>2572</v>
      </c>
    </row>
    <row r="66" spans="1:2" x14ac:dyDescent="0.35">
      <c r="A66" s="16" t="s">
        <v>2573</v>
      </c>
      <c r="B66" s="17" t="s">
        <v>2574</v>
      </c>
    </row>
    <row r="67" spans="1:2" x14ac:dyDescent="0.35">
      <c r="A67" s="16" t="s">
        <v>2575</v>
      </c>
      <c r="B67" s="17" t="s">
        <v>2576</v>
      </c>
    </row>
    <row r="68" spans="1:2" x14ac:dyDescent="0.35">
      <c r="A68" s="16" t="s">
        <v>2577</v>
      </c>
      <c r="B68" s="17" t="s">
        <v>2578</v>
      </c>
    </row>
    <row r="69" spans="1:2" x14ac:dyDescent="0.35">
      <c r="A69" s="16" t="s">
        <v>2579</v>
      </c>
      <c r="B69" s="17" t="s">
        <v>2580</v>
      </c>
    </row>
    <row r="70" spans="1:2" x14ac:dyDescent="0.35">
      <c r="A70" s="16" t="s">
        <v>2581</v>
      </c>
      <c r="B70" s="17" t="s">
        <v>2582</v>
      </c>
    </row>
    <row r="71" spans="1:2" x14ac:dyDescent="0.35">
      <c r="A71" s="16" t="s">
        <v>2583</v>
      </c>
      <c r="B71" s="17" t="s">
        <v>2584</v>
      </c>
    </row>
    <row r="72" spans="1:2" x14ac:dyDescent="0.35">
      <c r="A72" s="16" t="s">
        <v>2585</v>
      </c>
      <c r="B72" s="17" t="s">
        <v>2586</v>
      </c>
    </row>
    <row r="73" spans="1:2" x14ac:dyDescent="0.35">
      <c r="A73" s="16" t="s">
        <v>2587</v>
      </c>
      <c r="B73" s="17" t="s">
        <v>2588</v>
      </c>
    </row>
    <row r="74" spans="1:2" x14ac:dyDescent="0.35">
      <c r="A74" s="16" t="s">
        <v>2589</v>
      </c>
      <c r="B74" s="17" t="s">
        <v>2590</v>
      </c>
    </row>
    <row r="75" spans="1:2" x14ac:dyDescent="0.35">
      <c r="A75" s="16" t="s">
        <v>2591</v>
      </c>
      <c r="B75" s="18" t="s">
        <v>2592</v>
      </c>
    </row>
    <row r="76" spans="1:2" x14ac:dyDescent="0.35">
      <c r="A76" s="16" t="s">
        <v>2593</v>
      </c>
      <c r="B76" s="18" t="s">
        <v>2594</v>
      </c>
    </row>
    <row r="77" spans="1:2" x14ac:dyDescent="0.35">
      <c r="A77" s="16" t="s">
        <v>2595</v>
      </c>
      <c r="B77" s="18" t="s">
        <v>2596</v>
      </c>
    </row>
    <row r="78" spans="1:2" x14ac:dyDescent="0.35">
      <c r="A78" s="16" t="s">
        <v>2597</v>
      </c>
      <c r="B78" s="18" t="s">
        <v>2598</v>
      </c>
    </row>
    <row r="79" spans="1:2" x14ac:dyDescent="0.35">
      <c r="A79" s="16" t="s">
        <v>2599</v>
      </c>
      <c r="B79" s="18" t="s">
        <v>2600</v>
      </c>
    </row>
    <row r="80" spans="1:2" x14ac:dyDescent="0.35">
      <c r="A80" s="16" t="s">
        <v>2601</v>
      </c>
      <c r="B80" s="18" t="s">
        <v>2602</v>
      </c>
    </row>
    <row r="81" spans="1:2" x14ac:dyDescent="0.35">
      <c r="A81" s="16" t="s">
        <v>2603</v>
      </c>
      <c r="B81" s="18" t="s">
        <v>2604</v>
      </c>
    </row>
    <row r="82" spans="1:2" x14ac:dyDescent="0.35">
      <c r="A82" s="16" t="s">
        <v>2605</v>
      </c>
      <c r="B82" s="18" t="s">
        <v>2606</v>
      </c>
    </row>
    <row r="83" spans="1:2" x14ac:dyDescent="0.35">
      <c r="A83" s="16" t="s">
        <v>2607</v>
      </c>
      <c r="B83" s="18" t="s">
        <v>2608</v>
      </c>
    </row>
    <row r="84" spans="1:2" x14ac:dyDescent="0.35">
      <c r="A84" s="16" t="s">
        <v>2609</v>
      </c>
      <c r="B84" s="18" t="s">
        <v>2610</v>
      </c>
    </row>
    <row r="85" spans="1:2" x14ac:dyDescent="0.35">
      <c r="A85" s="16" t="s">
        <v>2611</v>
      </c>
      <c r="B85" s="18" t="s">
        <v>2612</v>
      </c>
    </row>
    <row r="86" spans="1:2" x14ac:dyDescent="0.35">
      <c r="A86" s="16" t="s">
        <v>2613</v>
      </c>
      <c r="B86" s="18" t="s">
        <v>2614</v>
      </c>
    </row>
    <row r="87" spans="1:2" x14ac:dyDescent="0.35">
      <c r="A87" s="16" t="s">
        <v>2615</v>
      </c>
      <c r="B87" s="18" t="s">
        <v>2616</v>
      </c>
    </row>
    <row r="88" spans="1:2" x14ac:dyDescent="0.35">
      <c r="A88" s="16" t="s">
        <v>2617</v>
      </c>
      <c r="B88" s="18" t="s">
        <v>2618</v>
      </c>
    </row>
    <row r="89" spans="1:2" x14ac:dyDescent="0.35">
      <c r="A89" s="16" t="s">
        <v>2619</v>
      </c>
      <c r="B89" s="18" t="s">
        <v>2620</v>
      </c>
    </row>
    <row r="90" spans="1:2" x14ac:dyDescent="0.35">
      <c r="A90" s="16" t="s">
        <v>2621</v>
      </c>
      <c r="B90" s="18" t="s">
        <v>2622</v>
      </c>
    </row>
    <row r="91" spans="1:2" x14ac:dyDescent="0.35">
      <c r="A91" s="16" t="s">
        <v>2623</v>
      </c>
      <c r="B91" s="18" t="s">
        <v>2624</v>
      </c>
    </row>
    <row r="92" spans="1:2" x14ac:dyDescent="0.35">
      <c r="A92" s="16" t="s">
        <v>2625</v>
      </c>
      <c r="B92" s="18" t="s">
        <v>2626</v>
      </c>
    </row>
    <row r="93" spans="1:2" x14ac:dyDescent="0.35">
      <c r="A93" s="16" t="s">
        <v>2627</v>
      </c>
      <c r="B93" s="18" t="s">
        <v>2628</v>
      </c>
    </row>
    <row r="94" spans="1:2" x14ac:dyDescent="0.35">
      <c r="A94" s="16" t="s">
        <v>2629</v>
      </c>
      <c r="B94" s="18" t="s">
        <v>2630</v>
      </c>
    </row>
    <row r="95" spans="1:2" x14ac:dyDescent="0.35">
      <c r="A95" s="16" t="s">
        <v>2631</v>
      </c>
      <c r="B95" s="18" t="s">
        <v>2632</v>
      </c>
    </row>
    <row r="96" spans="1:2" x14ac:dyDescent="0.35">
      <c r="A96" s="16" t="s">
        <v>2633</v>
      </c>
      <c r="B96" s="18" t="s">
        <v>2634</v>
      </c>
    </row>
    <row r="97" spans="1:2" x14ac:dyDescent="0.35">
      <c r="A97" s="16" t="s">
        <v>2635</v>
      </c>
      <c r="B97" s="18" t="s">
        <v>2636</v>
      </c>
    </row>
    <row r="98" spans="1:2" x14ac:dyDescent="0.35">
      <c r="A98" s="16" t="s">
        <v>2637</v>
      </c>
      <c r="B98" s="18" t="s">
        <v>2638</v>
      </c>
    </row>
    <row r="99" spans="1:2" x14ac:dyDescent="0.35">
      <c r="A99" s="16" t="s">
        <v>2639</v>
      </c>
      <c r="B99" s="18" t="s">
        <v>2640</v>
      </c>
    </row>
    <row r="100" spans="1:2" x14ac:dyDescent="0.35">
      <c r="A100" s="16" t="s">
        <v>2641</v>
      </c>
      <c r="B100" s="18" t="s">
        <v>2642</v>
      </c>
    </row>
    <row r="101" spans="1:2" x14ac:dyDescent="0.35">
      <c r="A101" s="16" t="s">
        <v>2643</v>
      </c>
      <c r="B101" s="18" t="s">
        <v>2644</v>
      </c>
    </row>
    <row r="102" spans="1:2" x14ac:dyDescent="0.35">
      <c r="A102" s="16" t="s">
        <v>2645</v>
      </c>
      <c r="B102" s="18" t="s">
        <v>2646</v>
      </c>
    </row>
    <row r="103" spans="1:2" x14ac:dyDescent="0.35">
      <c r="A103" s="16" t="s">
        <v>2647</v>
      </c>
      <c r="B103" s="18" t="s">
        <v>2648</v>
      </c>
    </row>
    <row r="104" spans="1:2" x14ac:dyDescent="0.35">
      <c r="A104" s="16" t="s">
        <v>2649</v>
      </c>
      <c r="B104" s="18" t="s">
        <v>2650</v>
      </c>
    </row>
    <row r="105" spans="1:2" x14ac:dyDescent="0.35">
      <c r="A105" s="16" t="s">
        <v>2651</v>
      </c>
      <c r="B105" s="18" t="s">
        <v>2652</v>
      </c>
    </row>
    <row r="106" spans="1:2" x14ac:dyDescent="0.35">
      <c r="A106" s="16" t="s">
        <v>2653</v>
      </c>
      <c r="B106" s="18" t="s">
        <v>2654</v>
      </c>
    </row>
    <row r="107" spans="1:2" x14ac:dyDescent="0.35">
      <c r="A107" s="16" t="s">
        <v>2655</v>
      </c>
      <c r="B107" s="18" t="s">
        <v>2656</v>
      </c>
    </row>
    <row r="108" spans="1:2" x14ac:dyDescent="0.35">
      <c r="A108" s="16" t="s">
        <v>2657</v>
      </c>
      <c r="B108" s="18" t="s">
        <v>2658</v>
      </c>
    </row>
    <row r="109" spans="1:2" x14ac:dyDescent="0.35">
      <c r="A109" s="16" t="s">
        <v>2659</v>
      </c>
      <c r="B109" s="18" t="s">
        <v>2660</v>
      </c>
    </row>
    <row r="110" spans="1:2" x14ac:dyDescent="0.35">
      <c r="A110" s="16" t="s">
        <v>2661</v>
      </c>
      <c r="B110" s="18" t="s">
        <v>2662</v>
      </c>
    </row>
    <row r="111" spans="1:2" x14ac:dyDescent="0.35">
      <c r="A111" s="16" t="s">
        <v>2663</v>
      </c>
      <c r="B111" s="18" t="s">
        <v>2664</v>
      </c>
    </row>
    <row r="112" spans="1:2" x14ac:dyDescent="0.35">
      <c r="A112" s="16" t="s">
        <v>2665</v>
      </c>
      <c r="B112" s="18" t="s">
        <v>2666</v>
      </c>
    </row>
    <row r="113" spans="1:2" x14ac:dyDescent="0.35">
      <c r="A113" s="16" t="s">
        <v>2667</v>
      </c>
      <c r="B113" s="18" t="s">
        <v>2668</v>
      </c>
    </row>
    <row r="114" spans="1:2" x14ac:dyDescent="0.35">
      <c r="A114" s="16" t="s">
        <v>2669</v>
      </c>
      <c r="B114" s="18" t="s">
        <v>2670</v>
      </c>
    </row>
    <row r="115" spans="1:2" x14ac:dyDescent="0.35">
      <c r="A115" s="16" t="s">
        <v>2671</v>
      </c>
      <c r="B115" s="18" t="s">
        <v>2672</v>
      </c>
    </row>
    <row r="116" spans="1:2" x14ac:dyDescent="0.35">
      <c r="A116" s="16" t="s">
        <v>2673</v>
      </c>
      <c r="B116" s="18" t="s">
        <v>2674</v>
      </c>
    </row>
    <row r="117" spans="1:2" x14ac:dyDescent="0.35">
      <c r="A117" s="16" t="s">
        <v>2675</v>
      </c>
      <c r="B117" s="18" t="s">
        <v>2676</v>
      </c>
    </row>
    <row r="118" spans="1:2" x14ac:dyDescent="0.35">
      <c r="A118" s="16" t="s">
        <v>2677</v>
      </c>
      <c r="B118" s="18" t="s">
        <v>2678</v>
      </c>
    </row>
    <row r="119" spans="1:2" x14ac:dyDescent="0.35">
      <c r="A119" s="16" t="s">
        <v>2679</v>
      </c>
      <c r="B119" s="18" t="s">
        <v>2680</v>
      </c>
    </row>
    <row r="120" spans="1:2" x14ac:dyDescent="0.35">
      <c r="A120" s="16" t="s">
        <v>2681</v>
      </c>
      <c r="B120" s="18" t="s">
        <v>2682</v>
      </c>
    </row>
    <row r="121" spans="1:2" x14ac:dyDescent="0.35">
      <c r="A121" s="16" t="s">
        <v>2683</v>
      </c>
      <c r="B121" s="18" t="s">
        <v>2684</v>
      </c>
    </row>
    <row r="122" spans="1:2" x14ac:dyDescent="0.35">
      <c r="A122" s="16" t="s">
        <v>2685</v>
      </c>
      <c r="B122" s="18" t="s">
        <v>2686</v>
      </c>
    </row>
    <row r="123" spans="1:2" x14ac:dyDescent="0.35">
      <c r="A123" s="16" t="s">
        <v>2687</v>
      </c>
      <c r="B123" s="18" t="s">
        <v>2688</v>
      </c>
    </row>
    <row r="124" spans="1:2" x14ac:dyDescent="0.35">
      <c r="A124" s="16" t="s">
        <v>2689</v>
      </c>
      <c r="B124" s="18" t="s">
        <v>2690</v>
      </c>
    </row>
    <row r="125" spans="1:2" x14ac:dyDescent="0.35">
      <c r="A125" s="16" t="s">
        <v>2691</v>
      </c>
      <c r="B125" s="18" t="s">
        <v>2692</v>
      </c>
    </row>
    <row r="126" spans="1:2" x14ac:dyDescent="0.35">
      <c r="A126" s="16" t="s">
        <v>2693</v>
      </c>
      <c r="B126" s="18" t="s">
        <v>2694</v>
      </c>
    </row>
    <row r="127" spans="1:2" x14ac:dyDescent="0.35">
      <c r="A127" s="16" t="s">
        <v>2695</v>
      </c>
      <c r="B127" s="18" t="s">
        <v>2696</v>
      </c>
    </row>
    <row r="128" spans="1:2" x14ac:dyDescent="0.35">
      <c r="A128" s="16" t="s">
        <v>2697</v>
      </c>
      <c r="B128" s="18" t="s">
        <v>2698</v>
      </c>
    </row>
    <row r="129" spans="1:2" x14ac:dyDescent="0.35">
      <c r="A129" s="16" t="s">
        <v>2699</v>
      </c>
      <c r="B129" s="18" t="s">
        <v>2700</v>
      </c>
    </row>
    <row r="130" spans="1:2" x14ac:dyDescent="0.35">
      <c r="A130" s="16" t="s">
        <v>2701</v>
      </c>
      <c r="B130" s="18" t="s">
        <v>2702</v>
      </c>
    </row>
    <row r="131" spans="1:2" x14ac:dyDescent="0.35">
      <c r="A131" s="16" t="s">
        <v>2703</v>
      </c>
      <c r="B131" s="18" t="s">
        <v>2704</v>
      </c>
    </row>
    <row r="132" spans="1:2" x14ac:dyDescent="0.35">
      <c r="A132" s="16" t="s">
        <v>2705</v>
      </c>
      <c r="B132" s="18" t="s">
        <v>2706</v>
      </c>
    </row>
    <row r="133" spans="1:2" x14ac:dyDescent="0.35">
      <c r="A133" s="16" t="s">
        <v>2707</v>
      </c>
      <c r="B133" s="18" t="s">
        <v>2708</v>
      </c>
    </row>
    <row r="134" spans="1:2" x14ac:dyDescent="0.35">
      <c r="A134" s="16" t="s">
        <v>2709</v>
      </c>
      <c r="B134" s="18" t="s">
        <v>2710</v>
      </c>
    </row>
    <row r="135" spans="1:2" x14ac:dyDescent="0.35">
      <c r="A135" s="16" t="s">
        <v>2711</v>
      </c>
      <c r="B135" s="18" t="s">
        <v>2712</v>
      </c>
    </row>
    <row r="136" spans="1:2" x14ac:dyDescent="0.35">
      <c r="A136" s="16" t="s">
        <v>2713</v>
      </c>
      <c r="B136" s="18" t="s">
        <v>2714</v>
      </c>
    </row>
    <row r="137" spans="1:2" x14ac:dyDescent="0.35">
      <c r="A137" s="16" t="s">
        <v>2715</v>
      </c>
      <c r="B137" s="18" t="s">
        <v>2716</v>
      </c>
    </row>
    <row r="138" spans="1:2" x14ac:dyDescent="0.35">
      <c r="A138" s="16" t="s">
        <v>2717</v>
      </c>
      <c r="B138" s="18" t="s">
        <v>2718</v>
      </c>
    </row>
    <row r="139" spans="1:2" x14ac:dyDescent="0.35">
      <c r="A139" s="16" t="s">
        <v>2719</v>
      </c>
      <c r="B139" s="18" t="s">
        <v>2720</v>
      </c>
    </row>
    <row r="140" spans="1:2" x14ac:dyDescent="0.35">
      <c r="A140" s="16" t="s">
        <v>2721</v>
      </c>
      <c r="B140" s="18" t="s">
        <v>2722</v>
      </c>
    </row>
    <row r="141" spans="1:2" x14ac:dyDescent="0.35">
      <c r="A141" s="16" t="s">
        <v>2723</v>
      </c>
      <c r="B141" s="18" t="s">
        <v>2724</v>
      </c>
    </row>
    <row r="142" spans="1:2" x14ac:dyDescent="0.35">
      <c r="A142" s="16" t="s">
        <v>2725</v>
      </c>
      <c r="B142" s="18" t="s">
        <v>2726</v>
      </c>
    </row>
    <row r="143" spans="1:2" x14ac:dyDescent="0.35">
      <c r="A143" s="16" t="s">
        <v>2727</v>
      </c>
      <c r="B143" s="18" t="s">
        <v>2728</v>
      </c>
    </row>
    <row r="144" spans="1:2" x14ac:dyDescent="0.35">
      <c r="A144" s="16" t="s">
        <v>2729</v>
      </c>
      <c r="B144" s="18" t="s">
        <v>2730</v>
      </c>
    </row>
    <row r="145" spans="1:2" x14ac:dyDescent="0.35">
      <c r="A145" s="16" t="s">
        <v>2731</v>
      </c>
      <c r="B145" s="18" t="s">
        <v>2732</v>
      </c>
    </row>
    <row r="146" spans="1:2" x14ac:dyDescent="0.35">
      <c r="A146" s="16" t="s">
        <v>2733</v>
      </c>
      <c r="B146" s="18" t="s">
        <v>2734</v>
      </c>
    </row>
    <row r="147" spans="1:2" x14ac:dyDescent="0.35">
      <c r="A147" s="16" t="s">
        <v>2735</v>
      </c>
      <c r="B147" s="18" t="s">
        <v>2736</v>
      </c>
    </row>
    <row r="148" spans="1:2" x14ac:dyDescent="0.35">
      <c r="A148" s="16" t="s">
        <v>2737</v>
      </c>
      <c r="B148" s="18" t="s">
        <v>2738</v>
      </c>
    </row>
    <row r="149" spans="1:2" x14ac:dyDescent="0.35">
      <c r="A149" s="16" t="s">
        <v>2739</v>
      </c>
      <c r="B149" s="18" t="s">
        <v>2740</v>
      </c>
    </row>
    <row r="150" spans="1:2" x14ac:dyDescent="0.35">
      <c r="A150" s="16" t="s">
        <v>2741</v>
      </c>
      <c r="B150" s="18" t="s">
        <v>2742</v>
      </c>
    </row>
    <row r="151" spans="1:2" x14ac:dyDescent="0.35">
      <c r="A151" s="16" t="s">
        <v>2743</v>
      </c>
      <c r="B151" s="18" t="s">
        <v>2744</v>
      </c>
    </row>
    <row r="152" spans="1:2" x14ac:dyDescent="0.35">
      <c r="A152" s="16" t="s">
        <v>2745</v>
      </c>
      <c r="B152" s="18" t="s">
        <v>2746</v>
      </c>
    </row>
    <row r="153" spans="1:2" x14ac:dyDescent="0.35">
      <c r="A153" s="16" t="s">
        <v>2747</v>
      </c>
      <c r="B153" s="18" t="s">
        <v>2748</v>
      </c>
    </row>
    <row r="154" spans="1:2" x14ac:dyDescent="0.35">
      <c r="A154" s="16" t="s">
        <v>2749</v>
      </c>
      <c r="B154" s="18" t="s">
        <v>2750</v>
      </c>
    </row>
    <row r="155" spans="1:2" x14ac:dyDescent="0.35">
      <c r="A155" s="16" t="s">
        <v>2751</v>
      </c>
      <c r="B155" s="18" t="s">
        <v>2752</v>
      </c>
    </row>
    <row r="156" spans="1:2" x14ac:dyDescent="0.35">
      <c r="A156" s="16" t="s">
        <v>2753</v>
      </c>
      <c r="B156" s="18" t="s">
        <v>2754</v>
      </c>
    </row>
    <row r="157" spans="1:2" x14ac:dyDescent="0.35">
      <c r="A157" s="16" t="s">
        <v>2755</v>
      </c>
      <c r="B157" s="18" t="s">
        <v>2756</v>
      </c>
    </row>
    <row r="158" spans="1:2" x14ac:dyDescent="0.35">
      <c r="A158" s="16" t="s">
        <v>2757</v>
      </c>
      <c r="B158" s="18" t="s">
        <v>2758</v>
      </c>
    </row>
    <row r="159" spans="1:2" x14ac:dyDescent="0.35">
      <c r="A159" s="16" t="s">
        <v>2759</v>
      </c>
      <c r="B159" s="18" t="s">
        <v>2760</v>
      </c>
    </row>
    <row r="160" spans="1:2" x14ac:dyDescent="0.35">
      <c r="A160" s="16" t="s">
        <v>2761</v>
      </c>
      <c r="B160" s="18" t="s">
        <v>2762</v>
      </c>
    </row>
    <row r="161" spans="1:2" x14ac:dyDescent="0.35">
      <c r="A161" s="16" t="s">
        <v>2763</v>
      </c>
      <c r="B161" s="18" t="s">
        <v>2764</v>
      </c>
    </row>
    <row r="162" spans="1:2" x14ac:dyDescent="0.35">
      <c r="A162" s="16" t="s">
        <v>2765</v>
      </c>
      <c r="B162" s="18" t="s">
        <v>2766</v>
      </c>
    </row>
    <row r="163" spans="1:2" x14ac:dyDescent="0.35">
      <c r="A163" s="16" t="s">
        <v>2767</v>
      </c>
      <c r="B163" s="18" t="s">
        <v>2768</v>
      </c>
    </row>
    <row r="164" spans="1:2" x14ac:dyDescent="0.35">
      <c r="A164" s="16" t="s">
        <v>2769</v>
      </c>
      <c r="B164" s="18" t="s">
        <v>2770</v>
      </c>
    </row>
    <row r="165" spans="1:2" x14ac:dyDescent="0.35">
      <c r="A165" s="16" t="s">
        <v>2771</v>
      </c>
      <c r="B165" s="18" t="s">
        <v>2772</v>
      </c>
    </row>
    <row r="166" spans="1:2" x14ac:dyDescent="0.35">
      <c r="A166" s="16" t="s">
        <v>2773</v>
      </c>
      <c r="B166" s="18" t="s">
        <v>2774</v>
      </c>
    </row>
    <row r="167" spans="1:2" x14ac:dyDescent="0.35">
      <c r="A167" s="16" t="s">
        <v>2775</v>
      </c>
      <c r="B167" s="18" t="s">
        <v>2776</v>
      </c>
    </row>
    <row r="168" spans="1:2" x14ac:dyDescent="0.35">
      <c r="A168" s="16" t="s">
        <v>2777</v>
      </c>
      <c r="B168" s="18" t="s">
        <v>2778</v>
      </c>
    </row>
    <row r="169" spans="1:2" x14ac:dyDescent="0.35">
      <c r="A169" s="16" t="s">
        <v>2779</v>
      </c>
      <c r="B169" s="18" t="s">
        <v>2780</v>
      </c>
    </row>
    <row r="170" spans="1:2" x14ac:dyDescent="0.35">
      <c r="A170" s="16" t="s">
        <v>2781</v>
      </c>
      <c r="B170" s="18" t="s">
        <v>2782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2:Q100"/>
  <sheetViews>
    <sheetView showGridLines="0" showZeros="0" topLeftCell="A55" zoomScale="70" zoomScaleNormal="70" workbookViewId="0">
      <selection activeCell="I96" sqref="I96"/>
    </sheetView>
  </sheetViews>
  <sheetFormatPr baseColWidth="10" defaultColWidth="9.1796875" defaultRowHeight="14.5" x14ac:dyDescent="0.35"/>
  <cols>
    <col min="1" max="1" width="4.26953125" style="65" customWidth="1"/>
    <col min="2" max="2" width="36.26953125" style="65" customWidth="1"/>
    <col min="3" max="3" width="74.26953125" style="65" customWidth="1"/>
    <col min="4" max="4" width="27.1796875" style="65" customWidth="1"/>
    <col min="5" max="5" width="0.1796875" style="65" customWidth="1"/>
    <col min="6" max="6" width="23.26953125" style="136" customWidth="1"/>
    <col min="7" max="7" width="26" style="168" hidden="1" customWidth="1"/>
    <col min="8" max="8" width="32.7265625" style="168" hidden="1" customWidth="1"/>
    <col min="9" max="9" width="30.1796875" style="65" customWidth="1"/>
    <col min="10" max="13" width="28" style="70" customWidth="1"/>
    <col min="14" max="14" width="38" style="107" customWidth="1"/>
    <col min="15" max="15" width="57.54296875" style="88" customWidth="1"/>
    <col min="16" max="16" width="39.81640625" style="65" customWidth="1"/>
    <col min="17" max="17" width="17.7265625" style="117" customWidth="1"/>
    <col min="18" max="16384" width="9.1796875" style="65"/>
  </cols>
  <sheetData>
    <row r="2" spans="1:15" ht="29.25" customHeight="1" x14ac:dyDescent="0.35">
      <c r="B2" s="717" t="s">
        <v>2</v>
      </c>
      <c r="C2" s="717"/>
      <c r="D2" s="717"/>
      <c r="E2" s="717"/>
      <c r="F2" s="717"/>
      <c r="G2" s="717"/>
      <c r="H2" s="717"/>
      <c r="I2" s="717"/>
      <c r="J2" s="717"/>
      <c r="K2" s="717"/>
      <c r="L2" s="717"/>
      <c r="M2" s="717"/>
      <c r="N2" s="717"/>
      <c r="O2" s="717"/>
    </row>
    <row r="3" spans="1:15" ht="24" customHeight="1" x14ac:dyDescent="0.35">
      <c r="B3" s="715" t="s">
        <v>3</v>
      </c>
      <c r="C3" s="715"/>
      <c r="D3" s="715"/>
      <c r="E3" s="715"/>
      <c r="F3" s="715"/>
      <c r="G3" s="715"/>
      <c r="H3" s="715"/>
      <c r="I3" s="715"/>
      <c r="J3" s="66"/>
      <c r="K3" s="66"/>
      <c r="L3" s="66"/>
      <c r="M3" s="66"/>
      <c r="N3" s="67"/>
    </row>
    <row r="4" spans="1:15" ht="6.75" customHeight="1" x14ac:dyDescent="0.35">
      <c r="D4" s="68"/>
      <c r="E4" s="68"/>
      <c r="F4" s="134"/>
      <c r="G4" s="146"/>
      <c r="H4" s="146"/>
      <c r="J4" s="63"/>
      <c r="K4" s="63"/>
      <c r="L4" s="63"/>
      <c r="M4" s="63"/>
      <c r="O4" s="89"/>
    </row>
    <row r="5" spans="1:15" ht="159" customHeight="1" x14ac:dyDescent="0.35">
      <c r="B5" s="33" t="s">
        <v>4</v>
      </c>
      <c r="C5" s="33" t="s">
        <v>5</v>
      </c>
      <c r="D5" s="33" t="s">
        <v>6</v>
      </c>
      <c r="E5" s="33" t="s">
        <v>7</v>
      </c>
      <c r="F5" s="236" t="s">
        <v>8</v>
      </c>
      <c r="G5" s="147" t="s">
        <v>9</v>
      </c>
      <c r="H5" s="147" t="s">
        <v>10</v>
      </c>
      <c r="I5" s="33" t="s">
        <v>11</v>
      </c>
      <c r="J5" s="120" t="s">
        <v>12</v>
      </c>
      <c r="K5" s="131" t="s">
        <v>13</v>
      </c>
      <c r="L5" s="455" t="s">
        <v>14</v>
      </c>
      <c r="M5" s="486" t="s">
        <v>15</v>
      </c>
      <c r="N5" s="108" t="s">
        <v>16</v>
      </c>
      <c r="O5" s="90" t="s">
        <v>17</v>
      </c>
    </row>
    <row r="6" spans="1:15" ht="51" customHeight="1" x14ac:dyDescent="0.35">
      <c r="B6" s="30" t="s">
        <v>18</v>
      </c>
      <c r="C6" s="710" t="s">
        <v>19</v>
      </c>
      <c r="D6" s="710"/>
      <c r="E6" s="710"/>
      <c r="F6" s="710"/>
      <c r="G6" s="710"/>
      <c r="H6" s="710"/>
      <c r="I6" s="710"/>
      <c r="J6" s="711"/>
      <c r="K6" s="711"/>
      <c r="L6" s="711"/>
      <c r="M6" s="711"/>
      <c r="N6" s="711"/>
      <c r="O6" s="710"/>
    </row>
    <row r="7" spans="1:15" ht="51" customHeight="1" x14ac:dyDescent="0.35">
      <c r="B7" s="30" t="s">
        <v>20</v>
      </c>
      <c r="C7" s="716" t="s">
        <v>21</v>
      </c>
      <c r="D7" s="716"/>
      <c r="E7" s="716"/>
      <c r="F7" s="716"/>
      <c r="G7" s="716"/>
      <c r="H7" s="716"/>
      <c r="I7" s="716"/>
      <c r="J7" s="708"/>
      <c r="K7" s="708"/>
      <c r="L7" s="708"/>
      <c r="M7" s="708"/>
      <c r="N7" s="708"/>
      <c r="O7" s="716"/>
    </row>
    <row r="8" spans="1:15" ht="93.75" customHeight="1" x14ac:dyDescent="0.35">
      <c r="B8" s="78" t="s">
        <v>22</v>
      </c>
      <c r="C8" s="75" t="s">
        <v>23</v>
      </c>
      <c r="D8" s="354">
        <f>287000*2</f>
        <v>574000</v>
      </c>
      <c r="E8" s="355">
        <f>SUM(D8:D8)</f>
        <v>574000</v>
      </c>
      <c r="F8" s="141">
        <f>+[1]Feuil1!I18+162915.78+7000-6000</f>
        <v>537739.03</v>
      </c>
      <c r="G8" s="148">
        <f>F8-E8</f>
        <v>-36260.969999999972</v>
      </c>
      <c r="H8" s="148"/>
      <c r="I8" s="356">
        <v>0.3</v>
      </c>
      <c r="J8" s="127">
        <f>+'2) Tableau budgétaire 2'!E8+'2) Tableau budgétaire 2'!E11</f>
        <v>573388.53</v>
      </c>
      <c r="K8" s="140">
        <f>+F8-J8</f>
        <v>-35649.5</v>
      </c>
      <c r="L8" s="457">
        <f>+'Fiche d''activité'!J15</f>
        <v>285000</v>
      </c>
      <c r="M8" s="487">
        <f>+F8+L8</f>
        <v>822739.03</v>
      </c>
      <c r="N8" s="713" t="s">
        <v>24</v>
      </c>
      <c r="O8" s="91"/>
    </row>
    <row r="9" spans="1:15" ht="54.75" customHeight="1" x14ac:dyDescent="0.35">
      <c r="B9" s="78" t="s">
        <v>25</v>
      </c>
      <c r="C9" s="75" t="str">
        <f>'[2]1) Tableau 1 - Par produits '!$C$16</f>
        <v xml:space="preserve">Bureaux SecTec opérationnels.  </v>
      </c>
      <c r="D9" s="354">
        <f>(85000*2)+530+1813-127+700+8</f>
        <v>172924</v>
      </c>
      <c r="E9" s="355">
        <f>SUM(D9:D9)</f>
        <v>172924</v>
      </c>
      <c r="F9" s="141">
        <f>124854.79+48069.21+30260.97</f>
        <v>203184.97</v>
      </c>
      <c r="G9" s="148">
        <f>F9-E9</f>
        <v>30260.97</v>
      </c>
      <c r="H9" s="145" t="s">
        <v>26</v>
      </c>
      <c r="I9" s="356">
        <v>0.3</v>
      </c>
      <c r="J9" s="127">
        <f>+'2) Tableau budgétaire 2'!E14-J10+'2) Tableau budgétaire 2'!E9+'2) Tableau budgétaire 2'!E10</f>
        <v>160076.22</v>
      </c>
      <c r="K9" s="140">
        <f>+F9-J9</f>
        <v>43108.75</v>
      </c>
      <c r="L9" s="456">
        <f>+'Fiche d''activité'!J35</f>
        <v>114884</v>
      </c>
      <c r="M9" s="487">
        <f>+F9+L9</f>
        <v>318068.96999999997</v>
      </c>
      <c r="N9" s="714"/>
      <c r="O9" s="91"/>
    </row>
    <row r="10" spans="1:15" ht="54.75" customHeight="1" x14ac:dyDescent="0.35">
      <c r="B10" s="78" t="s">
        <v>27</v>
      </c>
      <c r="C10" s="75" t="str">
        <f>'[2]1) Tableau 1 - Par produits '!$C$17</f>
        <v xml:space="preserve">Formation du staff du SecTec </v>
      </c>
      <c r="D10" s="354">
        <v>10000</v>
      </c>
      <c r="E10" s="355">
        <v>10000</v>
      </c>
      <c r="F10" s="141">
        <f>8750+1250+3000</f>
        <v>13000</v>
      </c>
      <c r="G10" s="148">
        <f t="shared" ref="G10:G11" si="0">F10-E10</f>
        <v>3000</v>
      </c>
      <c r="H10" s="148">
        <v>3000</v>
      </c>
      <c r="I10" s="356">
        <v>0.5</v>
      </c>
      <c r="J10" s="127">
        <v>4511.8500000000004</v>
      </c>
      <c r="K10" s="140">
        <f>+F10-J10</f>
        <v>8488.15</v>
      </c>
      <c r="L10" s="457">
        <f>+'Fiche d''activité'!J42</f>
        <v>25100</v>
      </c>
      <c r="M10" s="487">
        <f>+F10+L10</f>
        <v>38100</v>
      </c>
      <c r="N10" s="109" t="s">
        <v>28</v>
      </c>
      <c r="O10" s="91"/>
    </row>
    <row r="11" spans="1:15" ht="54.75" customHeight="1" x14ac:dyDescent="0.35">
      <c r="B11" s="78" t="s">
        <v>29</v>
      </c>
      <c r="C11" s="75" t="s">
        <v>30</v>
      </c>
      <c r="D11" s="354">
        <v>17000</v>
      </c>
      <c r="E11" s="522">
        <v>17000</v>
      </c>
      <c r="F11" s="523">
        <f>17000+8000</f>
        <v>25000</v>
      </c>
      <c r="G11" s="145">
        <f t="shared" si="0"/>
        <v>8000</v>
      </c>
      <c r="H11" s="145">
        <v>8000</v>
      </c>
      <c r="I11" s="356">
        <v>0.3</v>
      </c>
      <c r="J11" s="127">
        <f>+'2) Tableau budgétaire 2'!E12</f>
        <v>21403.87</v>
      </c>
      <c r="K11" s="140">
        <f>+F11-J11</f>
        <v>3596.130000000001</v>
      </c>
      <c r="L11" s="457">
        <f>+'Fiche d''activité'!J47</f>
        <v>10000</v>
      </c>
      <c r="M11" s="487">
        <f>+F11+L11</f>
        <v>35000</v>
      </c>
      <c r="N11" s="109" t="s">
        <v>31</v>
      </c>
      <c r="O11" s="91" t="s">
        <v>32</v>
      </c>
    </row>
    <row r="12" spans="1:15" ht="54.75" customHeight="1" x14ac:dyDescent="0.35">
      <c r="B12" s="78" t="s">
        <v>33</v>
      </c>
      <c r="C12" s="438" t="s">
        <v>34</v>
      </c>
      <c r="D12" s="354">
        <v>0</v>
      </c>
      <c r="E12" s="522">
        <v>0</v>
      </c>
      <c r="F12" s="523">
        <v>0</v>
      </c>
      <c r="G12" s="145">
        <f t="shared" ref="G12" si="1">F12-E12</f>
        <v>0</v>
      </c>
      <c r="H12" s="145">
        <v>8000</v>
      </c>
      <c r="I12" s="356">
        <v>0.7</v>
      </c>
      <c r="J12" s="127">
        <f>+'2) Tableau budgétaire 2'!E13</f>
        <v>0</v>
      </c>
      <c r="K12" s="140">
        <f>+F12-J12</f>
        <v>0</v>
      </c>
      <c r="L12" s="457">
        <f>+'Fiche d''activité'!J50</f>
        <v>25180</v>
      </c>
      <c r="M12" s="487">
        <f>+F12+L12</f>
        <v>25180</v>
      </c>
      <c r="N12" s="109"/>
      <c r="O12" s="91"/>
    </row>
    <row r="13" spans="1:15" ht="45.75" customHeight="1" x14ac:dyDescent="0.35">
      <c r="A13" s="69"/>
      <c r="C13" s="31" t="s">
        <v>35</v>
      </c>
      <c r="D13" s="5">
        <f>SUM(D8:D11)</f>
        <v>773924</v>
      </c>
      <c r="E13" s="5">
        <f>SUM(E8:E11)</f>
        <v>773924</v>
      </c>
      <c r="F13" s="141">
        <f>SUM(F8:F11)</f>
        <v>778924</v>
      </c>
      <c r="G13" s="145">
        <f>SUM(G8:G11)</f>
        <v>5000.0000000000291</v>
      </c>
      <c r="H13" s="145">
        <f>SUM(H8:H11)</f>
        <v>11000</v>
      </c>
      <c r="I13" s="5">
        <f>+(E8*I8)+(E9*I9)+(E10*I10)+(E11*I11)</f>
        <v>234177.2</v>
      </c>
      <c r="J13" s="126">
        <f>SUM(J8:J11)</f>
        <v>759380.47</v>
      </c>
      <c r="K13" s="139">
        <f>SUM(K8:K11)</f>
        <v>19543.53</v>
      </c>
      <c r="L13" s="458">
        <f>SUM(L8:L12)</f>
        <v>460164</v>
      </c>
      <c r="M13" s="488">
        <f>SUM(M8:M12)</f>
        <v>1239088</v>
      </c>
      <c r="N13" s="110"/>
      <c r="O13" s="92"/>
    </row>
    <row r="14" spans="1:15" ht="51" customHeight="1" x14ac:dyDescent="0.35">
      <c r="A14" s="69"/>
      <c r="B14" s="30" t="s">
        <v>36</v>
      </c>
      <c r="C14" s="707" t="s">
        <v>37</v>
      </c>
      <c r="D14" s="707"/>
      <c r="E14" s="707"/>
      <c r="F14" s="707"/>
      <c r="G14" s="707"/>
      <c r="H14" s="707"/>
      <c r="I14" s="707"/>
      <c r="J14" s="708"/>
      <c r="K14" s="708"/>
      <c r="L14" s="708"/>
      <c r="M14" s="708"/>
      <c r="N14" s="708"/>
      <c r="O14" s="707"/>
    </row>
    <row r="15" spans="1:15" ht="72.75" customHeight="1" x14ac:dyDescent="0.35">
      <c r="A15" s="69"/>
      <c r="B15" s="78" t="s">
        <v>38</v>
      </c>
      <c r="C15" s="75" t="s">
        <v>39</v>
      </c>
      <c r="D15" s="354">
        <v>12500</v>
      </c>
      <c r="E15" s="357">
        <v>12500</v>
      </c>
      <c r="F15" s="141">
        <v>12500</v>
      </c>
      <c r="G15" s="145"/>
      <c r="H15" s="145" t="s">
        <v>40</v>
      </c>
      <c r="I15" s="358">
        <v>0.4</v>
      </c>
      <c r="J15" s="127">
        <f>+'2) Tableau budgétaire 2'!E23</f>
        <v>9009.7999999999993</v>
      </c>
      <c r="K15" s="140">
        <f>+E15-J15</f>
        <v>3490.2000000000007</v>
      </c>
      <c r="L15" s="457">
        <f>+'Fiche d''activité'!J55</f>
        <v>8000</v>
      </c>
      <c r="M15" s="487">
        <f>F15+L15</f>
        <v>20500</v>
      </c>
      <c r="N15" s="109" t="s">
        <v>41</v>
      </c>
      <c r="O15" s="482" t="s">
        <v>2783</v>
      </c>
    </row>
    <row r="16" spans="1:15" ht="67.5" customHeight="1" x14ac:dyDescent="0.35">
      <c r="A16" s="69"/>
      <c r="B16" s="78" t="s">
        <v>42</v>
      </c>
      <c r="C16" s="75" t="s">
        <v>43</v>
      </c>
      <c r="D16" s="354">
        <v>12500</v>
      </c>
      <c r="E16" s="357">
        <v>12500</v>
      </c>
      <c r="F16" s="141">
        <f>+E16+10000</f>
        <v>22500</v>
      </c>
      <c r="G16" s="145"/>
      <c r="H16" s="145" t="s">
        <v>44</v>
      </c>
      <c r="I16" s="358">
        <v>0.5</v>
      </c>
      <c r="J16" s="127">
        <f>+'2) Tableau budgétaire 2'!E25</f>
        <v>22750</v>
      </c>
      <c r="K16" s="140">
        <f>+E16-J16</f>
        <v>-10250</v>
      </c>
      <c r="L16" s="457">
        <v>0</v>
      </c>
      <c r="M16" s="487">
        <f t="shared" ref="M16:M19" si="2">F16+L16</f>
        <v>22500</v>
      </c>
      <c r="N16" s="109" t="s">
        <v>45</v>
      </c>
      <c r="O16" s="91"/>
    </row>
    <row r="17" spans="1:17" ht="55.5" customHeight="1" x14ac:dyDescent="0.35">
      <c r="A17" s="69"/>
      <c r="B17" s="78" t="s">
        <v>46</v>
      </c>
      <c r="C17" s="75" t="s">
        <v>47</v>
      </c>
      <c r="D17" s="354">
        <v>12500</v>
      </c>
      <c r="E17" s="359">
        <v>12500</v>
      </c>
      <c r="F17" s="141">
        <f>+E17-5000</f>
        <v>7500</v>
      </c>
      <c r="G17" s="145"/>
      <c r="H17" s="145" t="s">
        <v>48</v>
      </c>
      <c r="I17" s="358">
        <v>0.4</v>
      </c>
      <c r="J17" s="127">
        <f>+'2) Tableau budgétaire 2'!E22</f>
        <v>15300</v>
      </c>
      <c r="K17" s="140">
        <f>+E17-J17</f>
        <v>-2800</v>
      </c>
      <c r="L17" s="457">
        <v>0</v>
      </c>
      <c r="M17" s="487">
        <f t="shared" si="2"/>
        <v>7500</v>
      </c>
      <c r="N17" s="109" t="s">
        <v>49</v>
      </c>
      <c r="O17" s="482" t="s">
        <v>50</v>
      </c>
    </row>
    <row r="18" spans="1:17" ht="77.25" customHeight="1" x14ac:dyDescent="0.35">
      <c r="A18" s="69"/>
      <c r="B18" s="78" t="s">
        <v>51</v>
      </c>
      <c r="C18" s="75" t="s">
        <v>52</v>
      </c>
      <c r="D18" s="354">
        <v>0</v>
      </c>
      <c r="E18" s="357">
        <v>0</v>
      </c>
      <c r="F18" s="141">
        <v>0</v>
      </c>
      <c r="G18" s="145"/>
      <c r="H18" s="145"/>
      <c r="I18" s="358">
        <v>0</v>
      </c>
      <c r="J18" s="127">
        <v>0</v>
      </c>
      <c r="K18" s="140">
        <f>+E18-J18</f>
        <v>0</v>
      </c>
      <c r="L18" s="457">
        <v>0</v>
      </c>
      <c r="M18" s="487">
        <f t="shared" si="2"/>
        <v>0</v>
      </c>
      <c r="N18" s="109"/>
      <c r="O18" s="91"/>
    </row>
    <row r="19" spans="1:17" ht="72" customHeight="1" x14ac:dyDescent="0.35">
      <c r="A19" s="69"/>
      <c r="B19" s="78" t="s">
        <v>53</v>
      </c>
      <c r="C19" s="75" t="s">
        <v>54</v>
      </c>
      <c r="D19" s="354">
        <v>0</v>
      </c>
      <c r="E19" s="357">
        <f>SUM(D19:D19)</f>
        <v>0</v>
      </c>
      <c r="F19" s="141">
        <v>0</v>
      </c>
      <c r="G19" s="145"/>
      <c r="H19" s="145"/>
      <c r="I19" s="358"/>
      <c r="J19" s="127">
        <v>0</v>
      </c>
      <c r="K19" s="140">
        <f>+E19-J19</f>
        <v>0</v>
      </c>
      <c r="L19" s="457">
        <f>+'Fiche d''activité'!J61</f>
        <v>15500</v>
      </c>
      <c r="M19" s="487">
        <f t="shared" si="2"/>
        <v>15500</v>
      </c>
      <c r="N19" s="109"/>
      <c r="O19" s="482" t="s">
        <v>55</v>
      </c>
    </row>
    <row r="20" spans="1:17" ht="39" customHeight="1" x14ac:dyDescent="0.35">
      <c r="A20" s="69"/>
      <c r="C20" s="31" t="s">
        <v>56</v>
      </c>
      <c r="D20" s="524">
        <f>SUM(D15:D19)</f>
        <v>37500</v>
      </c>
      <c r="E20" s="524">
        <f>SUM(E15:E19)</f>
        <v>37500</v>
      </c>
      <c r="F20" s="523">
        <f>SUM(F15:F19)</f>
        <v>42500</v>
      </c>
      <c r="G20" s="525"/>
      <c r="H20" s="525"/>
      <c r="I20" s="5">
        <f>+(E15*I15)+(E16*I16)+(E17*I17)</f>
        <v>16250</v>
      </c>
      <c r="J20" s="126">
        <f>SUM(J15:J19)</f>
        <v>47059.8</v>
      </c>
      <c r="K20" s="126">
        <f t="shared" ref="K20" si="3">SUM(K15:K19)</f>
        <v>-9559.7999999999993</v>
      </c>
      <c r="L20" s="458">
        <f>SUM(L15:L19)</f>
        <v>23500</v>
      </c>
      <c r="M20" s="488">
        <f>SUM(M15:M19)</f>
        <v>66000</v>
      </c>
      <c r="N20" s="111"/>
      <c r="O20" s="92"/>
    </row>
    <row r="21" spans="1:17" ht="36" customHeight="1" x14ac:dyDescent="0.35">
      <c r="A21" s="69"/>
      <c r="B21" s="30" t="s">
        <v>57</v>
      </c>
      <c r="C21" s="707" t="s">
        <v>58</v>
      </c>
      <c r="D21" s="707"/>
      <c r="E21" s="707"/>
      <c r="F21" s="707"/>
      <c r="G21" s="707"/>
      <c r="H21" s="707"/>
      <c r="I21" s="707"/>
      <c r="J21" s="708"/>
      <c r="K21" s="708"/>
      <c r="L21" s="708"/>
      <c r="M21" s="708"/>
      <c r="N21" s="708"/>
      <c r="O21" s="707"/>
    </row>
    <row r="22" spans="1:17" ht="85.5" customHeight="1" x14ac:dyDescent="0.35">
      <c r="A22" s="69"/>
      <c r="B22" s="78" t="s">
        <v>59</v>
      </c>
      <c r="C22" s="75" t="s">
        <v>60</v>
      </c>
      <c r="D22" s="354">
        <v>0</v>
      </c>
      <c r="E22" s="355">
        <f t="shared" ref="E22:E27" si="4">SUM(D22:D22)</f>
        <v>0</v>
      </c>
      <c r="F22" s="141">
        <f>+E22</f>
        <v>0</v>
      </c>
      <c r="G22" s="145"/>
      <c r="H22" s="145"/>
      <c r="I22" s="358"/>
      <c r="J22" s="127"/>
      <c r="K22" s="140"/>
      <c r="L22" s="457">
        <f>+'Fiche d''activité'!J75</f>
        <v>13000</v>
      </c>
      <c r="M22" s="487">
        <f>F22+L22</f>
        <v>13000</v>
      </c>
      <c r="N22" s="109"/>
      <c r="O22" s="482" t="s">
        <v>61</v>
      </c>
    </row>
    <row r="23" spans="1:17" ht="70.5" customHeight="1" x14ac:dyDescent="0.35">
      <c r="A23" s="69"/>
      <c r="B23" s="78" t="s">
        <v>62</v>
      </c>
      <c r="C23" s="75" t="s">
        <v>63</v>
      </c>
      <c r="D23" s="354">
        <v>10000</v>
      </c>
      <c r="E23" s="355">
        <f t="shared" si="4"/>
        <v>10000</v>
      </c>
      <c r="F23" s="141">
        <f>+E23</f>
        <v>10000</v>
      </c>
      <c r="G23" s="145"/>
      <c r="H23" s="145"/>
      <c r="I23" s="358">
        <v>0.4</v>
      </c>
      <c r="J23" s="127">
        <f>+'2) Tableau budgétaire 2'!E33</f>
        <v>3239.23</v>
      </c>
      <c r="K23" s="140"/>
      <c r="L23" s="457">
        <f>+'Fiche d''activité'!J78</f>
        <v>7000</v>
      </c>
      <c r="M23" s="487">
        <f t="shared" ref="M23:M27" si="5">F23+L23</f>
        <v>17000</v>
      </c>
      <c r="N23" s="109" t="s">
        <v>64</v>
      </c>
      <c r="O23" s="482" t="s">
        <v>65</v>
      </c>
    </row>
    <row r="24" spans="1:17" ht="71.25" customHeight="1" x14ac:dyDescent="0.35">
      <c r="A24" s="69"/>
      <c r="B24" s="78" t="s">
        <v>66</v>
      </c>
      <c r="C24" s="75" t="s">
        <v>67</v>
      </c>
      <c r="D24" s="354">
        <v>10000</v>
      </c>
      <c r="E24" s="355">
        <f t="shared" si="4"/>
        <v>10000</v>
      </c>
      <c r="F24" s="141">
        <f>+E24+5000</f>
        <v>15000</v>
      </c>
      <c r="G24" s="145"/>
      <c r="H24" s="145" t="s">
        <v>68</v>
      </c>
      <c r="I24" s="358">
        <v>0.4</v>
      </c>
      <c r="J24" s="127">
        <f>+'2) Tableau budgétaire 2'!E34</f>
        <v>29010.87</v>
      </c>
      <c r="K24" s="140"/>
      <c r="L24" s="457">
        <f>+'Fiche d''activité'!J81</f>
        <v>8000</v>
      </c>
      <c r="M24" s="487">
        <f t="shared" si="5"/>
        <v>23000</v>
      </c>
      <c r="N24" s="109" t="s">
        <v>69</v>
      </c>
      <c r="O24" s="518" t="s">
        <v>2784</v>
      </c>
    </row>
    <row r="25" spans="1:17" ht="63.75" customHeight="1" x14ac:dyDescent="0.35">
      <c r="A25" s="69"/>
      <c r="B25" s="78" t="s">
        <v>70</v>
      </c>
      <c r="C25" s="75" t="s">
        <v>71</v>
      </c>
      <c r="D25" s="354">
        <v>0</v>
      </c>
      <c r="E25" s="355">
        <f t="shared" si="4"/>
        <v>0</v>
      </c>
      <c r="F25" s="141">
        <f>+E25</f>
        <v>0</v>
      </c>
      <c r="G25" s="145"/>
      <c r="H25" s="145"/>
      <c r="I25" s="358"/>
      <c r="J25" s="127">
        <f>+'2) Tableau budgétaire 2'!E35</f>
        <v>0</v>
      </c>
      <c r="K25" s="140"/>
      <c r="L25" s="457">
        <v>0</v>
      </c>
      <c r="M25" s="487">
        <f t="shared" si="5"/>
        <v>0</v>
      </c>
      <c r="N25" s="109"/>
      <c r="O25" s="91"/>
    </row>
    <row r="26" spans="1:17" s="69" customFormat="1" ht="94.5" customHeight="1" x14ac:dyDescent="0.35">
      <c r="B26" s="78" t="s">
        <v>72</v>
      </c>
      <c r="C26" s="75" t="s">
        <v>73</v>
      </c>
      <c r="D26" s="354">
        <v>20000</v>
      </c>
      <c r="E26" s="355">
        <f t="shared" si="4"/>
        <v>20000</v>
      </c>
      <c r="F26" s="141">
        <f>+E26-10000</f>
        <v>10000</v>
      </c>
      <c r="G26" s="145"/>
      <c r="H26" s="145" t="s">
        <v>74</v>
      </c>
      <c r="I26" s="358">
        <v>0.3</v>
      </c>
      <c r="J26" s="127">
        <f>+'2) Tableau budgétaire 2'!E36</f>
        <v>43830.69</v>
      </c>
      <c r="K26" s="140"/>
      <c r="L26" s="457">
        <f>+'Fiche d''activité'!J86</f>
        <v>15000</v>
      </c>
      <c r="M26" s="487">
        <f t="shared" si="5"/>
        <v>25000</v>
      </c>
      <c r="N26" s="109" t="s">
        <v>75</v>
      </c>
      <c r="O26" s="482" t="s">
        <v>76</v>
      </c>
      <c r="Q26" s="118"/>
    </row>
    <row r="27" spans="1:17" s="69" customFormat="1" ht="75.75" customHeight="1" x14ac:dyDescent="0.35">
      <c r="B27" s="78" t="s">
        <v>77</v>
      </c>
      <c r="C27" s="75" t="s">
        <v>78</v>
      </c>
      <c r="D27" s="354">
        <v>35000</v>
      </c>
      <c r="E27" s="355">
        <f t="shared" si="4"/>
        <v>35000</v>
      </c>
      <c r="F27" s="141">
        <f>+E27</f>
        <v>35000</v>
      </c>
      <c r="G27" s="145"/>
      <c r="H27" s="145" t="s">
        <v>79</v>
      </c>
      <c r="I27" s="356">
        <v>0.3</v>
      </c>
      <c r="J27" s="127">
        <f>+'2) Tableau budgétaire 2'!E36</f>
        <v>43830.69</v>
      </c>
      <c r="K27" s="140"/>
      <c r="L27" s="457">
        <f>+'Fiche d''activité'!J90</f>
        <v>43000</v>
      </c>
      <c r="M27" s="487">
        <f t="shared" si="5"/>
        <v>78000</v>
      </c>
      <c r="N27" s="109" t="s">
        <v>80</v>
      </c>
      <c r="O27" s="482" t="s">
        <v>81</v>
      </c>
      <c r="Q27" s="118"/>
    </row>
    <row r="28" spans="1:17" s="69" customFormat="1" ht="34.5" customHeight="1" x14ac:dyDescent="0.35">
      <c r="B28" s="78"/>
      <c r="C28" s="31" t="s">
        <v>82</v>
      </c>
      <c r="D28" s="524">
        <f>SUM(D22:D27)</f>
        <v>75000</v>
      </c>
      <c r="E28" s="524">
        <f>SUM(E22:E27)</f>
        <v>75000</v>
      </c>
      <c r="F28" s="523">
        <f>SUM(F22:F27)</f>
        <v>70000</v>
      </c>
      <c r="G28" s="525"/>
      <c r="H28" s="525"/>
      <c r="I28" s="5">
        <f>+(E23*I23)+(E24*I24)+(E26*I26)+(E27*I27)</f>
        <v>24500</v>
      </c>
      <c r="J28" s="119">
        <f>SUM(J22:J27)</f>
        <v>119911.48000000001</v>
      </c>
      <c r="K28" s="119">
        <f t="shared" ref="K28" si="6">SUM(K22:K27)</f>
        <v>0</v>
      </c>
      <c r="L28" s="459">
        <f>SUM(L22:L27)</f>
        <v>86000</v>
      </c>
      <c r="M28" s="489">
        <f>SUM(M22:M27)</f>
        <v>156000</v>
      </c>
      <c r="N28" s="109"/>
      <c r="O28" s="91"/>
      <c r="Q28" s="118"/>
    </row>
    <row r="29" spans="1:17" ht="51" customHeight="1" x14ac:dyDescent="0.35">
      <c r="A29" s="69"/>
      <c r="B29" s="30" t="s">
        <v>83</v>
      </c>
      <c r="C29" s="707" t="s">
        <v>84</v>
      </c>
      <c r="D29" s="707"/>
      <c r="E29" s="707"/>
      <c r="F29" s="707"/>
      <c r="G29" s="707"/>
      <c r="H29" s="707"/>
      <c r="I29" s="707"/>
      <c r="J29" s="708"/>
      <c r="K29" s="708"/>
      <c r="L29" s="708"/>
      <c r="M29" s="708"/>
      <c r="N29" s="708"/>
      <c r="O29" s="707"/>
    </row>
    <row r="30" spans="1:17" ht="81.75" customHeight="1" x14ac:dyDescent="0.35">
      <c r="A30" s="69"/>
      <c r="B30" s="78" t="s">
        <v>85</v>
      </c>
      <c r="C30" s="75" t="s">
        <v>86</v>
      </c>
      <c r="D30" s="354">
        <v>50000</v>
      </c>
      <c r="E30" s="355">
        <f t="shared" ref="E30:E37" si="7">SUM(D30:D30)</f>
        <v>50000</v>
      </c>
      <c r="F30" s="141">
        <f>+E30</f>
        <v>50000</v>
      </c>
      <c r="G30" s="145"/>
      <c r="H30" s="145" t="s">
        <v>87</v>
      </c>
      <c r="I30" s="356">
        <v>0.35</v>
      </c>
      <c r="J30" s="127">
        <f>+'2) Tableau budgétaire 2'!E47</f>
        <v>26925.71</v>
      </c>
      <c r="K30" s="140">
        <f t="shared" ref="K30:K37" si="8">E30-J30</f>
        <v>23074.29</v>
      </c>
      <c r="L30" s="457">
        <v>0</v>
      </c>
      <c r="M30" s="496">
        <f>F30+L30</f>
        <v>50000</v>
      </c>
      <c r="N30" s="109" t="s">
        <v>88</v>
      </c>
      <c r="O30" s="91" t="s">
        <v>89</v>
      </c>
    </row>
    <row r="31" spans="1:17" ht="99.75" customHeight="1" x14ac:dyDescent="0.35">
      <c r="A31" s="69"/>
      <c r="B31" s="78" t="s">
        <v>90</v>
      </c>
      <c r="C31" s="75" t="s">
        <v>91</v>
      </c>
      <c r="D31" s="354">
        <v>25000</v>
      </c>
      <c r="E31" s="355">
        <f t="shared" si="7"/>
        <v>25000</v>
      </c>
      <c r="F31" s="141">
        <f>+E31-5000</f>
        <v>20000</v>
      </c>
      <c r="G31" s="145"/>
      <c r="H31" s="145" t="s">
        <v>92</v>
      </c>
      <c r="I31" s="356">
        <v>0.35</v>
      </c>
      <c r="J31" s="127">
        <v>0</v>
      </c>
      <c r="K31" s="140">
        <f t="shared" si="8"/>
        <v>25000</v>
      </c>
      <c r="L31" s="457">
        <f>+'Fiche d''activité'!J100</f>
        <v>8000</v>
      </c>
      <c r="M31" s="496">
        <f t="shared" ref="M31:M37" si="9">F31+L31</f>
        <v>28000</v>
      </c>
      <c r="N31" s="109" t="s">
        <v>93</v>
      </c>
      <c r="O31" s="482" t="s">
        <v>94</v>
      </c>
    </row>
    <row r="32" spans="1:17" ht="74.25" customHeight="1" x14ac:dyDescent="0.35">
      <c r="A32" s="69"/>
      <c r="B32" s="78" t="s">
        <v>95</v>
      </c>
      <c r="C32" s="75" t="s">
        <v>96</v>
      </c>
      <c r="D32" s="354">
        <v>0</v>
      </c>
      <c r="E32" s="355">
        <f t="shared" si="7"/>
        <v>0</v>
      </c>
      <c r="F32" s="141">
        <f>+E32</f>
        <v>0</v>
      </c>
      <c r="G32" s="149"/>
      <c r="H32" s="149"/>
      <c r="I32" s="356">
        <v>0</v>
      </c>
      <c r="J32" s="127">
        <v>0</v>
      </c>
      <c r="K32" s="140">
        <f t="shared" si="8"/>
        <v>0</v>
      </c>
      <c r="L32" s="457">
        <v>0</v>
      </c>
      <c r="M32" s="496">
        <f t="shared" si="9"/>
        <v>0</v>
      </c>
      <c r="N32" s="109"/>
      <c r="O32" s="482"/>
    </row>
    <row r="33" spans="1:17" ht="71.25" customHeight="1" x14ac:dyDescent="0.35">
      <c r="A33" s="69"/>
      <c r="B33" s="78" t="s">
        <v>97</v>
      </c>
      <c r="C33" s="75" t="s">
        <v>98</v>
      </c>
      <c r="D33" s="354">
        <v>50000</v>
      </c>
      <c r="E33" s="355">
        <f t="shared" si="7"/>
        <v>50000</v>
      </c>
      <c r="F33" s="141">
        <f>+E33</f>
        <v>50000</v>
      </c>
      <c r="G33" s="145"/>
      <c r="H33" s="145" t="s">
        <v>99</v>
      </c>
      <c r="I33" s="356">
        <v>0.35</v>
      </c>
      <c r="J33" s="127">
        <f>+'2) Tableau budgétaire 2'!E44</f>
        <v>78634.41</v>
      </c>
      <c r="K33" s="140">
        <f t="shared" si="8"/>
        <v>-28634.410000000003</v>
      </c>
      <c r="L33" s="457">
        <f>+'Fiche d''activité'!J107</f>
        <v>8500</v>
      </c>
      <c r="M33" s="496">
        <f t="shared" si="9"/>
        <v>58500</v>
      </c>
      <c r="N33" s="109" t="s">
        <v>100</v>
      </c>
      <c r="O33" s="482" t="s">
        <v>101</v>
      </c>
    </row>
    <row r="34" spans="1:17" ht="58.5" customHeight="1" x14ac:dyDescent="0.35">
      <c r="A34" s="69"/>
      <c r="B34" s="78" t="s">
        <v>102</v>
      </c>
      <c r="C34" s="75" t="s">
        <v>103</v>
      </c>
      <c r="D34" s="354">
        <v>15900</v>
      </c>
      <c r="E34" s="355">
        <f t="shared" si="7"/>
        <v>15900</v>
      </c>
      <c r="F34" s="141">
        <f>+E34</f>
        <v>15900</v>
      </c>
      <c r="G34" s="145"/>
      <c r="H34" s="145" t="s">
        <v>104</v>
      </c>
      <c r="I34" s="356">
        <v>0.35</v>
      </c>
      <c r="J34" s="127">
        <v>0</v>
      </c>
      <c r="K34" s="140">
        <f t="shared" si="8"/>
        <v>15900</v>
      </c>
      <c r="L34" s="457">
        <f>+'Fiche d''activité'!J110</f>
        <v>10000</v>
      </c>
      <c r="M34" s="496">
        <f t="shared" si="9"/>
        <v>25900</v>
      </c>
      <c r="N34" s="109" t="s">
        <v>105</v>
      </c>
      <c r="O34" s="482" t="s">
        <v>106</v>
      </c>
    </row>
    <row r="35" spans="1:17" ht="98.25" customHeight="1" x14ac:dyDescent="0.35">
      <c r="A35" s="69"/>
      <c r="B35" s="78" t="s">
        <v>107</v>
      </c>
      <c r="C35" s="75" t="s">
        <v>108</v>
      </c>
      <c r="D35" s="354">
        <v>40000</v>
      </c>
      <c r="E35" s="355">
        <f t="shared" si="7"/>
        <v>40000</v>
      </c>
      <c r="F35" s="141">
        <f>+E35</f>
        <v>40000</v>
      </c>
      <c r="G35" s="145"/>
      <c r="H35" s="145" t="s">
        <v>109</v>
      </c>
      <c r="I35" s="356">
        <v>0.5</v>
      </c>
      <c r="J35" s="127">
        <f>+'2) Tableau budgétaire 2'!E45</f>
        <v>56305.77</v>
      </c>
      <c r="K35" s="140">
        <f t="shared" si="8"/>
        <v>-16305.769999999997</v>
      </c>
      <c r="L35" s="457">
        <f>+'Fiche d''activité'!J114</f>
        <v>29000</v>
      </c>
      <c r="M35" s="496">
        <f t="shared" si="9"/>
        <v>69000</v>
      </c>
      <c r="N35" s="109" t="s">
        <v>110</v>
      </c>
      <c r="O35" s="482" t="s">
        <v>111</v>
      </c>
    </row>
    <row r="36" spans="1:17" ht="84.75" customHeight="1" x14ac:dyDescent="0.35">
      <c r="A36" s="69"/>
      <c r="B36" s="78" t="s">
        <v>112</v>
      </c>
      <c r="C36" s="75" t="s">
        <v>113</v>
      </c>
      <c r="D36" s="354">
        <v>15000</v>
      </c>
      <c r="E36" s="355">
        <f t="shared" si="7"/>
        <v>15000</v>
      </c>
      <c r="F36" s="141">
        <f>+E36-5000</f>
        <v>10000</v>
      </c>
      <c r="G36" s="149"/>
      <c r="H36" s="145" t="s">
        <v>114</v>
      </c>
      <c r="I36" s="356">
        <v>0.35</v>
      </c>
      <c r="J36" s="127">
        <f>+'2) Tableau budgétaire 2'!E46</f>
        <v>0</v>
      </c>
      <c r="K36" s="140">
        <f t="shared" si="8"/>
        <v>15000</v>
      </c>
      <c r="L36" s="457">
        <f>+'Fiche d''activité'!J116</f>
        <v>12500</v>
      </c>
      <c r="M36" s="496">
        <f t="shared" si="9"/>
        <v>22500</v>
      </c>
      <c r="N36" s="109" t="s">
        <v>115</v>
      </c>
      <c r="O36" s="482" t="s">
        <v>116</v>
      </c>
    </row>
    <row r="37" spans="1:17" s="69" customFormat="1" ht="76.5" customHeight="1" x14ac:dyDescent="0.35">
      <c r="B37" s="78" t="s">
        <v>117</v>
      </c>
      <c r="C37" s="75" t="s">
        <v>118</v>
      </c>
      <c r="D37" s="354">
        <v>0</v>
      </c>
      <c r="E37" s="355">
        <f t="shared" si="7"/>
        <v>0</v>
      </c>
      <c r="F37" s="141">
        <f>+E37</f>
        <v>0</v>
      </c>
      <c r="G37" s="149"/>
      <c r="H37" s="149"/>
      <c r="I37" s="358"/>
      <c r="J37" s="127">
        <v>0</v>
      </c>
      <c r="K37" s="526">
        <f t="shared" si="8"/>
        <v>0</v>
      </c>
      <c r="L37" s="527">
        <v>0</v>
      </c>
      <c r="M37" s="496">
        <f t="shared" si="9"/>
        <v>0</v>
      </c>
      <c r="N37" s="109"/>
      <c r="O37" s="91"/>
      <c r="Q37" s="118"/>
    </row>
    <row r="38" spans="1:17" ht="29.25" customHeight="1" thickBot="1" x14ac:dyDescent="0.4">
      <c r="C38" s="31" t="s">
        <v>119</v>
      </c>
      <c r="D38" s="85">
        <f>SUM(D30:D37)</f>
        <v>195900</v>
      </c>
      <c r="E38" s="85">
        <f>SUM(E30:E37)</f>
        <v>195900</v>
      </c>
      <c r="F38" s="237">
        <f>SUM(F30:F37)</f>
        <v>185900</v>
      </c>
      <c r="G38" s="150"/>
      <c r="H38" s="150"/>
      <c r="I38" s="85">
        <f>+(E30*I30)+(E31*I31)+(E33*I33)+(E35*I35)+(E36*I36)+(E34*I34)</f>
        <v>74565</v>
      </c>
      <c r="J38" s="121">
        <f>SUM(J30:J37)</f>
        <v>161865.88999999998</v>
      </c>
      <c r="K38" s="121">
        <f t="shared" ref="K38" si="10">SUM(K30:K37)</f>
        <v>34034.11</v>
      </c>
      <c r="L38" s="480">
        <f>SUM(L30:L37)</f>
        <v>68000</v>
      </c>
      <c r="M38" s="84">
        <f>SUM(M30:M37)</f>
        <v>253900</v>
      </c>
      <c r="N38" s="112"/>
      <c r="O38" s="93"/>
    </row>
    <row r="39" spans="1:17" ht="31.5" customHeight="1" thickBot="1" x14ac:dyDescent="0.4">
      <c r="B39" s="702" t="s">
        <v>120</v>
      </c>
      <c r="C39" s="703"/>
      <c r="D39" s="703"/>
      <c r="E39" s="81">
        <f>+E13+E20+E28+E38</f>
        <v>1082324</v>
      </c>
      <c r="F39" s="237">
        <f>+F13+F20+F28+F38</f>
        <v>1077324</v>
      </c>
      <c r="G39" s="151"/>
      <c r="H39" s="151"/>
      <c r="I39" s="81">
        <f>+I13+I20+I28+I38</f>
        <v>349492.2</v>
      </c>
      <c r="J39" s="82">
        <f>+J13+J20+J28+J38</f>
        <v>1088217.6399999999</v>
      </c>
      <c r="K39" s="82">
        <f t="shared" ref="K39:L39" si="11">+K13+K20+K28+K38</f>
        <v>44017.84</v>
      </c>
      <c r="L39" s="480">
        <f t="shared" si="11"/>
        <v>637664</v>
      </c>
      <c r="M39" s="84">
        <f>+M13+M20+M28+M38</f>
        <v>1714988</v>
      </c>
      <c r="N39" s="112"/>
      <c r="O39" s="93"/>
    </row>
    <row r="40" spans="1:17" ht="15.5" x14ac:dyDescent="0.35">
      <c r="B40" s="360"/>
      <c r="C40" s="361"/>
      <c r="D40" s="362"/>
      <c r="E40" s="362"/>
      <c r="F40" s="135"/>
      <c r="G40" s="152"/>
      <c r="H40" s="152"/>
      <c r="I40" s="362"/>
      <c r="J40" s="362"/>
      <c r="K40" s="362"/>
      <c r="L40" s="362"/>
      <c r="M40" s="362"/>
      <c r="N40" s="363"/>
      <c r="O40" s="94"/>
    </row>
    <row r="41" spans="1:17" ht="36" customHeight="1" x14ac:dyDescent="0.35">
      <c r="B41" s="31" t="s">
        <v>121</v>
      </c>
      <c r="C41" s="712" t="s">
        <v>122</v>
      </c>
      <c r="D41" s="712"/>
      <c r="E41" s="712"/>
      <c r="F41" s="712"/>
      <c r="G41" s="712"/>
      <c r="H41" s="712"/>
      <c r="I41" s="712"/>
      <c r="J41" s="711"/>
      <c r="K41" s="711"/>
      <c r="L41" s="711"/>
      <c r="M41" s="711"/>
      <c r="N41" s="711"/>
      <c r="O41" s="712"/>
    </row>
    <row r="42" spans="1:17" ht="41.25" customHeight="1" x14ac:dyDescent="0.35">
      <c r="B42" s="30" t="s">
        <v>123</v>
      </c>
      <c r="C42" s="707" t="s">
        <v>124</v>
      </c>
      <c r="D42" s="707"/>
      <c r="E42" s="707"/>
      <c r="F42" s="707"/>
      <c r="G42" s="707"/>
      <c r="H42" s="707"/>
      <c r="I42" s="707"/>
      <c r="J42" s="708"/>
      <c r="K42" s="708"/>
      <c r="L42" s="708"/>
      <c r="M42" s="708"/>
      <c r="N42" s="708"/>
      <c r="O42" s="707"/>
    </row>
    <row r="43" spans="1:17" ht="60.75" customHeight="1" x14ac:dyDescent="0.35">
      <c r="B43" s="78" t="s">
        <v>125</v>
      </c>
      <c r="C43" s="75" t="s">
        <v>126</v>
      </c>
      <c r="D43" s="354">
        <v>5000</v>
      </c>
      <c r="E43" s="355">
        <f>SUM(D43:D43)</f>
        <v>5000</v>
      </c>
      <c r="F43" s="141">
        <f>+E43</f>
        <v>5000</v>
      </c>
      <c r="G43" s="149"/>
      <c r="H43" s="145" t="s">
        <v>127</v>
      </c>
      <c r="I43" s="358">
        <v>0.4</v>
      </c>
      <c r="J43" s="127">
        <f>+'2) Tableau budgétaire 2'!E54</f>
        <v>0</v>
      </c>
      <c r="K43" s="140">
        <f t="shared" ref="K43:K48" si="12">E43-J43</f>
        <v>5000</v>
      </c>
      <c r="L43" s="457">
        <f>+'Fiche d''activité'!J122</f>
        <v>5000</v>
      </c>
      <c r="M43" s="487">
        <f>F43+L43</f>
        <v>10000</v>
      </c>
      <c r="N43" s="109" t="s">
        <v>128</v>
      </c>
      <c r="O43" s="91" t="s">
        <v>129</v>
      </c>
    </row>
    <row r="44" spans="1:17" ht="69.75" customHeight="1" x14ac:dyDescent="0.35">
      <c r="B44" s="78" t="s">
        <v>130</v>
      </c>
      <c r="C44" s="75" t="s">
        <v>131</v>
      </c>
      <c r="D44" s="354">
        <v>0</v>
      </c>
      <c r="E44" s="355">
        <f t="shared" ref="E44:E46" si="13">SUM(D44:D44)</f>
        <v>0</v>
      </c>
      <c r="F44" s="141">
        <f t="shared" ref="F44:F48" si="14">+E44</f>
        <v>0</v>
      </c>
      <c r="G44" s="149"/>
      <c r="H44" s="149"/>
      <c r="I44" s="358">
        <v>0</v>
      </c>
      <c r="J44" s="127">
        <f>+'2) Tableau budgétaire 2'!E55</f>
        <v>0</v>
      </c>
      <c r="K44" s="140">
        <f t="shared" si="12"/>
        <v>0</v>
      </c>
      <c r="L44" s="457"/>
      <c r="M44" s="487">
        <f t="shared" ref="M44:M48" si="15">F44+L44</f>
        <v>0</v>
      </c>
      <c r="N44" s="109"/>
      <c r="O44" s="91"/>
    </row>
    <row r="45" spans="1:17" ht="98.25" customHeight="1" x14ac:dyDescent="0.35">
      <c r="B45" s="78" t="s">
        <v>132</v>
      </c>
      <c r="C45" s="75" t="s">
        <v>133</v>
      </c>
      <c r="D45" s="354">
        <v>0</v>
      </c>
      <c r="E45" s="355">
        <f t="shared" si="13"/>
        <v>0</v>
      </c>
      <c r="F45" s="141">
        <f t="shared" si="14"/>
        <v>0</v>
      </c>
      <c r="G45" s="149"/>
      <c r="H45" s="149"/>
      <c r="I45" s="358"/>
      <c r="J45" s="127">
        <f>+'2) Tableau budgétaire 2'!E56</f>
        <v>0</v>
      </c>
      <c r="K45" s="140">
        <f t="shared" si="12"/>
        <v>0</v>
      </c>
      <c r="L45" s="457"/>
      <c r="M45" s="487">
        <f t="shared" si="15"/>
        <v>0</v>
      </c>
      <c r="N45" s="109"/>
      <c r="O45" s="91"/>
    </row>
    <row r="46" spans="1:17" ht="70.5" customHeight="1" x14ac:dyDescent="0.35">
      <c r="B46" s="78" t="s">
        <v>134</v>
      </c>
      <c r="C46" s="75" t="s">
        <v>135</v>
      </c>
      <c r="D46" s="354">
        <v>15000</v>
      </c>
      <c r="E46" s="355">
        <f t="shared" si="13"/>
        <v>15000</v>
      </c>
      <c r="F46" s="141">
        <f t="shared" si="14"/>
        <v>15000</v>
      </c>
      <c r="G46" s="149"/>
      <c r="H46" s="145" t="s">
        <v>136</v>
      </c>
      <c r="I46" s="356">
        <v>0.3</v>
      </c>
      <c r="J46" s="127">
        <f>+'2) Tableau budgétaire 2'!E57</f>
        <v>889.52</v>
      </c>
      <c r="K46" s="140">
        <f t="shared" si="12"/>
        <v>14110.48</v>
      </c>
      <c r="L46" s="457">
        <f>+'Fiche d''activité'!J124</f>
        <v>10000</v>
      </c>
      <c r="M46" s="487">
        <f t="shared" si="15"/>
        <v>25000</v>
      </c>
      <c r="N46" s="109" t="s">
        <v>137</v>
      </c>
      <c r="O46" s="483" t="s">
        <v>138</v>
      </c>
    </row>
    <row r="47" spans="1:17" ht="55.5" customHeight="1" x14ac:dyDescent="0.35">
      <c r="B47" s="78" t="s">
        <v>139</v>
      </c>
      <c r="C47" s="75" t="s">
        <v>140</v>
      </c>
      <c r="D47" s="354">
        <f>30000-4100</f>
        <v>25900</v>
      </c>
      <c r="E47" s="355">
        <f>SUM(D47:D47)</f>
        <v>25900</v>
      </c>
      <c r="F47" s="141">
        <f t="shared" si="14"/>
        <v>25900</v>
      </c>
      <c r="G47" s="149"/>
      <c r="H47" s="145" t="s">
        <v>141</v>
      </c>
      <c r="I47" s="356">
        <v>0.3</v>
      </c>
      <c r="J47" s="127">
        <v>0</v>
      </c>
      <c r="K47" s="140">
        <f t="shared" si="12"/>
        <v>25900</v>
      </c>
      <c r="L47" s="457">
        <f>+'Fiche d''activité'!J128</f>
        <v>10000</v>
      </c>
      <c r="M47" s="487">
        <f t="shared" si="15"/>
        <v>35900</v>
      </c>
      <c r="N47" s="109" t="s">
        <v>142</v>
      </c>
      <c r="O47" s="482" t="s">
        <v>143</v>
      </c>
    </row>
    <row r="48" spans="1:17" ht="72" customHeight="1" x14ac:dyDescent="0.35">
      <c r="B48" s="78" t="s">
        <v>144</v>
      </c>
      <c r="C48" s="75" t="s">
        <v>145</v>
      </c>
      <c r="D48" s="354">
        <v>0</v>
      </c>
      <c r="E48" s="355">
        <f>SUM(D48:D48)</f>
        <v>0</v>
      </c>
      <c r="F48" s="141">
        <f t="shared" si="14"/>
        <v>0</v>
      </c>
      <c r="G48" s="149"/>
      <c r="H48" s="149"/>
      <c r="I48" s="358"/>
      <c r="J48" s="127">
        <v>0</v>
      </c>
      <c r="K48" s="140">
        <f t="shared" si="12"/>
        <v>0</v>
      </c>
      <c r="L48" s="527"/>
      <c r="M48" s="528">
        <f t="shared" si="15"/>
        <v>0</v>
      </c>
      <c r="N48" s="109"/>
      <c r="O48" s="91"/>
    </row>
    <row r="49" spans="1:17" s="69" customFormat="1" ht="37.5" customHeight="1" x14ac:dyDescent="0.35">
      <c r="A49" s="65"/>
      <c r="B49" s="65"/>
      <c r="C49" s="86" t="s">
        <v>146</v>
      </c>
      <c r="D49" s="87">
        <f>SUM(D43:D48)</f>
        <v>45900</v>
      </c>
      <c r="E49" s="87">
        <f>SUM(E43:E48)</f>
        <v>45900</v>
      </c>
      <c r="F49" s="238">
        <f>SUM(F43:F48)</f>
        <v>45900</v>
      </c>
      <c r="G49" s="153"/>
      <c r="H49" s="153"/>
      <c r="I49" s="87">
        <f>+(E43*I43)+(E46*I46)+(E47*I47)</f>
        <v>14270</v>
      </c>
      <c r="J49" s="130">
        <f>SUM(J43:J48)</f>
        <v>889.52</v>
      </c>
      <c r="K49" s="130">
        <f t="shared" ref="K49:L49" si="16">SUM(K43:K48)</f>
        <v>45010.479999999996</v>
      </c>
      <c r="L49" s="497">
        <f t="shared" si="16"/>
        <v>25000</v>
      </c>
      <c r="M49" s="498">
        <f>SUM(M43:M48)</f>
        <v>70900</v>
      </c>
      <c r="N49" s="112"/>
      <c r="O49" s="93"/>
      <c r="Q49" s="118"/>
    </row>
    <row r="50" spans="1:17" ht="51" customHeight="1" x14ac:dyDescent="0.35">
      <c r="B50" s="30" t="s">
        <v>147</v>
      </c>
      <c r="C50" s="706" t="s">
        <v>148</v>
      </c>
      <c r="D50" s="707"/>
      <c r="E50" s="707"/>
      <c r="F50" s="707"/>
      <c r="G50" s="707"/>
      <c r="H50" s="707"/>
      <c r="I50" s="707"/>
      <c r="J50" s="708"/>
      <c r="K50" s="709"/>
      <c r="L50" s="709"/>
      <c r="M50" s="709"/>
      <c r="N50" s="708"/>
      <c r="O50" s="707"/>
    </row>
    <row r="51" spans="1:17" ht="77.25" customHeight="1" x14ac:dyDescent="0.35">
      <c r="B51" s="78" t="s">
        <v>149</v>
      </c>
      <c r="C51" s="383" t="s">
        <v>150</v>
      </c>
      <c r="D51" s="354">
        <v>0</v>
      </c>
      <c r="E51" s="355">
        <f t="shared" ref="E51:E56" si="17">SUM(D51:D51)</f>
        <v>0</v>
      </c>
      <c r="F51" s="141">
        <f>+E51</f>
        <v>0</v>
      </c>
      <c r="G51" s="149"/>
      <c r="H51" s="149"/>
      <c r="I51" s="358"/>
      <c r="J51" s="127">
        <v>0</v>
      </c>
      <c r="K51" s="140">
        <f>E51-J51</f>
        <v>0</v>
      </c>
      <c r="L51" s="457">
        <f>+'Fiche d''activité'!J134</f>
        <v>5000</v>
      </c>
      <c r="M51" s="487">
        <f>F51+L51</f>
        <v>5000</v>
      </c>
      <c r="N51" s="109"/>
      <c r="O51" s="484" t="s">
        <v>151</v>
      </c>
    </row>
    <row r="52" spans="1:17" ht="138" customHeight="1" x14ac:dyDescent="0.35">
      <c r="B52" s="78" t="s">
        <v>152</v>
      </c>
      <c r="C52" s="383" t="s">
        <v>2785</v>
      </c>
      <c r="D52" s="354">
        <v>30000</v>
      </c>
      <c r="E52" s="355">
        <f t="shared" si="17"/>
        <v>30000</v>
      </c>
      <c r="F52" s="141">
        <v>30000</v>
      </c>
      <c r="G52" s="149"/>
      <c r="H52" s="145" t="s">
        <v>153</v>
      </c>
      <c r="I52" s="356">
        <v>0.3</v>
      </c>
      <c r="J52" s="127">
        <v>0</v>
      </c>
      <c r="K52" s="140">
        <f>E52-J52</f>
        <v>30000</v>
      </c>
      <c r="L52" s="457">
        <f>+'Fiche d''activité'!J138</f>
        <v>30000</v>
      </c>
      <c r="M52" s="487">
        <f t="shared" ref="M52:M56" si="18">F52+L52</f>
        <v>60000</v>
      </c>
      <c r="N52" s="109" t="s">
        <v>154</v>
      </c>
      <c r="O52" s="484" t="s">
        <v>155</v>
      </c>
      <c r="P52" s="381"/>
    </row>
    <row r="53" spans="1:17" ht="68.25" customHeight="1" x14ac:dyDescent="0.35">
      <c r="B53" s="78" t="s">
        <v>156</v>
      </c>
      <c r="C53" s="384" t="s">
        <v>157</v>
      </c>
      <c r="D53" s="354">
        <v>0</v>
      </c>
      <c r="E53" s="355">
        <f t="shared" si="17"/>
        <v>0</v>
      </c>
      <c r="F53" s="141">
        <f>+E53</f>
        <v>0</v>
      </c>
      <c r="G53" s="149"/>
      <c r="H53" s="149"/>
      <c r="I53" s="358"/>
      <c r="J53" s="127">
        <v>0</v>
      </c>
      <c r="K53" s="140">
        <f>E53-J53</f>
        <v>0</v>
      </c>
      <c r="L53" s="457">
        <v>0</v>
      </c>
      <c r="M53" s="487">
        <f t="shared" si="18"/>
        <v>0</v>
      </c>
      <c r="N53" s="109"/>
      <c r="O53" s="91"/>
    </row>
    <row r="54" spans="1:17" ht="108.75" customHeight="1" x14ac:dyDescent="0.35">
      <c r="B54" s="78" t="s">
        <v>158</v>
      </c>
      <c r="C54" s="382" t="s">
        <v>159</v>
      </c>
      <c r="D54" s="354">
        <v>10000</v>
      </c>
      <c r="E54" s="355">
        <f t="shared" si="17"/>
        <v>10000</v>
      </c>
      <c r="F54" s="141">
        <f>+E54+5000</f>
        <v>15000</v>
      </c>
      <c r="G54" s="149"/>
      <c r="H54" s="145" t="s">
        <v>160</v>
      </c>
      <c r="I54" s="356">
        <v>0.3</v>
      </c>
      <c r="J54" s="127">
        <f>+'2) Tableau budgétaire 2'!E66+'2) Tableau budgétaire 2'!E67+'2) Tableau budgétaire 2'!E68+'2) Tableau budgétaire 2'!E70</f>
        <v>49588.22</v>
      </c>
      <c r="K54" s="140">
        <f>+F54-J54</f>
        <v>-34588.22</v>
      </c>
      <c r="L54" s="457">
        <f>+'Fiche d''activité'!J141</f>
        <v>50000</v>
      </c>
      <c r="M54" s="487">
        <f t="shared" si="18"/>
        <v>65000</v>
      </c>
      <c r="N54" s="109" t="s">
        <v>161</v>
      </c>
      <c r="O54" s="485" t="s">
        <v>162</v>
      </c>
      <c r="P54" s="381"/>
    </row>
    <row r="55" spans="1:17" ht="65.25" customHeight="1" x14ac:dyDescent="0.35">
      <c r="B55" s="78" t="s">
        <v>163</v>
      </c>
      <c r="C55" s="382" t="s">
        <v>164</v>
      </c>
      <c r="D55" s="354">
        <v>0</v>
      </c>
      <c r="E55" s="355">
        <f t="shared" si="17"/>
        <v>0</v>
      </c>
      <c r="F55" s="141">
        <f>+E55</f>
        <v>0</v>
      </c>
      <c r="G55" s="149"/>
      <c r="H55" s="149"/>
      <c r="I55" s="364"/>
      <c r="J55" s="127">
        <v>0</v>
      </c>
      <c r="K55" s="140">
        <f>E55-J55</f>
        <v>0</v>
      </c>
      <c r="L55" s="457">
        <v>0</v>
      </c>
      <c r="M55" s="487">
        <f t="shared" si="18"/>
        <v>0</v>
      </c>
      <c r="N55" s="109"/>
      <c r="O55" s="92"/>
    </row>
    <row r="56" spans="1:17" ht="49.5" customHeight="1" x14ac:dyDescent="0.35">
      <c r="B56" s="78" t="s">
        <v>165</v>
      </c>
      <c r="C56" s="76"/>
      <c r="D56" s="354"/>
      <c r="E56" s="355">
        <f t="shared" si="17"/>
        <v>0</v>
      </c>
      <c r="F56" s="141">
        <f>+E56</f>
        <v>0</v>
      </c>
      <c r="G56" s="149"/>
      <c r="H56" s="149"/>
      <c r="I56" s="116">
        <v>0.3</v>
      </c>
      <c r="J56" s="127">
        <v>0</v>
      </c>
      <c r="K56" s="140">
        <f>E56-J56</f>
        <v>0</v>
      </c>
      <c r="L56" s="457">
        <v>0</v>
      </c>
      <c r="M56" s="487">
        <f t="shared" si="18"/>
        <v>0</v>
      </c>
      <c r="N56" s="109"/>
      <c r="O56" s="92"/>
    </row>
    <row r="57" spans="1:17" ht="41.25" customHeight="1" thickBot="1" x14ac:dyDescent="0.4">
      <c r="C57" s="31" t="s">
        <v>146</v>
      </c>
      <c r="D57" s="524">
        <f>SUM(D51:D56)</f>
        <v>40000</v>
      </c>
      <c r="E57" s="524">
        <f>SUM(E51:E56)</f>
        <v>40000</v>
      </c>
      <c r="F57" s="523">
        <f>SUM(F51:F56)</f>
        <v>45000</v>
      </c>
      <c r="G57" s="529"/>
      <c r="H57" s="529"/>
      <c r="I57" s="5">
        <f>+(E52*I52)+(E54*I54)+(E56*I56)</f>
        <v>12000</v>
      </c>
      <c r="J57" s="130">
        <f>SUM(J51:J56)</f>
        <v>49588.22</v>
      </c>
      <c r="K57" s="130">
        <f t="shared" ref="K57:L57" si="19">SUM(K51:K56)</f>
        <v>-4588.2200000000012</v>
      </c>
      <c r="L57" s="481">
        <f t="shared" si="19"/>
        <v>85000</v>
      </c>
      <c r="M57" s="490">
        <f>SUM(M51:M56)</f>
        <v>130000</v>
      </c>
      <c r="N57" s="142"/>
      <c r="O57" s="92"/>
    </row>
    <row r="58" spans="1:17" ht="39" customHeight="1" thickBot="1" x14ac:dyDescent="0.4">
      <c r="B58" s="702" t="s">
        <v>166</v>
      </c>
      <c r="C58" s="703"/>
      <c r="D58" s="703"/>
      <c r="E58" s="81">
        <f>+E49+E57</f>
        <v>85900</v>
      </c>
      <c r="F58" s="237">
        <f>+F49+F57</f>
        <v>90900</v>
      </c>
      <c r="G58" s="151"/>
      <c r="H58" s="151"/>
      <c r="I58" s="81">
        <f>+I49+I57</f>
        <v>26270</v>
      </c>
      <c r="J58" s="82">
        <f>+J49+J57</f>
        <v>50477.74</v>
      </c>
      <c r="K58" s="82">
        <f t="shared" ref="K58:L58" si="20">+K49+K57</f>
        <v>40422.259999999995</v>
      </c>
      <c r="L58" s="480">
        <f t="shared" si="20"/>
        <v>110000</v>
      </c>
      <c r="M58" s="84">
        <f>+M49+M57</f>
        <v>200900</v>
      </c>
      <c r="N58" s="112"/>
      <c r="O58" s="93"/>
    </row>
    <row r="59" spans="1:17" ht="12" customHeight="1" thickBot="1" x14ac:dyDescent="0.4">
      <c r="B59" s="2"/>
      <c r="C59" s="360"/>
      <c r="D59" s="365"/>
      <c r="E59" s="365"/>
      <c r="F59" s="56"/>
      <c r="G59" s="154"/>
      <c r="H59" s="154"/>
      <c r="I59" s="365"/>
      <c r="J59" s="365"/>
      <c r="K59" s="365"/>
      <c r="L59" s="365"/>
      <c r="M59" s="365"/>
      <c r="N59" s="363"/>
      <c r="O59" s="95"/>
    </row>
    <row r="60" spans="1:17" ht="29.25" customHeight="1" thickBot="1" x14ac:dyDescent="0.4">
      <c r="B60" s="704" t="s">
        <v>167</v>
      </c>
      <c r="C60" s="705"/>
      <c r="D60" s="705"/>
      <c r="E60" s="83">
        <f>+E39+E58</f>
        <v>1168224</v>
      </c>
      <c r="F60" s="237">
        <f>+F39+F58</f>
        <v>1168224</v>
      </c>
      <c r="G60" s="150"/>
      <c r="H60" s="150"/>
      <c r="I60" s="83">
        <f t="shared" ref="I60:K60" si="21">I39+I58</f>
        <v>375762.2</v>
      </c>
      <c r="J60" s="84">
        <f t="shared" si="21"/>
        <v>1138695.3799999999</v>
      </c>
      <c r="K60" s="84">
        <f t="shared" si="21"/>
        <v>84440.099999999991</v>
      </c>
      <c r="L60" s="480">
        <f>L39+L58</f>
        <v>747664</v>
      </c>
      <c r="M60" s="84">
        <f>+M39+M58</f>
        <v>1915888</v>
      </c>
      <c r="N60" s="363"/>
      <c r="O60" s="95"/>
    </row>
    <row r="61" spans="1:17" ht="9" customHeight="1" x14ac:dyDescent="0.35">
      <c r="B61" s="2"/>
      <c r="C61" s="360"/>
      <c r="D61" s="365"/>
      <c r="E61" s="365"/>
      <c r="F61" s="56"/>
      <c r="G61" s="154"/>
      <c r="H61" s="154"/>
      <c r="I61" s="365"/>
      <c r="J61" s="365"/>
      <c r="K61" s="365"/>
      <c r="L61" s="365"/>
      <c r="M61" s="365"/>
      <c r="N61" s="363"/>
      <c r="O61" s="95"/>
    </row>
    <row r="62" spans="1:17" ht="58.5" customHeight="1" x14ac:dyDescent="0.35">
      <c r="B62" s="31" t="s">
        <v>168</v>
      </c>
      <c r="C62" s="366"/>
      <c r="D62" s="367"/>
      <c r="E62" s="368">
        <f>SUM(D62:D62)</f>
        <v>0</v>
      </c>
      <c r="F62" s="239">
        <f>SUM(E62:E62)</f>
        <v>0</v>
      </c>
      <c r="G62" s="155"/>
      <c r="H62" s="155"/>
      <c r="I62" s="369"/>
      <c r="J62" s="367"/>
      <c r="K62" s="460"/>
      <c r="L62" s="463"/>
      <c r="M62" s="491"/>
      <c r="N62" s="462"/>
      <c r="O62" s="96"/>
    </row>
    <row r="63" spans="1:17" ht="60.75" customHeight="1" x14ac:dyDescent="0.35">
      <c r="B63" s="31" t="s">
        <v>169</v>
      </c>
      <c r="C63" s="366"/>
      <c r="D63" s="367"/>
      <c r="E63" s="368">
        <f>SUM(D63:D63)</f>
        <v>0</v>
      </c>
      <c r="F63" s="239">
        <f t="shared" ref="F63:F65" si="22">SUM(E63:E63)</f>
        <v>0</v>
      </c>
      <c r="G63" s="155"/>
      <c r="H63" s="155"/>
      <c r="I63" s="369"/>
      <c r="J63" s="367"/>
      <c r="K63" s="460"/>
      <c r="L63" s="463"/>
      <c r="M63" s="491"/>
      <c r="N63" s="462"/>
      <c r="O63" s="96"/>
    </row>
    <row r="64" spans="1:17" ht="47.25" customHeight="1" x14ac:dyDescent="0.35">
      <c r="B64" s="31" t="s">
        <v>170</v>
      </c>
      <c r="C64" s="370"/>
      <c r="D64" s="367"/>
      <c r="E64" s="368">
        <f>SUM(D64:D64)</f>
        <v>0</v>
      </c>
      <c r="F64" s="239">
        <f t="shared" si="22"/>
        <v>0</v>
      </c>
      <c r="G64" s="155"/>
      <c r="H64" s="155"/>
      <c r="I64" s="369"/>
      <c r="J64" s="367"/>
      <c r="K64" s="460"/>
      <c r="L64" s="463"/>
      <c r="M64" s="491"/>
      <c r="N64" s="462"/>
      <c r="O64" s="96"/>
    </row>
    <row r="65" spans="2:17" ht="57" customHeight="1" x14ac:dyDescent="0.35">
      <c r="B65" s="43" t="s">
        <v>171</v>
      </c>
      <c r="C65" s="366"/>
      <c r="D65" s="367"/>
      <c r="E65" s="368">
        <f>SUM(D65:D65)</f>
        <v>0</v>
      </c>
      <c r="F65" s="239">
        <f t="shared" si="22"/>
        <v>0</v>
      </c>
      <c r="G65" s="155"/>
      <c r="H65" s="155"/>
      <c r="I65" s="369"/>
      <c r="J65" s="367"/>
      <c r="K65" s="460"/>
      <c r="L65" s="463"/>
      <c r="M65" s="491"/>
      <c r="N65" s="462"/>
      <c r="O65" s="96"/>
    </row>
    <row r="66" spans="2:17" ht="38.25" customHeight="1" x14ac:dyDescent="0.35">
      <c r="B66" s="2"/>
      <c r="C66" s="44" t="s">
        <v>172</v>
      </c>
      <c r="D66" s="46">
        <f>SUM(D62:D65)</f>
        <v>0</v>
      </c>
      <c r="E66" s="46">
        <f>SUM(E62:E65)</f>
        <v>0</v>
      </c>
      <c r="F66" s="240">
        <f>SUM(F62:F65)</f>
        <v>0</v>
      </c>
      <c r="G66" s="155"/>
      <c r="H66" s="155"/>
      <c r="I66" s="5">
        <f>(I62*E62)+(I63*E63)+(I64*E64)+(I65*E65)</f>
        <v>0</v>
      </c>
      <c r="J66" s="5">
        <f>SUM(J62:J65)</f>
        <v>0</v>
      </c>
      <c r="K66" s="461">
        <f>SUM(K62:K65)</f>
        <v>0</v>
      </c>
      <c r="L66" s="459"/>
      <c r="M66" s="492"/>
      <c r="N66" s="142"/>
      <c r="O66" s="97"/>
    </row>
    <row r="67" spans="2:17" ht="7.5" customHeight="1" x14ac:dyDescent="0.35">
      <c r="B67" s="2"/>
      <c r="C67" s="360"/>
      <c r="D67" s="365"/>
      <c r="E67" s="365"/>
      <c r="F67" s="56"/>
      <c r="G67" s="154"/>
      <c r="H67" s="154"/>
      <c r="I67" s="365"/>
      <c r="J67" s="365"/>
      <c r="K67" s="365"/>
      <c r="L67" s="365"/>
      <c r="M67" s="365"/>
      <c r="N67" s="363"/>
      <c r="O67" s="95"/>
    </row>
    <row r="68" spans="2:17" ht="7.5" customHeight="1" x14ac:dyDescent="0.35">
      <c r="B68" s="2"/>
      <c r="C68" s="360"/>
      <c r="D68" s="365"/>
      <c r="E68" s="365"/>
      <c r="F68" s="56"/>
      <c r="G68" s="154"/>
      <c r="H68" s="154"/>
      <c r="I68" s="365"/>
      <c r="J68" s="365"/>
      <c r="K68" s="365"/>
      <c r="L68" s="365"/>
      <c r="M68" s="365"/>
      <c r="N68" s="363"/>
      <c r="O68" s="95"/>
    </row>
    <row r="69" spans="2:17" ht="7.5" customHeight="1" x14ac:dyDescent="0.35">
      <c r="B69" s="2"/>
      <c r="C69" s="360"/>
      <c r="D69" s="365"/>
      <c r="E69" s="365"/>
      <c r="F69" s="56"/>
      <c r="G69" s="154"/>
      <c r="H69" s="154"/>
      <c r="I69" s="365"/>
      <c r="J69" s="365"/>
      <c r="K69" s="365"/>
      <c r="L69" s="365"/>
      <c r="M69" s="365"/>
      <c r="N69" s="363"/>
      <c r="O69" s="95"/>
    </row>
    <row r="70" spans="2:17" ht="7.5" customHeight="1" x14ac:dyDescent="0.35">
      <c r="B70" s="2"/>
      <c r="C70" s="360"/>
      <c r="D70" s="365"/>
      <c r="E70" s="365"/>
      <c r="F70" s="56"/>
      <c r="G70" s="154"/>
      <c r="H70" s="154"/>
      <c r="I70" s="365"/>
      <c r="J70" s="365"/>
      <c r="K70" s="365"/>
      <c r="L70" s="365"/>
      <c r="M70" s="365"/>
      <c r="N70" s="363"/>
      <c r="O70" s="95"/>
    </row>
    <row r="71" spans="2:17" ht="7.5" customHeight="1" x14ac:dyDescent="0.35">
      <c r="B71" s="2"/>
      <c r="C71" s="360"/>
      <c r="D71" s="365"/>
      <c r="E71" s="365"/>
      <c r="F71" s="56"/>
      <c r="G71" s="154"/>
      <c r="H71" s="154"/>
      <c r="I71" s="365"/>
      <c r="J71" s="365"/>
      <c r="K71" s="365"/>
      <c r="L71" s="365"/>
      <c r="M71" s="365"/>
      <c r="N71" s="363"/>
      <c r="O71" s="95"/>
    </row>
    <row r="72" spans="2:17" ht="7.5" customHeight="1" x14ac:dyDescent="0.35">
      <c r="B72" s="2"/>
      <c r="C72" s="360"/>
      <c r="D72" s="365"/>
      <c r="E72" s="365"/>
      <c r="F72" s="56"/>
      <c r="G72" s="154"/>
      <c r="H72" s="154"/>
      <c r="I72" s="550"/>
      <c r="J72" s="550"/>
      <c r="K72" s="365"/>
      <c r="L72" s="365"/>
      <c r="M72" s="365"/>
      <c r="N72" s="363"/>
      <c r="O72" s="95"/>
    </row>
    <row r="73" spans="2:17" ht="7.5" customHeight="1" x14ac:dyDescent="0.35">
      <c r="B73" s="2"/>
      <c r="C73" s="360"/>
      <c r="D73" s="365"/>
      <c r="E73" s="365"/>
      <c r="F73" s="56"/>
      <c r="G73" s="154"/>
      <c r="H73" s="154"/>
      <c r="I73" s="550"/>
      <c r="J73" s="550"/>
      <c r="K73" s="365"/>
      <c r="L73" s="365"/>
      <c r="M73" s="365"/>
      <c r="N73" s="363"/>
      <c r="O73" s="95"/>
    </row>
    <row r="74" spans="2:17" ht="28.5" customHeight="1" x14ac:dyDescent="0.35">
      <c r="B74" s="2"/>
      <c r="C74" s="727" t="s">
        <v>173</v>
      </c>
      <c r="D74" s="728"/>
      <c r="E74" s="728"/>
      <c r="F74" s="729"/>
      <c r="G74" s="156"/>
      <c r="H74" s="156"/>
      <c r="I74" s="551" t="s">
        <v>174</v>
      </c>
      <c r="J74" s="551" t="s">
        <v>13</v>
      </c>
      <c r="K74" s="56"/>
      <c r="L74" s="56"/>
      <c r="M74" s="493" t="s">
        <v>175</v>
      </c>
      <c r="N74" s="113"/>
      <c r="O74" s="98"/>
    </row>
    <row r="75" spans="2:17" ht="54.75" customHeight="1" x14ac:dyDescent="0.35">
      <c r="B75" s="2"/>
      <c r="C75" s="554"/>
      <c r="D75" s="241" t="s">
        <v>176</v>
      </c>
      <c r="E75" s="530" t="s">
        <v>7</v>
      </c>
      <c r="F75" s="493" t="s">
        <v>177</v>
      </c>
      <c r="G75" s="157"/>
      <c r="H75" s="157"/>
      <c r="I75" s="551" t="s">
        <v>178</v>
      </c>
      <c r="J75" s="551" t="s">
        <v>178</v>
      </c>
      <c r="K75" s="365"/>
      <c r="L75" s="365"/>
      <c r="M75" s="494" t="s">
        <v>178</v>
      </c>
      <c r="N75" s="363"/>
      <c r="O75" s="98"/>
    </row>
    <row r="76" spans="2:17" ht="42" customHeight="1" x14ac:dyDescent="0.35">
      <c r="B76" s="371"/>
      <c r="C76" s="555" t="s">
        <v>179</v>
      </c>
      <c r="D76" s="549">
        <f>+E60</f>
        <v>1168224</v>
      </c>
      <c r="E76" s="124">
        <f t="shared" ref="E76:E78" si="23">SUM(D76:D76)</f>
        <v>1168224</v>
      </c>
      <c r="F76" s="556">
        <f>+M76</f>
        <v>1915888</v>
      </c>
      <c r="G76" s="158"/>
      <c r="H76" s="158"/>
      <c r="I76" s="552">
        <f>+J60</f>
        <v>1138695.3799999999</v>
      </c>
      <c r="J76" s="550">
        <f>+E76-I76</f>
        <v>29528.620000000112</v>
      </c>
      <c r="K76" s="365"/>
      <c r="L76" s="365"/>
      <c r="M76" s="495">
        <f>+M60</f>
        <v>1915888</v>
      </c>
      <c r="N76" s="372"/>
      <c r="O76" s="89"/>
    </row>
    <row r="77" spans="2:17" ht="42" customHeight="1" x14ac:dyDescent="0.35">
      <c r="B77" s="373"/>
      <c r="C77" s="555" t="s">
        <v>180</v>
      </c>
      <c r="D77" s="549">
        <v>81776</v>
      </c>
      <c r="E77" s="124">
        <f t="shared" si="23"/>
        <v>81776</v>
      </c>
      <c r="F77" s="556">
        <f>+F76*7%</f>
        <v>134112.16</v>
      </c>
      <c r="G77" s="158"/>
      <c r="H77" s="158"/>
      <c r="I77" s="552">
        <f>+'2) Tableau budgétaire 2'!E95</f>
        <v>78571.73</v>
      </c>
      <c r="J77" s="550">
        <f>+E77-I77</f>
        <v>3204.2700000000041</v>
      </c>
      <c r="K77" s="374"/>
      <c r="L77" s="374"/>
      <c r="M77" s="495">
        <f>+M76*7%</f>
        <v>134112.16</v>
      </c>
      <c r="N77" s="363"/>
    </row>
    <row r="78" spans="2:17" ht="42" customHeight="1" x14ac:dyDescent="0.35">
      <c r="B78" s="373"/>
      <c r="C78" s="557" t="s">
        <v>7</v>
      </c>
      <c r="D78" s="558">
        <f>SUM(D76:D77)</f>
        <v>1250000</v>
      </c>
      <c r="E78" s="559">
        <f t="shared" si="23"/>
        <v>1250000</v>
      </c>
      <c r="F78" s="560">
        <f>SUM(F76:F77)</f>
        <v>2050000.16</v>
      </c>
      <c r="G78" s="159"/>
      <c r="H78" s="159"/>
      <c r="I78" s="552">
        <f>+I76+I77</f>
        <v>1217267.1099999999</v>
      </c>
      <c r="J78" s="553">
        <f>SUM(J76:J77)</f>
        <v>32732.890000000116</v>
      </c>
      <c r="K78" s="374"/>
      <c r="L78" s="374"/>
      <c r="M78" s="499">
        <f>+M76+M77</f>
        <v>2050000.16</v>
      </c>
      <c r="N78" s="363"/>
    </row>
    <row r="79" spans="2:17" ht="60" customHeight="1" x14ac:dyDescent="0.35">
      <c r="B79" s="375"/>
      <c r="D79" s="79"/>
      <c r="E79" s="79"/>
      <c r="F79" s="79"/>
      <c r="G79" s="160"/>
      <c r="H79" s="160"/>
      <c r="I79" s="77"/>
      <c r="O79" s="99"/>
    </row>
    <row r="80" spans="2:17" s="69" customFormat="1" ht="77.25" customHeight="1" x14ac:dyDescent="0.35">
      <c r="B80" s="376"/>
      <c r="C80" s="2"/>
      <c r="D80" s="7"/>
      <c r="E80" s="7"/>
      <c r="F80" s="7"/>
      <c r="G80" s="161"/>
      <c r="H80" s="161"/>
      <c r="I80" s="7"/>
      <c r="J80" s="57"/>
      <c r="K80" s="57"/>
      <c r="L80" s="57"/>
      <c r="M80" s="500"/>
      <c r="N80" s="114"/>
      <c r="O80" s="98"/>
      <c r="Q80" s="118"/>
    </row>
    <row r="81" spans="2:14" ht="23.25" customHeight="1" x14ac:dyDescent="0.35">
      <c r="B81" s="377"/>
      <c r="C81" s="719" t="s">
        <v>181</v>
      </c>
      <c r="D81" s="720"/>
      <c r="E81" s="721"/>
      <c r="F81" s="721"/>
      <c r="G81" s="721"/>
      <c r="H81" s="721"/>
      <c r="I81" s="722"/>
      <c r="J81" s="58"/>
      <c r="K81" s="58"/>
      <c r="L81" s="58"/>
      <c r="M81" s="58"/>
      <c r="N81" s="112"/>
    </row>
    <row r="82" spans="2:14" ht="51.75" customHeight="1" x14ac:dyDescent="0.35">
      <c r="B82" s="377"/>
      <c r="C82" s="32"/>
      <c r="D82" s="532" t="str">
        <f>+D75</f>
        <v>Budget approuvé 
(Budget en USD) 
UNDP</v>
      </c>
      <c r="E82" s="531" t="s">
        <v>7</v>
      </c>
      <c r="F82" s="564" t="str">
        <f>+F75</f>
        <v>Budget révisé 
(Budget en USD)
UNDP</v>
      </c>
      <c r="G82" s="533"/>
      <c r="H82" s="533"/>
      <c r="I82" s="534" t="s">
        <v>182</v>
      </c>
      <c r="J82" s="58"/>
      <c r="K82" s="58"/>
      <c r="L82" s="58"/>
      <c r="M82" s="58"/>
      <c r="N82" s="112"/>
    </row>
    <row r="83" spans="2:14" ht="33" customHeight="1" x14ac:dyDescent="0.35">
      <c r="B83" s="377"/>
      <c r="C83" s="6" t="s">
        <v>183</v>
      </c>
      <c r="D83" s="240">
        <f>+D78*70%</f>
        <v>875000</v>
      </c>
      <c r="E83" s="34">
        <f t="shared" ref="E83:E88" si="24">SUM(D83:D83)</f>
        <v>875000</v>
      </c>
      <c r="F83" s="565">
        <f>+E83</f>
        <v>875000</v>
      </c>
      <c r="G83" s="162"/>
      <c r="H83" s="162"/>
      <c r="I83" s="47">
        <v>0.7</v>
      </c>
      <c r="J83" s="56"/>
      <c r="K83" s="56"/>
      <c r="L83" s="56"/>
      <c r="M83" s="56"/>
      <c r="N83" s="113"/>
    </row>
    <row r="84" spans="2:14" ht="33" customHeight="1" x14ac:dyDescent="0.35">
      <c r="B84" s="718"/>
      <c r="C84" s="45" t="s">
        <v>184</v>
      </c>
      <c r="D84" s="240">
        <f>+D78*30%</f>
        <v>375000</v>
      </c>
      <c r="E84" s="34">
        <f t="shared" si="24"/>
        <v>375000</v>
      </c>
      <c r="F84" s="566">
        <f>+E84</f>
        <v>375000</v>
      </c>
      <c r="G84" s="535"/>
      <c r="H84" s="535"/>
      <c r="I84" s="536">
        <v>0.3</v>
      </c>
      <c r="J84" s="56"/>
      <c r="K84" s="56"/>
      <c r="L84" s="56"/>
      <c r="M84" s="56"/>
      <c r="N84" s="113"/>
    </row>
    <row r="85" spans="2:14" ht="33" hidden="1" customHeight="1" x14ac:dyDescent="0.35">
      <c r="B85" s="718"/>
      <c r="C85" s="45" t="s">
        <v>185</v>
      </c>
      <c r="D85" s="240">
        <v>0</v>
      </c>
      <c r="E85" s="34">
        <f t="shared" si="24"/>
        <v>0</v>
      </c>
      <c r="F85" s="566">
        <v>0</v>
      </c>
      <c r="G85" s="535"/>
      <c r="H85" s="535"/>
      <c r="I85" s="537"/>
      <c r="J85" s="56"/>
      <c r="K85" s="56"/>
      <c r="L85" s="56"/>
      <c r="M85" s="56"/>
      <c r="N85" s="113"/>
    </row>
    <row r="86" spans="2:14" ht="33" hidden="1" customHeight="1" x14ac:dyDescent="0.35">
      <c r="B86" s="718"/>
      <c r="C86" s="45" t="s">
        <v>186</v>
      </c>
      <c r="D86" s="240">
        <v>0</v>
      </c>
      <c r="E86" s="34">
        <f t="shared" si="24"/>
        <v>0</v>
      </c>
      <c r="F86" s="566">
        <v>0</v>
      </c>
      <c r="G86" s="535"/>
      <c r="H86" s="535"/>
      <c r="I86" s="537"/>
      <c r="J86" s="56"/>
      <c r="K86" s="56"/>
      <c r="L86" s="56"/>
      <c r="M86" s="56"/>
      <c r="N86" s="113"/>
    </row>
    <row r="87" spans="2:14" ht="33" hidden="1" customHeight="1" x14ac:dyDescent="0.35">
      <c r="B87" s="718"/>
      <c r="C87" s="45" t="s">
        <v>187</v>
      </c>
      <c r="D87" s="240">
        <v>0</v>
      </c>
      <c r="E87" s="34">
        <f t="shared" si="24"/>
        <v>0</v>
      </c>
      <c r="F87" s="566">
        <v>0</v>
      </c>
      <c r="G87" s="535"/>
      <c r="H87" s="535"/>
      <c r="I87" s="537"/>
      <c r="J87" s="56"/>
      <c r="K87" s="56"/>
      <c r="L87" s="56"/>
      <c r="M87" s="56"/>
      <c r="N87" s="113"/>
    </row>
    <row r="88" spans="2:14" ht="33" hidden="1" customHeight="1" x14ac:dyDescent="0.35">
      <c r="B88" s="718"/>
      <c r="C88" s="45" t="s">
        <v>188</v>
      </c>
      <c r="D88" s="240">
        <v>0</v>
      </c>
      <c r="E88" s="34">
        <f t="shared" si="24"/>
        <v>0</v>
      </c>
      <c r="F88" s="566">
        <v>0</v>
      </c>
      <c r="G88" s="535"/>
      <c r="H88" s="535"/>
      <c r="I88" s="537"/>
      <c r="J88" s="59"/>
      <c r="K88" s="59"/>
      <c r="L88" s="59"/>
      <c r="M88" s="59"/>
      <c r="N88" s="113"/>
    </row>
    <row r="89" spans="2:14" ht="33" customHeight="1" x14ac:dyDescent="0.35">
      <c r="B89" s="718"/>
      <c r="C89" s="45" t="s">
        <v>189</v>
      </c>
      <c r="D89" s="562">
        <v>0</v>
      </c>
      <c r="E89" s="561"/>
      <c r="F89" s="566">
        <v>800000</v>
      </c>
      <c r="G89" s="535"/>
      <c r="H89" s="535"/>
      <c r="I89" s="537">
        <v>1</v>
      </c>
      <c r="J89" s="59"/>
      <c r="K89" s="59"/>
      <c r="L89" s="59"/>
      <c r="M89" s="59"/>
      <c r="N89" s="113"/>
    </row>
    <row r="90" spans="2:14" ht="38.25" customHeight="1" thickBot="1" x14ac:dyDescent="0.4">
      <c r="B90" s="718"/>
      <c r="C90" s="4" t="s">
        <v>7</v>
      </c>
      <c r="D90" s="563">
        <f t="shared" ref="D90:E90" si="25">SUM(D83:D88)</f>
        <v>1250000</v>
      </c>
      <c r="E90" s="35">
        <f t="shared" si="25"/>
        <v>1250000</v>
      </c>
      <c r="F90" s="567">
        <f>SUM(F83:F89)</f>
        <v>2050000</v>
      </c>
      <c r="G90" s="163"/>
      <c r="H90" s="163"/>
      <c r="I90" s="36"/>
      <c r="J90" s="60"/>
      <c r="K90" s="60"/>
      <c r="L90" s="60"/>
      <c r="M90" s="60"/>
      <c r="N90" s="112"/>
    </row>
    <row r="91" spans="2:14" ht="21.75" customHeight="1" x14ac:dyDescent="0.35">
      <c r="B91" s="718"/>
      <c r="C91" s="1"/>
      <c r="D91" s="79"/>
      <c r="E91" s="3"/>
      <c r="F91" s="3"/>
      <c r="G91" s="164"/>
      <c r="H91" s="164"/>
      <c r="I91" s="3"/>
      <c r="J91" s="61"/>
      <c r="K91" s="61"/>
      <c r="L91" s="61"/>
      <c r="M91" s="61"/>
      <c r="N91" s="114"/>
    </row>
    <row r="92" spans="2:14" ht="49.5" customHeight="1" x14ac:dyDescent="0.35">
      <c r="B92" s="718"/>
      <c r="C92" s="37" t="s">
        <v>190</v>
      </c>
      <c r="D92" s="38">
        <f>+I39+I58</f>
        <v>375762.2</v>
      </c>
      <c r="E92" s="7"/>
      <c r="F92" s="7"/>
      <c r="G92" s="161"/>
      <c r="H92" s="161"/>
      <c r="I92" s="3"/>
      <c r="J92" s="143"/>
      <c r="K92" s="143"/>
      <c r="L92" s="143"/>
      <c r="M92" s="143"/>
    </row>
    <row r="93" spans="2:14" ht="28.5" customHeight="1" x14ac:dyDescent="0.35">
      <c r="B93" s="718"/>
      <c r="C93" s="39" t="s">
        <v>191</v>
      </c>
      <c r="D93" s="71">
        <f>D92/E78</f>
        <v>0.30060976</v>
      </c>
      <c r="E93" s="72"/>
      <c r="F93" s="72"/>
      <c r="G93" s="165"/>
      <c r="H93" s="165"/>
      <c r="J93" s="144"/>
      <c r="K93" s="144"/>
      <c r="L93" s="144"/>
      <c r="M93" s="144"/>
      <c r="N93" s="115"/>
    </row>
    <row r="94" spans="2:14" ht="28.5" customHeight="1" x14ac:dyDescent="0.35">
      <c r="B94" s="718"/>
      <c r="C94" s="725"/>
      <c r="D94" s="726"/>
      <c r="E94" s="9"/>
      <c r="F94" s="9"/>
      <c r="G94" s="166"/>
      <c r="H94" s="166"/>
      <c r="J94" s="144"/>
      <c r="K94" s="63"/>
      <c r="L94" s="63"/>
      <c r="M94" s="63"/>
    </row>
    <row r="95" spans="2:14" ht="28.5" customHeight="1" x14ac:dyDescent="0.35">
      <c r="B95" s="718"/>
      <c r="C95" s="39" t="s">
        <v>192</v>
      </c>
      <c r="D95" s="73">
        <f>+E30+E31+E33+E35+E36+E47</f>
        <v>205900</v>
      </c>
      <c r="E95" s="74"/>
      <c r="F95" s="74"/>
      <c r="G95" s="167"/>
      <c r="H95" s="167"/>
      <c r="J95" s="298"/>
    </row>
    <row r="96" spans="2:14" ht="23.25" customHeight="1" x14ac:dyDescent="0.35">
      <c r="B96" s="718"/>
      <c r="C96" s="39" t="s">
        <v>193</v>
      </c>
      <c r="D96" s="71">
        <f>D95/E78</f>
        <v>0.16472000000000001</v>
      </c>
      <c r="E96" s="74"/>
      <c r="F96" s="74"/>
      <c r="G96" s="167"/>
      <c r="H96" s="167"/>
    </row>
    <row r="97" spans="2:13" ht="50.25" customHeight="1" thickBot="1" x14ac:dyDescent="0.4">
      <c r="B97" s="718"/>
      <c r="C97" s="723" t="s">
        <v>194</v>
      </c>
      <c r="D97" s="724"/>
      <c r="E97" s="8"/>
      <c r="F97" s="9"/>
      <c r="G97" s="166"/>
      <c r="H97" s="166"/>
      <c r="J97" s="63"/>
      <c r="K97" s="63"/>
      <c r="L97" s="63"/>
      <c r="M97" s="63"/>
    </row>
    <row r="98" spans="2:13" x14ac:dyDescent="0.35">
      <c r="J98" s="63"/>
      <c r="K98" s="63"/>
      <c r="L98" s="63"/>
      <c r="M98" s="63"/>
    </row>
    <row r="99" spans="2:13" x14ac:dyDescent="0.35">
      <c r="J99" s="63"/>
      <c r="K99" s="63"/>
      <c r="L99" s="63"/>
      <c r="M99" s="63"/>
    </row>
    <row r="100" spans="2:13" x14ac:dyDescent="0.35">
      <c r="J100" s="63"/>
      <c r="K100" s="63"/>
      <c r="L100" s="63"/>
      <c r="M100" s="63"/>
    </row>
  </sheetData>
  <sheetProtection formatCells="0" formatColumns="0" formatRows="0"/>
  <mergeCells count="19">
    <mergeCell ref="B84:B97"/>
    <mergeCell ref="C81:I81"/>
    <mergeCell ref="C97:D97"/>
    <mergeCell ref="C94:D94"/>
    <mergeCell ref="C74:F74"/>
    <mergeCell ref="B3:I3"/>
    <mergeCell ref="C14:O14"/>
    <mergeCell ref="C7:O7"/>
    <mergeCell ref="C29:O29"/>
    <mergeCell ref="B2:O2"/>
    <mergeCell ref="B58:D58"/>
    <mergeCell ref="B60:D60"/>
    <mergeCell ref="C50:O50"/>
    <mergeCell ref="C6:O6"/>
    <mergeCell ref="C41:O41"/>
    <mergeCell ref="C42:O42"/>
    <mergeCell ref="B39:D39"/>
    <mergeCell ref="C21:O21"/>
    <mergeCell ref="N8:N9"/>
  </mergeCells>
  <conditionalFormatting sqref="D93">
    <cfRule type="cellIs" dxfId="8" priority="46" operator="lessThan">
      <formula>0.15</formula>
    </cfRule>
  </conditionalFormatting>
  <conditionalFormatting sqref="D96">
    <cfRule type="cellIs" dxfId="7" priority="44" operator="lessThan">
      <formula>0.05</formula>
    </cfRule>
  </conditionalFormatting>
  <conditionalFormatting sqref="I90:N90">
    <cfRule type="cellIs" dxfId="6" priority="1" operator="greaterThan">
      <formula>1</formula>
    </cfRule>
  </conditionalFormatting>
  <dataValidations xWindow="431" yWindow="475" count="6">
    <dataValidation allowBlank="1" showInputMessage="1" showErrorMessage="1" prompt="Insert *text* description of Output here" sqref="C7 C14 C29 C42 C50 C21" xr:uid="{00000000-0002-0000-0100-000000000000}"/>
    <dataValidation allowBlank="1" showInputMessage="1" showErrorMessage="1" prompt="Insert *text* description of Activity here" sqref="C8 C15:C17 C30 C43:C46 C51 C22" xr:uid="{00000000-0002-0000-0100-000001000000}"/>
    <dataValidation allowBlank="1" showErrorMessage="1" prompt="% Towards Gender Equality and Women's Empowerment Must be Higher than 15%_x000a_" sqref="D93 D95:H95" xr:uid="{00000000-0002-0000-0100-000002000000}"/>
    <dataValidation allowBlank="1" showInputMessage="1" showErrorMessage="1" prompt="% Towards Gender Equality and Women's Empowerment Must be Higher than 15%_x000a_" sqref="E93:H93" xr:uid="{00000000-0002-0000-0100-000003000000}"/>
    <dataValidation allowBlank="1" showInputMessage="1" showErrorMessage="1" prompt="M&amp;E Budget Cannot be Less than 5%_x000a_" sqref="E96:H96" xr:uid="{00000000-0002-0000-0100-000004000000}"/>
    <dataValidation allowBlank="1" showInputMessage="1" showErrorMessage="1" prompt="Insert *text* description of Outcome here" sqref="C6:O6 C41:O41" xr:uid="{00000000-0002-0000-0100-000005000000}"/>
  </dataValidations>
  <pageMargins left="0.70866141732283472" right="0.70866141732283472" top="0.74803149606299213" bottom="0.74803149606299213" header="0.31496062992125984" footer="0.31496062992125984"/>
  <pageSetup fitToHeight="5" orientation="landscape" r:id="rId1"/>
  <rowBreaks count="1" manualBreakCount="1">
    <brk id="50" max="16383" man="1"/>
  </rowBreaks>
  <ignoredErrors>
    <ignoredError sqref="D8:D9 C9:C10 D47 I76:I78 J8:J9 J23:J24 J54 K8:K10 J20 K15:K17 K30:K37 K18:K19 K43:K44 K46:K48 K51:K52 K55:K56 J76:J78 K13 J13 J15:J17 J27 J33 J30 J11:J12 K11:K12 L8:L9 M9:M12" unlockedFormula="1"/>
    <ignoredError sqref="E55 I20 I49 I66 I38 E76 I57 I13 F54 E78 F36" formula="1"/>
    <ignoredError sqref="K54" formula="1"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7692-D53C-4496-B433-D671B257ED63}">
  <dimension ref="C3:H38"/>
  <sheetViews>
    <sheetView topLeftCell="A21" workbookViewId="0">
      <selection activeCell="H44" sqref="H44"/>
    </sheetView>
  </sheetViews>
  <sheetFormatPr baseColWidth="10" defaultColWidth="11.453125" defaultRowHeight="14.5" x14ac:dyDescent="0.35"/>
  <cols>
    <col min="2" max="2" width="4.1796875" customWidth="1"/>
    <col min="3" max="3" width="16.453125" bestFit="1" customWidth="1"/>
    <col min="4" max="4" width="11.453125" style="138"/>
    <col min="5" max="6" width="15.26953125" style="128" customWidth="1"/>
    <col min="7" max="7" width="13" style="128" customWidth="1"/>
    <col min="8" max="8" width="18.26953125" style="128" customWidth="1"/>
  </cols>
  <sheetData>
    <row r="3" spans="3:8" ht="15" thickBot="1" x14ac:dyDescent="0.4"/>
    <row r="4" spans="3:8" ht="15" thickBot="1" x14ac:dyDescent="0.4">
      <c r="E4" s="178" t="s">
        <v>195</v>
      </c>
      <c r="F4" s="190" t="s">
        <v>196</v>
      </c>
      <c r="G4" s="179" t="s">
        <v>197</v>
      </c>
    </row>
    <row r="5" spans="3:8" x14ac:dyDescent="0.35">
      <c r="C5" s="15"/>
      <c r="D5" s="211" t="s">
        <v>198</v>
      </c>
      <c r="E5" s="169">
        <v>37260.97</v>
      </c>
      <c r="F5" s="191"/>
      <c r="G5" s="191">
        <f>E5-F5</f>
        <v>37260.97</v>
      </c>
    </row>
    <row r="6" spans="3:8" x14ac:dyDescent="0.35">
      <c r="D6" s="212" t="s">
        <v>199</v>
      </c>
      <c r="E6" s="170"/>
      <c r="F6" s="192">
        <v>37260.97</v>
      </c>
      <c r="G6" s="192">
        <f>E6-F6</f>
        <v>-37260.97</v>
      </c>
    </row>
    <row r="7" spans="3:8" ht="15" thickBot="1" x14ac:dyDescent="0.4">
      <c r="D7" s="212" t="s">
        <v>200</v>
      </c>
      <c r="E7" s="170">
        <v>3000</v>
      </c>
      <c r="F7" s="192"/>
      <c r="G7" s="192">
        <f t="shared" ref="G7:G12" si="0">E7-F7</f>
        <v>3000</v>
      </c>
    </row>
    <row r="8" spans="3:8" ht="15" thickBot="1" x14ac:dyDescent="0.4">
      <c r="D8" s="213" t="s">
        <v>201</v>
      </c>
      <c r="E8" s="171">
        <v>8000</v>
      </c>
      <c r="F8" s="193"/>
      <c r="G8" s="193">
        <f t="shared" si="0"/>
        <v>8000</v>
      </c>
      <c r="H8" s="209">
        <f>SUM(G5:G8)</f>
        <v>11000</v>
      </c>
    </row>
    <row r="9" spans="3:8" x14ac:dyDescent="0.35">
      <c r="D9" s="214" t="s">
        <v>202</v>
      </c>
      <c r="E9" s="172"/>
      <c r="F9" s="194"/>
      <c r="G9" s="194">
        <f t="shared" si="0"/>
        <v>0</v>
      </c>
    </row>
    <row r="10" spans="3:8" x14ac:dyDescent="0.35">
      <c r="D10" s="215" t="s">
        <v>203</v>
      </c>
      <c r="E10" s="173">
        <v>10000</v>
      </c>
      <c r="F10" s="195"/>
      <c r="G10" s="195">
        <f t="shared" si="0"/>
        <v>10000</v>
      </c>
    </row>
    <row r="11" spans="3:8" ht="15" thickBot="1" x14ac:dyDescent="0.4">
      <c r="D11" s="215" t="s">
        <v>204</v>
      </c>
      <c r="E11" s="173"/>
      <c r="F11" s="195">
        <v>5000</v>
      </c>
      <c r="G11" s="195">
        <f t="shared" si="0"/>
        <v>-5000</v>
      </c>
    </row>
    <row r="12" spans="3:8" ht="15" thickBot="1" x14ac:dyDescent="0.4">
      <c r="D12" s="216" t="s">
        <v>205</v>
      </c>
      <c r="E12" s="174"/>
      <c r="F12" s="196"/>
      <c r="G12" s="196">
        <f t="shared" si="0"/>
        <v>0</v>
      </c>
      <c r="H12" s="209">
        <f>SUM(G9:G12)</f>
        <v>5000</v>
      </c>
    </row>
    <row r="13" spans="3:8" x14ac:dyDescent="0.35">
      <c r="D13" s="217" t="s">
        <v>206</v>
      </c>
      <c r="E13" s="175"/>
      <c r="F13" s="197"/>
      <c r="G13" s="197">
        <f t="shared" ref="G13:G17" si="1">E13-F13</f>
        <v>0</v>
      </c>
    </row>
    <row r="14" spans="3:8" x14ac:dyDescent="0.35">
      <c r="D14" s="218" t="s">
        <v>207</v>
      </c>
      <c r="E14" s="176">
        <v>0</v>
      </c>
      <c r="F14" s="198"/>
      <c r="G14" s="198">
        <f t="shared" si="1"/>
        <v>0</v>
      </c>
    </row>
    <row r="15" spans="3:8" x14ac:dyDescent="0.35">
      <c r="D15" s="218" t="s">
        <v>208</v>
      </c>
      <c r="E15" s="176">
        <v>5000</v>
      </c>
      <c r="F15" s="198">
        <v>0</v>
      </c>
      <c r="G15" s="198">
        <f t="shared" si="1"/>
        <v>5000</v>
      </c>
    </row>
    <row r="16" spans="3:8" ht="15" thickBot="1" x14ac:dyDescent="0.4">
      <c r="D16" s="218" t="s">
        <v>209</v>
      </c>
      <c r="E16" s="176"/>
      <c r="F16" s="198"/>
      <c r="G16" s="198">
        <f t="shared" si="1"/>
        <v>0</v>
      </c>
    </row>
    <row r="17" spans="4:8" ht="15" thickBot="1" x14ac:dyDescent="0.4">
      <c r="D17" s="219" t="s">
        <v>210</v>
      </c>
      <c r="E17" s="177"/>
      <c r="F17" s="199">
        <v>10000</v>
      </c>
      <c r="G17" s="199">
        <f t="shared" si="1"/>
        <v>-10000</v>
      </c>
      <c r="H17" s="209">
        <f>SUM(G13:G17)</f>
        <v>-5000</v>
      </c>
    </row>
    <row r="18" spans="4:8" x14ac:dyDescent="0.35">
      <c r="D18" s="220" t="s">
        <v>211</v>
      </c>
      <c r="E18" s="180"/>
      <c r="F18" s="200"/>
      <c r="G18" s="200">
        <f t="shared" ref="G18:G24" si="2">E18-F18</f>
        <v>0</v>
      </c>
    </row>
    <row r="19" spans="4:8" x14ac:dyDescent="0.35">
      <c r="D19" s="221" t="s">
        <v>212</v>
      </c>
      <c r="E19" s="181">
        <v>0</v>
      </c>
      <c r="F19" s="201">
        <v>5000</v>
      </c>
      <c r="G19" s="201">
        <f t="shared" si="2"/>
        <v>-5000</v>
      </c>
    </row>
    <row r="20" spans="4:8" x14ac:dyDescent="0.35">
      <c r="D20" s="221" t="s">
        <v>213</v>
      </c>
      <c r="E20" s="181">
        <v>0</v>
      </c>
      <c r="F20" s="201">
        <v>0</v>
      </c>
      <c r="G20" s="201">
        <f t="shared" si="2"/>
        <v>0</v>
      </c>
    </row>
    <row r="21" spans="4:8" x14ac:dyDescent="0.35">
      <c r="D21" s="221" t="s">
        <v>214</v>
      </c>
      <c r="E21" s="181"/>
      <c r="F21" s="201"/>
      <c r="G21" s="201">
        <f t="shared" si="2"/>
        <v>0</v>
      </c>
    </row>
    <row r="22" spans="4:8" x14ac:dyDescent="0.35">
      <c r="D22" s="221" t="s">
        <v>215</v>
      </c>
      <c r="E22" s="181"/>
      <c r="F22" s="201">
        <v>0</v>
      </c>
      <c r="G22" s="201">
        <f t="shared" si="2"/>
        <v>0</v>
      </c>
    </row>
    <row r="23" spans="4:8" ht="15" thickBot="1" x14ac:dyDescent="0.4">
      <c r="D23" s="221" t="s">
        <v>216</v>
      </c>
      <c r="E23" s="181"/>
      <c r="F23" s="201"/>
      <c r="G23" s="201">
        <f t="shared" si="2"/>
        <v>0</v>
      </c>
    </row>
    <row r="24" spans="4:8" ht="15" thickBot="1" x14ac:dyDescent="0.4">
      <c r="D24" s="222" t="s">
        <v>217</v>
      </c>
      <c r="E24" s="182"/>
      <c r="F24" s="202">
        <v>5000</v>
      </c>
      <c r="G24" s="202">
        <f t="shared" si="2"/>
        <v>-5000</v>
      </c>
      <c r="H24" s="209">
        <f>SUM(G18:G24)</f>
        <v>-10000</v>
      </c>
    </row>
    <row r="25" spans="4:8" x14ac:dyDescent="0.35">
      <c r="D25" s="223" t="s">
        <v>218</v>
      </c>
      <c r="E25" s="183"/>
      <c r="F25" s="203"/>
      <c r="G25" s="203">
        <f t="shared" ref="G25:G29" si="3">E25-F25</f>
        <v>0</v>
      </c>
    </row>
    <row r="26" spans="4:8" x14ac:dyDescent="0.35">
      <c r="D26" s="224" t="s">
        <v>219</v>
      </c>
      <c r="E26" s="184">
        <v>0</v>
      </c>
      <c r="F26" s="204">
        <v>0</v>
      </c>
      <c r="G26" s="204">
        <f t="shared" si="3"/>
        <v>0</v>
      </c>
    </row>
    <row r="27" spans="4:8" x14ac:dyDescent="0.35">
      <c r="D27" s="224" t="s">
        <v>220</v>
      </c>
      <c r="E27" s="184">
        <v>0</v>
      </c>
      <c r="F27" s="204">
        <v>0</v>
      </c>
      <c r="G27" s="204">
        <f t="shared" si="3"/>
        <v>0</v>
      </c>
    </row>
    <row r="28" spans="4:8" x14ac:dyDescent="0.35">
      <c r="D28" s="224" t="s">
        <v>221</v>
      </c>
      <c r="E28" s="184"/>
      <c r="F28" s="204"/>
      <c r="G28" s="204">
        <f t="shared" si="3"/>
        <v>0</v>
      </c>
    </row>
    <row r="29" spans="4:8" ht="15" thickBot="1" x14ac:dyDescent="0.4">
      <c r="D29" s="224" t="s">
        <v>222</v>
      </c>
      <c r="E29" s="184"/>
      <c r="F29" s="204">
        <v>0</v>
      </c>
      <c r="G29" s="204">
        <f t="shared" si="3"/>
        <v>0</v>
      </c>
    </row>
    <row r="30" spans="4:8" ht="15" thickBot="1" x14ac:dyDescent="0.4">
      <c r="D30" s="225" t="s">
        <v>223</v>
      </c>
      <c r="E30" s="185"/>
      <c r="F30" s="205"/>
      <c r="G30" s="205"/>
      <c r="H30" s="209">
        <f>SUM(G25:G30)</f>
        <v>0</v>
      </c>
    </row>
    <row r="31" spans="4:8" x14ac:dyDescent="0.35">
      <c r="D31" s="226" t="s">
        <v>224</v>
      </c>
      <c r="E31" s="186"/>
      <c r="F31" s="206"/>
      <c r="G31" s="206">
        <f t="shared" ref="G31:G35" si="4">E31-F31</f>
        <v>0</v>
      </c>
    </row>
    <row r="32" spans="4:8" x14ac:dyDescent="0.35">
      <c r="D32" s="227" t="s">
        <v>225</v>
      </c>
      <c r="E32" s="187">
        <v>5000</v>
      </c>
      <c r="F32" s="207">
        <v>0</v>
      </c>
      <c r="G32" s="207">
        <f t="shared" si="4"/>
        <v>5000</v>
      </c>
    </row>
    <row r="33" spans="4:8" x14ac:dyDescent="0.35">
      <c r="D33" s="227" t="s">
        <v>226</v>
      </c>
      <c r="E33" s="187">
        <v>0</v>
      </c>
      <c r="F33" s="207">
        <v>0</v>
      </c>
      <c r="G33" s="207">
        <f t="shared" si="4"/>
        <v>0</v>
      </c>
    </row>
    <row r="34" spans="4:8" x14ac:dyDescent="0.35">
      <c r="D34" s="227" t="s">
        <v>227</v>
      </c>
      <c r="E34" s="187"/>
      <c r="F34" s="207"/>
      <c r="G34" s="207">
        <f t="shared" si="4"/>
        <v>0</v>
      </c>
    </row>
    <row r="35" spans="4:8" ht="15" thickBot="1" x14ac:dyDescent="0.4">
      <c r="D35" s="227" t="s">
        <v>228</v>
      </c>
      <c r="E35" s="187"/>
      <c r="F35" s="207">
        <v>0</v>
      </c>
      <c r="G35" s="207">
        <f t="shared" si="4"/>
        <v>0</v>
      </c>
    </row>
    <row r="36" spans="4:8" ht="15" thickBot="1" x14ac:dyDescent="0.4">
      <c r="D36" s="228" t="s">
        <v>229</v>
      </c>
      <c r="E36" s="188"/>
      <c r="F36" s="208"/>
      <c r="G36" s="208"/>
      <c r="H36" s="209">
        <f>SUM(G31:G36)</f>
        <v>5000</v>
      </c>
    </row>
    <row r="37" spans="4:8" ht="15" thickBot="1" x14ac:dyDescent="0.4"/>
    <row r="38" spans="4:8" ht="19" thickBot="1" x14ac:dyDescent="0.5">
      <c r="G38" s="210"/>
      <c r="H38" s="189">
        <f>SUM(H8:H36)</f>
        <v>6000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01CC0-ECD4-498B-B5A2-016A4DD7C77C}">
  <sheetPr>
    <tabColor theme="0"/>
  </sheetPr>
  <dimension ref="A2:M96"/>
  <sheetViews>
    <sheetView tabSelected="1" topLeftCell="A86" zoomScale="80" zoomScaleNormal="80" workbookViewId="0">
      <selection activeCell="F90" sqref="F90"/>
    </sheetView>
  </sheetViews>
  <sheetFormatPr baseColWidth="10" defaultColWidth="9.1796875" defaultRowHeight="14.5" x14ac:dyDescent="0.35"/>
  <cols>
    <col min="1" max="1" width="4.26953125" style="65" customWidth="1"/>
    <col min="2" max="2" width="36.26953125" style="65" customWidth="1"/>
    <col min="3" max="3" width="74.26953125" style="65" customWidth="1"/>
    <col min="4" max="4" width="0.1796875" style="65" customWidth="1"/>
    <col min="5" max="5" width="23.26953125" style="136" customWidth="1"/>
    <col min="6" max="6" width="30.1796875" style="65" customWidth="1"/>
    <col min="7" max="8" width="28" style="70" customWidth="1"/>
    <col min="9" max="9" width="28" style="70" hidden="1" customWidth="1"/>
    <col min="10" max="10" width="38" style="107" customWidth="1"/>
    <col min="11" max="11" width="57.54296875" style="88" customWidth="1"/>
    <col min="12" max="12" width="39.81640625" style="65" customWidth="1"/>
    <col min="13" max="13" width="17.7265625" style="117" customWidth="1"/>
    <col min="14" max="16384" width="9.1796875" style="65"/>
  </cols>
  <sheetData>
    <row r="2" spans="1:11" ht="29.25" customHeight="1" x14ac:dyDescent="0.35">
      <c r="B2" s="717" t="s">
        <v>2798</v>
      </c>
      <c r="C2" s="717"/>
      <c r="D2" s="717"/>
      <c r="E2" s="717"/>
      <c r="F2" s="717"/>
      <c r="G2" s="717"/>
      <c r="H2" s="717"/>
      <c r="I2" s="717"/>
      <c r="J2" s="717"/>
      <c r="K2" s="717"/>
    </row>
    <row r="3" spans="1:11" ht="24" customHeight="1" x14ac:dyDescent="0.35">
      <c r="B3" s="715" t="s">
        <v>3</v>
      </c>
      <c r="C3" s="715"/>
      <c r="D3" s="715"/>
      <c r="E3" s="715"/>
      <c r="F3" s="715"/>
      <c r="G3" s="66"/>
      <c r="H3" s="66"/>
      <c r="I3" s="66"/>
      <c r="J3" s="67"/>
    </row>
    <row r="4" spans="1:11" ht="6.75" customHeight="1" x14ac:dyDescent="0.35">
      <c r="D4" s="68"/>
      <c r="E4" s="134"/>
      <c r="G4" s="63"/>
      <c r="H4" s="63"/>
      <c r="I4" s="63"/>
      <c r="K4" s="89"/>
    </row>
    <row r="5" spans="1:11" ht="159" customHeight="1" x14ac:dyDescent="0.35">
      <c r="B5" s="33" t="s">
        <v>4</v>
      </c>
      <c r="C5" s="33" t="s">
        <v>5</v>
      </c>
      <c r="D5" s="33" t="s">
        <v>7</v>
      </c>
      <c r="E5" s="236" t="s">
        <v>8</v>
      </c>
      <c r="F5" s="33" t="s">
        <v>11</v>
      </c>
      <c r="G5" s="120" t="s">
        <v>12</v>
      </c>
      <c r="H5" s="131" t="s">
        <v>13</v>
      </c>
      <c r="I5" s="455" t="s">
        <v>14</v>
      </c>
      <c r="J5" s="108" t="s">
        <v>16</v>
      </c>
      <c r="K5" s="90" t="s">
        <v>17</v>
      </c>
    </row>
    <row r="6" spans="1:11" ht="51" customHeight="1" x14ac:dyDescent="0.35">
      <c r="B6" s="30" t="s">
        <v>18</v>
      </c>
      <c r="C6" s="710" t="s">
        <v>19</v>
      </c>
      <c r="D6" s="710"/>
      <c r="E6" s="710"/>
      <c r="F6" s="710"/>
      <c r="G6" s="711"/>
      <c r="H6" s="711"/>
      <c r="I6" s="711"/>
      <c r="J6" s="711"/>
      <c r="K6" s="710"/>
    </row>
    <row r="7" spans="1:11" ht="51" customHeight="1" x14ac:dyDescent="0.35">
      <c r="B7" s="30" t="s">
        <v>20</v>
      </c>
      <c r="C7" s="716" t="s">
        <v>21</v>
      </c>
      <c r="D7" s="716"/>
      <c r="E7" s="716"/>
      <c r="F7" s="716"/>
      <c r="G7" s="708"/>
      <c r="H7" s="708"/>
      <c r="I7" s="708"/>
      <c r="J7" s="708"/>
      <c r="K7" s="716"/>
    </row>
    <row r="8" spans="1:11" ht="93.75" customHeight="1" x14ac:dyDescent="0.35">
      <c r="B8" s="78" t="s">
        <v>22</v>
      </c>
      <c r="C8" s="75" t="s">
        <v>23</v>
      </c>
      <c r="D8" s="355" t="e">
        <f>SUM(#REF!)</f>
        <v>#REF!</v>
      </c>
      <c r="E8" s="141">
        <v>822739.03</v>
      </c>
      <c r="F8" s="356">
        <v>0.3</v>
      </c>
      <c r="G8" s="127">
        <f>+'2) Tableau budgétaire 2'!E8</f>
        <v>519949.73</v>
      </c>
      <c r="H8" s="140">
        <f>+E8-G8</f>
        <v>302789.30000000005</v>
      </c>
      <c r="I8" s="457">
        <f>+'Fiche d''activité'!J15</f>
        <v>285000</v>
      </c>
      <c r="J8" s="713" t="s">
        <v>24</v>
      </c>
      <c r="K8" s="91"/>
    </row>
    <row r="9" spans="1:11" ht="54.75" customHeight="1" x14ac:dyDescent="0.35">
      <c r="B9" s="78" t="s">
        <v>25</v>
      </c>
      <c r="C9" s="75" t="str">
        <f>'[2]1) Tableau 1 - Par produits '!$C$16</f>
        <v xml:space="preserve">Bureaux SecTec opérationnels.  </v>
      </c>
      <c r="D9" s="355" t="e">
        <f>SUM(#REF!)</f>
        <v>#REF!</v>
      </c>
      <c r="E9" s="141">
        <v>318068.96999999997</v>
      </c>
      <c r="F9" s="356">
        <v>0.3</v>
      </c>
      <c r="G9" s="127">
        <f>+'2) Tableau budgétaire 2'!E9+'2) Tableau budgétaire 2'!E10+'2) Tableau budgétaire 2'!E14+'2) Tableau budgétaire 2'!E11-4511.85</f>
        <v>213515.02</v>
      </c>
      <c r="H9" s="140">
        <f t="shared" ref="H9:H12" si="0">+E9-G9</f>
        <v>104553.94999999998</v>
      </c>
      <c r="I9" s="456">
        <f>+'Fiche d''activité'!J35</f>
        <v>114884</v>
      </c>
      <c r="J9" s="714"/>
      <c r="K9" s="91"/>
    </row>
    <row r="10" spans="1:11" ht="54.75" customHeight="1" x14ac:dyDescent="0.35">
      <c r="B10" s="78" t="s">
        <v>27</v>
      </c>
      <c r="C10" s="75" t="str">
        <f>'[2]1) Tableau 1 - Par produits '!$C$17</f>
        <v xml:space="preserve">Formation du staff du SecTec </v>
      </c>
      <c r="D10" s="355">
        <v>10000</v>
      </c>
      <c r="E10" s="141">
        <v>38100</v>
      </c>
      <c r="F10" s="356">
        <v>0.5</v>
      </c>
      <c r="G10" s="127">
        <v>4511.8500000000004</v>
      </c>
      <c r="H10" s="140">
        <f t="shared" si="0"/>
        <v>33588.15</v>
      </c>
      <c r="I10" s="457">
        <f>+'Fiche d''activité'!J42</f>
        <v>25100</v>
      </c>
      <c r="J10" s="109" t="s">
        <v>28</v>
      </c>
      <c r="K10" s="91"/>
    </row>
    <row r="11" spans="1:11" ht="54.75" customHeight="1" x14ac:dyDescent="0.35">
      <c r="B11" s="78" t="s">
        <v>29</v>
      </c>
      <c r="C11" s="75" t="s">
        <v>30</v>
      </c>
      <c r="D11" s="522">
        <v>17000</v>
      </c>
      <c r="E11" s="523">
        <v>35000</v>
      </c>
      <c r="F11" s="356">
        <v>0.3</v>
      </c>
      <c r="G11" s="127">
        <f>+'2) Tableau budgétaire 2'!E12</f>
        <v>21403.87</v>
      </c>
      <c r="H11" s="140">
        <f t="shared" si="0"/>
        <v>13596.130000000001</v>
      </c>
      <c r="I11" s="457">
        <f>+'Fiche d''activité'!J47</f>
        <v>10000</v>
      </c>
      <c r="J11" s="109" t="s">
        <v>31</v>
      </c>
      <c r="K11" s="91" t="s">
        <v>32</v>
      </c>
    </row>
    <row r="12" spans="1:11" ht="54.75" customHeight="1" x14ac:dyDescent="0.35">
      <c r="B12" s="78" t="s">
        <v>33</v>
      </c>
      <c r="C12" s="438" t="s">
        <v>34</v>
      </c>
      <c r="D12" s="522">
        <v>0</v>
      </c>
      <c r="E12" s="523">
        <v>25180</v>
      </c>
      <c r="F12" s="356">
        <v>0.7</v>
      </c>
      <c r="G12" s="127">
        <f>+'2) Tableau budgétaire 2'!E13</f>
        <v>0</v>
      </c>
      <c r="H12" s="140">
        <f t="shared" si="0"/>
        <v>25180</v>
      </c>
      <c r="I12" s="457">
        <f>+'Fiche d''activité'!J50</f>
        <v>25180</v>
      </c>
      <c r="J12" s="109"/>
      <c r="K12" s="91"/>
    </row>
    <row r="13" spans="1:11" ht="45.75" customHeight="1" x14ac:dyDescent="0.35">
      <c r="A13" s="69"/>
      <c r="C13" s="31" t="s">
        <v>35</v>
      </c>
      <c r="D13" s="5" t="e">
        <f>SUM(D8:D11)</f>
        <v>#REF!</v>
      </c>
      <c r="E13" s="141">
        <v>1239088</v>
      </c>
      <c r="F13" s="5">
        <f>+(E8*F8)+(E9*F9)+(E10*F10)+(E11*F11)</f>
        <v>371792.4</v>
      </c>
      <c r="G13" s="126">
        <f>SUM(G8:G12)</f>
        <v>759380.47</v>
      </c>
      <c r="H13" s="139">
        <f>SUM(H8:H12)</f>
        <v>479707.53</v>
      </c>
      <c r="I13" s="458">
        <f>SUM(I8:I12)</f>
        <v>460164</v>
      </c>
      <c r="J13" s="110"/>
      <c r="K13" s="92"/>
    </row>
    <row r="14" spans="1:11" ht="51" customHeight="1" x14ac:dyDescent="0.35">
      <c r="A14" s="69"/>
      <c r="B14" s="30" t="s">
        <v>36</v>
      </c>
      <c r="C14" s="707" t="s">
        <v>37</v>
      </c>
      <c r="D14" s="707"/>
      <c r="E14" s="707"/>
      <c r="F14" s="707"/>
      <c r="G14" s="708"/>
      <c r="H14" s="708"/>
      <c r="I14" s="708"/>
      <c r="J14" s="708"/>
      <c r="K14" s="707"/>
    </row>
    <row r="15" spans="1:11" ht="72.75" customHeight="1" x14ac:dyDescent="0.35">
      <c r="A15" s="69"/>
      <c r="B15" s="78" t="s">
        <v>38</v>
      </c>
      <c r="C15" s="75" t="s">
        <v>39</v>
      </c>
      <c r="D15" s="357">
        <v>12500</v>
      </c>
      <c r="E15" s="141">
        <v>20500</v>
      </c>
      <c r="F15" s="358">
        <v>0.4</v>
      </c>
      <c r="G15" s="127">
        <f>+'2) Tableau budgétaire 2'!E23</f>
        <v>9009.7999999999993</v>
      </c>
      <c r="H15" s="140">
        <f>+E15-G15</f>
        <v>11490.2</v>
      </c>
      <c r="I15" s="457">
        <f>+'Fiche d''activité'!J55</f>
        <v>8000</v>
      </c>
      <c r="J15" s="109" t="s">
        <v>41</v>
      </c>
      <c r="K15" s="482" t="s">
        <v>2783</v>
      </c>
    </row>
    <row r="16" spans="1:11" ht="67.5" customHeight="1" x14ac:dyDescent="0.35">
      <c r="A16" s="69"/>
      <c r="B16" s="78" t="s">
        <v>42</v>
      </c>
      <c r="C16" s="75" t="s">
        <v>43</v>
      </c>
      <c r="D16" s="357">
        <v>12500</v>
      </c>
      <c r="E16" s="141">
        <v>22500</v>
      </c>
      <c r="F16" s="358">
        <v>0.5</v>
      </c>
      <c r="G16" s="127">
        <f>+'2) Tableau budgétaire 2'!E25</f>
        <v>22750</v>
      </c>
      <c r="H16" s="140">
        <f t="shared" ref="H16:H19" si="1">+E16-G16</f>
        <v>-250</v>
      </c>
      <c r="I16" s="457">
        <v>0</v>
      </c>
      <c r="J16" s="109" t="s">
        <v>45</v>
      </c>
      <c r="K16" s="91"/>
    </row>
    <row r="17" spans="1:13" ht="55.5" customHeight="1" x14ac:dyDescent="0.35">
      <c r="A17" s="69"/>
      <c r="B17" s="78" t="s">
        <v>46</v>
      </c>
      <c r="C17" s="75" t="s">
        <v>47</v>
      </c>
      <c r="D17" s="359">
        <v>12500</v>
      </c>
      <c r="E17" s="141">
        <v>7500</v>
      </c>
      <c r="F17" s="358">
        <v>0.4</v>
      </c>
      <c r="G17" s="127">
        <f>+'2) Tableau budgétaire 2'!E22</f>
        <v>15300</v>
      </c>
      <c r="H17" s="140">
        <f t="shared" si="1"/>
        <v>-7800</v>
      </c>
      <c r="I17" s="457">
        <v>0</v>
      </c>
      <c r="J17" s="109" t="s">
        <v>49</v>
      </c>
      <c r="K17" s="482" t="s">
        <v>50</v>
      </c>
    </row>
    <row r="18" spans="1:13" ht="77.25" customHeight="1" x14ac:dyDescent="0.35">
      <c r="A18" s="69"/>
      <c r="B18" s="78" t="s">
        <v>51</v>
      </c>
      <c r="C18" s="75" t="s">
        <v>52</v>
      </c>
      <c r="D18" s="357">
        <v>0</v>
      </c>
      <c r="E18" s="141">
        <v>0</v>
      </c>
      <c r="F18" s="358">
        <v>0</v>
      </c>
      <c r="G18" s="127">
        <v>0</v>
      </c>
      <c r="H18" s="140">
        <f t="shared" si="1"/>
        <v>0</v>
      </c>
      <c r="I18" s="457">
        <v>0</v>
      </c>
      <c r="J18" s="109"/>
      <c r="K18" s="91"/>
    </row>
    <row r="19" spans="1:13" ht="72" customHeight="1" x14ac:dyDescent="0.35">
      <c r="A19" s="69"/>
      <c r="B19" s="78" t="s">
        <v>53</v>
      </c>
      <c r="C19" s="75" t="s">
        <v>54</v>
      </c>
      <c r="D19" s="357" t="e">
        <f>SUM(#REF!)</f>
        <v>#REF!</v>
      </c>
      <c r="E19" s="141">
        <v>15500</v>
      </c>
      <c r="F19" s="358"/>
      <c r="G19" s="127">
        <v>0</v>
      </c>
      <c r="H19" s="140">
        <f t="shared" si="1"/>
        <v>15500</v>
      </c>
      <c r="I19" s="457">
        <f>+'Fiche d''activité'!J61</f>
        <v>15500</v>
      </c>
      <c r="J19" s="109"/>
      <c r="K19" s="482" t="s">
        <v>55</v>
      </c>
    </row>
    <row r="20" spans="1:13" ht="39" customHeight="1" x14ac:dyDescent="0.35">
      <c r="A20" s="69"/>
      <c r="C20" s="31" t="s">
        <v>56</v>
      </c>
      <c r="D20" s="524" t="e">
        <f>SUM(D15:D19)</f>
        <v>#REF!</v>
      </c>
      <c r="E20" s="523">
        <v>66000</v>
      </c>
      <c r="F20" s="5">
        <f>+(E15*F15)+(E16*F16)+(E17*F17)</f>
        <v>22450</v>
      </c>
      <c r="G20" s="126">
        <f>SUM(G15:G19)</f>
        <v>47059.8</v>
      </c>
      <c r="H20" s="126">
        <f>SUM(H15:H19)</f>
        <v>18940.2</v>
      </c>
      <c r="I20" s="458">
        <f>SUM(I15:I19)</f>
        <v>23500</v>
      </c>
      <c r="J20" s="111"/>
      <c r="K20" s="92"/>
    </row>
    <row r="21" spans="1:13" ht="36" customHeight="1" x14ac:dyDescent="0.35">
      <c r="A21" s="69"/>
      <c r="B21" s="30" t="s">
        <v>57</v>
      </c>
      <c r="C21" s="707" t="s">
        <v>58</v>
      </c>
      <c r="D21" s="707"/>
      <c r="E21" s="707"/>
      <c r="F21" s="707"/>
      <c r="G21" s="708"/>
      <c r="H21" s="708"/>
      <c r="I21" s="708"/>
      <c r="J21" s="708"/>
      <c r="K21" s="707"/>
    </row>
    <row r="22" spans="1:13" ht="85.5" customHeight="1" x14ac:dyDescent="0.35">
      <c r="A22" s="69"/>
      <c r="B22" s="78" t="s">
        <v>59</v>
      </c>
      <c r="C22" s="75" t="s">
        <v>60</v>
      </c>
      <c r="D22" s="355" t="e">
        <f>SUM(#REF!)</f>
        <v>#REF!</v>
      </c>
      <c r="E22" s="141">
        <v>13000</v>
      </c>
      <c r="F22" s="358"/>
      <c r="G22" s="127"/>
      <c r="H22" s="140">
        <f>+E22-G22</f>
        <v>13000</v>
      </c>
      <c r="I22" s="457">
        <f>+'Fiche d''activité'!J75</f>
        <v>13000</v>
      </c>
      <c r="J22" s="109"/>
      <c r="K22" s="482" t="s">
        <v>61</v>
      </c>
    </row>
    <row r="23" spans="1:13" ht="70.5" customHeight="1" x14ac:dyDescent="0.35">
      <c r="A23" s="69"/>
      <c r="B23" s="78" t="s">
        <v>62</v>
      </c>
      <c r="C23" s="75" t="s">
        <v>63</v>
      </c>
      <c r="D23" s="355" t="e">
        <f>SUM(#REF!)</f>
        <v>#REF!</v>
      </c>
      <c r="E23" s="141">
        <v>17000</v>
      </c>
      <c r="F23" s="358">
        <v>0.4</v>
      </c>
      <c r="G23" s="127">
        <f>+'2) Tableau budgétaire 2'!E33</f>
        <v>3239.23</v>
      </c>
      <c r="H23" s="140">
        <f t="shared" ref="H23:H27" si="2">+E23-G23</f>
        <v>13760.77</v>
      </c>
      <c r="I23" s="457">
        <f>+'Fiche d''activité'!J78</f>
        <v>7000</v>
      </c>
      <c r="J23" s="109" t="s">
        <v>64</v>
      </c>
      <c r="K23" s="482" t="s">
        <v>65</v>
      </c>
    </row>
    <row r="24" spans="1:13" ht="71.25" customHeight="1" x14ac:dyDescent="0.35">
      <c r="A24" s="69"/>
      <c r="B24" s="78" t="s">
        <v>66</v>
      </c>
      <c r="C24" s="75" t="s">
        <v>67</v>
      </c>
      <c r="D24" s="355" t="e">
        <f>SUM(#REF!)</f>
        <v>#REF!</v>
      </c>
      <c r="E24" s="141">
        <v>23000</v>
      </c>
      <c r="F24" s="358">
        <v>0.4</v>
      </c>
      <c r="G24" s="127">
        <f>+'2) Tableau budgétaire 2'!E34</f>
        <v>29010.87</v>
      </c>
      <c r="H24" s="140">
        <f t="shared" si="2"/>
        <v>-6010.869999999999</v>
      </c>
      <c r="I24" s="457">
        <f>+'Fiche d''activité'!J81</f>
        <v>8000</v>
      </c>
      <c r="J24" s="109" t="s">
        <v>69</v>
      </c>
      <c r="K24" s="518" t="s">
        <v>2784</v>
      </c>
    </row>
    <row r="25" spans="1:13" ht="63.75" customHeight="1" x14ac:dyDescent="0.35">
      <c r="A25" s="69"/>
      <c r="B25" s="78" t="s">
        <v>70</v>
      </c>
      <c r="C25" s="75" t="s">
        <v>71</v>
      </c>
      <c r="D25" s="355" t="e">
        <f>SUM(#REF!)</f>
        <v>#REF!</v>
      </c>
      <c r="E25" s="141">
        <v>0</v>
      </c>
      <c r="F25" s="358"/>
      <c r="G25" s="127">
        <f>+'2) Tableau budgétaire 2'!E35</f>
        <v>0</v>
      </c>
      <c r="H25" s="140">
        <f t="shared" si="2"/>
        <v>0</v>
      </c>
      <c r="I25" s="457">
        <v>0</v>
      </c>
      <c r="J25" s="109"/>
      <c r="K25" s="91"/>
    </row>
    <row r="26" spans="1:13" s="69" customFormat="1" ht="94.5" customHeight="1" x14ac:dyDescent="0.35">
      <c r="B26" s="78" t="s">
        <v>72</v>
      </c>
      <c r="C26" s="75" t="s">
        <v>73</v>
      </c>
      <c r="D26" s="355" t="e">
        <f>SUM(#REF!)</f>
        <v>#REF!</v>
      </c>
      <c r="E26" s="141">
        <v>25000</v>
      </c>
      <c r="F26" s="358">
        <v>0.3</v>
      </c>
      <c r="G26" s="127">
        <v>0</v>
      </c>
      <c r="H26" s="140">
        <f t="shared" si="2"/>
        <v>25000</v>
      </c>
      <c r="I26" s="457">
        <f>+'Fiche d''activité'!J86</f>
        <v>15000</v>
      </c>
      <c r="J26" s="109" t="s">
        <v>75</v>
      </c>
      <c r="K26" s="482" t="s">
        <v>76</v>
      </c>
      <c r="M26" s="118"/>
    </row>
    <row r="27" spans="1:13" s="69" customFormat="1" ht="75.75" customHeight="1" x14ac:dyDescent="0.35">
      <c r="B27" s="78" t="s">
        <v>77</v>
      </c>
      <c r="C27" s="75" t="s">
        <v>78</v>
      </c>
      <c r="D27" s="355" t="e">
        <f>SUM(#REF!)</f>
        <v>#REF!</v>
      </c>
      <c r="E27" s="141">
        <v>78000</v>
      </c>
      <c r="F27" s="356">
        <v>0.3</v>
      </c>
      <c r="G27" s="127">
        <f>+'2) Tableau budgétaire 2'!E36</f>
        <v>43830.69</v>
      </c>
      <c r="H27" s="140">
        <f t="shared" si="2"/>
        <v>34169.31</v>
      </c>
      <c r="I27" s="457">
        <f>+'Fiche d''activité'!J90</f>
        <v>43000</v>
      </c>
      <c r="J27" s="109" t="s">
        <v>80</v>
      </c>
      <c r="K27" s="482" t="s">
        <v>81</v>
      </c>
      <c r="M27" s="118"/>
    </row>
    <row r="28" spans="1:13" s="69" customFormat="1" ht="34.5" customHeight="1" x14ac:dyDescent="0.35">
      <c r="B28" s="78"/>
      <c r="C28" s="31" t="s">
        <v>82</v>
      </c>
      <c r="D28" s="524" t="e">
        <f>SUM(D22:D27)</f>
        <v>#REF!</v>
      </c>
      <c r="E28" s="523">
        <v>156000</v>
      </c>
      <c r="F28" s="5">
        <f>+(E23*F23)+(E24*F24)+(E26*F26)+(E27*F27)</f>
        <v>46900</v>
      </c>
      <c r="G28" s="119">
        <f>SUM(G22:G27)</f>
        <v>76080.790000000008</v>
      </c>
      <c r="H28" s="119">
        <f t="shared" ref="H28" si="3">SUM(H22:H27)</f>
        <v>79919.209999999992</v>
      </c>
      <c r="I28" s="459">
        <f>SUM(I22:I27)</f>
        <v>86000</v>
      </c>
      <c r="J28" s="109"/>
      <c r="K28" s="91"/>
      <c r="M28" s="118"/>
    </row>
    <row r="29" spans="1:13" ht="51" customHeight="1" x14ac:dyDescent="0.35">
      <c r="A29" s="69"/>
      <c r="B29" s="30" t="s">
        <v>83</v>
      </c>
      <c r="C29" s="707" t="s">
        <v>84</v>
      </c>
      <c r="D29" s="707"/>
      <c r="E29" s="707"/>
      <c r="F29" s="707"/>
      <c r="G29" s="708"/>
      <c r="H29" s="708"/>
      <c r="I29" s="708"/>
      <c r="J29" s="708"/>
      <c r="K29" s="707"/>
    </row>
    <row r="30" spans="1:13" ht="81.75" customHeight="1" x14ac:dyDescent="0.35">
      <c r="A30" s="69"/>
      <c r="B30" s="78" t="s">
        <v>85</v>
      </c>
      <c r="C30" s="75" t="s">
        <v>86</v>
      </c>
      <c r="D30" s="355" t="e">
        <f>SUM(#REF!)</f>
        <v>#REF!</v>
      </c>
      <c r="E30" s="141">
        <v>50000</v>
      </c>
      <c r="F30" s="356">
        <v>0.35</v>
      </c>
      <c r="G30" s="127">
        <f>+'2) Tableau budgétaire 2'!E47</f>
        <v>26925.71</v>
      </c>
      <c r="H30" s="140">
        <f>+E30-G30</f>
        <v>23074.29</v>
      </c>
      <c r="I30" s="457">
        <v>0</v>
      </c>
      <c r="J30" s="109" t="s">
        <v>88</v>
      </c>
      <c r="K30" s="91" t="s">
        <v>89</v>
      </c>
    </row>
    <row r="31" spans="1:13" ht="99.75" customHeight="1" x14ac:dyDescent="0.35">
      <c r="A31" s="69"/>
      <c r="B31" s="78" t="s">
        <v>90</v>
      </c>
      <c r="C31" s="75" t="s">
        <v>91</v>
      </c>
      <c r="D31" s="355" t="e">
        <f>SUM(#REF!)</f>
        <v>#REF!</v>
      </c>
      <c r="E31" s="141">
        <v>28000</v>
      </c>
      <c r="F31" s="356">
        <v>0.35</v>
      </c>
      <c r="G31" s="127">
        <v>0</v>
      </c>
      <c r="H31" s="140">
        <f t="shared" ref="H31:H37" si="4">+E31-G31</f>
        <v>28000</v>
      </c>
      <c r="I31" s="457">
        <f>+'Fiche d''activité'!J100</f>
        <v>8000</v>
      </c>
      <c r="J31" s="109" t="s">
        <v>93</v>
      </c>
      <c r="K31" s="482" t="s">
        <v>94</v>
      </c>
    </row>
    <row r="32" spans="1:13" ht="74.25" customHeight="1" x14ac:dyDescent="0.35">
      <c r="A32" s="69"/>
      <c r="B32" s="78" t="s">
        <v>95</v>
      </c>
      <c r="C32" s="75" t="s">
        <v>96</v>
      </c>
      <c r="D32" s="355" t="e">
        <f>SUM(#REF!)</f>
        <v>#REF!</v>
      </c>
      <c r="E32" s="141">
        <v>0</v>
      </c>
      <c r="F32" s="356">
        <v>0</v>
      </c>
      <c r="G32" s="127">
        <v>0</v>
      </c>
      <c r="H32" s="140">
        <f t="shared" si="4"/>
        <v>0</v>
      </c>
      <c r="I32" s="457">
        <v>0</v>
      </c>
      <c r="J32" s="109"/>
      <c r="K32" s="482"/>
    </row>
    <row r="33" spans="1:13" ht="71.25" customHeight="1" x14ac:dyDescent="0.35">
      <c r="A33" s="69"/>
      <c r="B33" s="78" t="s">
        <v>97</v>
      </c>
      <c r="C33" s="75" t="s">
        <v>98</v>
      </c>
      <c r="D33" s="355" t="e">
        <f>SUM(#REF!)</f>
        <v>#REF!</v>
      </c>
      <c r="E33" s="141">
        <v>58500</v>
      </c>
      <c r="F33" s="356">
        <v>0.35</v>
      </c>
      <c r="G33" s="127">
        <f>+'2) Tableau budgétaire 2'!E44</f>
        <v>78634.41</v>
      </c>
      <c r="H33" s="140">
        <f t="shared" si="4"/>
        <v>-20134.410000000003</v>
      </c>
      <c r="I33" s="457">
        <f>+'Fiche d''activité'!J107</f>
        <v>8500</v>
      </c>
      <c r="J33" s="109" t="s">
        <v>100</v>
      </c>
      <c r="K33" s="482" t="s">
        <v>101</v>
      </c>
    </row>
    <row r="34" spans="1:13" ht="58.5" customHeight="1" x14ac:dyDescent="0.35">
      <c r="A34" s="69"/>
      <c r="B34" s="78" t="s">
        <v>102</v>
      </c>
      <c r="C34" s="75" t="s">
        <v>103</v>
      </c>
      <c r="D34" s="355" t="e">
        <f>SUM(#REF!)</f>
        <v>#REF!</v>
      </c>
      <c r="E34" s="141">
        <v>25900</v>
      </c>
      <c r="F34" s="356">
        <v>0.35</v>
      </c>
      <c r="G34" s="127">
        <v>0</v>
      </c>
      <c r="H34" s="140">
        <f t="shared" si="4"/>
        <v>25900</v>
      </c>
      <c r="I34" s="457">
        <f>+'Fiche d''activité'!J110</f>
        <v>10000</v>
      </c>
      <c r="J34" s="109" t="s">
        <v>105</v>
      </c>
      <c r="K34" s="482" t="s">
        <v>106</v>
      </c>
    </row>
    <row r="35" spans="1:13" ht="98.25" customHeight="1" x14ac:dyDescent="0.35">
      <c r="A35" s="69"/>
      <c r="B35" s="78" t="s">
        <v>107</v>
      </c>
      <c r="C35" s="75" t="s">
        <v>108</v>
      </c>
      <c r="D35" s="355" t="e">
        <f>SUM(#REF!)</f>
        <v>#REF!</v>
      </c>
      <c r="E35" s="141">
        <v>69000</v>
      </c>
      <c r="F35" s="356">
        <v>0.5</v>
      </c>
      <c r="G35" s="127">
        <f>+'2) Tableau budgétaire 2'!E45</f>
        <v>56305.77</v>
      </c>
      <c r="H35" s="140">
        <f t="shared" si="4"/>
        <v>12694.230000000003</v>
      </c>
      <c r="I35" s="457">
        <f>+'Fiche d''activité'!J114</f>
        <v>29000</v>
      </c>
      <c r="J35" s="109" t="s">
        <v>110</v>
      </c>
      <c r="K35" s="482" t="s">
        <v>111</v>
      </c>
    </row>
    <row r="36" spans="1:13" ht="84.75" customHeight="1" x14ac:dyDescent="0.35">
      <c r="A36" s="69"/>
      <c r="B36" s="78" t="s">
        <v>112</v>
      </c>
      <c r="C36" s="75" t="s">
        <v>113</v>
      </c>
      <c r="D36" s="355" t="e">
        <f>SUM(#REF!)</f>
        <v>#REF!</v>
      </c>
      <c r="E36" s="141">
        <v>22500</v>
      </c>
      <c r="F36" s="356">
        <v>0.35</v>
      </c>
      <c r="G36" s="127">
        <f>+'2) Tableau budgétaire 2'!E46</f>
        <v>0</v>
      </c>
      <c r="H36" s="140">
        <f t="shared" si="4"/>
        <v>22500</v>
      </c>
      <c r="I36" s="457">
        <f>+'Fiche d''activité'!J116</f>
        <v>12500</v>
      </c>
      <c r="J36" s="109" t="s">
        <v>115</v>
      </c>
      <c r="K36" s="482" t="s">
        <v>116</v>
      </c>
    </row>
    <row r="37" spans="1:13" s="69" customFormat="1" ht="76.5" customHeight="1" thickBot="1" x14ac:dyDescent="0.4">
      <c r="B37" s="78" t="s">
        <v>117</v>
      </c>
      <c r="C37" s="75" t="s">
        <v>118</v>
      </c>
      <c r="D37" s="355" t="e">
        <f>SUM(#REF!)</f>
        <v>#REF!</v>
      </c>
      <c r="E37" s="141">
        <v>0</v>
      </c>
      <c r="F37" s="358"/>
      <c r="G37" s="127">
        <v>0</v>
      </c>
      <c r="H37" s="140">
        <f t="shared" si="4"/>
        <v>0</v>
      </c>
      <c r="I37" s="527">
        <v>0</v>
      </c>
      <c r="J37" s="109"/>
      <c r="K37" s="91"/>
      <c r="M37" s="118"/>
    </row>
    <row r="38" spans="1:13" ht="29.25" customHeight="1" thickBot="1" x14ac:dyDescent="0.4">
      <c r="C38" s="31" t="s">
        <v>119</v>
      </c>
      <c r="D38" s="85" t="e">
        <f>SUM(D30:D37)</f>
        <v>#REF!</v>
      </c>
      <c r="E38" s="237">
        <v>253900</v>
      </c>
      <c r="F38" s="85">
        <f>+(E30*F30)+(E31*F31)+(E33*F33)+(E34*F34)+(E35*F35)+(E36*F36)</f>
        <v>99215</v>
      </c>
      <c r="G38" s="121">
        <f>SUM(G30:G37)</f>
        <v>161865.88999999998</v>
      </c>
      <c r="H38" s="121">
        <f t="shared" ref="H38" si="5">SUM(H30:H37)</f>
        <v>92034.11</v>
      </c>
      <c r="I38" s="480">
        <f>SUM(I30:I37)</f>
        <v>68000</v>
      </c>
      <c r="J38" s="112"/>
      <c r="K38" s="93"/>
    </row>
    <row r="39" spans="1:13" ht="31.5" customHeight="1" thickBot="1" x14ac:dyDescent="0.4">
      <c r="B39" s="702" t="s">
        <v>120</v>
      </c>
      <c r="C39" s="703"/>
      <c r="D39" s="81" t="e">
        <f>+D13+D20+D28+D38</f>
        <v>#REF!</v>
      </c>
      <c r="E39" s="645">
        <v>1714988</v>
      </c>
      <c r="F39" s="645">
        <v>1714988</v>
      </c>
      <c r="G39" s="82">
        <f>+G13+G20+G28+G38</f>
        <v>1044386.9500000001</v>
      </c>
      <c r="H39" s="82">
        <f t="shared" ref="H39:I39" si="6">+H13+H20+H28+H38</f>
        <v>670601.05000000005</v>
      </c>
      <c r="I39" s="480">
        <f t="shared" si="6"/>
        <v>637664</v>
      </c>
      <c r="J39" s="112"/>
      <c r="K39" s="93"/>
    </row>
    <row r="40" spans="1:13" ht="15.5" x14ac:dyDescent="0.35">
      <c r="B40" s="360"/>
      <c r="C40" s="361"/>
      <c r="D40" s="362"/>
      <c r="E40" s="135"/>
      <c r="F40" s="362"/>
      <c r="G40" s="362"/>
      <c r="H40" s="362"/>
      <c r="I40" s="362"/>
      <c r="J40" s="363"/>
      <c r="K40" s="94"/>
    </row>
    <row r="41" spans="1:13" ht="36" customHeight="1" x14ac:dyDescent="0.35">
      <c r="B41" s="31" t="s">
        <v>121</v>
      </c>
      <c r="C41" s="712" t="s">
        <v>122</v>
      </c>
      <c r="D41" s="712"/>
      <c r="E41" s="712"/>
      <c r="F41" s="712"/>
      <c r="G41" s="711"/>
      <c r="H41" s="711"/>
      <c r="I41" s="711"/>
      <c r="J41" s="711"/>
      <c r="K41" s="712"/>
    </row>
    <row r="42" spans="1:13" ht="41.25" customHeight="1" x14ac:dyDescent="0.35">
      <c r="B42" s="30" t="s">
        <v>123</v>
      </c>
      <c r="C42" s="707" t="s">
        <v>124</v>
      </c>
      <c r="D42" s="707"/>
      <c r="E42" s="707"/>
      <c r="F42" s="707"/>
      <c r="G42" s="708"/>
      <c r="H42" s="708"/>
      <c r="I42" s="708"/>
      <c r="J42" s="708"/>
      <c r="K42" s="707"/>
    </row>
    <row r="43" spans="1:13" ht="60.75" customHeight="1" x14ac:dyDescent="0.35">
      <c r="B43" s="78" t="s">
        <v>125</v>
      </c>
      <c r="C43" s="75" t="s">
        <v>126</v>
      </c>
      <c r="D43" s="355" t="e">
        <f>SUM(#REF!)</f>
        <v>#REF!</v>
      </c>
      <c r="E43" s="141">
        <v>10000</v>
      </c>
      <c r="F43" s="358">
        <v>0.4</v>
      </c>
      <c r="G43" s="127">
        <f>+'2) Tableau budgétaire 2'!E54</f>
        <v>0</v>
      </c>
      <c r="H43" s="140">
        <f>+E43-G43</f>
        <v>10000</v>
      </c>
      <c r="I43" s="457">
        <f>+'Fiche d''activité'!J122</f>
        <v>5000</v>
      </c>
      <c r="J43" s="109" t="s">
        <v>128</v>
      </c>
      <c r="K43" s="91" t="s">
        <v>129</v>
      </c>
    </row>
    <row r="44" spans="1:13" ht="69.75" customHeight="1" x14ac:dyDescent="0.35">
      <c r="B44" s="78" t="s">
        <v>130</v>
      </c>
      <c r="C44" s="75" t="s">
        <v>131</v>
      </c>
      <c r="D44" s="355" t="e">
        <f>SUM(#REF!)</f>
        <v>#REF!</v>
      </c>
      <c r="E44" s="141">
        <v>0</v>
      </c>
      <c r="F44" s="358">
        <v>0</v>
      </c>
      <c r="G44" s="127">
        <f>+'2) Tableau budgétaire 2'!E55</f>
        <v>0</v>
      </c>
      <c r="H44" s="140">
        <f t="shared" ref="H44:H48" si="7">+E44-G44</f>
        <v>0</v>
      </c>
      <c r="I44" s="457"/>
      <c r="J44" s="109"/>
      <c r="K44" s="91"/>
    </row>
    <row r="45" spans="1:13" ht="98.25" customHeight="1" x14ac:dyDescent="0.35">
      <c r="B45" s="78" t="s">
        <v>132</v>
      </c>
      <c r="C45" s="75" t="s">
        <v>133</v>
      </c>
      <c r="D45" s="355" t="e">
        <f>SUM(#REF!)</f>
        <v>#REF!</v>
      </c>
      <c r="E45" s="141">
        <v>0</v>
      </c>
      <c r="F45" s="358"/>
      <c r="G45" s="127">
        <f>+'2) Tableau budgétaire 2'!E56</f>
        <v>0</v>
      </c>
      <c r="H45" s="140">
        <f t="shared" si="7"/>
        <v>0</v>
      </c>
      <c r="I45" s="457"/>
      <c r="J45" s="109"/>
      <c r="K45" s="91"/>
    </row>
    <row r="46" spans="1:13" ht="70.5" customHeight="1" x14ac:dyDescent="0.35">
      <c r="B46" s="78" t="s">
        <v>134</v>
      </c>
      <c r="C46" s="75" t="s">
        <v>135</v>
      </c>
      <c r="D46" s="355" t="e">
        <f>SUM(#REF!)</f>
        <v>#REF!</v>
      </c>
      <c r="E46" s="141">
        <v>25000</v>
      </c>
      <c r="F46" s="356">
        <v>0.3</v>
      </c>
      <c r="G46" s="127">
        <f>+'2) Tableau budgétaire 2'!E57</f>
        <v>889.52</v>
      </c>
      <c r="H46" s="140">
        <f t="shared" si="7"/>
        <v>24110.48</v>
      </c>
      <c r="I46" s="457">
        <f>+'Fiche d''activité'!J124</f>
        <v>10000</v>
      </c>
      <c r="J46" s="109" t="s">
        <v>137</v>
      </c>
      <c r="K46" s="483" t="s">
        <v>138</v>
      </c>
    </row>
    <row r="47" spans="1:13" ht="55.5" customHeight="1" x14ac:dyDescent="0.35">
      <c r="B47" s="78" t="s">
        <v>139</v>
      </c>
      <c r="C47" s="75" t="s">
        <v>140</v>
      </c>
      <c r="D47" s="355" t="e">
        <f>SUM(#REF!)</f>
        <v>#REF!</v>
      </c>
      <c r="E47" s="141">
        <v>35900</v>
      </c>
      <c r="F47" s="356">
        <v>0.3</v>
      </c>
      <c r="G47" s="127">
        <v>0</v>
      </c>
      <c r="H47" s="140">
        <f t="shared" si="7"/>
        <v>35900</v>
      </c>
      <c r="I47" s="457">
        <f>+'Fiche d''activité'!J128</f>
        <v>10000</v>
      </c>
      <c r="J47" s="109" t="s">
        <v>142</v>
      </c>
      <c r="K47" s="482" t="s">
        <v>143</v>
      </c>
    </row>
    <row r="48" spans="1:13" ht="72" customHeight="1" x14ac:dyDescent="0.35">
      <c r="B48" s="78" t="s">
        <v>144</v>
      </c>
      <c r="C48" s="75" t="s">
        <v>145</v>
      </c>
      <c r="D48" s="355" t="e">
        <f>SUM(#REF!)</f>
        <v>#REF!</v>
      </c>
      <c r="E48" s="141">
        <v>0</v>
      </c>
      <c r="F48" s="358"/>
      <c r="G48" s="127">
        <v>0</v>
      </c>
      <c r="H48" s="140">
        <f t="shared" si="7"/>
        <v>0</v>
      </c>
      <c r="I48" s="527"/>
      <c r="J48" s="109"/>
      <c r="K48" s="91"/>
    </row>
    <row r="49" spans="1:13" s="69" customFormat="1" ht="37.5" customHeight="1" x14ac:dyDescent="0.35">
      <c r="A49" s="65"/>
      <c r="B49" s="65"/>
      <c r="C49" s="86" t="s">
        <v>146</v>
      </c>
      <c r="D49" s="87" t="e">
        <f>SUM(D43:D48)</f>
        <v>#REF!</v>
      </c>
      <c r="E49" s="238">
        <v>70900</v>
      </c>
      <c r="F49" s="87">
        <f>+(E43*F43)+(E46*F46)+(E47*F47)</f>
        <v>22270</v>
      </c>
      <c r="G49" s="130">
        <f>SUM(G43:G48)</f>
        <v>889.52</v>
      </c>
      <c r="H49" s="119">
        <f t="shared" ref="H49:I49" si="8">SUM(H43:H48)</f>
        <v>70010.48</v>
      </c>
      <c r="I49" s="646">
        <f t="shared" si="8"/>
        <v>25000</v>
      </c>
      <c r="J49" s="112"/>
      <c r="K49" s="93"/>
      <c r="M49" s="118"/>
    </row>
    <row r="50" spans="1:13" ht="51" customHeight="1" x14ac:dyDescent="0.35">
      <c r="B50" s="30" t="s">
        <v>147</v>
      </c>
      <c r="C50" s="706" t="s">
        <v>148</v>
      </c>
      <c r="D50" s="707"/>
      <c r="E50" s="707"/>
      <c r="F50" s="707"/>
      <c r="G50" s="708"/>
      <c r="H50" s="709"/>
      <c r="I50" s="709"/>
      <c r="J50" s="708"/>
      <c r="K50" s="707"/>
    </row>
    <row r="51" spans="1:13" ht="77.25" customHeight="1" x14ac:dyDescent="0.35">
      <c r="B51" s="78" t="s">
        <v>149</v>
      </c>
      <c r="C51" s="383" t="s">
        <v>150</v>
      </c>
      <c r="D51" s="355" t="e">
        <f>SUM(#REF!)</f>
        <v>#REF!</v>
      </c>
      <c r="E51" s="141">
        <v>5000</v>
      </c>
      <c r="F51" s="358"/>
      <c r="G51" s="127">
        <v>0</v>
      </c>
      <c r="H51" s="140">
        <f>+E51-G51</f>
        <v>5000</v>
      </c>
      <c r="I51" s="457">
        <f>+'Fiche d''activité'!J134</f>
        <v>5000</v>
      </c>
      <c r="J51" s="109"/>
      <c r="K51" s="484" t="s">
        <v>151</v>
      </c>
    </row>
    <row r="52" spans="1:13" ht="138" customHeight="1" x14ac:dyDescent="0.35">
      <c r="B52" s="78" t="s">
        <v>152</v>
      </c>
      <c r="C52" s="383" t="s">
        <v>2785</v>
      </c>
      <c r="D52" s="355" t="e">
        <f>SUM(#REF!)</f>
        <v>#REF!</v>
      </c>
      <c r="E52" s="141">
        <v>60000</v>
      </c>
      <c r="F52" s="356">
        <v>0.3</v>
      </c>
      <c r="G52" s="127">
        <v>0</v>
      </c>
      <c r="H52" s="140">
        <f t="shared" ref="H52:H56" si="9">+E52-G52</f>
        <v>60000</v>
      </c>
      <c r="I52" s="457">
        <f>+'Fiche d''activité'!J138</f>
        <v>30000</v>
      </c>
      <c r="J52" s="109" t="s">
        <v>154</v>
      </c>
      <c r="K52" s="484" t="s">
        <v>155</v>
      </c>
      <c r="L52" s="381"/>
    </row>
    <row r="53" spans="1:13" ht="68.25" customHeight="1" x14ac:dyDescent="0.35">
      <c r="B53" s="78" t="s">
        <v>156</v>
      </c>
      <c r="C53" s="384" t="s">
        <v>157</v>
      </c>
      <c r="D53" s="355" t="e">
        <f>SUM(#REF!)</f>
        <v>#REF!</v>
      </c>
      <c r="E53" s="141">
        <v>0</v>
      </c>
      <c r="F53" s="358"/>
      <c r="G53" s="127">
        <v>0</v>
      </c>
      <c r="H53" s="140">
        <f t="shared" si="9"/>
        <v>0</v>
      </c>
      <c r="I53" s="457">
        <v>0</v>
      </c>
      <c r="J53" s="109"/>
      <c r="K53" s="91"/>
    </row>
    <row r="54" spans="1:13" ht="108.75" customHeight="1" x14ac:dyDescent="0.35">
      <c r="B54" s="78" t="s">
        <v>158</v>
      </c>
      <c r="C54" s="382" t="s">
        <v>159</v>
      </c>
      <c r="D54" s="355" t="e">
        <f>SUM(#REF!)</f>
        <v>#REF!</v>
      </c>
      <c r="E54" s="141">
        <v>65000</v>
      </c>
      <c r="F54" s="356">
        <v>0.3</v>
      </c>
      <c r="G54" s="127">
        <f>+'2) Tableau budgétaire 2'!E66+'2) Tableau budgétaire 2'!E67+'2) Tableau budgétaire 2'!E68+'2) Tableau budgétaire 2'!E70</f>
        <v>49588.22</v>
      </c>
      <c r="H54" s="140">
        <f t="shared" si="9"/>
        <v>15411.779999999999</v>
      </c>
      <c r="I54" s="457">
        <f>+'Fiche d''activité'!J141</f>
        <v>50000</v>
      </c>
      <c r="J54" s="109" t="s">
        <v>161</v>
      </c>
      <c r="K54" s="485" t="s">
        <v>162</v>
      </c>
      <c r="L54" s="381"/>
    </row>
    <row r="55" spans="1:13" ht="65.25" customHeight="1" x14ac:dyDescent="0.35">
      <c r="B55" s="78" t="s">
        <v>163</v>
      </c>
      <c r="C55" s="382" t="s">
        <v>164</v>
      </c>
      <c r="D55" s="355" t="e">
        <f>SUM(#REF!)</f>
        <v>#REF!</v>
      </c>
      <c r="E55" s="141">
        <v>0</v>
      </c>
      <c r="F55" s="364"/>
      <c r="G55" s="127">
        <v>0</v>
      </c>
      <c r="H55" s="140">
        <f t="shared" si="9"/>
        <v>0</v>
      </c>
      <c r="I55" s="457">
        <v>0</v>
      </c>
      <c r="J55" s="109"/>
      <c r="K55" s="92"/>
    </row>
    <row r="56" spans="1:13" ht="49.5" customHeight="1" x14ac:dyDescent="0.35">
      <c r="B56" s="78" t="s">
        <v>165</v>
      </c>
      <c r="C56" s="76"/>
      <c r="D56" s="355" t="e">
        <f>SUM(#REF!)</f>
        <v>#REF!</v>
      </c>
      <c r="E56" s="141">
        <v>0</v>
      </c>
      <c r="F56" s="116">
        <v>0.3</v>
      </c>
      <c r="G56" s="127">
        <v>0</v>
      </c>
      <c r="H56" s="140">
        <f t="shared" si="9"/>
        <v>0</v>
      </c>
      <c r="I56" s="457">
        <v>0</v>
      </c>
      <c r="J56" s="109"/>
      <c r="K56" s="92"/>
    </row>
    <row r="57" spans="1:13" ht="41.25" customHeight="1" thickBot="1" x14ac:dyDescent="0.4">
      <c r="C57" s="31" t="s">
        <v>146</v>
      </c>
      <c r="D57" s="524" t="e">
        <f>SUM(D51:D56)</f>
        <v>#REF!</v>
      </c>
      <c r="E57" s="523">
        <v>130000</v>
      </c>
      <c r="F57" s="5">
        <f>+(E52*F52)+(E54*F54)+(E56*F56)</f>
        <v>37500</v>
      </c>
      <c r="G57" s="130">
        <f>SUM(G51:G56)</f>
        <v>49588.22</v>
      </c>
      <c r="H57" s="647">
        <f t="shared" ref="H57:I57" si="10">SUM(H51:H56)</f>
        <v>80411.78</v>
      </c>
      <c r="I57" s="481">
        <f t="shared" si="10"/>
        <v>85000</v>
      </c>
      <c r="J57" s="142"/>
      <c r="K57" s="92"/>
    </row>
    <row r="58" spans="1:13" ht="39" customHeight="1" thickBot="1" x14ac:dyDescent="0.4">
      <c r="B58" s="702" t="s">
        <v>166</v>
      </c>
      <c r="C58" s="703"/>
      <c r="D58" s="81" t="e">
        <f>+D49+D57</f>
        <v>#REF!</v>
      </c>
      <c r="E58" s="237">
        <v>200900</v>
      </c>
      <c r="F58" s="81">
        <f>+F49+F57</f>
        <v>59770</v>
      </c>
      <c r="G58" s="82">
        <f>+G49+G57</f>
        <v>50477.74</v>
      </c>
      <c r="H58" s="648">
        <f t="shared" ref="H58:I58" si="11">+H49+H57</f>
        <v>150422.26</v>
      </c>
      <c r="I58" s="480">
        <f t="shared" si="11"/>
        <v>110000</v>
      </c>
      <c r="J58" s="112"/>
      <c r="K58" s="93"/>
    </row>
    <row r="59" spans="1:13" ht="12" customHeight="1" thickBot="1" x14ac:dyDescent="0.4">
      <c r="B59" s="2"/>
      <c r="C59" s="360"/>
      <c r="D59" s="365"/>
      <c r="E59" s="56"/>
      <c r="F59" s="365"/>
      <c r="G59" s="365"/>
      <c r="H59" s="365"/>
      <c r="I59" s="365"/>
      <c r="J59" s="363"/>
      <c r="K59" s="95"/>
    </row>
    <row r="60" spans="1:13" ht="29.25" customHeight="1" thickBot="1" x14ac:dyDescent="0.4">
      <c r="B60" s="704" t="s">
        <v>167</v>
      </c>
      <c r="C60" s="705"/>
      <c r="D60" s="83" t="e">
        <f>+D39+D58</f>
        <v>#REF!</v>
      </c>
      <c r="E60" s="83">
        <f>+E39+E58</f>
        <v>1915888</v>
      </c>
      <c r="F60" s="83">
        <f t="shared" ref="F60:H60" si="12">F39+F58</f>
        <v>1774758</v>
      </c>
      <c r="G60" s="84">
        <f>G39+G58</f>
        <v>1094864.6900000002</v>
      </c>
      <c r="H60" s="84">
        <f t="shared" si="12"/>
        <v>821023.31</v>
      </c>
      <c r="I60" s="480">
        <f>I39+I58</f>
        <v>747664</v>
      </c>
      <c r="J60" s="363"/>
      <c r="K60" s="95"/>
    </row>
    <row r="61" spans="1:13" ht="9" customHeight="1" x14ac:dyDescent="0.35">
      <c r="B61" s="2"/>
      <c r="C61" s="360"/>
      <c r="D61" s="365"/>
      <c r="E61" s="56"/>
      <c r="F61" s="365"/>
      <c r="G61" s="365"/>
      <c r="H61" s="365"/>
      <c r="I61" s="365"/>
      <c r="J61" s="363"/>
      <c r="K61" s="95"/>
    </row>
    <row r="62" spans="1:13" ht="58.5" customHeight="1" x14ac:dyDescent="0.35">
      <c r="B62" s="31" t="s">
        <v>168</v>
      </c>
      <c r="C62" s="366"/>
      <c r="D62" s="368" t="e">
        <f>SUM(#REF!)</f>
        <v>#REF!</v>
      </c>
      <c r="E62" s="239">
        <v>0</v>
      </c>
      <c r="F62" s="369"/>
      <c r="G62" s="367"/>
      <c r="H62" s="649"/>
      <c r="I62" s="463"/>
      <c r="J62" s="462"/>
      <c r="K62" s="96"/>
    </row>
    <row r="63" spans="1:13" ht="60.75" customHeight="1" x14ac:dyDescent="0.35">
      <c r="B63" s="31" t="s">
        <v>169</v>
      </c>
      <c r="C63" s="366"/>
      <c r="D63" s="368" t="e">
        <f>SUM(#REF!)</f>
        <v>#REF!</v>
      </c>
      <c r="E63" s="239">
        <v>0</v>
      </c>
      <c r="F63" s="369"/>
      <c r="G63" s="367"/>
      <c r="H63" s="649"/>
      <c r="I63" s="463"/>
      <c r="J63" s="462"/>
      <c r="K63" s="96"/>
    </row>
    <row r="64" spans="1:13" ht="47.25" customHeight="1" x14ac:dyDescent="0.35">
      <c r="B64" s="31" t="s">
        <v>170</v>
      </c>
      <c r="C64" s="370"/>
      <c r="D64" s="368" t="e">
        <f>SUM(#REF!)</f>
        <v>#REF!</v>
      </c>
      <c r="E64" s="239">
        <v>0</v>
      </c>
      <c r="F64" s="369"/>
      <c r="G64" s="367"/>
      <c r="H64" s="649"/>
      <c r="I64" s="463"/>
      <c r="J64" s="462"/>
      <c r="K64" s="96"/>
    </row>
    <row r="65" spans="2:13" ht="57" customHeight="1" x14ac:dyDescent="0.35">
      <c r="B65" s="43" t="s">
        <v>171</v>
      </c>
      <c r="C65" s="366"/>
      <c r="D65" s="368" t="e">
        <f>SUM(#REF!)</f>
        <v>#REF!</v>
      </c>
      <c r="E65" s="239">
        <v>0</v>
      </c>
      <c r="F65" s="369"/>
      <c r="G65" s="367"/>
      <c r="H65" s="649"/>
      <c r="I65" s="463"/>
      <c r="J65" s="462"/>
      <c r="K65" s="96"/>
    </row>
    <row r="66" spans="2:13" ht="38.25" customHeight="1" x14ac:dyDescent="0.35">
      <c r="B66" s="2"/>
      <c r="C66" s="44" t="s">
        <v>172</v>
      </c>
      <c r="D66" s="46" t="e">
        <f>SUM(D62:D65)</f>
        <v>#REF!</v>
      </c>
      <c r="E66" s="240">
        <f>SUM(E62:E65)</f>
        <v>0</v>
      </c>
      <c r="F66" s="5">
        <v>0</v>
      </c>
      <c r="G66" s="5">
        <f>SUM(G62:G65)</f>
        <v>0</v>
      </c>
      <c r="H66" s="141">
        <f>SUM(H62:H65)</f>
        <v>0</v>
      </c>
      <c r="I66" s="459"/>
      <c r="J66" s="142"/>
      <c r="K66" s="97"/>
    </row>
    <row r="67" spans="2:13" ht="7.5" customHeight="1" x14ac:dyDescent="0.35">
      <c r="B67" s="2"/>
      <c r="C67" s="360"/>
      <c r="D67" s="365"/>
      <c r="E67" s="56"/>
      <c r="F67" s="365"/>
      <c r="G67" s="365"/>
      <c r="H67" s="365"/>
      <c r="I67" s="365"/>
      <c r="J67" s="363"/>
      <c r="K67" s="95"/>
    </row>
    <row r="68" spans="2:13" ht="7.5" customHeight="1" x14ac:dyDescent="0.35">
      <c r="B68" s="2"/>
      <c r="C68" s="360"/>
      <c r="D68" s="365"/>
      <c r="E68" s="56"/>
      <c r="F68" s="365"/>
      <c r="G68" s="365"/>
      <c r="H68" s="365"/>
      <c r="I68" s="365"/>
      <c r="J68" s="363"/>
      <c r="K68" s="95"/>
    </row>
    <row r="69" spans="2:13" ht="7.5" customHeight="1" thickBot="1" x14ac:dyDescent="0.4">
      <c r="B69" s="2"/>
      <c r="C69" s="360"/>
      <c r="D69" s="365"/>
      <c r="E69" s="56"/>
      <c r="F69" s="365"/>
      <c r="G69" s="365"/>
      <c r="H69" s="365"/>
      <c r="I69" s="365"/>
      <c r="J69" s="363"/>
      <c r="K69" s="95"/>
    </row>
    <row r="70" spans="2:13" ht="28.5" customHeight="1" thickBot="1" x14ac:dyDescent="0.4">
      <c r="B70" s="2"/>
      <c r="C70" s="727" t="s">
        <v>173</v>
      </c>
      <c r="D70" s="728"/>
      <c r="E70" s="729"/>
      <c r="F70" s="551" t="s">
        <v>174</v>
      </c>
      <c r="G70" s="63"/>
      <c r="I70" s="56"/>
      <c r="J70" s="113"/>
      <c r="K70" s="98"/>
    </row>
    <row r="71" spans="2:13" ht="30" customHeight="1" x14ac:dyDescent="0.35">
      <c r="B71" s="2"/>
      <c r="C71" s="554"/>
      <c r="D71" s="530" t="s">
        <v>7</v>
      </c>
      <c r="E71" s="650" t="s">
        <v>177</v>
      </c>
      <c r="F71" s="653" t="s">
        <v>2799</v>
      </c>
      <c r="G71" s="657"/>
      <c r="H71" s="658"/>
      <c r="I71" s="659"/>
      <c r="J71" s="660"/>
      <c r="K71" s="98"/>
    </row>
    <row r="72" spans="2:13" ht="30" customHeight="1" x14ac:dyDescent="0.35">
      <c r="B72" s="371"/>
      <c r="C72" s="555" t="s">
        <v>179</v>
      </c>
      <c r="D72" s="124" t="e">
        <f>SUM(#REF!)</f>
        <v>#REF!</v>
      </c>
      <c r="E72" s="651">
        <f>+E60</f>
        <v>1915888</v>
      </c>
      <c r="F72" s="654">
        <f>+G60</f>
        <v>1094864.6900000002</v>
      </c>
      <c r="G72" s="661"/>
      <c r="H72" s="659"/>
      <c r="I72" s="659"/>
      <c r="J72" s="662"/>
      <c r="K72" s="89"/>
    </row>
    <row r="73" spans="2:13" ht="30" customHeight="1" thickBot="1" x14ac:dyDescent="0.4">
      <c r="B73" s="373"/>
      <c r="C73" s="555" t="s">
        <v>180</v>
      </c>
      <c r="D73" s="124" t="e">
        <f>SUM(#REF!)</f>
        <v>#REF!</v>
      </c>
      <c r="E73" s="651">
        <f>+E72*7%</f>
        <v>134112.16</v>
      </c>
      <c r="F73" s="655">
        <f>+IFR!J24</f>
        <v>78571.73</v>
      </c>
      <c r="G73" s="659"/>
      <c r="H73" s="663"/>
      <c r="I73" s="663"/>
      <c r="J73" s="660"/>
    </row>
    <row r="74" spans="2:13" ht="30" customHeight="1" thickBot="1" x14ac:dyDescent="0.4">
      <c r="B74" s="373"/>
      <c r="C74" s="557" t="s">
        <v>7</v>
      </c>
      <c r="D74" s="559" t="e">
        <f>SUM(#REF!)</f>
        <v>#REF!</v>
      </c>
      <c r="E74" s="652">
        <f>SUM(E72:E73)</f>
        <v>2050000.16</v>
      </c>
      <c r="F74" s="656">
        <f>SUM(F72:F73)</f>
        <v>1173436.4200000002</v>
      </c>
      <c r="G74" s="664">
        <f>+F74/E74</f>
        <v>0.57240796508035408</v>
      </c>
      <c r="H74" s="663"/>
      <c r="I74" s="663"/>
      <c r="J74" s="660"/>
    </row>
    <row r="75" spans="2:13" ht="18" customHeight="1" x14ac:dyDescent="0.35">
      <c r="B75" s="375"/>
      <c r="D75" s="79"/>
      <c r="E75" s="79"/>
      <c r="F75" s="77"/>
      <c r="K75" s="99"/>
    </row>
    <row r="76" spans="2:13" s="69" customFormat="1" ht="18" customHeight="1" thickBot="1" x14ac:dyDescent="0.4">
      <c r="B76" s="376"/>
      <c r="C76" s="2"/>
      <c r="D76" s="7"/>
      <c r="E76" s="7"/>
      <c r="F76" s="7"/>
      <c r="G76" s="57"/>
      <c r="H76" s="57"/>
      <c r="I76" s="57"/>
      <c r="J76" s="114"/>
      <c r="K76" s="98"/>
      <c r="M76" s="118"/>
    </row>
    <row r="77" spans="2:13" ht="23.25" customHeight="1" x14ac:dyDescent="0.35">
      <c r="B77" s="377"/>
      <c r="C77" s="719" t="s">
        <v>181</v>
      </c>
      <c r="D77" s="721"/>
      <c r="E77" s="721"/>
      <c r="F77" s="722"/>
      <c r="G77" s="58"/>
      <c r="H77" s="58"/>
      <c r="I77" s="58"/>
      <c r="J77" s="112"/>
    </row>
    <row r="78" spans="2:13" ht="51.75" customHeight="1" x14ac:dyDescent="0.35">
      <c r="B78" s="377"/>
      <c r="C78" s="32"/>
      <c r="D78" s="531" t="s">
        <v>7</v>
      </c>
      <c r="E78" s="564" t="str">
        <f>+E71</f>
        <v>Budget révisé 
(Budget en USD)
UNDP</v>
      </c>
      <c r="F78" s="534" t="s">
        <v>182</v>
      </c>
      <c r="G78" s="58"/>
      <c r="H78" s="58"/>
      <c r="I78" s="58"/>
      <c r="J78" s="112"/>
    </row>
    <row r="79" spans="2:13" ht="33" customHeight="1" x14ac:dyDescent="0.35">
      <c r="B79" s="377"/>
      <c r="C79" s="6" t="s">
        <v>183</v>
      </c>
      <c r="D79" s="34" t="e">
        <f>SUM(#REF!)</f>
        <v>#REF!</v>
      </c>
      <c r="E79" s="565">
        <f>1250000*F79</f>
        <v>875000</v>
      </c>
      <c r="F79" s="47">
        <v>0.7</v>
      </c>
      <c r="G79" s="56"/>
      <c r="H79" s="56"/>
      <c r="I79" s="56"/>
      <c r="J79" s="113"/>
    </row>
    <row r="80" spans="2:13" ht="33" customHeight="1" x14ac:dyDescent="0.35">
      <c r="B80" s="718"/>
      <c r="C80" s="45" t="s">
        <v>184</v>
      </c>
      <c r="D80" s="34" t="e">
        <f>SUM(#REF!)</f>
        <v>#REF!</v>
      </c>
      <c r="E80" s="566">
        <f>1250000*F80</f>
        <v>375000</v>
      </c>
      <c r="F80" s="536">
        <v>0.3</v>
      </c>
      <c r="G80" s="56"/>
      <c r="H80" s="56"/>
      <c r="I80" s="56"/>
      <c r="J80" s="113"/>
    </row>
    <row r="81" spans="2:10" ht="33" hidden="1" customHeight="1" x14ac:dyDescent="0.35">
      <c r="B81" s="718"/>
      <c r="C81" s="45" t="s">
        <v>185</v>
      </c>
      <c r="D81" s="34" t="e">
        <f>SUM(#REF!)</f>
        <v>#REF!</v>
      </c>
      <c r="E81" s="566">
        <v>0</v>
      </c>
      <c r="F81" s="537"/>
      <c r="G81" s="56"/>
      <c r="H81" s="56"/>
      <c r="I81" s="56"/>
      <c r="J81" s="113"/>
    </row>
    <row r="82" spans="2:10" ht="33" hidden="1" customHeight="1" x14ac:dyDescent="0.35">
      <c r="B82" s="718"/>
      <c r="C82" s="45" t="s">
        <v>186</v>
      </c>
      <c r="D82" s="34" t="e">
        <f>SUM(#REF!)</f>
        <v>#REF!</v>
      </c>
      <c r="E82" s="566">
        <v>0</v>
      </c>
      <c r="F82" s="537"/>
      <c r="G82" s="56"/>
      <c r="H82" s="56"/>
      <c r="I82" s="56"/>
      <c r="J82" s="113"/>
    </row>
    <row r="83" spans="2:10" ht="33" hidden="1" customHeight="1" x14ac:dyDescent="0.35">
      <c r="B83" s="718"/>
      <c r="C83" s="45" t="s">
        <v>187</v>
      </c>
      <c r="D83" s="34" t="e">
        <f>SUM(#REF!)</f>
        <v>#REF!</v>
      </c>
      <c r="E83" s="566">
        <v>0</v>
      </c>
      <c r="F83" s="537"/>
      <c r="G83" s="56"/>
      <c r="H83" s="56"/>
      <c r="I83" s="56"/>
      <c r="J83" s="113"/>
    </row>
    <row r="84" spans="2:10" ht="33" hidden="1" customHeight="1" x14ac:dyDescent="0.35">
      <c r="B84" s="718"/>
      <c r="C84" s="45" t="s">
        <v>188</v>
      </c>
      <c r="D84" s="34" t="e">
        <f>SUM(#REF!)</f>
        <v>#REF!</v>
      </c>
      <c r="E84" s="566">
        <v>0</v>
      </c>
      <c r="F84" s="537"/>
      <c r="G84" s="59"/>
      <c r="H84" s="59"/>
      <c r="I84" s="59"/>
      <c r="J84" s="113"/>
    </row>
    <row r="85" spans="2:10" ht="33" customHeight="1" x14ac:dyDescent="0.35">
      <c r="B85" s="718"/>
      <c r="C85" s="45" t="s">
        <v>189</v>
      </c>
      <c r="D85" s="561"/>
      <c r="E85" s="566">
        <v>800000</v>
      </c>
      <c r="F85" s="537">
        <v>1</v>
      </c>
      <c r="G85" s="59"/>
      <c r="H85" s="59"/>
      <c r="I85" s="59"/>
      <c r="J85" s="113"/>
    </row>
    <row r="86" spans="2:10" ht="38.25" customHeight="1" thickBot="1" x14ac:dyDescent="0.4">
      <c r="B86" s="718"/>
      <c r="C86" s="4" t="s">
        <v>7</v>
      </c>
      <c r="D86" s="35" t="e">
        <f t="shared" ref="D86" si="13">SUM(D79:D84)</f>
        <v>#REF!</v>
      </c>
      <c r="E86" s="567">
        <f>SUM(E79:E85)</f>
        <v>2050000</v>
      </c>
      <c r="F86" s="36"/>
      <c r="G86" s="60"/>
      <c r="H86" s="60"/>
      <c r="I86" s="60"/>
      <c r="J86" s="112"/>
    </row>
    <row r="87" spans="2:10" ht="21.75" customHeight="1" thickBot="1" x14ac:dyDescent="0.4">
      <c r="B87" s="718"/>
      <c r="C87" s="1"/>
      <c r="D87" s="3"/>
      <c r="E87" s="3"/>
      <c r="F87" s="3"/>
      <c r="G87" s="61"/>
      <c r="H87" s="61"/>
      <c r="I87" s="61"/>
      <c r="J87" s="114"/>
    </row>
    <row r="88" spans="2:10" ht="39.75" customHeight="1" x14ac:dyDescent="0.35">
      <c r="B88" s="718"/>
      <c r="C88" s="37" t="s">
        <v>190</v>
      </c>
      <c r="D88" s="640">
        <f>+I39+I58</f>
        <v>747664</v>
      </c>
      <c r="E88" s="641">
        <f>+E86*E89</f>
        <v>615000</v>
      </c>
      <c r="F88" s="3"/>
      <c r="I88" s="143"/>
    </row>
    <row r="89" spans="2:10" ht="28.5" customHeight="1" x14ac:dyDescent="0.35">
      <c r="B89" s="718"/>
      <c r="C89" s="39" t="s">
        <v>191</v>
      </c>
      <c r="D89" s="638">
        <f>D88/E74</f>
        <v>0.3647141178759713</v>
      </c>
      <c r="E89" s="642">
        <v>0.3</v>
      </c>
      <c r="J89" s="115"/>
    </row>
    <row r="90" spans="2:10" ht="28.5" customHeight="1" x14ac:dyDescent="0.35">
      <c r="B90" s="718"/>
      <c r="C90" s="731"/>
      <c r="D90" s="732"/>
      <c r="E90" s="733"/>
      <c r="G90" s="144"/>
    </row>
    <row r="91" spans="2:10" ht="28.5" customHeight="1" x14ac:dyDescent="0.35">
      <c r="B91" s="718"/>
      <c r="C91" s="39" t="s">
        <v>192</v>
      </c>
      <c r="D91" s="639">
        <f>+E30+E31+E33+E35+E36+E47</f>
        <v>263900</v>
      </c>
      <c r="E91" s="643">
        <f>+E86*E92</f>
        <v>337676</v>
      </c>
      <c r="G91" s="298"/>
    </row>
    <row r="92" spans="2:10" ht="23.25" customHeight="1" x14ac:dyDescent="0.35">
      <c r="B92" s="718"/>
      <c r="C92" s="39" t="s">
        <v>193</v>
      </c>
      <c r="D92" s="638">
        <f>D91/E74</f>
        <v>0.1287316972697212</v>
      </c>
      <c r="E92" s="642">
        <v>0.16472000000000001</v>
      </c>
    </row>
    <row r="93" spans="2:10" ht="50.25" customHeight="1" thickBot="1" x14ac:dyDescent="0.4">
      <c r="B93" s="718"/>
      <c r="C93" s="723" t="s">
        <v>194</v>
      </c>
      <c r="D93" s="730"/>
      <c r="E93" s="644"/>
      <c r="G93" s="63"/>
      <c r="H93" s="63"/>
      <c r="I93" s="63"/>
    </row>
    <row r="94" spans="2:10" x14ac:dyDescent="0.35">
      <c r="G94" s="63"/>
      <c r="H94" s="63"/>
      <c r="I94" s="63"/>
    </row>
    <row r="95" spans="2:10" x14ac:dyDescent="0.35">
      <c r="G95" s="63"/>
      <c r="H95" s="63"/>
      <c r="I95" s="63"/>
    </row>
    <row r="96" spans="2:10" x14ac:dyDescent="0.35">
      <c r="H96" s="63"/>
      <c r="I96" s="63"/>
    </row>
  </sheetData>
  <mergeCells count="19">
    <mergeCell ref="C50:K50"/>
    <mergeCell ref="B2:K2"/>
    <mergeCell ref="B3:F3"/>
    <mergeCell ref="C6:K6"/>
    <mergeCell ref="C7:K7"/>
    <mergeCell ref="J8:J9"/>
    <mergeCell ref="C14:K14"/>
    <mergeCell ref="C21:K21"/>
    <mergeCell ref="C29:K29"/>
    <mergeCell ref="B39:C39"/>
    <mergeCell ref="C41:K41"/>
    <mergeCell ref="C42:K42"/>
    <mergeCell ref="B58:C58"/>
    <mergeCell ref="B60:C60"/>
    <mergeCell ref="C70:E70"/>
    <mergeCell ref="C77:F77"/>
    <mergeCell ref="B80:B93"/>
    <mergeCell ref="C93:D93"/>
    <mergeCell ref="C90:E90"/>
  </mergeCells>
  <conditionalFormatting sqref="D89">
    <cfRule type="cellIs" dxfId="5" priority="2" operator="lessThan">
      <formula>0.15</formula>
    </cfRule>
  </conditionalFormatting>
  <conditionalFormatting sqref="D92">
    <cfRule type="cellIs" dxfId="4" priority="1" operator="lessThan">
      <formula>0.05</formula>
    </cfRule>
  </conditionalFormatting>
  <conditionalFormatting sqref="F86:J86">
    <cfRule type="cellIs" dxfId="3" priority="3" operator="greaterThan">
      <formula>1</formula>
    </cfRule>
  </conditionalFormatting>
  <dataValidations count="6">
    <dataValidation allowBlank="1" showInputMessage="1" showErrorMessage="1" prompt="M&amp;E Budget Cannot be Less than 5%_x000a_" sqref="E92" xr:uid="{737F573D-20A0-4DCD-BF6C-E14BF029A870}"/>
    <dataValidation allowBlank="1" showInputMessage="1" showErrorMessage="1" prompt="% Towards Gender Equality and Women's Empowerment Must be Higher than 15%_x000a_" sqref="E89" xr:uid="{B7C1DCAE-C5A8-4E1F-BFC8-9B932243176C}"/>
    <dataValidation allowBlank="1" showInputMessage="1" showErrorMessage="1" prompt="Insert *text* description of Activity here" sqref="C8 C15:C17 C30 C43:C46 C51 C22" xr:uid="{20FED773-ADF9-493F-8536-0AB01D20E762}"/>
    <dataValidation allowBlank="1" showInputMessage="1" showErrorMessage="1" prompt="Insert *text* description of Output here" sqref="C7 C14 C29 C42 C50 C21" xr:uid="{31AA850F-BF27-49A3-84D0-145293E36576}"/>
    <dataValidation allowBlank="1" showErrorMessage="1" prompt="% Towards Gender Equality and Women's Empowerment Must be Higher than 15%_x000a_" sqref="D91:E91 D89" xr:uid="{C685350F-9DDD-4D08-B3CA-2616C1487D1E}"/>
    <dataValidation allowBlank="1" showInputMessage="1" showErrorMessage="1" prompt="Insert *text* description of Outcome here" sqref="C41:K41 C6:K6" xr:uid="{B02E64F1-701C-4E36-B9DE-B4F9F289BF47}"/>
  </dataValidations>
  <pageMargins left="0.7" right="0.7" top="0.75" bottom="0.75" header="0.3" footer="0.3"/>
  <ignoredErrors>
    <ignoredError sqref="H20 G8:G9 G11:G13 F73:F74 G74" unlockedFormula="1"/>
  </ignoredErrors>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M97"/>
  <sheetViews>
    <sheetView showGridLines="0" showZeros="0" zoomScaleNormal="100" workbookViewId="0">
      <pane ySplit="4" topLeftCell="A90" activePane="bottomLeft" state="frozen"/>
      <selection pane="bottomLeft" activeCell="F103" sqref="F103"/>
    </sheetView>
  </sheetViews>
  <sheetFormatPr baseColWidth="10" defaultColWidth="9.1796875" defaultRowHeight="15.5" x14ac:dyDescent="0.35"/>
  <cols>
    <col min="1" max="1" width="4.453125" style="11" customWidth="1"/>
    <col min="2" max="2" width="3.26953125" style="11" customWidth="1"/>
    <col min="3" max="3" width="55" style="11" customWidth="1"/>
    <col min="4" max="4" width="22.7265625" style="137" customWidth="1"/>
    <col min="5" max="6" width="22.54296875" style="11" customWidth="1"/>
    <col min="7" max="12" width="9.1796875" style="11"/>
    <col min="13" max="13" width="14.1796875" style="11" bestFit="1" customWidth="1"/>
    <col min="14" max="16384" width="9.1796875" style="11"/>
  </cols>
  <sheetData>
    <row r="1" spans="2:13" ht="33.75" customHeight="1" x14ac:dyDescent="0.35">
      <c r="B1" s="137"/>
      <c r="C1" s="676" t="s">
        <v>2798</v>
      </c>
      <c r="D1" s="676"/>
      <c r="E1" s="676"/>
      <c r="F1" s="676"/>
    </row>
    <row r="2" spans="2:13" ht="18.5" x14ac:dyDescent="0.45">
      <c r="B2" s="137"/>
      <c r="C2" s="677" t="s">
        <v>230</v>
      </c>
      <c r="D2" s="677"/>
      <c r="E2" s="677"/>
      <c r="F2" s="677"/>
    </row>
    <row r="3" spans="2:13" ht="9.75" customHeight="1" x14ac:dyDescent="0.35">
      <c r="B3" s="137"/>
      <c r="C3" s="10"/>
      <c r="E3" s="137"/>
      <c r="F3" s="137"/>
    </row>
    <row r="4" spans="2:13" ht="39.5" thickBot="1" x14ac:dyDescent="0.4">
      <c r="B4" s="137"/>
      <c r="C4" s="10"/>
      <c r="D4" s="606" t="str">
        <f>+'1) Tableau budgétaire 1'!F5</f>
        <v>Budget approuvé 
(Budget en USD)
UNDP</v>
      </c>
      <c r="E4" s="607" t="s">
        <v>231</v>
      </c>
      <c r="F4" s="608" t="s">
        <v>232</v>
      </c>
    </row>
    <row r="5" spans="2:13" ht="24" customHeight="1" thickBot="1" x14ac:dyDescent="0.4">
      <c r="B5" s="691" t="s">
        <v>233</v>
      </c>
      <c r="C5" s="692"/>
      <c r="D5" s="692"/>
      <c r="E5" s="692"/>
      <c r="F5" s="693"/>
    </row>
    <row r="6" spans="2:13" ht="22.5" customHeight="1" thickBot="1" x14ac:dyDescent="0.4">
      <c r="B6" s="137"/>
      <c r="C6" s="684" t="s">
        <v>234</v>
      </c>
      <c r="D6" s="685"/>
      <c r="E6" s="685"/>
      <c r="F6" s="686"/>
    </row>
    <row r="7" spans="2:13" ht="24.75" customHeight="1" thickBot="1" x14ac:dyDescent="0.4">
      <c r="B7" s="137"/>
      <c r="C7" s="467" t="s">
        <v>235</v>
      </c>
      <c r="D7" s="468">
        <v>1239088</v>
      </c>
      <c r="E7" s="470">
        <f>SUM(E8:E14)</f>
        <v>759380.47000000009</v>
      </c>
      <c r="F7" s="609">
        <f>+D7-E7</f>
        <v>479707.52999999991</v>
      </c>
    </row>
    <row r="8" spans="2:13" ht="21.75" customHeight="1" x14ac:dyDescent="0.35">
      <c r="B8" s="137"/>
      <c r="C8" s="610" t="s">
        <v>236</v>
      </c>
      <c r="D8" s="231">
        <v>783539.03</v>
      </c>
      <c r="E8" s="471">
        <f>+IFR!J15</f>
        <v>519949.73</v>
      </c>
      <c r="F8" s="611">
        <f>+D8-E8</f>
        <v>263589.30000000005</v>
      </c>
    </row>
    <row r="9" spans="2:13" x14ac:dyDescent="0.35">
      <c r="B9" s="137"/>
      <c r="C9" s="612" t="s">
        <v>237</v>
      </c>
      <c r="D9" s="230">
        <v>52760.97</v>
      </c>
      <c r="E9" s="472">
        <f>+IFR!J16</f>
        <v>13205.68</v>
      </c>
      <c r="F9" s="613">
        <f t="shared" ref="F9:F14" si="0">+D9-E9</f>
        <v>39555.29</v>
      </c>
    </row>
    <row r="10" spans="2:13" ht="30.75" customHeight="1" x14ac:dyDescent="0.35">
      <c r="B10" s="137"/>
      <c r="C10" s="612" t="s">
        <v>238</v>
      </c>
      <c r="D10" s="230">
        <v>80000</v>
      </c>
      <c r="E10" s="472">
        <f>+IFR!J17</f>
        <v>36503.040000000001</v>
      </c>
      <c r="F10" s="613">
        <f t="shared" si="0"/>
        <v>43496.959999999999</v>
      </c>
    </row>
    <row r="11" spans="2:13" x14ac:dyDescent="0.35">
      <c r="B11" s="137"/>
      <c r="C11" s="614" t="s">
        <v>239</v>
      </c>
      <c r="D11" s="230">
        <v>39200</v>
      </c>
      <c r="E11" s="472">
        <v>53438.8</v>
      </c>
      <c r="F11" s="613">
        <f t="shared" si="0"/>
        <v>-14238.800000000003</v>
      </c>
    </row>
    <row r="12" spans="2:13" x14ac:dyDescent="0.35">
      <c r="B12" s="137"/>
      <c r="C12" s="612" t="s">
        <v>240</v>
      </c>
      <c r="D12" s="230">
        <v>60180</v>
      </c>
      <c r="E12" s="472">
        <v>21403.87</v>
      </c>
      <c r="F12" s="613">
        <f t="shared" si="0"/>
        <v>38776.130000000005</v>
      </c>
    </row>
    <row r="13" spans="2:13" x14ac:dyDescent="0.35">
      <c r="B13" s="137"/>
      <c r="C13" s="612" t="s">
        <v>241</v>
      </c>
      <c r="D13" s="230">
        <v>0</v>
      </c>
      <c r="E13" s="472">
        <v>0</v>
      </c>
      <c r="F13" s="613">
        <f t="shared" si="0"/>
        <v>0</v>
      </c>
      <c r="M13" s="665"/>
    </row>
    <row r="14" spans="2:13" ht="36.75" customHeight="1" x14ac:dyDescent="0.35">
      <c r="B14" s="137"/>
      <c r="C14" s="612" t="s">
        <v>242</v>
      </c>
      <c r="D14" s="230">
        <v>223408</v>
      </c>
      <c r="E14" s="472">
        <v>114879.35</v>
      </c>
      <c r="F14" s="613">
        <f t="shared" si="0"/>
        <v>108528.65</v>
      </c>
      <c r="M14" s="665">
        <f>+E15-'1) Tableau budgétaire 1,'!G13</f>
        <v>0</v>
      </c>
    </row>
    <row r="15" spans="2:13" ht="15.75" customHeight="1" thickBot="1" x14ac:dyDescent="0.4">
      <c r="B15" s="137"/>
      <c r="C15" s="615" t="s">
        <v>243</v>
      </c>
      <c r="D15" s="616">
        <v>1239088</v>
      </c>
      <c r="E15" s="617">
        <f t="shared" ref="E15:F15" si="1">SUM(E8:E14)</f>
        <v>759380.47000000009</v>
      </c>
      <c r="F15" s="618">
        <f t="shared" si="1"/>
        <v>479707.53</v>
      </c>
      <c r="M15" s="665"/>
    </row>
    <row r="16" spans="2:13" s="12" customFormat="1" ht="16" thickBot="1" x14ac:dyDescent="0.4">
      <c r="B16" s="232"/>
      <c r="C16" s="697"/>
      <c r="D16" s="698"/>
      <c r="E16" s="699"/>
      <c r="F16" s="464"/>
      <c r="M16" s="675"/>
    </row>
    <row r="17" spans="2:6" ht="15.75" customHeight="1" thickBot="1" x14ac:dyDescent="0.4">
      <c r="B17" s="137"/>
      <c r="C17" s="688" t="s">
        <v>244</v>
      </c>
      <c r="D17" s="689"/>
      <c r="E17" s="689"/>
      <c r="F17" s="690"/>
    </row>
    <row r="18" spans="2:6" ht="27" customHeight="1" thickBot="1" x14ac:dyDescent="0.4">
      <c r="B18" s="137"/>
      <c r="C18" s="546" t="s">
        <v>245</v>
      </c>
      <c r="D18" s="505">
        <v>66000</v>
      </c>
      <c r="E18" s="506">
        <f>SUM(E19:E25)</f>
        <v>47059.8</v>
      </c>
      <c r="F18" s="619">
        <f>+D18-E18</f>
        <v>18940.199999999997</v>
      </c>
    </row>
    <row r="19" spans="2:6" x14ac:dyDescent="0.35">
      <c r="B19" s="137"/>
      <c r="C19" s="610" t="s">
        <v>236</v>
      </c>
      <c r="D19" s="231">
        <v>0</v>
      </c>
      <c r="E19" s="466">
        <v>0</v>
      </c>
      <c r="F19" s="611">
        <f>+D19-E19</f>
        <v>0</v>
      </c>
    </row>
    <row r="20" spans="2:6" x14ac:dyDescent="0.35">
      <c r="B20" s="137"/>
      <c r="C20" s="612" t="s">
        <v>237</v>
      </c>
      <c r="D20" s="230">
        <v>0</v>
      </c>
      <c r="E20" s="378">
        <v>0</v>
      </c>
      <c r="F20" s="613"/>
    </row>
    <row r="21" spans="2:6" ht="31" x14ac:dyDescent="0.35">
      <c r="B21" s="137"/>
      <c r="C21" s="612" t="s">
        <v>238</v>
      </c>
      <c r="D21" s="230">
        <v>0</v>
      </c>
      <c r="E21" s="378"/>
      <c r="F21" s="613"/>
    </row>
    <row r="22" spans="2:6" x14ac:dyDescent="0.35">
      <c r="B22" s="137"/>
      <c r="C22" s="614" t="s">
        <v>239</v>
      </c>
      <c r="D22" s="230">
        <v>33000</v>
      </c>
      <c r="E22" s="125">
        <v>15300</v>
      </c>
      <c r="F22" s="620">
        <f>+D22-E22</f>
        <v>17700</v>
      </c>
    </row>
    <row r="23" spans="2:6" x14ac:dyDescent="0.35">
      <c r="B23" s="137"/>
      <c r="C23" s="612" t="s">
        <v>240</v>
      </c>
      <c r="D23" s="230">
        <v>10000</v>
      </c>
      <c r="E23" s="125">
        <v>9009.7999999999993</v>
      </c>
      <c r="F23" s="620">
        <f>+D23-E23</f>
        <v>990.20000000000073</v>
      </c>
    </row>
    <row r="24" spans="2:6" x14ac:dyDescent="0.35">
      <c r="B24" s="137"/>
      <c r="C24" s="612" t="s">
        <v>241</v>
      </c>
      <c r="D24" s="230"/>
      <c r="E24" s="379"/>
      <c r="F24" s="621"/>
    </row>
    <row r="25" spans="2:6" x14ac:dyDescent="0.35">
      <c r="B25" s="137"/>
      <c r="C25" s="612" t="s">
        <v>242</v>
      </c>
      <c r="D25" s="230">
        <v>23000</v>
      </c>
      <c r="E25" s="125">
        <v>22750</v>
      </c>
      <c r="F25" s="620">
        <f>+D25-E25</f>
        <v>250</v>
      </c>
    </row>
    <row r="26" spans="2:6" ht="16" thickBot="1" x14ac:dyDescent="0.4">
      <c r="B26" s="137"/>
      <c r="C26" s="615" t="s">
        <v>243</v>
      </c>
      <c r="D26" s="616">
        <v>66000</v>
      </c>
      <c r="E26" s="622">
        <f>SUM(E19:E25)</f>
        <v>47059.8</v>
      </c>
      <c r="F26" s="618">
        <f>SUM(F19:F25)</f>
        <v>18940.2</v>
      </c>
    </row>
    <row r="27" spans="2:6" s="12" customFormat="1" ht="16" thickBot="1" x14ac:dyDescent="0.4">
      <c r="B27" s="232"/>
      <c r="C27" s="687"/>
      <c r="D27" s="687"/>
      <c r="E27" s="687"/>
      <c r="F27" s="464"/>
    </row>
    <row r="28" spans="2:6" ht="15.75" customHeight="1" thickBot="1" x14ac:dyDescent="0.4">
      <c r="B28" s="137"/>
      <c r="C28" s="684" t="s">
        <v>246</v>
      </c>
      <c r="D28" s="685"/>
      <c r="E28" s="685"/>
      <c r="F28" s="686"/>
    </row>
    <row r="29" spans="2:6" ht="21.75" customHeight="1" thickBot="1" x14ac:dyDescent="0.4">
      <c r="B29" s="137"/>
      <c r="C29" s="623" t="s">
        <v>247</v>
      </c>
      <c r="D29" s="507">
        <v>156000</v>
      </c>
      <c r="E29" s="508">
        <f>SUM(E30:E36)</f>
        <v>76080.790000000008</v>
      </c>
      <c r="F29" s="624">
        <f>+D29-E29</f>
        <v>79919.209999999992</v>
      </c>
    </row>
    <row r="30" spans="2:6" x14ac:dyDescent="0.35">
      <c r="B30" s="137"/>
      <c r="C30" s="610" t="s">
        <v>236</v>
      </c>
      <c r="D30" s="231">
        <v>0</v>
      </c>
      <c r="E30" s="473">
        <v>0</v>
      </c>
      <c r="F30" s="625"/>
    </row>
    <row r="31" spans="2:6" s="12" customFormat="1" ht="15.75" customHeight="1" x14ac:dyDescent="0.35">
      <c r="B31" s="232"/>
      <c r="C31" s="612" t="s">
        <v>237</v>
      </c>
      <c r="D31" s="230">
        <v>0</v>
      </c>
      <c r="E31" s="379">
        <v>0</v>
      </c>
      <c r="F31" s="621"/>
    </row>
    <row r="32" spans="2:6" s="12" customFormat="1" ht="31" x14ac:dyDescent="0.35">
      <c r="B32" s="232"/>
      <c r="C32" s="612" t="s">
        <v>238</v>
      </c>
      <c r="D32" s="230">
        <v>0</v>
      </c>
      <c r="E32" s="379"/>
      <c r="F32" s="621"/>
    </row>
    <row r="33" spans="2:6" s="12" customFormat="1" x14ac:dyDescent="0.35">
      <c r="B33" s="232"/>
      <c r="C33" s="614" t="s">
        <v>239</v>
      </c>
      <c r="D33" s="230">
        <v>43000</v>
      </c>
      <c r="E33" s="378">
        <v>3239.23</v>
      </c>
      <c r="F33" s="613">
        <f>+D33-E33</f>
        <v>39760.769999999997</v>
      </c>
    </row>
    <row r="34" spans="2:6" x14ac:dyDescent="0.35">
      <c r="B34" s="137"/>
      <c r="C34" s="612" t="s">
        <v>240</v>
      </c>
      <c r="D34" s="230">
        <v>36500</v>
      </c>
      <c r="E34" s="378">
        <v>29010.87</v>
      </c>
      <c r="F34" s="613">
        <f t="shared" ref="F34:F36" si="2">+D34-E34</f>
        <v>7489.130000000001</v>
      </c>
    </row>
    <row r="35" spans="2:6" x14ac:dyDescent="0.35">
      <c r="B35" s="137"/>
      <c r="C35" s="612" t="s">
        <v>241</v>
      </c>
      <c r="D35" s="230">
        <v>35000</v>
      </c>
      <c r="E35" s="378">
        <v>0</v>
      </c>
      <c r="F35" s="613">
        <f t="shared" si="2"/>
        <v>35000</v>
      </c>
    </row>
    <row r="36" spans="2:6" x14ac:dyDescent="0.35">
      <c r="B36" s="137"/>
      <c r="C36" s="612" t="s">
        <v>242</v>
      </c>
      <c r="D36" s="230">
        <v>41500</v>
      </c>
      <c r="E36" s="378">
        <v>43830.69</v>
      </c>
      <c r="F36" s="613">
        <f t="shared" si="2"/>
        <v>-2330.6900000000023</v>
      </c>
    </row>
    <row r="37" spans="2:6" ht="16" thickBot="1" x14ac:dyDescent="0.4">
      <c r="B37" s="137"/>
      <c r="C37" s="615" t="s">
        <v>243</v>
      </c>
      <c r="D37" s="616">
        <v>156000</v>
      </c>
      <c r="E37" s="622">
        <f>SUM(E30:E36)</f>
        <v>76080.790000000008</v>
      </c>
      <c r="F37" s="618">
        <f>SUM(F30:F36)</f>
        <v>79919.209999999992</v>
      </c>
    </row>
    <row r="38" spans="2:6" ht="16" thickBot="1" x14ac:dyDescent="0.4">
      <c r="B38" s="137"/>
      <c r="C38" s="700"/>
      <c r="D38" s="700"/>
      <c r="E38" s="700"/>
      <c r="F38" s="465"/>
    </row>
    <row r="39" spans="2:6" s="12" customFormat="1" ht="15.75" customHeight="1" thickBot="1" x14ac:dyDescent="0.4">
      <c r="B39" s="232"/>
      <c r="C39" s="688" t="s">
        <v>248</v>
      </c>
      <c r="D39" s="689"/>
      <c r="E39" s="689"/>
      <c r="F39" s="690"/>
    </row>
    <row r="40" spans="2:6" ht="20.25" customHeight="1" thickBot="1" x14ac:dyDescent="0.4">
      <c r="B40" s="137"/>
      <c r="C40" s="546" t="s">
        <v>249</v>
      </c>
      <c r="D40" s="505">
        <v>253900</v>
      </c>
      <c r="E40" s="506">
        <f>SUM(E41:E47)</f>
        <v>161865.88999999998</v>
      </c>
      <c r="F40" s="619">
        <f>+D40-E40</f>
        <v>92034.110000000015</v>
      </c>
    </row>
    <row r="41" spans="2:6" x14ac:dyDescent="0.35">
      <c r="B41" s="137"/>
      <c r="C41" s="610" t="s">
        <v>236</v>
      </c>
      <c r="D41" s="231">
        <v>0</v>
      </c>
      <c r="E41" s="473"/>
      <c r="F41" s="625"/>
    </row>
    <row r="42" spans="2:6" ht="15.75" customHeight="1" x14ac:dyDescent="0.35">
      <c r="B42" s="137"/>
      <c r="C42" s="612" t="s">
        <v>237</v>
      </c>
      <c r="D42" s="230">
        <v>0</v>
      </c>
      <c r="E42" s="379"/>
      <c r="F42" s="621"/>
    </row>
    <row r="43" spans="2:6" ht="32.25" customHeight="1" x14ac:dyDescent="0.35">
      <c r="B43" s="137"/>
      <c r="C43" s="612" t="s">
        <v>238</v>
      </c>
      <c r="D43" s="230">
        <v>0</v>
      </c>
      <c r="E43" s="379"/>
      <c r="F43" s="621"/>
    </row>
    <row r="44" spans="2:6" s="12" customFormat="1" x14ac:dyDescent="0.35">
      <c r="B44" s="232"/>
      <c r="C44" s="614" t="s">
        <v>239</v>
      </c>
      <c r="D44" s="230">
        <v>134400</v>
      </c>
      <c r="E44" s="378">
        <v>78634.41</v>
      </c>
      <c r="F44" s="613">
        <f>+D44-E44</f>
        <v>55765.59</v>
      </c>
    </row>
    <row r="45" spans="2:6" x14ac:dyDescent="0.35">
      <c r="B45" s="137"/>
      <c r="C45" s="612" t="s">
        <v>240</v>
      </c>
      <c r="D45" s="230">
        <v>94828</v>
      </c>
      <c r="E45" s="378">
        <v>56305.77</v>
      </c>
      <c r="F45" s="613">
        <f>+D45-E45</f>
        <v>38522.230000000003</v>
      </c>
    </row>
    <row r="46" spans="2:6" x14ac:dyDescent="0.35">
      <c r="B46" s="137"/>
      <c r="C46" s="612" t="s">
        <v>241</v>
      </c>
      <c r="D46" s="230">
        <v>0</v>
      </c>
      <c r="E46" s="378"/>
      <c r="F46" s="613"/>
    </row>
    <row r="47" spans="2:6" x14ac:dyDescent="0.35">
      <c r="B47" s="137"/>
      <c r="C47" s="612" t="s">
        <v>242</v>
      </c>
      <c r="D47" s="230">
        <v>24672</v>
      </c>
      <c r="E47" s="378">
        <v>26925.71</v>
      </c>
      <c r="F47" s="613">
        <f>+D47-E47</f>
        <v>-2253.7099999999991</v>
      </c>
    </row>
    <row r="48" spans="2:6" ht="21" customHeight="1" thickBot="1" x14ac:dyDescent="0.4">
      <c r="B48" s="137"/>
      <c r="C48" s="615" t="s">
        <v>243</v>
      </c>
      <c r="D48" s="616">
        <v>253900</v>
      </c>
      <c r="E48" s="622">
        <f>SUM(E41:E47)</f>
        <v>161865.88999999998</v>
      </c>
      <c r="F48" s="618">
        <f>SUM(F41:F47)</f>
        <v>92034.110000000015</v>
      </c>
    </row>
    <row r="49" spans="1:6" s="12" customFormat="1" ht="14.25" customHeight="1" thickBot="1" x14ac:dyDescent="0.4">
      <c r="A49" s="232"/>
      <c r="B49" s="232"/>
      <c r="C49" s="122"/>
      <c r="D49" s="123"/>
      <c r="E49" s="232"/>
      <c r="F49" s="232"/>
    </row>
    <row r="50" spans="1:6" ht="26.25" customHeight="1" thickBot="1" x14ac:dyDescent="0.4">
      <c r="A50" s="137"/>
      <c r="B50" s="691" t="s">
        <v>250</v>
      </c>
      <c r="C50" s="692"/>
      <c r="D50" s="692"/>
      <c r="E50" s="692"/>
      <c r="F50" s="693"/>
    </row>
    <row r="51" spans="1:6" ht="15.75" customHeight="1" thickBot="1" x14ac:dyDescent="0.4">
      <c r="A51" s="137"/>
      <c r="B51" s="137"/>
      <c r="C51" s="694" t="s">
        <v>123</v>
      </c>
      <c r="D51" s="695"/>
      <c r="E51" s="695"/>
      <c r="F51" s="696"/>
    </row>
    <row r="52" spans="1:6" ht="24" customHeight="1" thickBot="1" x14ac:dyDescent="0.4">
      <c r="A52" s="137"/>
      <c r="B52" s="137"/>
      <c r="C52" s="467" t="s">
        <v>251</v>
      </c>
      <c r="D52" s="468">
        <v>70900</v>
      </c>
      <c r="E52" s="469">
        <f>SUM(E53:E59)</f>
        <v>889.52</v>
      </c>
      <c r="F52" s="609">
        <f>+D52-E52</f>
        <v>70010.48</v>
      </c>
    </row>
    <row r="53" spans="1:6" ht="15.75" customHeight="1" x14ac:dyDescent="0.35">
      <c r="A53" s="137"/>
      <c r="B53" s="137"/>
      <c r="C53" s="610" t="s">
        <v>236</v>
      </c>
      <c r="D53" s="231">
        <v>0</v>
      </c>
      <c r="E53" s="473"/>
      <c r="F53" s="625"/>
    </row>
    <row r="54" spans="1:6" ht="15.75" customHeight="1" x14ac:dyDescent="0.35">
      <c r="A54" s="137"/>
      <c r="B54" s="137"/>
      <c r="C54" s="612" t="s">
        <v>237</v>
      </c>
      <c r="D54" s="230">
        <v>0</v>
      </c>
      <c r="E54" s="379"/>
      <c r="F54" s="621"/>
    </row>
    <row r="55" spans="1:6" ht="30.75" customHeight="1" x14ac:dyDescent="0.35">
      <c r="A55" s="137"/>
      <c r="B55" s="137"/>
      <c r="C55" s="612" t="s">
        <v>238</v>
      </c>
      <c r="D55" s="230">
        <v>0</v>
      </c>
      <c r="E55" s="379"/>
      <c r="F55" s="621"/>
    </row>
    <row r="56" spans="1:6" ht="18.75" customHeight="1" x14ac:dyDescent="0.35">
      <c r="A56" s="137"/>
      <c r="B56" s="137"/>
      <c r="C56" s="614" t="s">
        <v>239</v>
      </c>
      <c r="D56" s="230">
        <v>23800</v>
      </c>
      <c r="E56" s="379"/>
      <c r="F56" s="626">
        <f>+D56-E56</f>
        <v>23800</v>
      </c>
    </row>
    <row r="57" spans="1:6" x14ac:dyDescent="0.35">
      <c r="A57" s="137"/>
      <c r="B57" s="137"/>
      <c r="C57" s="612" t="s">
        <v>240</v>
      </c>
      <c r="D57" s="230">
        <v>28828</v>
      </c>
      <c r="E57" s="379">
        <v>889.52</v>
      </c>
      <c r="F57" s="626">
        <f>+D57-E57</f>
        <v>27938.48</v>
      </c>
    </row>
    <row r="58" spans="1:6" s="12" customFormat="1" x14ac:dyDescent="0.35">
      <c r="A58" s="232"/>
      <c r="B58" s="137"/>
      <c r="C58" s="612" t="s">
        <v>241</v>
      </c>
      <c r="D58" s="230">
        <v>0</v>
      </c>
      <c r="E58" s="379"/>
      <c r="F58" s="621"/>
    </row>
    <row r="59" spans="1:6" s="12" customFormat="1" ht="16" thickBot="1" x14ac:dyDescent="0.4">
      <c r="A59" s="232"/>
      <c r="B59" s="137"/>
      <c r="C59" s="612" t="s">
        <v>242</v>
      </c>
      <c r="D59" s="230">
        <v>18272</v>
      </c>
      <c r="E59" s="379"/>
      <c r="F59" s="626">
        <f>+D59-E59</f>
        <v>18272</v>
      </c>
    </row>
    <row r="60" spans="1:6" ht="16" thickBot="1" x14ac:dyDescent="0.4">
      <c r="A60" s="137"/>
      <c r="B60" s="137"/>
      <c r="C60" s="615" t="s">
        <v>243</v>
      </c>
      <c r="D60" s="468">
        <f>SUM(D53:D59)</f>
        <v>70900</v>
      </c>
      <c r="E60" s="622">
        <f>SUM(E53:E59)</f>
        <v>889.52</v>
      </c>
      <c r="F60" s="618">
        <f>SUM(F53:F59)</f>
        <v>70010.48</v>
      </c>
    </row>
    <row r="61" spans="1:6" s="12" customFormat="1" ht="16" thickBot="1" x14ac:dyDescent="0.4">
      <c r="A61" s="232"/>
      <c r="B61" s="232"/>
      <c r="C61" s="687"/>
      <c r="D61" s="687"/>
      <c r="E61" s="687"/>
      <c r="F61" s="464"/>
    </row>
    <row r="62" spans="1:6" ht="15.75" customHeight="1" thickBot="1" x14ac:dyDescent="0.4">
      <c r="A62" s="137"/>
      <c r="B62" s="232"/>
      <c r="C62" s="691" t="s">
        <v>147</v>
      </c>
      <c r="D62" s="692"/>
      <c r="E62" s="692"/>
      <c r="F62" s="693"/>
    </row>
    <row r="63" spans="1:6" ht="21.75" customHeight="1" thickBot="1" x14ac:dyDescent="0.4">
      <c r="A63" s="137"/>
      <c r="B63" s="137"/>
      <c r="C63" s="467" t="s">
        <v>252</v>
      </c>
      <c r="D63" s="468">
        <v>130000</v>
      </c>
      <c r="E63" s="469">
        <f>SUM(E64:E70)</f>
        <v>49588.22</v>
      </c>
      <c r="F63" s="609">
        <f>+D63-E63</f>
        <v>80411.78</v>
      </c>
    </row>
    <row r="64" spans="1:6" ht="15.75" customHeight="1" x14ac:dyDescent="0.35">
      <c r="A64" s="137"/>
      <c r="B64" s="137"/>
      <c r="C64" s="610" t="s">
        <v>236</v>
      </c>
      <c r="D64" s="231">
        <v>0</v>
      </c>
      <c r="E64" s="473"/>
      <c r="F64" s="625"/>
    </row>
    <row r="65" spans="2:6" ht="15.75" customHeight="1" x14ac:dyDescent="0.35">
      <c r="B65" s="137"/>
      <c r="C65" s="612" t="s">
        <v>237</v>
      </c>
      <c r="D65" s="230">
        <v>0</v>
      </c>
      <c r="E65" s="378">
        <v>0</v>
      </c>
      <c r="F65" s="613"/>
    </row>
    <row r="66" spans="2:6" ht="30.75" customHeight="1" x14ac:dyDescent="0.35">
      <c r="B66" s="137"/>
      <c r="C66" s="612" t="s">
        <v>238</v>
      </c>
      <c r="D66" s="230">
        <v>0</v>
      </c>
      <c r="E66" s="378">
        <v>975.9</v>
      </c>
      <c r="F66" s="613">
        <f>+D66-E66</f>
        <v>-975.9</v>
      </c>
    </row>
    <row r="67" spans="2:6" x14ac:dyDescent="0.35">
      <c r="B67" s="137"/>
      <c r="C67" s="614" t="s">
        <v>239</v>
      </c>
      <c r="D67" s="230">
        <v>47600</v>
      </c>
      <c r="E67" s="378">
        <v>22932.12</v>
      </c>
      <c r="F67" s="613">
        <f>+D67-E67</f>
        <v>24667.88</v>
      </c>
    </row>
    <row r="68" spans="2:6" x14ac:dyDescent="0.35">
      <c r="B68" s="137"/>
      <c r="C68" s="612" t="s">
        <v>240</v>
      </c>
      <c r="D68" s="230">
        <v>29200</v>
      </c>
      <c r="E68" s="378">
        <v>1374.04</v>
      </c>
      <c r="F68" s="613">
        <f>+D68-E68</f>
        <v>27825.96</v>
      </c>
    </row>
    <row r="69" spans="2:6" x14ac:dyDescent="0.35">
      <c r="B69" s="137"/>
      <c r="C69" s="612" t="s">
        <v>241</v>
      </c>
      <c r="D69" s="230">
        <v>10000</v>
      </c>
      <c r="E69" s="378"/>
      <c r="F69" s="613"/>
    </row>
    <row r="70" spans="2:6" x14ac:dyDescent="0.35">
      <c r="B70" s="137"/>
      <c r="C70" s="612" t="s">
        <v>242</v>
      </c>
      <c r="D70" s="230">
        <v>43200</v>
      </c>
      <c r="E70" s="378">
        <v>24306.16</v>
      </c>
      <c r="F70" s="613">
        <f>+D70-E70</f>
        <v>18893.84</v>
      </c>
    </row>
    <row r="71" spans="2:6" ht="16" thickBot="1" x14ac:dyDescent="0.4">
      <c r="B71" s="137"/>
      <c r="C71" s="615" t="s">
        <v>243</v>
      </c>
      <c r="D71" s="627">
        <v>130000</v>
      </c>
      <c r="E71" s="622">
        <f t="shared" ref="E71:F71" si="3">SUM(E64:E70)</f>
        <v>49588.22</v>
      </c>
      <c r="F71" s="618">
        <f t="shared" si="3"/>
        <v>70411.78</v>
      </c>
    </row>
    <row r="72" spans="2:6" s="12" customFormat="1" x14ac:dyDescent="0.35">
      <c r="B72" s="232"/>
      <c r="C72" s="122"/>
      <c r="D72" s="232"/>
      <c r="E72" s="232"/>
      <c r="F72" s="232"/>
    </row>
    <row r="73" spans="2:6" ht="15.75" customHeight="1" thickBot="1" x14ac:dyDescent="0.4">
      <c r="B73" s="137"/>
      <c r="C73" s="137"/>
      <c r="E73" s="137"/>
      <c r="F73" s="137"/>
    </row>
    <row r="74" spans="2:6" ht="15.75" customHeight="1" thickBot="1" x14ac:dyDescent="0.4">
      <c r="B74" s="137"/>
      <c r="C74" s="678" t="s">
        <v>253</v>
      </c>
      <c r="D74" s="679"/>
      <c r="E74" s="679"/>
      <c r="F74" s="680"/>
    </row>
    <row r="75" spans="2:6" ht="16" thickBot="1" x14ac:dyDescent="0.4">
      <c r="B75" s="137"/>
      <c r="C75" s="467" t="s">
        <v>254</v>
      </c>
      <c r="D75" s="468"/>
      <c r="E75" s="469"/>
      <c r="F75" s="609"/>
    </row>
    <row r="76" spans="2:6" ht="15.75" customHeight="1" x14ac:dyDescent="0.35">
      <c r="B76" s="137"/>
      <c r="C76" s="628" t="s">
        <v>236</v>
      </c>
      <c r="D76" s="629"/>
      <c r="E76" s="630"/>
      <c r="F76" s="631"/>
    </row>
    <row r="77" spans="2:6" ht="15.75" customHeight="1" x14ac:dyDescent="0.35">
      <c r="B77" s="137"/>
      <c r="C77" s="612" t="s">
        <v>237</v>
      </c>
      <c r="D77" s="230"/>
      <c r="E77" s="379"/>
      <c r="F77" s="621"/>
    </row>
    <row r="78" spans="2:6" ht="36" customHeight="1" x14ac:dyDescent="0.35">
      <c r="B78" s="137"/>
      <c r="C78" s="612" t="s">
        <v>238</v>
      </c>
      <c r="D78" s="230"/>
      <c r="E78" s="379"/>
      <c r="F78" s="621"/>
    </row>
    <row r="79" spans="2:6" ht="15.75" customHeight="1" x14ac:dyDescent="0.35">
      <c r="B79" s="137"/>
      <c r="C79" s="614" t="s">
        <v>239</v>
      </c>
      <c r="D79" s="230"/>
      <c r="E79" s="379"/>
      <c r="F79" s="621"/>
    </row>
    <row r="80" spans="2:6" ht="15.75" customHeight="1" x14ac:dyDescent="0.35">
      <c r="B80" s="137"/>
      <c r="C80" s="612" t="s">
        <v>240</v>
      </c>
      <c r="D80" s="230"/>
      <c r="E80" s="379"/>
      <c r="F80" s="621"/>
    </row>
    <row r="81" spans="3:6" ht="15.75" customHeight="1" x14ac:dyDescent="0.35">
      <c r="C81" s="612" t="s">
        <v>241</v>
      </c>
      <c r="D81" s="230"/>
      <c r="E81" s="379"/>
      <c r="F81" s="621"/>
    </row>
    <row r="82" spans="3:6" ht="37.5" customHeight="1" x14ac:dyDescent="0.35">
      <c r="C82" s="612" t="s">
        <v>242</v>
      </c>
      <c r="D82" s="230"/>
      <c r="E82" s="379"/>
      <c r="F82" s="621"/>
    </row>
    <row r="83" spans="3:6" ht="15.75" customHeight="1" thickBot="1" x14ac:dyDescent="0.4">
      <c r="C83" s="615" t="s">
        <v>243</v>
      </c>
      <c r="D83" s="632"/>
      <c r="E83" s="622">
        <f>SUM(E76:E82)</f>
        <v>0</v>
      </c>
      <c r="F83" s="618"/>
    </row>
    <row r="84" spans="3:6" ht="15.75" customHeight="1" thickBot="1" x14ac:dyDescent="0.4">
      <c r="C84" s="137"/>
      <c r="E84" s="137"/>
      <c r="F84" s="137"/>
    </row>
    <row r="85" spans="3:6" ht="19.5" customHeight="1" thickBot="1" x14ac:dyDescent="0.4">
      <c r="C85" s="681" t="s">
        <v>173</v>
      </c>
      <c r="D85" s="682"/>
      <c r="E85" s="682"/>
      <c r="F85" s="683"/>
    </row>
    <row r="86" spans="3:6" ht="51.75" customHeight="1" thickBot="1" x14ac:dyDescent="0.4">
      <c r="C86" s="604"/>
      <c r="D86" s="666" t="str">
        <f>+D4</f>
        <v>Budget approuvé 
(Budget en USD)
UNDP</v>
      </c>
      <c r="E86" s="667" t="s">
        <v>231</v>
      </c>
      <c r="F86" s="668" t="s">
        <v>232</v>
      </c>
    </row>
    <row r="87" spans="3:6" ht="35.25" customHeight="1" x14ac:dyDescent="0.45">
      <c r="C87" s="670" t="s">
        <v>236</v>
      </c>
      <c r="D87" s="671">
        <f>+D8+D19+D30+D41+D53+D64</f>
        <v>783539.03</v>
      </c>
      <c r="E87" s="672">
        <f>+E8+E19+E30+E41+E53+E64</f>
        <v>519949.73</v>
      </c>
      <c r="F87" s="633">
        <f>+D87-E87</f>
        <v>263589.30000000005</v>
      </c>
    </row>
    <row r="88" spans="3:6" ht="34.5" customHeight="1" x14ac:dyDescent="0.45">
      <c r="C88" s="49" t="s">
        <v>237</v>
      </c>
      <c r="D88" s="479">
        <f>+D9+D20+D31+D42+D54+D65</f>
        <v>52760.97</v>
      </c>
      <c r="E88" s="474">
        <f t="shared" ref="E88:E93" si="4">+E9+E20+E31+E42+E54+E65</f>
        <v>13205.68</v>
      </c>
      <c r="F88" s="634">
        <f t="shared" ref="F88:F93" si="5">+D88-E88</f>
        <v>39555.29</v>
      </c>
    </row>
    <row r="89" spans="3:6" ht="48" customHeight="1" x14ac:dyDescent="0.45">
      <c r="C89" s="49" t="s">
        <v>238</v>
      </c>
      <c r="D89" s="479">
        <f t="shared" ref="D89:D93" si="6">+D10+D21+D32+D43+D55+D66</f>
        <v>80000</v>
      </c>
      <c r="E89" s="474">
        <f t="shared" si="4"/>
        <v>37478.94</v>
      </c>
      <c r="F89" s="634">
        <f t="shared" si="5"/>
        <v>42521.06</v>
      </c>
    </row>
    <row r="90" spans="3:6" ht="33" customHeight="1" x14ac:dyDescent="0.45">
      <c r="C90" s="50" t="s">
        <v>239</v>
      </c>
      <c r="D90" s="479">
        <f t="shared" si="6"/>
        <v>321000</v>
      </c>
      <c r="E90" s="474">
        <f t="shared" si="4"/>
        <v>173544.56</v>
      </c>
      <c r="F90" s="634">
        <f t="shared" si="5"/>
        <v>147455.44</v>
      </c>
    </row>
    <row r="91" spans="3:6" ht="36" customHeight="1" x14ac:dyDescent="0.45">
      <c r="C91" s="49" t="s">
        <v>240</v>
      </c>
      <c r="D91" s="479">
        <f t="shared" si="6"/>
        <v>259536</v>
      </c>
      <c r="E91" s="474">
        <f t="shared" si="4"/>
        <v>117993.87</v>
      </c>
      <c r="F91" s="634">
        <f t="shared" si="5"/>
        <v>141542.13</v>
      </c>
    </row>
    <row r="92" spans="3:6" ht="39" customHeight="1" x14ac:dyDescent="0.45">
      <c r="C92" s="49" t="s">
        <v>241</v>
      </c>
      <c r="D92" s="479">
        <f t="shared" si="6"/>
        <v>45000</v>
      </c>
      <c r="E92" s="474">
        <f t="shared" si="4"/>
        <v>0</v>
      </c>
      <c r="F92" s="634">
        <f t="shared" si="5"/>
        <v>45000</v>
      </c>
    </row>
    <row r="93" spans="3:6" ht="39.75" customHeight="1" thickBot="1" x14ac:dyDescent="0.5">
      <c r="C93" s="101" t="s">
        <v>242</v>
      </c>
      <c r="D93" s="673">
        <f t="shared" si="6"/>
        <v>374052</v>
      </c>
      <c r="E93" s="475">
        <f t="shared" si="4"/>
        <v>232691.91</v>
      </c>
      <c r="F93" s="635">
        <f t="shared" si="5"/>
        <v>141360.09</v>
      </c>
    </row>
    <row r="94" spans="3:6" ht="22.5" customHeight="1" x14ac:dyDescent="0.35">
      <c r="C94" s="100" t="s">
        <v>179</v>
      </c>
      <c r="D94" s="233">
        <f>SUM(D87:D93)</f>
        <v>1915888</v>
      </c>
      <c r="E94" s="476">
        <f>SUM(E87:E93)</f>
        <v>1094864.6900000002</v>
      </c>
      <c r="F94" s="669">
        <f>SUM(F87:F93)</f>
        <v>821023.30999999994</v>
      </c>
    </row>
    <row r="95" spans="3:6" ht="26.25" customHeight="1" thickBot="1" x14ac:dyDescent="0.4">
      <c r="C95" s="102" t="s">
        <v>180</v>
      </c>
      <c r="D95" s="234">
        <f>+D94*7%</f>
        <v>134112.16</v>
      </c>
      <c r="E95" s="477">
        <f>+IFR!J24</f>
        <v>78571.73</v>
      </c>
      <c r="F95" s="636">
        <f>+D95-E95</f>
        <v>55540.430000000008</v>
      </c>
    </row>
    <row r="96" spans="3:6" ht="23.25" customHeight="1" thickBot="1" x14ac:dyDescent="0.4">
      <c r="C96" s="64" t="s">
        <v>178</v>
      </c>
      <c r="D96" s="235">
        <f>+D94+D95</f>
        <v>2050000.16</v>
      </c>
      <c r="E96" s="478">
        <f>E94+E95</f>
        <v>1173436.4200000002</v>
      </c>
      <c r="F96" s="637">
        <f>+F94+F95</f>
        <v>876563.74</v>
      </c>
    </row>
    <row r="97" spans="5:5" x14ac:dyDescent="0.35">
      <c r="E97" s="674">
        <f>+E96/D96</f>
        <v>0.57240796508035408</v>
      </c>
    </row>
  </sheetData>
  <sheetProtection insertColumns="0" insertRows="0" deleteRows="0"/>
  <mergeCells count="16">
    <mergeCell ref="C1:F1"/>
    <mergeCell ref="C2:F2"/>
    <mergeCell ref="C74:F74"/>
    <mergeCell ref="C85:F85"/>
    <mergeCell ref="C6:F6"/>
    <mergeCell ref="C61:E61"/>
    <mergeCell ref="C39:F39"/>
    <mergeCell ref="B50:F50"/>
    <mergeCell ref="C51:F51"/>
    <mergeCell ref="C62:F62"/>
    <mergeCell ref="B5:F5"/>
    <mergeCell ref="C16:E16"/>
    <mergeCell ref="C27:E27"/>
    <mergeCell ref="C38:E38"/>
    <mergeCell ref="C17:F17"/>
    <mergeCell ref="C28:F28"/>
  </mergeCells>
  <conditionalFormatting sqref="D83">
    <cfRule type="cellIs" dxfId="2" priority="47" operator="notEqual">
      <formula>#REF!</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2 C93"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1 C92" xr:uid="{00000000-0002-0000-0200-000001000000}"/>
    <dataValidation allowBlank="1" showInputMessage="1" showErrorMessage="1" prompt="Services contracted by an organization which follow the normal procurement processes." sqref="C11 C22 C33 C44 C56 C67 C79 C90" xr:uid="{00000000-0002-0000-0200-000002000000}"/>
    <dataValidation allowBlank="1" showInputMessage="1" showErrorMessage="1" prompt="Includes staff and non-staff travel paid for by the organization directly related to a project." sqref="C12 C23 C34 C45 C57 C68 C80 C91"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8 C89"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7 C88" xr:uid="{00000000-0002-0000-0200-000005000000}"/>
    <dataValidation allowBlank="1" showInputMessage="1" showErrorMessage="1" prompt="Includes all related staff and temporary staff costs including base salary, post adjustment and all staff entitlements." sqref="C8 C19 C30 C41 C53 C64 C76 C87" xr:uid="{00000000-0002-0000-0200-000006000000}"/>
    <dataValidation allowBlank="1" showInputMessage="1" showErrorMessage="1" prompt="Output totals must match the original total from Table 1, and will show as red if not. " sqref="D15:F15" xr:uid="{00000000-0002-0000-0200-000007000000}"/>
  </dataValidations>
  <pageMargins left="0.70866141732283472" right="0.70866141732283472" top="0.35433070866141736" bottom="0.35433070866141736" header="0.31496062992125984" footer="0.31496062992125984"/>
  <pageSetup scale="55" fitToHeight="2" orientation="portrait" r:id="rId1"/>
  <rowBreaks count="1" manualBreakCount="1">
    <brk id="6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9B22C-1E3F-4E49-B943-F92FB4A36ACF}">
  <sheetPr>
    <tabColor theme="0"/>
  </sheetPr>
  <dimension ref="A1:L18"/>
  <sheetViews>
    <sheetView workbookViewId="0">
      <selection activeCell="E17" sqref="E17"/>
    </sheetView>
  </sheetViews>
  <sheetFormatPr baseColWidth="10" defaultColWidth="11.453125" defaultRowHeight="14.5" x14ac:dyDescent="0.35"/>
  <cols>
    <col min="2" max="2" width="17.26953125" style="128" customWidth="1"/>
    <col min="5" max="5" width="16.7265625" customWidth="1"/>
    <col min="9" max="9" width="11.453125" style="128"/>
    <col min="12" max="12" width="12.81640625" bestFit="1" customWidth="1"/>
  </cols>
  <sheetData>
    <row r="1" spans="1:12" x14ac:dyDescent="0.35">
      <c r="B1" s="132" t="s">
        <v>255</v>
      </c>
      <c r="E1" s="734" t="s">
        <v>256</v>
      </c>
      <c r="F1" s="734"/>
      <c r="G1" s="734"/>
      <c r="H1" s="734"/>
      <c r="I1" s="734"/>
    </row>
    <row r="2" spans="1:12" x14ac:dyDescent="0.35">
      <c r="A2" t="s">
        <v>257</v>
      </c>
      <c r="B2" s="128">
        <v>228489</v>
      </c>
      <c r="C2" s="128">
        <f>+B2/12</f>
        <v>19040.75</v>
      </c>
      <c r="E2" s="138" t="s">
        <v>257</v>
      </c>
      <c r="F2" s="128">
        <v>228489</v>
      </c>
      <c r="G2" s="128">
        <f>+F2/12</f>
        <v>19040.75</v>
      </c>
      <c r="H2">
        <v>6</v>
      </c>
      <c r="I2" s="128">
        <f>+G2*H2</f>
        <v>114244.5</v>
      </c>
    </row>
    <row r="3" spans="1:12" x14ac:dyDescent="0.35">
      <c r="A3" t="s">
        <v>258</v>
      </c>
      <c r="B3" s="128">
        <v>41918</v>
      </c>
      <c r="C3" s="128">
        <f t="shared" ref="C3:C6" si="0">+B3/12</f>
        <v>3493.1666666666665</v>
      </c>
      <c r="E3" s="138" t="s">
        <v>259</v>
      </c>
      <c r="F3" s="128"/>
      <c r="G3" s="128">
        <v>1600</v>
      </c>
      <c r="H3">
        <v>6</v>
      </c>
      <c r="I3" s="128">
        <f t="shared" ref="I3:I6" si="1">+G3*H3</f>
        <v>9600</v>
      </c>
    </row>
    <row r="4" spans="1:12" x14ac:dyDescent="0.35">
      <c r="A4" t="s">
        <v>260</v>
      </c>
      <c r="B4" s="128">
        <v>25253</v>
      </c>
      <c r="C4" s="128">
        <f t="shared" si="0"/>
        <v>2104.4166666666665</v>
      </c>
      <c r="E4" s="138" t="s">
        <v>261</v>
      </c>
      <c r="F4" s="128"/>
      <c r="G4" s="128">
        <v>550</v>
      </c>
      <c r="H4">
        <v>6</v>
      </c>
      <c r="I4" s="128">
        <f t="shared" si="1"/>
        <v>3300</v>
      </c>
    </row>
    <row r="5" spans="1:12" x14ac:dyDescent="0.35">
      <c r="A5" t="s">
        <v>262</v>
      </c>
      <c r="B5" s="128">
        <v>17275</v>
      </c>
      <c r="C5" s="128">
        <f t="shared" si="0"/>
        <v>1439.5833333333333</v>
      </c>
      <c r="E5" s="138" t="s">
        <v>263</v>
      </c>
      <c r="F5" s="128"/>
      <c r="G5" s="128">
        <v>800</v>
      </c>
      <c r="H5">
        <v>6</v>
      </c>
      <c r="I5" s="128">
        <f t="shared" si="1"/>
        <v>4800</v>
      </c>
    </row>
    <row r="6" spans="1:12" x14ac:dyDescent="0.35">
      <c r="A6" t="s">
        <v>264</v>
      </c>
      <c r="B6" s="128">
        <v>7570</v>
      </c>
      <c r="C6" s="128">
        <f t="shared" si="0"/>
        <v>630.83333333333337</v>
      </c>
      <c r="E6" s="138" t="s">
        <v>265</v>
      </c>
      <c r="F6" s="128"/>
      <c r="G6" s="128">
        <v>250</v>
      </c>
      <c r="H6">
        <v>6</v>
      </c>
      <c r="I6" s="128">
        <f t="shared" si="1"/>
        <v>1500</v>
      </c>
    </row>
    <row r="7" spans="1:12" x14ac:dyDescent="0.35">
      <c r="B7" s="129">
        <f>SUM(B2:B6)</f>
        <v>320505</v>
      </c>
      <c r="G7" s="133">
        <f>SUM(G2:G6)</f>
        <v>22240.75</v>
      </c>
      <c r="I7" s="133">
        <f>SUM(I2:I6)</f>
        <v>133444.5</v>
      </c>
    </row>
    <row r="9" spans="1:12" x14ac:dyDescent="0.35">
      <c r="B9" s="129"/>
      <c r="E9" s="734" t="s">
        <v>266</v>
      </c>
      <c r="F9" s="734"/>
      <c r="G9" s="734"/>
      <c r="H9" s="734"/>
      <c r="I9" s="734"/>
    </row>
    <row r="10" spans="1:12" x14ac:dyDescent="0.35">
      <c r="E10" s="138" t="s">
        <v>257</v>
      </c>
      <c r="F10" s="128">
        <v>228489</v>
      </c>
      <c r="G10" s="128">
        <f>+F10/12</f>
        <v>19040.75</v>
      </c>
      <c r="H10">
        <v>9</v>
      </c>
      <c r="I10" s="128">
        <f>+G10*H10</f>
        <v>171366.75</v>
      </c>
    </row>
    <row r="11" spans="1:12" x14ac:dyDescent="0.35">
      <c r="E11" s="138" t="s">
        <v>258</v>
      </c>
      <c r="F11" s="128">
        <v>41918</v>
      </c>
      <c r="G11" s="128">
        <f t="shared" ref="G11:G14" si="2">+F11/12</f>
        <v>3493.1666666666665</v>
      </c>
      <c r="H11">
        <v>9</v>
      </c>
      <c r="I11" s="128">
        <f t="shared" ref="I11:I14" si="3">+G11*H11</f>
        <v>31438.5</v>
      </c>
      <c r="L11" s="80"/>
    </row>
    <row r="12" spans="1:12" x14ac:dyDescent="0.35">
      <c r="E12" s="138" t="s">
        <v>260</v>
      </c>
      <c r="F12" s="128">
        <v>25253</v>
      </c>
      <c r="G12" s="128">
        <f t="shared" si="2"/>
        <v>2104.4166666666665</v>
      </c>
      <c r="H12">
        <v>9</v>
      </c>
      <c r="I12" s="128">
        <f t="shared" si="3"/>
        <v>18939.75</v>
      </c>
    </row>
    <row r="13" spans="1:12" x14ac:dyDescent="0.35">
      <c r="E13" s="138" t="s">
        <v>262</v>
      </c>
      <c r="F13" s="128">
        <v>17275</v>
      </c>
      <c r="G13" s="128">
        <f t="shared" si="2"/>
        <v>1439.5833333333333</v>
      </c>
      <c r="H13">
        <v>9</v>
      </c>
      <c r="I13" s="128">
        <f t="shared" si="3"/>
        <v>12956.25</v>
      </c>
    </row>
    <row r="14" spans="1:12" x14ac:dyDescent="0.35">
      <c r="E14" s="138" t="s">
        <v>264</v>
      </c>
      <c r="F14" s="128">
        <v>7570</v>
      </c>
      <c r="G14" s="128">
        <f t="shared" si="2"/>
        <v>630.83333333333337</v>
      </c>
      <c r="H14">
        <v>9</v>
      </c>
      <c r="I14" s="128">
        <f t="shared" si="3"/>
        <v>5677.5</v>
      </c>
    </row>
    <row r="15" spans="1:12" x14ac:dyDescent="0.35">
      <c r="G15" s="133">
        <f>SUM(G10:G14)</f>
        <v>26708.75</v>
      </c>
      <c r="I15" s="133">
        <f>SUM(I10:I14)</f>
        <v>240378.75</v>
      </c>
    </row>
    <row r="18" spans="7:9" x14ac:dyDescent="0.35">
      <c r="G18" s="735" t="s">
        <v>267</v>
      </c>
      <c r="H18" s="735"/>
      <c r="I18" s="133">
        <f>I7+I15</f>
        <v>373823.25</v>
      </c>
    </row>
  </sheetData>
  <mergeCells count="3">
    <mergeCell ref="E1:I1"/>
    <mergeCell ref="E9:I9"/>
    <mergeCell ref="G18:H18"/>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4B41-52E7-41FE-88F5-A57CC63F144A}">
  <dimension ref="A1:M152"/>
  <sheetViews>
    <sheetView topLeftCell="A7" workbookViewId="0">
      <pane ySplit="1" topLeftCell="A29" activePane="bottomLeft" state="frozen"/>
      <selection pane="bottomLeft" activeCell="E35" sqref="A35:I35"/>
    </sheetView>
  </sheetViews>
  <sheetFormatPr baseColWidth="10" defaultColWidth="9.1796875" defaultRowHeight="14.5" x14ac:dyDescent="0.35"/>
  <cols>
    <col min="1" max="1" width="40.81640625" style="277" customWidth="1"/>
    <col min="2" max="2" width="35.54296875" style="277" customWidth="1"/>
    <col min="3" max="3" width="12.1796875" style="277" bestFit="1" customWidth="1"/>
    <col min="4" max="4" width="33.453125" style="277" customWidth="1"/>
    <col min="5" max="5" width="14" style="307" customWidth="1"/>
    <col min="6" max="6" width="8.7265625" style="307" bestFit="1" customWidth="1"/>
    <col min="7" max="7" width="10.7265625" style="307" customWidth="1"/>
    <col min="8" max="8" width="8.81640625" style="307" customWidth="1"/>
    <col min="9" max="9" width="10.7265625" style="308" customWidth="1"/>
    <col min="10" max="10" width="18.1796875" style="307" customWidth="1"/>
    <col min="11" max="11" width="2.26953125" style="277" customWidth="1"/>
    <col min="12" max="12" width="9.1796875" style="309"/>
    <col min="13" max="13" width="14.7265625" style="277" bestFit="1" customWidth="1"/>
    <col min="14" max="16384" width="9.1796875" style="277"/>
  </cols>
  <sheetData>
    <row r="1" spans="1:13" ht="24" customHeight="1" x14ac:dyDescent="0.35">
      <c r="A1" s="306" t="s">
        <v>268</v>
      </c>
    </row>
    <row r="2" spans="1:13" x14ac:dyDescent="0.35">
      <c r="A2" s="310" t="s">
        <v>269</v>
      </c>
    </row>
    <row r="3" spans="1:13" x14ac:dyDescent="0.35">
      <c r="A3" s="310" t="s">
        <v>270</v>
      </c>
    </row>
    <row r="4" spans="1:13" ht="15" thickBot="1" x14ac:dyDescent="0.4">
      <c r="A4" s="310"/>
    </row>
    <row r="5" spans="1:13" ht="19" thickBot="1" x14ac:dyDescent="0.5">
      <c r="A5" s="736" t="s">
        <v>271</v>
      </c>
      <c r="B5" s="737"/>
      <c r="C5" s="737"/>
      <c r="D5" s="737"/>
      <c r="E5" s="737"/>
      <c r="F5" s="737"/>
      <c r="G5" s="737"/>
      <c r="H5" s="737"/>
      <c r="I5" s="737"/>
      <c r="J5" s="738"/>
    </row>
    <row r="6" spans="1:13" ht="15" thickBot="1" x14ac:dyDescent="0.4">
      <c r="B6" s="311"/>
      <c r="C6" s="312" t="s">
        <v>272</v>
      </c>
      <c r="D6" s="313">
        <v>4505.0200000000004</v>
      </c>
      <c r="E6" s="314" t="s">
        <v>273</v>
      </c>
      <c r="F6" s="739" t="s">
        <v>274</v>
      </c>
      <c r="G6" s="739"/>
    </row>
    <row r="7" spans="1:13" ht="46.5" customHeight="1" x14ac:dyDescent="0.35">
      <c r="A7" s="315" t="s">
        <v>275</v>
      </c>
      <c r="B7" s="316" t="s">
        <v>276</v>
      </c>
      <c r="C7" s="317" t="s">
        <v>277</v>
      </c>
      <c r="D7" s="316" t="s">
        <v>278</v>
      </c>
      <c r="E7" s="318" t="s">
        <v>279</v>
      </c>
      <c r="F7" s="319" t="s">
        <v>280</v>
      </c>
      <c r="G7" s="318" t="s">
        <v>281</v>
      </c>
      <c r="H7" s="319" t="s">
        <v>282</v>
      </c>
      <c r="I7" s="318" t="s">
        <v>283</v>
      </c>
      <c r="J7" s="320" t="s">
        <v>284</v>
      </c>
    </row>
    <row r="8" spans="1:13" ht="24.75" customHeight="1" x14ac:dyDescent="0.35">
      <c r="A8" s="740" t="str">
        <f>+'[3]Draft PTA 2025'!A7:K7</f>
        <v xml:space="preserve">Résultat 1 : La Coordination, monitoring et rapportage des résultats du PPCP et de ses projets est maintenue et renforcée à travers l’appui du Secrétariat Technique.  </v>
      </c>
      <c r="B8" s="741"/>
      <c r="C8" s="741"/>
      <c r="D8" s="741"/>
      <c r="E8" s="741"/>
      <c r="F8" s="741"/>
      <c r="G8" s="741"/>
      <c r="H8" s="741"/>
      <c r="I8" s="742"/>
      <c r="J8" s="321">
        <f>+J51+J71+J91+J117</f>
        <v>637664</v>
      </c>
    </row>
    <row r="9" spans="1:13" ht="24.75" customHeight="1" x14ac:dyDescent="0.35">
      <c r="A9" s="743" t="s">
        <v>285</v>
      </c>
      <c r="B9" s="744"/>
      <c r="C9" s="744"/>
      <c r="D9" s="744"/>
      <c r="E9" s="744"/>
      <c r="F9" s="744"/>
      <c r="G9" s="744"/>
      <c r="H9" s="744"/>
      <c r="I9" s="744"/>
      <c r="J9" s="745"/>
    </row>
    <row r="10" spans="1:13" ht="26" x14ac:dyDescent="0.35">
      <c r="A10" s="746" t="s">
        <v>286</v>
      </c>
      <c r="B10" s="323" t="s">
        <v>287</v>
      </c>
      <c r="C10" s="324">
        <v>61300</v>
      </c>
      <c r="D10" s="325" t="s">
        <v>288</v>
      </c>
      <c r="E10" s="547">
        <v>15500</v>
      </c>
      <c r="F10" s="547">
        <v>15</v>
      </c>
      <c r="G10" s="547">
        <v>1</v>
      </c>
      <c r="H10" s="547">
        <v>1</v>
      </c>
      <c r="I10" s="547" t="s">
        <v>289</v>
      </c>
      <c r="J10" s="548">
        <f t="shared" ref="J10:J14" si="0">+E10*F10*G10*H10</f>
        <v>232500</v>
      </c>
      <c r="M10" s="328"/>
    </row>
    <row r="11" spans="1:13" ht="21" customHeight="1" x14ac:dyDescent="0.35">
      <c r="A11" s="746"/>
      <c r="B11" s="323" t="s">
        <v>290</v>
      </c>
      <c r="C11" s="324">
        <v>61205</v>
      </c>
      <c r="D11" s="325" t="s">
        <v>291</v>
      </c>
      <c r="E11" s="547">
        <v>300</v>
      </c>
      <c r="F11" s="547">
        <v>15</v>
      </c>
      <c r="G11" s="547">
        <v>1</v>
      </c>
      <c r="H11" s="547">
        <v>1</v>
      </c>
      <c r="I11" s="547" t="s">
        <v>289</v>
      </c>
      <c r="J11" s="548">
        <f t="shared" si="0"/>
        <v>4500</v>
      </c>
      <c r="M11" s="328"/>
    </row>
    <row r="12" spans="1:13" x14ac:dyDescent="0.35">
      <c r="A12" s="746"/>
      <c r="B12" s="323" t="s">
        <v>292</v>
      </c>
      <c r="C12" s="324">
        <v>61305</v>
      </c>
      <c r="D12" s="325" t="s">
        <v>293</v>
      </c>
      <c r="E12" s="547">
        <v>900</v>
      </c>
      <c r="F12" s="547">
        <v>15</v>
      </c>
      <c r="G12" s="547">
        <v>1</v>
      </c>
      <c r="H12" s="547">
        <v>1</v>
      </c>
      <c r="I12" s="547" t="s">
        <v>289</v>
      </c>
      <c r="J12" s="548">
        <f t="shared" si="0"/>
        <v>13500</v>
      </c>
      <c r="M12" s="328"/>
    </row>
    <row r="13" spans="1:13" x14ac:dyDescent="0.35">
      <c r="A13" s="746"/>
      <c r="B13" s="323" t="s">
        <v>294</v>
      </c>
      <c r="C13" s="324">
        <v>61305</v>
      </c>
      <c r="D13" s="325" t="s">
        <v>293</v>
      </c>
      <c r="E13" s="547">
        <v>1500</v>
      </c>
      <c r="F13" s="547">
        <v>15</v>
      </c>
      <c r="G13" s="547">
        <v>1</v>
      </c>
      <c r="H13" s="547">
        <v>1</v>
      </c>
      <c r="I13" s="547" t="s">
        <v>289</v>
      </c>
      <c r="J13" s="548">
        <f t="shared" si="0"/>
        <v>22500</v>
      </c>
      <c r="M13" s="328"/>
    </row>
    <row r="14" spans="1:13" ht="26" x14ac:dyDescent="0.35">
      <c r="A14" s="746"/>
      <c r="B14" s="323" t="s">
        <v>295</v>
      </c>
      <c r="C14" s="324">
        <v>61205</v>
      </c>
      <c r="D14" s="325" t="s">
        <v>291</v>
      </c>
      <c r="E14" s="547">
        <v>800</v>
      </c>
      <c r="F14" s="547">
        <v>15</v>
      </c>
      <c r="G14" s="547">
        <v>1</v>
      </c>
      <c r="H14" s="547">
        <v>1</v>
      </c>
      <c r="I14" s="547" t="s">
        <v>289</v>
      </c>
      <c r="J14" s="548">
        <f t="shared" si="0"/>
        <v>12000</v>
      </c>
    </row>
    <row r="15" spans="1:13" x14ac:dyDescent="0.35">
      <c r="A15" s="747" t="s">
        <v>296</v>
      </c>
      <c r="B15" s="748"/>
      <c r="C15" s="748"/>
      <c r="D15" s="748"/>
      <c r="E15" s="748"/>
      <c r="F15" s="748"/>
      <c r="G15" s="748"/>
      <c r="H15" s="748"/>
      <c r="I15" s="748"/>
      <c r="J15" s="329">
        <f>SUM(J10:J14)</f>
        <v>285000</v>
      </c>
    </row>
    <row r="16" spans="1:13" ht="21.75" customHeight="1" x14ac:dyDescent="0.35">
      <c r="A16" s="746" t="s">
        <v>297</v>
      </c>
      <c r="B16" s="323" t="s">
        <v>298</v>
      </c>
      <c r="C16" s="330">
        <v>72200</v>
      </c>
      <c r="D16" s="331" t="s">
        <v>299</v>
      </c>
      <c r="E16" s="326">
        <v>5000</v>
      </c>
      <c r="F16" s="326">
        <v>1</v>
      </c>
      <c r="G16" s="326">
        <v>1</v>
      </c>
      <c r="H16" s="326">
        <v>1</v>
      </c>
      <c r="I16" s="332" t="s">
        <v>300</v>
      </c>
      <c r="J16" s="327">
        <f t="shared" ref="J16:J34" si="1">+E16*F16*G16*H16</f>
        <v>5000</v>
      </c>
    </row>
    <row r="17" spans="1:13" ht="21.75" customHeight="1" x14ac:dyDescent="0.35">
      <c r="A17" s="746"/>
      <c r="B17" s="323" t="s">
        <v>301</v>
      </c>
      <c r="C17" s="330">
        <v>72200</v>
      </c>
      <c r="D17" s="331" t="s">
        <v>302</v>
      </c>
      <c r="E17" s="332">
        <v>5000</v>
      </c>
      <c r="F17" s="326">
        <v>1</v>
      </c>
      <c r="G17" s="326">
        <v>1</v>
      </c>
      <c r="H17" s="326">
        <v>1</v>
      </c>
      <c r="I17" s="332" t="s">
        <v>300</v>
      </c>
      <c r="J17" s="327">
        <f t="shared" si="1"/>
        <v>5000</v>
      </c>
    </row>
    <row r="18" spans="1:13" ht="21.75" customHeight="1" x14ac:dyDescent="0.35">
      <c r="A18" s="746"/>
      <c r="B18" s="323" t="s">
        <v>303</v>
      </c>
      <c r="C18" s="330">
        <v>72215</v>
      </c>
      <c r="D18" s="331" t="s">
        <v>304</v>
      </c>
      <c r="E18" s="332">
        <v>40000</v>
      </c>
      <c r="F18" s="326">
        <v>1</v>
      </c>
      <c r="G18" s="326">
        <v>1</v>
      </c>
      <c r="H18" s="326">
        <v>1</v>
      </c>
      <c r="I18" s="332" t="s">
        <v>283</v>
      </c>
      <c r="J18" s="327">
        <f t="shared" si="1"/>
        <v>40000</v>
      </c>
    </row>
    <row r="19" spans="1:13" ht="21.75" customHeight="1" x14ac:dyDescent="0.35">
      <c r="A19" s="746"/>
      <c r="B19" s="323" t="s">
        <v>305</v>
      </c>
      <c r="C19" s="330">
        <v>72300</v>
      </c>
      <c r="D19" s="333" t="s">
        <v>306</v>
      </c>
      <c r="E19" s="332">
        <v>12500</v>
      </c>
      <c r="F19" s="326">
        <v>1</v>
      </c>
      <c r="G19" s="326">
        <v>1</v>
      </c>
      <c r="H19" s="326">
        <v>1</v>
      </c>
      <c r="I19" s="332" t="s">
        <v>307</v>
      </c>
      <c r="J19" s="327">
        <f t="shared" si="1"/>
        <v>12500</v>
      </c>
      <c r="M19" s="309"/>
    </row>
    <row r="20" spans="1:13" ht="21.75" customHeight="1" x14ac:dyDescent="0.35">
      <c r="A20" s="746"/>
      <c r="B20" s="323" t="s">
        <v>308</v>
      </c>
      <c r="C20" s="330">
        <v>73400</v>
      </c>
      <c r="D20" s="334" t="s">
        <v>309</v>
      </c>
      <c r="E20" s="332">
        <v>3000</v>
      </c>
      <c r="F20" s="326">
        <v>1</v>
      </c>
      <c r="G20" s="326">
        <v>1</v>
      </c>
      <c r="H20" s="326">
        <v>1</v>
      </c>
      <c r="I20" s="332" t="s">
        <v>310</v>
      </c>
      <c r="J20" s="327">
        <f t="shared" si="1"/>
        <v>3000</v>
      </c>
    </row>
    <row r="21" spans="1:13" ht="28.5" customHeight="1" x14ac:dyDescent="0.35">
      <c r="A21" s="746"/>
      <c r="B21" s="323" t="s">
        <v>311</v>
      </c>
      <c r="C21" s="330">
        <v>72500</v>
      </c>
      <c r="D21" s="334" t="s">
        <v>312</v>
      </c>
      <c r="E21" s="332">
        <v>1000</v>
      </c>
      <c r="F21" s="326">
        <v>1</v>
      </c>
      <c r="G21" s="326">
        <v>1</v>
      </c>
      <c r="H21" s="326">
        <v>1</v>
      </c>
      <c r="I21" s="332" t="s">
        <v>313</v>
      </c>
      <c r="J21" s="327">
        <f t="shared" si="1"/>
        <v>1000</v>
      </c>
    </row>
    <row r="22" spans="1:13" ht="21.75" customHeight="1" x14ac:dyDescent="0.35">
      <c r="A22" s="746"/>
      <c r="B22" s="754" t="s">
        <v>314</v>
      </c>
      <c r="C22" s="330">
        <v>72400</v>
      </c>
      <c r="D22" s="334" t="s">
        <v>315</v>
      </c>
      <c r="E22" s="332">
        <v>500</v>
      </c>
      <c r="F22" s="326">
        <v>1</v>
      </c>
      <c r="G22" s="326">
        <v>1</v>
      </c>
      <c r="H22" s="326">
        <v>15</v>
      </c>
      <c r="I22" s="332" t="s">
        <v>316</v>
      </c>
      <c r="J22" s="327">
        <f t="shared" si="1"/>
        <v>7500</v>
      </c>
    </row>
    <row r="23" spans="1:13" ht="21.75" customHeight="1" x14ac:dyDescent="0.35">
      <c r="A23" s="746"/>
      <c r="B23" s="755"/>
      <c r="C23" s="330">
        <v>72400</v>
      </c>
      <c r="D23" s="334" t="s">
        <v>317</v>
      </c>
      <c r="E23" s="332">
        <v>250</v>
      </c>
      <c r="F23" s="326">
        <v>1</v>
      </c>
      <c r="G23" s="326">
        <v>1</v>
      </c>
      <c r="H23" s="326">
        <v>1</v>
      </c>
      <c r="I23" s="332" t="s">
        <v>318</v>
      </c>
      <c r="J23" s="327">
        <f t="shared" si="1"/>
        <v>250</v>
      </c>
    </row>
    <row r="24" spans="1:13" ht="21.75" customHeight="1" x14ac:dyDescent="0.35">
      <c r="A24" s="746"/>
      <c r="B24" s="755"/>
      <c r="C24" s="330">
        <v>72400</v>
      </c>
      <c r="D24" s="334" t="s">
        <v>319</v>
      </c>
      <c r="E24" s="332">
        <v>98</v>
      </c>
      <c r="F24" s="326">
        <v>1</v>
      </c>
      <c r="G24" s="326">
        <v>1</v>
      </c>
      <c r="H24" s="326">
        <v>15</v>
      </c>
      <c r="I24" s="332" t="s">
        <v>320</v>
      </c>
      <c r="J24" s="327">
        <f t="shared" si="1"/>
        <v>1470</v>
      </c>
    </row>
    <row r="25" spans="1:13" ht="21.75" customHeight="1" x14ac:dyDescent="0.35">
      <c r="A25" s="746"/>
      <c r="B25" s="323" t="s">
        <v>321</v>
      </c>
      <c r="C25" s="330">
        <v>72500</v>
      </c>
      <c r="D25" s="334" t="s">
        <v>322</v>
      </c>
      <c r="E25" s="332">
        <v>500</v>
      </c>
      <c r="F25" s="326">
        <v>1</v>
      </c>
      <c r="G25" s="326">
        <v>1</v>
      </c>
      <c r="H25" s="326">
        <v>1</v>
      </c>
      <c r="I25" s="332">
        <v>0</v>
      </c>
      <c r="J25" s="327">
        <f t="shared" si="1"/>
        <v>500</v>
      </c>
    </row>
    <row r="26" spans="1:13" ht="21.75" customHeight="1" x14ac:dyDescent="0.35">
      <c r="A26" s="746"/>
      <c r="B26" s="323" t="s">
        <v>323</v>
      </c>
      <c r="C26" s="330">
        <v>72500</v>
      </c>
      <c r="D26" s="334" t="s">
        <v>324</v>
      </c>
      <c r="E26" s="332">
        <v>100</v>
      </c>
      <c r="F26" s="326">
        <v>1</v>
      </c>
      <c r="G26" s="326">
        <v>1</v>
      </c>
      <c r="H26" s="326">
        <v>12</v>
      </c>
      <c r="I26" s="332" t="s">
        <v>325</v>
      </c>
      <c r="J26" s="327">
        <f t="shared" si="1"/>
        <v>1200</v>
      </c>
    </row>
    <row r="27" spans="1:13" ht="21.75" customHeight="1" x14ac:dyDescent="0.35">
      <c r="A27" s="746"/>
      <c r="B27" s="754" t="s">
        <v>326</v>
      </c>
      <c r="C27" s="330">
        <v>73100</v>
      </c>
      <c r="D27" s="334" t="s">
        <v>327</v>
      </c>
      <c r="E27" s="332">
        <v>15000</v>
      </c>
      <c r="F27" s="326">
        <v>1</v>
      </c>
      <c r="G27" s="326">
        <v>1</v>
      </c>
      <c r="H27" s="326">
        <v>1</v>
      </c>
      <c r="I27" s="332" t="s">
        <v>328</v>
      </c>
      <c r="J27" s="327">
        <f t="shared" si="1"/>
        <v>15000</v>
      </c>
    </row>
    <row r="28" spans="1:13" ht="21.75" customHeight="1" x14ac:dyDescent="0.35">
      <c r="A28" s="746"/>
      <c r="B28" s="755"/>
      <c r="C28" s="330">
        <v>73100</v>
      </c>
      <c r="D28" s="334" t="s">
        <v>329</v>
      </c>
      <c r="E28" s="332">
        <v>15000</v>
      </c>
      <c r="F28" s="326">
        <v>1</v>
      </c>
      <c r="G28" s="326">
        <v>1</v>
      </c>
      <c r="H28" s="326">
        <v>1</v>
      </c>
      <c r="I28" s="332" t="s">
        <v>328</v>
      </c>
      <c r="J28" s="327">
        <f t="shared" si="1"/>
        <v>15000</v>
      </c>
    </row>
    <row r="29" spans="1:13" ht="21.75" customHeight="1" x14ac:dyDescent="0.35">
      <c r="A29" s="746"/>
      <c r="B29" s="755"/>
      <c r="C29" s="330">
        <v>73100</v>
      </c>
      <c r="D29" s="334" t="s">
        <v>330</v>
      </c>
      <c r="E29" s="332">
        <v>2500</v>
      </c>
      <c r="F29" s="326">
        <v>1</v>
      </c>
      <c r="G29" s="326">
        <v>1</v>
      </c>
      <c r="H29" s="326">
        <v>1</v>
      </c>
      <c r="I29" s="332" t="s">
        <v>331</v>
      </c>
      <c r="J29" s="327">
        <f t="shared" si="1"/>
        <v>2500</v>
      </c>
    </row>
    <row r="30" spans="1:13" ht="21.75" customHeight="1" x14ac:dyDescent="0.35">
      <c r="A30" s="746"/>
      <c r="B30" s="755"/>
      <c r="C30" s="330">
        <v>73100</v>
      </c>
      <c r="D30" s="334" t="s">
        <v>332</v>
      </c>
      <c r="E30" s="332">
        <v>2500</v>
      </c>
      <c r="F30" s="326">
        <v>1</v>
      </c>
      <c r="G30" s="326">
        <v>1</v>
      </c>
      <c r="H30" s="326">
        <v>1</v>
      </c>
      <c r="I30" s="332">
        <v>0</v>
      </c>
      <c r="J30" s="327">
        <f t="shared" si="1"/>
        <v>2500</v>
      </c>
    </row>
    <row r="31" spans="1:13" ht="33" customHeight="1" x14ac:dyDescent="0.35">
      <c r="A31" s="746"/>
      <c r="B31" s="323" t="s">
        <v>333</v>
      </c>
      <c r="C31" s="330">
        <v>73300</v>
      </c>
      <c r="D31" s="334" t="s">
        <v>334</v>
      </c>
      <c r="E31" s="332">
        <v>500</v>
      </c>
      <c r="F31" s="326">
        <v>1</v>
      </c>
      <c r="G31" s="326">
        <v>1</v>
      </c>
      <c r="H31" s="326">
        <v>1</v>
      </c>
      <c r="I31" s="332"/>
      <c r="J31" s="327">
        <f t="shared" si="1"/>
        <v>500</v>
      </c>
    </row>
    <row r="32" spans="1:13" ht="21.75" customHeight="1" x14ac:dyDescent="0.35">
      <c r="A32" s="746"/>
      <c r="B32" s="323" t="s">
        <v>335</v>
      </c>
      <c r="C32" s="330">
        <v>73400</v>
      </c>
      <c r="D32" s="334" t="s">
        <v>336</v>
      </c>
      <c r="E32" s="332">
        <v>500</v>
      </c>
      <c r="F32" s="326">
        <v>1</v>
      </c>
      <c r="G32" s="326">
        <v>1</v>
      </c>
      <c r="H32" s="326">
        <v>1</v>
      </c>
      <c r="I32" s="332"/>
      <c r="J32" s="327">
        <f t="shared" si="1"/>
        <v>500</v>
      </c>
    </row>
    <row r="33" spans="1:10" ht="26.25" customHeight="1" x14ac:dyDescent="0.35">
      <c r="A33" s="746"/>
      <c r="B33" s="323" t="s">
        <v>337</v>
      </c>
      <c r="C33" s="330">
        <v>73500</v>
      </c>
      <c r="D33" s="335" t="s">
        <v>338</v>
      </c>
      <c r="E33" s="332">
        <v>1000</v>
      </c>
      <c r="F33" s="326">
        <v>1</v>
      </c>
      <c r="G33" s="326">
        <v>1</v>
      </c>
      <c r="H33" s="326">
        <v>1</v>
      </c>
      <c r="I33" s="332"/>
      <c r="J33" s="327">
        <f t="shared" si="1"/>
        <v>1000</v>
      </c>
    </row>
    <row r="34" spans="1:10" ht="21.75" customHeight="1" x14ac:dyDescent="0.35">
      <c r="A34" s="746"/>
      <c r="B34" s="323" t="s">
        <v>339</v>
      </c>
      <c r="C34" s="330">
        <v>74500</v>
      </c>
      <c r="D34" s="334" t="s">
        <v>340</v>
      </c>
      <c r="E34" s="332">
        <v>464</v>
      </c>
      <c r="F34" s="326">
        <v>1</v>
      </c>
      <c r="G34" s="326">
        <v>1</v>
      </c>
      <c r="H34" s="326">
        <v>1</v>
      </c>
      <c r="I34" s="332"/>
      <c r="J34" s="327">
        <f t="shared" si="1"/>
        <v>464</v>
      </c>
    </row>
    <row r="35" spans="1:10" x14ac:dyDescent="0.35">
      <c r="A35" s="747" t="s">
        <v>341</v>
      </c>
      <c r="B35" s="748"/>
      <c r="C35" s="748"/>
      <c r="D35" s="748"/>
      <c r="E35" s="748"/>
      <c r="F35" s="748"/>
      <c r="G35" s="748"/>
      <c r="H35" s="748"/>
      <c r="I35" s="748"/>
      <c r="J35" s="329">
        <f>SUM(J16:J34)</f>
        <v>114884</v>
      </c>
    </row>
    <row r="36" spans="1:10" ht="23.25" customHeight="1" x14ac:dyDescent="0.35">
      <c r="A36" s="752" t="s">
        <v>342</v>
      </c>
      <c r="B36" s="754" t="s">
        <v>343</v>
      </c>
      <c r="C36" s="336">
        <v>75705</v>
      </c>
      <c r="D36" s="334" t="s">
        <v>344</v>
      </c>
      <c r="E36" s="326">
        <v>2000</v>
      </c>
      <c r="F36" s="326">
        <v>1</v>
      </c>
      <c r="G36" s="326">
        <v>1</v>
      </c>
      <c r="H36" s="326">
        <v>1</v>
      </c>
      <c r="I36" s="332" t="s">
        <v>289</v>
      </c>
      <c r="J36" s="327">
        <f t="shared" ref="J36:J41" si="2">+E36*F36*G36*H36</f>
        <v>2000</v>
      </c>
    </row>
    <row r="37" spans="1:10" ht="23.25" customHeight="1" x14ac:dyDescent="0.35">
      <c r="A37" s="753"/>
      <c r="B37" s="755"/>
      <c r="C37" s="336">
        <v>75706</v>
      </c>
      <c r="D37" s="334" t="s">
        <v>345</v>
      </c>
      <c r="E37" s="326">
        <v>2500</v>
      </c>
      <c r="F37" s="326">
        <v>1</v>
      </c>
      <c r="G37" s="326">
        <v>1</v>
      </c>
      <c r="H37" s="326">
        <v>1</v>
      </c>
      <c r="I37" s="332" t="s">
        <v>346</v>
      </c>
      <c r="J37" s="327">
        <f t="shared" si="2"/>
        <v>2500</v>
      </c>
    </row>
    <row r="38" spans="1:10" ht="23.25" customHeight="1" x14ac:dyDescent="0.35">
      <c r="A38" s="753"/>
      <c r="B38" s="755"/>
      <c r="C38" s="336">
        <v>75707</v>
      </c>
      <c r="D38" s="334" t="s">
        <v>347</v>
      </c>
      <c r="E38" s="326">
        <v>300</v>
      </c>
      <c r="F38" s="326">
        <v>1</v>
      </c>
      <c r="G38" s="326">
        <v>1</v>
      </c>
      <c r="H38" s="326">
        <v>5</v>
      </c>
      <c r="I38" s="332" t="s">
        <v>289</v>
      </c>
      <c r="J38" s="327">
        <f t="shared" si="2"/>
        <v>1500</v>
      </c>
    </row>
    <row r="39" spans="1:10" ht="23.25" customHeight="1" x14ac:dyDescent="0.35">
      <c r="A39" s="753"/>
      <c r="B39" s="755"/>
      <c r="C39" s="336">
        <v>75705</v>
      </c>
      <c r="D39" s="334" t="s">
        <v>348</v>
      </c>
      <c r="E39" s="326">
        <v>2000</v>
      </c>
      <c r="F39" s="326">
        <v>1</v>
      </c>
      <c r="G39" s="326">
        <v>4</v>
      </c>
      <c r="H39" s="326">
        <v>1</v>
      </c>
      <c r="I39" s="332" t="s">
        <v>289</v>
      </c>
      <c r="J39" s="327">
        <f t="shared" si="2"/>
        <v>8000</v>
      </c>
    </row>
    <row r="40" spans="1:10" ht="23.25" customHeight="1" x14ac:dyDescent="0.35">
      <c r="A40" s="753"/>
      <c r="B40" s="755"/>
      <c r="C40" s="336">
        <v>75706</v>
      </c>
      <c r="D40" s="334" t="s">
        <v>345</v>
      </c>
      <c r="E40" s="326">
        <v>2500</v>
      </c>
      <c r="F40" s="326">
        <v>1</v>
      </c>
      <c r="G40" s="326">
        <v>3</v>
      </c>
      <c r="H40" s="326">
        <v>1</v>
      </c>
      <c r="I40" s="332" t="s">
        <v>346</v>
      </c>
      <c r="J40" s="327">
        <f t="shared" si="2"/>
        <v>7500</v>
      </c>
    </row>
    <row r="41" spans="1:10" ht="23.25" customHeight="1" x14ac:dyDescent="0.35">
      <c r="A41" s="756"/>
      <c r="B41" s="757"/>
      <c r="C41" s="336">
        <v>75707</v>
      </c>
      <c r="D41" s="334" t="s">
        <v>347</v>
      </c>
      <c r="E41" s="326">
        <v>300</v>
      </c>
      <c r="F41" s="326">
        <v>1</v>
      </c>
      <c r="G41" s="326">
        <v>3</v>
      </c>
      <c r="H41" s="326">
        <v>4</v>
      </c>
      <c r="I41" s="332" t="s">
        <v>289</v>
      </c>
      <c r="J41" s="327">
        <f t="shared" si="2"/>
        <v>3600</v>
      </c>
    </row>
    <row r="42" spans="1:10" x14ac:dyDescent="0.35">
      <c r="A42" s="749" t="s">
        <v>349</v>
      </c>
      <c r="B42" s="750"/>
      <c r="C42" s="750"/>
      <c r="D42" s="750"/>
      <c r="E42" s="750"/>
      <c r="F42" s="750"/>
      <c r="G42" s="750"/>
      <c r="H42" s="750"/>
      <c r="I42" s="751"/>
      <c r="J42" s="329">
        <f>SUM(J36:J41)</f>
        <v>25100</v>
      </c>
    </row>
    <row r="43" spans="1:10" ht="24" customHeight="1" x14ac:dyDescent="0.35">
      <c r="A43" s="752" t="s">
        <v>350</v>
      </c>
      <c r="B43" s="754" t="s">
        <v>351</v>
      </c>
      <c r="C43" s="337">
        <v>71600</v>
      </c>
      <c r="D43" s="338" t="s">
        <v>352</v>
      </c>
      <c r="E43" s="326">
        <v>300</v>
      </c>
      <c r="F43" s="326">
        <v>1</v>
      </c>
      <c r="G43" s="326">
        <v>1</v>
      </c>
      <c r="H43" s="326">
        <v>0</v>
      </c>
      <c r="I43" s="332" t="s">
        <v>289</v>
      </c>
      <c r="J43" s="327">
        <f>+E43*F43*G43*H43</f>
        <v>0</v>
      </c>
    </row>
    <row r="44" spans="1:10" ht="24" customHeight="1" x14ac:dyDescent="0.35">
      <c r="A44" s="753"/>
      <c r="B44" s="755"/>
      <c r="C44" s="337">
        <v>71600</v>
      </c>
      <c r="D44" s="338" t="s">
        <v>353</v>
      </c>
      <c r="E44" s="326">
        <v>10000</v>
      </c>
      <c r="F44" s="326">
        <v>1</v>
      </c>
      <c r="G44" s="326">
        <v>1</v>
      </c>
      <c r="H44" s="326">
        <v>1</v>
      </c>
      <c r="I44" s="332" t="s">
        <v>354</v>
      </c>
      <c r="J44" s="327">
        <f>+E44*F44*G44*H44</f>
        <v>10000</v>
      </c>
    </row>
    <row r="45" spans="1:10" ht="24" customHeight="1" x14ac:dyDescent="0.35">
      <c r="A45" s="753"/>
      <c r="B45" s="755"/>
      <c r="C45" s="337">
        <v>71600</v>
      </c>
      <c r="D45" s="338" t="s">
        <v>355</v>
      </c>
      <c r="E45" s="326">
        <v>300</v>
      </c>
      <c r="F45" s="326">
        <v>1</v>
      </c>
      <c r="G45" s="326">
        <v>1</v>
      </c>
      <c r="H45" s="326">
        <v>0</v>
      </c>
      <c r="I45" s="332" t="s">
        <v>289</v>
      </c>
      <c r="J45" s="327">
        <f>+E45*F45*G45*H45</f>
        <v>0</v>
      </c>
    </row>
    <row r="46" spans="1:10" ht="24" customHeight="1" x14ac:dyDescent="0.35">
      <c r="A46" s="753"/>
      <c r="B46" s="755"/>
      <c r="C46" s="337">
        <v>71600</v>
      </c>
      <c r="D46" s="338" t="s">
        <v>353</v>
      </c>
      <c r="E46" s="326">
        <v>10000</v>
      </c>
      <c r="F46" s="326">
        <v>1</v>
      </c>
      <c r="G46" s="326">
        <v>1</v>
      </c>
      <c r="H46" s="326">
        <v>0</v>
      </c>
      <c r="I46" s="332" t="s">
        <v>356</v>
      </c>
      <c r="J46" s="327">
        <f>+E46*F46*G46*H46</f>
        <v>0</v>
      </c>
    </row>
    <row r="47" spans="1:10" ht="30" customHeight="1" x14ac:dyDescent="0.35">
      <c r="A47" s="749" t="s">
        <v>357</v>
      </c>
      <c r="B47" s="750"/>
      <c r="C47" s="750"/>
      <c r="D47" s="750"/>
      <c r="E47" s="750"/>
      <c r="F47" s="750"/>
      <c r="G47" s="750"/>
      <c r="H47" s="750"/>
      <c r="I47" s="751"/>
      <c r="J47" s="329">
        <f>SUM(J43:J46)</f>
        <v>10000</v>
      </c>
    </row>
    <row r="48" spans="1:10" ht="33.75" customHeight="1" x14ac:dyDescent="0.35">
      <c r="A48" s="752" t="s">
        <v>358</v>
      </c>
      <c r="B48" s="754" t="s">
        <v>359</v>
      </c>
      <c r="C48" s="337">
        <v>71600</v>
      </c>
      <c r="D48" s="338" t="s">
        <v>360</v>
      </c>
      <c r="E48" s="326">
        <v>276</v>
      </c>
      <c r="F48" s="326">
        <v>1</v>
      </c>
      <c r="G48" s="326">
        <v>4</v>
      </c>
      <c r="H48" s="326">
        <v>21</v>
      </c>
      <c r="I48" s="332" t="s">
        <v>289</v>
      </c>
      <c r="J48" s="327">
        <v>23180</v>
      </c>
    </row>
    <row r="49" spans="1:10" ht="34.5" customHeight="1" x14ac:dyDescent="0.35">
      <c r="A49" s="753"/>
      <c r="B49" s="755"/>
      <c r="C49" s="337">
        <v>71600</v>
      </c>
      <c r="D49" s="338" t="s">
        <v>353</v>
      </c>
      <c r="E49" s="326">
        <v>500</v>
      </c>
      <c r="F49" s="326">
        <v>1</v>
      </c>
      <c r="G49" s="326">
        <v>4</v>
      </c>
      <c r="H49" s="326">
        <v>1</v>
      </c>
      <c r="I49" s="332" t="s">
        <v>354</v>
      </c>
      <c r="J49" s="327">
        <f>+E49*F49*G49*H49</f>
        <v>2000</v>
      </c>
    </row>
    <row r="50" spans="1:10" ht="30" customHeight="1" x14ac:dyDescent="0.35">
      <c r="A50" s="749" t="s">
        <v>361</v>
      </c>
      <c r="B50" s="750"/>
      <c r="C50" s="750"/>
      <c r="D50" s="750"/>
      <c r="E50" s="750"/>
      <c r="F50" s="750"/>
      <c r="G50" s="750"/>
      <c r="H50" s="750"/>
      <c r="I50" s="751"/>
      <c r="J50" s="329">
        <f>SUM(J48:J49)</f>
        <v>25180</v>
      </c>
    </row>
    <row r="51" spans="1:10" ht="30" customHeight="1" thickBot="1" x14ac:dyDescent="0.4">
      <c r="A51" s="768" t="s">
        <v>362</v>
      </c>
      <c r="B51" s="769"/>
      <c r="C51" s="769"/>
      <c r="D51" s="769"/>
      <c r="E51" s="769"/>
      <c r="F51" s="769"/>
      <c r="G51" s="769"/>
      <c r="H51" s="769"/>
      <c r="I51" s="769"/>
      <c r="J51" s="339">
        <f>+J15+J35+J42+J47+J50</f>
        <v>460164</v>
      </c>
    </row>
    <row r="52" spans="1:10" ht="39.75" customHeight="1" x14ac:dyDescent="0.35">
      <c r="A52" s="770" t="s">
        <v>363</v>
      </c>
      <c r="B52" s="771"/>
      <c r="C52" s="771"/>
      <c r="D52" s="771"/>
      <c r="E52" s="771"/>
      <c r="F52" s="771"/>
      <c r="G52" s="771"/>
      <c r="H52" s="771"/>
      <c r="I52" s="771"/>
      <c r="J52" s="772"/>
    </row>
    <row r="53" spans="1:10" ht="46.5" customHeight="1" x14ac:dyDescent="0.35">
      <c r="A53" s="762" t="s">
        <v>364</v>
      </c>
      <c r="B53" s="754" t="str">
        <f>+'[3]Draft PTA 2025'!B38</f>
        <v>- Recrutement d'un Consultant National et élaboration d'une cartographie</v>
      </c>
      <c r="C53" s="764">
        <v>71300</v>
      </c>
      <c r="D53" s="766" t="s">
        <v>365</v>
      </c>
      <c r="E53" s="758">
        <v>8000</v>
      </c>
      <c r="F53" s="758">
        <v>1</v>
      </c>
      <c r="G53" s="758">
        <v>1</v>
      </c>
      <c r="H53" s="758">
        <v>1</v>
      </c>
      <c r="I53" s="758" t="s">
        <v>289</v>
      </c>
      <c r="J53" s="760">
        <f>+E53*F53*G53*H53</f>
        <v>8000</v>
      </c>
    </row>
    <row r="54" spans="1:10" ht="36.75" customHeight="1" x14ac:dyDescent="0.35">
      <c r="A54" s="763"/>
      <c r="B54" s="757"/>
      <c r="C54" s="765"/>
      <c r="D54" s="767"/>
      <c r="E54" s="759"/>
      <c r="F54" s="759"/>
      <c r="G54" s="759"/>
      <c r="H54" s="759"/>
      <c r="I54" s="759"/>
      <c r="J54" s="761"/>
    </row>
    <row r="55" spans="1:10" ht="22.5" customHeight="1" x14ac:dyDescent="0.35">
      <c r="A55" s="749" t="s">
        <v>366</v>
      </c>
      <c r="B55" s="750"/>
      <c r="C55" s="750"/>
      <c r="D55" s="750"/>
      <c r="E55" s="750"/>
      <c r="F55" s="750"/>
      <c r="G55" s="750"/>
      <c r="H55" s="750"/>
      <c r="I55" s="751"/>
      <c r="J55" s="329">
        <f>SUM(J53:J54)</f>
        <v>8000</v>
      </c>
    </row>
    <row r="56" spans="1:10" ht="73.5" customHeight="1" x14ac:dyDescent="0.35">
      <c r="A56" s="539" t="s">
        <v>367</v>
      </c>
      <c r="B56" s="540" t="str">
        <f>+'[3]Draft PTA 2025'!B40</f>
        <v>- Atelier de consultation national (02 ATELIERS A TANA - 25 PERS) +Consultante (debut 2025)</v>
      </c>
      <c r="C56" s="337"/>
      <c r="D56" s="340" t="s">
        <v>365</v>
      </c>
      <c r="E56" s="332">
        <v>0</v>
      </c>
      <c r="F56" s="326">
        <v>1</v>
      </c>
      <c r="G56" s="326">
        <v>1</v>
      </c>
      <c r="H56" s="326">
        <v>1</v>
      </c>
      <c r="I56" s="332" t="s">
        <v>289</v>
      </c>
      <c r="J56" s="327">
        <f t="shared" ref="J56" si="3">+E56*F56*G56*H56</f>
        <v>0</v>
      </c>
    </row>
    <row r="57" spans="1:10" ht="26.25" customHeight="1" x14ac:dyDescent="0.35">
      <c r="A57" s="747" t="s">
        <v>368</v>
      </c>
      <c r="B57" s="748"/>
      <c r="C57" s="748"/>
      <c r="D57" s="748"/>
      <c r="E57" s="748"/>
      <c r="F57" s="748"/>
      <c r="G57" s="748"/>
      <c r="H57" s="748"/>
      <c r="I57" s="748"/>
      <c r="J57" s="329">
        <f>SUM(J56:J56)</f>
        <v>0</v>
      </c>
    </row>
    <row r="58" spans="1:10" ht="24.75" customHeight="1" x14ac:dyDescent="0.35">
      <c r="A58" s="773" t="s">
        <v>369</v>
      </c>
      <c r="B58" s="754" t="s">
        <v>370</v>
      </c>
      <c r="C58" s="337">
        <v>71600</v>
      </c>
      <c r="D58" s="338" t="s">
        <v>360</v>
      </c>
      <c r="E58" s="332">
        <v>100</v>
      </c>
      <c r="F58" s="326">
        <v>2</v>
      </c>
      <c r="G58" s="326">
        <v>3</v>
      </c>
      <c r="H58" s="326">
        <v>1</v>
      </c>
      <c r="I58" s="332" t="s">
        <v>289</v>
      </c>
      <c r="J58" s="327">
        <f t="shared" ref="J58:J59" si="4">+E58*F58*G58*H58</f>
        <v>600</v>
      </c>
    </row>
    <row r="59" spans="1:10" ht="27.75" customHeight="1" x14ac:dyDescent="0.35">
      <c r="A59" s="774"/>
      <c r="B59" s="755"/>
      <c r="C59" s="337">
        <v>71600</v>
      </c>
      <c r="D59" s="338" t="s">
        <v>371</v>
      </c>
      <c r="E59" s="332">
        <v>150</v>
      </c>
      <c r="F59" s="326">
        <v>2</v>
      </c>
      <c r="G59" s="326">
        <v>3</v>
      </c>
      <c r="H59" s="326">
        <v>1</v>
      </c>
      <c r="I59" s="332" t="s">
        <v>289</v>
      </c>
      <c r="J59" s="327">
        <f t="shared" si="4"/>
        <v>900</v>
      </c>
    </row>
    <row r="60" spans="1:10" ht="27.75" customHeight="1" x14ac:dyDescent="0.35">
      <c r="A60" s="775"/>
      <c r="B60" s="757"/>
      <c r="C60" s="324">
        <v>75700</v>
      </c>
      <c r="D60" s="334" t="s">
        <v>372</v>
      </c>
      <c r="E60" s="332">
        <v>1</v>
      </c>
      <c r="F60" s="326">
        <v>1</v>
      </c>
      <c r="G60" s="326">
        <v>1</v>
      </c>
      <c r="H60" s="326">
        <v>1</v>
      </c>
      <c r="I60" s="332" t="s">
        <v>373</v>
      </c>
      <c r="J60" s="327">
        <v>14000</v>
      </c>
    </row>
    <row r="61" spans="1:10" ht="27.4" customHeight="1" x14ac:dyDescent="0.35">
      <c r="A61" s="747" t="s">
        <v>374</v>
      </c>
      <c r="B61" s="748"/>
      <c r="C61" s="748"/>
      <c r="D61" s="748"/>
      <c r="E61" s="748"/>
      <c r="F61" s="748"/>
      <c r="G61" s="748"/>
      <c r="H61" s="748"/>
      <c r="I61" s="748"/>
      <c r="J61" s="329">
        <f>SUM(J58:J60)</f>
        <v>15500</v>
      </c>
    </row>
    <row r="62" spans="1:10" ht="20.25" hidden="1" customHeight="1" x14ac:dyDescent="0.35">
      <c r="A62" s="746" t="s">
        <v>375</v>
      </c>
      <c r="B62" s="754" t="s">
        <v>376</v>
      </c>
      <c r="C62" s="337">
        <v>71600</v>
      </c>
      <c r="D62" s="338" t="s">
        <v>360</v>
      </c>
      <c r="E62" s="326">
        <v>0</v>
      </c>
      <c r="F62" s="326">
        <v>0</v>
      </c>
      <c r="G62" s="326">
        <v>0</v>
      </c>
      <c r="H62" s="326">
        <v>0</v>
      </c>
      <c r="I62" s="332" t="s">
        <v>289</v>
      </c>
      <c r="J62" s="327">
        <f>+E62*F62*G62*H62</f>
        <v>0</v>
      </c>
    </row>
    <row r="63" spans="1:10" ht="20.25" hidden="1" customHeight="1" x14ac:dyDescent="0.35">
      <c r="A63" s="746"/>
      <c r="B63" s="755"/>
      <c r="C63" s="337">
        <v>71600</v>
      </c>
      <c r="D63" s="338" t="s">
        <v>371</v>
      </c>
      <c r="E63" s="326">
        <v>0</v>
      </c>
      <c r="F63" s="326">
        <v>0</v>
      </c>
      <c r="G63" s="326">
        <v>0</v>
      </c>
      <c r="H63" s="326">
        <v>0</v>
      </c>
      <c r="I63" s="332" t="s">
        <v>356</v>
      </c>
      <c r="J63" s="327">
        <f t="shared" ref="J63:J69" si="5">+E63*F63*G63*H63</f>
        <v>0</v>
      </c>
    </row>
    <row r="64" spans="1:10" ht="20.25" hidden="1" customHeight="1" x14ac:dyDescent="0.35">
      <c r="A64" s="746"/>
      <c r="B64" s="755"/>
      <c r="C64" s="337">
        <v>75700</v>
      </c>
      <c r="D64" s="334" t="s">
        <v>377</v>
      </c>
      <c r="E64" s="326">
        <v>102</v>
      </c>
      <c r="F64" s="326">
        <v>0</v>
      </c>
      <c r="G64" s="326">
        <v>1</v>
      </c>
      <c r="H64" s="326">
        <v>1</v>
      </c>
      <c r="I64" s="332" t="s">
        <v>378</v>
      </c>
      <c r="J64" s="327">
        <f t="shared" si="5"/>
        <v>0</v>
      </c>
    </row>
    <row r="65" spans="1:10" ht="20.25" hidden="1" customHeight="1" x14ac:dyDescent="0.35">
      <c r="A65" s="746"/>
      <c r="B65" s="755"/>
      <c r="C65" s="337">
        <v>75700</v>
      </c>
      <c r="D65" s="334" t="s">
        <v>379</v>
      </c>
      <c r="E65" s="326">
        <v>15</v>
      </c>
      <c r="F65" s="326">
        <v>0</v>
      </c>
      <c r="G65" s="326">
        <v>30</v>
      </c>
      <c r="H65" s="326">
        <v>1</v>
      </c>
      <c r="I65" s="332" t="s">
        <v>289</v>
      </c>
      <c r="J65" s="327">
        <f t="shared" si="5"/>
        <v>0</v>
      </c>
    </row>
    <row r="66" spans="1:10" ht="20.25" hidden="1" customHeight="1" x14ac:dyDescent="0.35">
      <c r="A66" s="746"/>
      <c r="B66" s="755"/>
      <c r="C66" s="337">
        <v>75700</v>
      </c>
      <c r="D66" s="334" t="s">
        <v>380</v>
      </c>
      <c r="E66" s="326">
        <v>5</v>
      </c>
      <c r="F66" s="326">
        <v>0</v>
      </c>
      <c r="G66" s="326">
        <v>30</v>
      </c>
      <c r="H66" s="326">
        <v>1</v>
      </c>
      <c r="I66" s="332" t="s">
        <v>289</v>
      </c>
      <c r="J66" s="327">
        <f t="shared" si="5"/>
        <v>0</v>
      </c>
    </row>
    <row r="67" spans="1:10" ht="20.25" hidden="1" customHeight="1" x14ac:dyDescent="0.35">
      <c r="A67" s="746"/>
      <c r="B67" s="755"/>
      <c r="C67" s="337">
        <v>75700</v>
      </c>
      <c r="D67" s="334" t="s">
        <v>381</v>
      </c>
      <c r="E67" s="326">
        <v>1</v>
      </c>
      <c r="F67" s="326">
        <v>0</v>
      </c>
      <c r="G67" s="326">
        <v>30</v>
      </c>
      <c r="H67" s="326">
        <v>1</v>
      </c>
      <c r="I67" s="332" t="s">
        <v>382</v>
      </c>
      <c r="J67" s="327">
        <f t="shared" si="5"/>
        <v>0</v>
      </c>
    </row>
    <row r="68" spans="1:10" ht="29.25" hidden="1" customHeight="1" x14ac:dyDescent="0.35">
      <c r="A68" s="746"/>
      <c r="B68" s="755"/>
      <c r="C68" s="337">
        <v>75700</v>
      </c>
      <c r="D68" s="334" t="s">
        <v>383</v>
      </c>
      <c r="E68" s="326">
        <v>500</v>
      </c>
      <c r="F68" s="326">
        <v>0</v>
      </c>
      <c r="G68" s="326">
        <v>1</v>
      </c>
      <c r="H68" s="326">
        <v>1</v>
      </c>
      <c r="I68" s="332" t="s">
        <v>384</v>
      </c>
      <c r="J68" s="327">
        <f t="shared" si="5"/>
        <v>0</v>
      </c>
    </row>
    <row r="69" spans="1:10" ht="27.75" hidden="1" customHeight="1" x14ac:dyDescent="0.35">
      <c r="A69" s="746"/>
      <c r="B69" s="757"/>
      <c r="C69" s="337">
        <v>75700</v>
      </c>
      <c r="D69" s="334" t="s">
        <v>385</v>
      </c>
      <c r="E69" s="326">
        <v>500</v>
      </c>
      <c r="F69" s="326">
        <v>0</v>
      </c>
      <c r="G69" s="326">
        <v>1</v>
      </c>
      <c r="H69" s="326">
        <v>1</v>
      </c>
      <c r="I69" s="332" t="s">
        <v>283</v>
      </c>
      <c r="J69" s="327">
        <f t="shared" si="5"/>
        <v>0</v>
      </c>
    </row>
    <row r="70" spans="1:10" ht="36.65" hidden="1" customHeight="1" x14ac:dyDescent="0.35">
      <c r="A70" s="747" t="s">
        <v>386</v>
      </c>
      <c r="B70" s="748"/>
      <c r="C70" s="748"/>
      <c r="D70" s="748"/>
      <c r="E70" s="748"/>
      <c r="F70" s="748"/>
      <c r="G70" s="748"/>
      <c r="H70" s="748"/>
      <c r="I70" s="748"/>
      <c r="J70" s="329">
        <f>SUM(J62:J69)</f>
        <v>0</v>
      </c>
    </row>
    <row r="71" spans="1:10" ht="29.25" customHeight="1" thickBot="1" x14ac:dyDescent="0.4">
      <c r="A71" s="786" t="s">
        <v>387</v>
      </c>
      <c r="B71" s="787"/>
      <c r="C71" s="787"/>
      <c r="D71" s="787"/>
      <c r="E71" s="787"/>
      <c r="F71" s="787"/>
      <c r="G71" s="787"/>
      <c r="H71" s="787"/>
      <c r="I71" s="787"/>
      <c r="J71" s="510">
        <f>+J55+J57+J61</f>
        <v>23500</v>
      </c>
    </row>
    <row r="72" spans="1:10" ht="44.25" customHeight="1" thickBot="1" x14ac:dyDescent="0.4">
      <c r="A72" s="788" t="str">
        <f>+'[3]Draft PTA 2025'!A46:O46</f>
        <v xml:space="preserve">Produit 1.3 : Des mécanismes de coordination entre les projets et les partenaires clés sont mise en place pour assurer la réalisation des résultats stratégiques du portefeuille PBF et la cohérence/synergies entre les projets et les activités </v>
      </c>
      <c r="B72" s="789"/>
      <c r="C72" s="789"/>
      <c r="D72" s="789"/>
      <c r="E72" s="789"/>
      <c r="F72" s="789"/>
      <c r="G72" s="789"/>
      <c r="H72" s="789"/>
      <c r="I72" s="789"/>
      <c r="J72" s="790"/>
    </row>
    <row r="73" spans="1:10" ht="66" customHeight="1" x14ac:dyDescent="0.35">
      <c r="A73" s="791" t="s">
        <v>388</v>
      </c>
      <c r="B73" s="793" t="s">
        <v>61</v>
      </c>
      <c r="C73" s="511">
        <v>75700</v>
      </c>
      <c r="D73" s="503" t="s">
        <v>389</v>
      </c>
      <c r="E73" s="512">
        <v>5000</v>
      </c>
      <c r="F73" s="512">
        <v>1</v>
      </c>
      <c r="G73" s="512">
        <v>1</v>
      </c>
      <c r="H73" s="512">
        <v>1</v>
      </c>
      <c r="I73" s="501" t="s">
        <v>390</v>
      </c>
      <c r="J73" s="513">
        <f>+E73*F73*G73*H73</f>
        <v>5000</v>
      </c>
    </row>
    <row r="74" spans="1:10" ht="63.75" customHeight="1" x14ac:dyDescent="0.35">
      <c r="A74" s="792"/>
      <c r="B74" s="794"/>
      <c r="C74" s="509">
        <v>71300</v>
      </c>
      <c r="D74" s="340" t="s">
        <v>365</v>
      </c>
      <c r="E74" s="326">
        <v>8000</v>
      </c>
      <c r="F74" s="326">
        <v>1</v>
      </c>
      <c r="G74" s="326">
        <v>1</v>
      </c>
      <c r="H74" s="326">
        <v>1</v>
      </c>
      <c r="I74" s="332" t="s">
        <v>391</v>
      </c>
      <c r="J74" s="327">
        <f t="shared" ref="J74" si="6">+E74*F74*G74*H74</f>
        <v>8000</v>
      </c>
    </row>
    <row r="75" spans="1:10" ht="27.75" customHeight="1" x14ac:dyDescent="0.35">
      <c r="A75" s="776" t="s">
        <v>392</v>
      </c>
      <c r="B75" s="777"/>
      <c r="C75" s="777"/>
      <c r="D75" s="777"/>
      <c r="E75" s="777"/>
      <c r="F75" s="777"/>
      <c r="G75" s="777"/>
      <c r="H75" s="777"/>
      <c r="I75" s="781"/>
      <c r="J75" s="329">
        <f>SUM(J73:J74)</f>
        <v>13000</v>
      </c>
    </row>
    <row r="76" spans="1:10" ht="41.25" customHeight="1" x14ac:dyDescent="0.35">
      <c r="A76" s="795" t="s">
        <v>393</v>
      </c>
      <c r="B76" s="796" t="s">
        <v>394</v>
      </c>
      <c r="C76" s="515">
        <v>75700</v>
      </c>
      <c r="D76" s="516" t="s">
        <v>389</v>
      </c>
      <c r="E76" s="517">
        <v>3500</v>
      </c>
      <c r="F76" s="517">
        <v>1</v>
      </c>
      <c r="G76" s="517">
        <v>1</v>
      </c>
      <c r="H76" s="517">
        <v>1</v>
      </c>
      <c r="I76" s="514" t="s">
        <v>289</v>
      </c>
      <c r="J76" s="327">
        <f>+E76*F76*G76*H76</f>
        <v>3500</v>
      </c>
    </row>
    <row r="77" spans="1:10" ht="41.25" customHeight="1" x14ac:dyDescent="0.35">
      <c r="A77" s="795"/>
      <c r="B77" s="796"/>
      <c r="C77" s="515">
        <v>71600</v>
      </c>
      <c r="D77" s="338" t="s">
        <v>360</v>
      </c>
      <c r="E77" s="517">
        <v>3500</v>
      </c>
      <c r="F77" s="517">
        <v>1</v>
      </c>
      <c r="G77" s="517">
        <v>1</v>
      </c>
      <c r="H77" s="517">
        <v>1</v>
      </c>
      <c r="I77" s="514" t="s">
        <v>391</v>
      </c>
      <c r="J77" s="327">
        <f>+E77*F77*G77*H77</f>
        <v>3500</v>
      </c>
    </row>
    <row r="78" spans="1:10" ht="27" customHeight="1" x14ac:dyDescent="0.35">
      <c r="A78" s="776" t="s">
        <v>395</v>
      </c>
      <c r="B78" s="777"/>
      <c r="C78" s="777"/>
      <c r="D78" s="777"/>
      <c r="E78" s="777"/>
      <c r="F78" s="777"/>
      <c r="G78" s="777"/>
      <c r="H78" s="777"/>
      <c r="I78" s="778"/>
      <c r="J78" s="329">
        <f>SUM(J76:J77)</f>
        <v>7000</v>
      </c>
    </row>
    <row r="79" spans="1:10" ht="46.5" customHeight="1" x14ac:dyDescent="0.35">
      <c r="A79" s="795" t="s">
        <v>396</v>
      </c>
      <c r="B79" s="796" t="s">
        <v>397</v>
      </c>
      <c r="C79" s="515">
        <v>75700</v>
      </c>
      <c r="D79" s="516" t="s">
        <v>372</v>
      </c>
      <c r="E79" s="517">
        <v>4000</v>
      </c>
      <c r="F79" s="517">
        <v>1</v>
      </c>
      <c r="G79" s="517">
        <v>1</v>
      </c>
      <c r="H79" s="517">
        <v>1</v>
      </c>
      <c r="I79" s="517" t="s">
        <v>289</v>
      </c>
      <c r="J79" s="519">
        <f>+E79*F79*G79*H79</f>
        <v>4000</v>
      </c>
    </row>
    <row r="80" spans="1:10" ht="46.5" customHeight="1" x14ac:dyDescent="0.35">
      <c r="A80" s="795"/>
      <c r="B80" s="796"/>
      <c r="C80" s="515">
        <v>71600</v>
      </c>
      <c r="D80" s="338" t="s">
        <v>360</v>
      </c>
      <c r="E80" s="517">
        <v>4000</v>
      </c>
      <c r="F80" s="517">
        <v>1</v>
      </c>
      <c r="G80" s="517">
        <v>1</v>
      </c>
      <c r="H80" s="517">
        <v>1</v>
      </c>
      <c r="I80" s="514" t="s">
        <v>391</v>
      </c>
      <c r="J80" s="519">
        <f>+E80*F80*G80*H80</f>
        <v>4000</v>
      </c>
    </row>
    <row r="81" spans="1:10" ht="23.15" customHeight="1" x14ac:dyDescent="0.35">
      <c r="A81" s="779" t="s">
        <v>398</v>
      </c>
      <c r="B81" s="780"/>
      <c r="C81" s="780"/>
      <c r="D81" s="780"/>
      <c r="E81" s="780"/>
      <c r="F81" s="780"/>
      <c r="G81" s="780"/>
      <c r="H81" s="780"/>
      <c r="I81" s="781"/>
      <c r="J81" s="329">
        <f>SUM(J79:J80)</f>
        <v>8000</v>
      </c>
    </row>
    <row r="82" spans="1:10" ht="30" customHeight="1" x14ac:dyDescent="0.35">
      <c r="A82" s="762" t="s">
        <v>399</v>
      </c>
      <c r="B82" s="754"/>
      <c r="C82" s="782">
        <v>75700</v>
      </c>
      <c r="D82" s="784" t="s">
        <v>372</v>
      </c>
      <c r="E82" s="758"/>
      <c r="F82" s="758"/>
      <c r="G82" s="758"/>
      <c r="H82" s="758"/>
      <c r="I82" s="758"/>
      <c r="J82" s="760"/>
    </row>
    <row r="83" spans="1:10" ht="30" customHeight="1" x14ac:dyDescent="0.35">
      <c r="A83" s="763"/>
      <c r="B83" s="757"/>
      <c r="C83" s="783"/>
      <c r="D83" s="785"/>
      <c r="E83" s="759"/>
      <c r="F83" s="759"/>
      <c r="G83" s="759"/>
      <c r="H83" s="759"/>
      <c r="I83" s="759"/>
      <c r="J83" s="761"/>
    </row>
    <row r="84" spans="1:10" ht="33" customHeight="1" x14ac:dyDescent="0.35">
      <c r="A84" s="749" t="s">
        <v>400</v>
      </c>
      <c r="B84" s="750"/>
      <c r="C84" s="750"/>
      <c r="D84" s="750"/>
      <c r="E84" s="750"/>
      <c r="F84" s="750"/>
      <c r="G84" s="750"/>
      <c r="H84" s="750"/>
      <c r="I84" s="751"/>
      <c r="J84" s="329">
        <f>SUM(J82:J83)</f>
        <v>0</v>
      </c>
    </row>
    <row r="85" spans="1:10" ht="64.5" customHeight="1" x14ac:dyDescent="0.35">
      <c r="A85" s="502" t="s">
        <v>401</v>
      </c>
      <c r="B85" s="521" t="s">
        <v>76</v>
      </c>
      <c r="C85" s="324">
        <v>73100</v>
      </c>
      <c r="D85" s="340" t="s">
        <v>365</v>
      </c>
      <c r="E85" s="326">
        <v>15000</v>
      </c>
      <c r="F85" s="326">
        <v>1</v>
      </c>
      <c r="G85" s="326">
        <v>1</v>
      </c>
      <c r="H85" s="326">
        <v>1</v>
      </c>
      <c r="I85" s="326" t="s">
        <v>289</v>
      </c>
      <c r="J85" s="327">
        <f>+E85*F85*G85*H85</f>
        <v>15000</v>
      </c>
    </row>
    <row r="86" spans="1:10" ht="33" customHeight="1" x14ac:dyDescent="0.35">
      <c r="A86" s="543" t="s">
        <v>402</v>
      </c>
      <c r="B86" s="544"/>
      <c r="C86" s="544"/>
      <c r="D86" s="544"/>
      <c r="E86" s="544"/>
      <c r="F86" s="544"/>
      <c r="G86" s="544"/>
      <c r="H86" s="544"/>
      <c r="I86" s="520"/>
      <c r="J86" s="329">
        <f>SUM(J85:J85)</f>
        <v>15000</v>
      </c>
    </row>
    <row r="87" spans="1:10" ht="42.75" customHeight="1" x14ac:dyDescent="0.35">
      <c r="A87" s="805" t="s">
        <v>403</v>
      </c>
      <c r="B87" s="806" t="s">
        <v>81</v>
      </c>
      <c r="C87" s="515">
        <v>72605</v>
      </c>
      <c r="D87" s="545" t="s">
        <v>404</v>
      </c>
      <c r="E87" s="517">
        <v>35000</v>
      </c>
      <c r="F87" s="517">
        <v>1</v>
      </c>
      <c r="G87" s="517">
        <v>1</v>
      </c>
      <c r="H87" s="517">
        <v>1</v>
      </c>
      <c r="I87" s="517" t="s">
        <v>289</v>
      </c>
      <c r="J87" s="519">
        <f>+E87*F87*G87*H87</f>
        <v>35000</v>
      </c>
    </row>
    <row r="88" spans="1:10" ht="42.75" customHeight="1" x14ac:dyDescent="0.35">
      <c r="A88" s="791"/>
      <c r="B88" s="807"/>
      <c r="C88" s="515">
        <v>71600</v>
      </c>
      <c r="D88" s="338" t="s">
        <v>360</v>
      </c>
      <c r="E88" s="517">
        <v>4000</v>
      </c>
      <c r="F88" s="517">
        <v>1</v>
      </c>
      <c r="G88" s="517">
        <v>1</v>
      </c>
      <c r="H88" s="517">
        <v>1</v>
      </c>
      <c r="I88" s="517" t="s">
        <v>391</v>
      </c>
      <c r="J88" s="519">
        <f t="shared" ref="J88:J89" si="7">+E88*F88*G88*H88</f>
        <v>4000</v>
      </c>
    </row>
    <row r="89" spans="1:10" ht="53.25" customHeight="1" x14ac:dyDescent="0.35">
      <c r="A89" s="792"/>
      <c r="B89" s="808"/>
      <c r="C89" s="515">
        <v>75700</v>
      </c>
      <c r="D89" s="542" t="s">
        <v>372</v>
      </c>
      <c r="E89" s="517">
        <v>4000</v>
      </c>
      <c r="F89" s="517">
        <v>1</v>
      </c>
      <c r="G89" s="517">
        <v>1</v>
      </c>
      <c r="H89" s="517">
        <v>1</v>
      </c>
      <c r="I89" s="517" t="s">
        <v>391</v>
      </c>
      <c r="J89" s="519">
        <f t="shared" si="7"/>
        <v>4000</v>
      </c>
    </row>
    <row r="90" spans="1:10" ht="33" customHeight="1" x14ac:dyDescent="0.35">
      <c r="A90" s="797" t="s">
        <v>402</v>
      </c>
      <c r="B90" s="798"/>
      <c r="C90" s="798"/>
      <c r="D90" s="798"/>
      <c r="E90" s="798"/>
      <c r="F90" s="798"/>
      <c r="G90" s="798"/>
      <c r="H90" s="798"/>
      <c r="I90" s="799"/>
      <c r="J90" s="329">
        <f>SUM(J87:J89)</f>
        <v>43000</v>
      </c>
    </row>
    <row r="91" spans="1:10" ht="33.65" customHeight="1" x14ac:dyDescent="0.35">
      <c r="A91" s="800" t="s">
        <v>405</v>
      </c>
      <c r="B91" s="801"/>
      <c r="C91" s="801"/>
      <c r="D91" s="801"/>
      <c r="E91" s="801"/>
      <c r="F91" s="801"/>
      <c r="G91" s="801"/>
      <c r="H91" s="801"/>
      <c r="I91" s="802"/>
      <c r="J91" s="339">
        <f>+J75+J78+J81+J84+J86+J90</f>
        <v>86000</v>
      </c>
    </row>
    <row r="92" spans="1:10" ht="30" customHeight="1" x14ac:dyDescent="0.35">
      <c r="A92" s="803" t="s">
        <v>406</v>
      </c>
      <c r="B92" s="804"/>
      <c r="C92" s="744"/>
      <c r="D92" s="744"/>
      <c r="E92" s="744"/>
      <c r="F92" s="744"/>
      <c r="G92" s="744"/>
      <c r="H92" s="744"/>
      <c r="I92" s="744"/>
      <c r="J92" s="745"/>
    </row>
    <row r="93" spans="1:10" ht="47.25" customHeight="1" x14ac:dyDescent="0.35">
      <c r="A93" s="795" t="s">
        <v>407</v>
      </c>
      <c r="B93" s="819" t="s">
        <v>408</v>
      </c>
      <c r="C93" s="820">
        <v>71200</v>
      </c>
      <c r="D93" s="766" t="s">
        <v>409</v>
      </c>
      <c r="E93" s="758">
        <v>0</v>
      </c>
      <c r="F93" s="758">
        <v>1</v>
      </c>
      <c r="G93" s="758">
        <v>1</v>
      </c>
      <c r="H93" s="758">
        <v>1</v>
      </c>
      <c r="I93" s="758" t="s">
        <v>410</v>
      </c>
      <c r="J93" s="760">
        <f>+E93*F93*G93*H93</f>
        <v>0</v>
      </c>
    </row>
    <row r="94" spans="1:10" ht="31.5" customHeight="1" x14ac:dyDescent="0.35">
      <c r="A94" s="795"/>
      <c r="B94" s="819"/>
      <c r="C94" s="821"/>
      <c r="D94" s="767"/>
      <c r="E94" s="759"/>
      <c r="F94" s="759"/>
      <c r="G94" s="759"/>
      <c r="H94" s="759"/>
      <c r="I94" s="759"/>
      <c r="J94" s="761"/>
    </row>
    <row r="95" spans="1:10" ht="26.25" customHeight="1" x14ac:dyDescent="0.35">
      <c r="A95" s="779" t="s">
        <v>411</v>
      </c>
      <c r="B95" s="780"/>
      <c r="C95" s="750"/>
      <c r="D95" s="750"/>
      <c r="E95" s="750"/>
      <c r="F95" s="750"/>
      <c r="G95" s="750"/>
      <c r="H95" s="750"/>
      <c r="I95" s="751"/>
      <c r="J95" s="329">
        <f>SUM(J93:J94)</f>
        <v>0</v>
      </c>
    </row>
    <row r="96" spans="1:10" ht="29.25" customHeight="1" x14ac:dyDescent="0.35">
      <c r="A96" s="762" t="s">
        <v>412</v>
      </c>
      <c r="B96" s="754" t="s">
        <v>413</v>
      </c>
      <c r="C96" s="813">
        <v>71300</v>
      </c>
      <c r="D96" s="816" t="s">
        <v>414</v>
      </c>
      <c r="E96" s="758">
        <v>8000</v>
      </c>
      <c r="F96" s="758">
        <v>1</v>
      </c>
      <c r="G96" s="758">
        <v>1</v>
      </c>
      <c r="H96" s="758">
        <v>1</v>
      </c>
      <c r="I96" s="758" t="s">
        <v>289</v>
      </c>
      <c r="J96" s="760">
        <f>+E96*F96*G96*H96</f>
        <v>8000</v>
      </c>
    </row>
    <row r="97" spans="1:10" ht="29.25" customHeight="1" x14ac:dyDescent="0.35">
      <c r="A97" s="809"/>
      <c r="B97" s="755"/>
      <c r="C97" s="814"/>
      <c r="D97" s="817"/>
      <c r="E97" s="818"/>
      <c r="F97" s="818"/>
      <c r="G97" s="818"/>
      <c r="H97" s="818"/>
      <c r="I97" s="818"/>
      <c r="J97" s="854"/>
    </row>
    <row r="98" spans="1:10" ht="29.25" customHeight="1" x14ac:dyDescent="0.35">
      <c r="A98" s="809"/>
      <c r="B98" s="755"/>
      <c r="C98" s="814"/>
      <c r="D98" s="817"/>
      <c r="E98" s="818"/>
      <c r="F98" s="818"/>
      <c r="G98" s="818"/>
      <c r="H98" s="818"/>
      <c r="I98" s="818"/>
      <c r="J98" s="854"/>
    </row>
    <row r="99" spans="1:10" ht="29.25" customHeight="1" x14ac:dyDescent="0.35">
      <c r="A99" s="763"/>
      <c r="B99" s="757"/>
      <c r="C99" s="815"/>
      <c r="D99" s="767"/>
      <c r="E99" s="759"/>
      <c r="F99" s="759"/>
      <c r="G99" s="759"/>
      <c r="H99" s="759"/>
      <c r="I99" s="759"/>
      <c r="J99" s="761"/>
    </row>
    <row r="100" spans="1:10" ht="27" customHeight="1" x14ac:dyDescent="0.35">
      <c r="A100" s="749" t="s">
        <v>415</v>
      </c>
      <c r="B100" s="750"/>
      <c r="C100" s="750"/>
      <c r="D100" s="750"/>
      <c r="E100" s="750"/>
      <c r="F100" s="750"/>
      <c r="G100" s="750"/>
      <c r="H100" s="750"/>
      <c r="I100" s="751"/>
      <c r="J100" s="329">
        <f>SUM(J96:J99)</f>
        <v>8000</v>
      </c>
    </row>
    <row r="101" spans="1:10" ht="30.75" customHeight="1" x14ac:dyDescent="0.35">
      <c r="A101" s="762" t="s">
        <v>416</v>
      </c>
      <c r="B101" s="810"/>
      <c r="C101" s="813"/>
      <c r="D101" s="813"/>
      <c r="E101" s="326"/>
      <c r="F101" s="326"/>
      <c r="G101" s="326"/>
      <c r="H101" s="326"/>
      <c r="I101" s="326"/>
      <c r="J101" s="327"/>
    </row>
    <row r="102" spans="1:10" ht="27.75" customHeight="1" x14ac:dyDescent="0.35">
      <c r="A102" s="809"/>
      <c r="B102" s="811"/>
      <c r="C102" s="814"/>
      <c r="D102" s="814"/>
      <c r="E102" s="332"/>
      <c r="F102" s="326"/>
      <c r="G102" s="326"/>
      <c r="H102" s="326"/>
      <c r="I102" s="332"/>
      <c r="J102" s="327"/>
    </row>
    <row r="103" spans="1:10" ht="34.5" customHeight="1" x14ac:dyDescent="0.35">
      <c r="A103" s="763"/>
      <c r="B103" s="812"/>
      <c r="C103" s="815"/>
      <c r="D103" s="815"/>
      <c r="E103" s="332"/>
      <c r="F103" s="326"/>
      <c r="G103" s="326"/>
      <c r="H103" s="326"/>
      <c r="I103" s="332"/>
      <c r="J103" s="327"/>
    </row>
    <row r="104" spans="1:10" ht="23.15" customHeight="1" x14ac:dyDescent="0.35">
      <c r="A104" s="749" t="s">
        <v>417</v>
      </c>
      <c r="B104" s="750"/>
      <c r="C104" s="750"/>
      <c r="D104" s="750"/>
      <c r="E104" s="750"/>
      <c r="F104" s="750"/>
      <c r="G104" s="750"/>
      <c r="H104" s="750"/>
      <c r="I104" s="751"/>
      <c r="J104" s="329">
        <f>SUM(J101:J103)</f>
        <v>0</v>
      </c>
    </row>
    <row r="105" spans="1:10" ht="53.25" customHeight="1" x14ac:dyDescent="0.35">
      <c r="A105" s="762" t="s">
        <v>418</v>
      </c>
      <c r="B105" s="754" t="s">
        <v>419</v>
      </c>
      <c r="C105" s="813">
        <v>71300</v>
      </c>
      <c r="D105" s="822" t="s">
        <v>365</v>
      </c>
      <c r="E105" s="758">
        <v>8500</v>
      </c>
      <c r="F105" s="758">
        <v>1</v>
      </c>
      <c r="G105" s="758">
        <v>1</v>
      </c>
      <c r="H105" s="758">
        <v>1</v>
      </c>
      <c r="I105" s="758" t="s">
        <v>410</v>
      </c>
      <c r="J105" s="760">
        <f>+E105*F105*G105*H105</f>
        <v>8500</v>
      </c>
    </row>
    <row r="106" spans="1:10" ht="30" customHeight="1" x14ac:dyDescent="0.35">
      <c r="A106" s="763"/>
      <c r="B106" s="757"/>
      <c r="C106" s="815"/>
      <c r="D106" s="823"/>
      <c r="E106" s="759"/>
      <c r="F106" s="759"/>
      <c r="G106" s="759"/>
      <c r="H106" s="759"/>
      <c r="I106" s="759"/>
      <c r="J106" s="761"/>
    </row>
    <row r="107" spans="1:10" ht="33" customHeight="1" x14ac:dyDescent="0.35">
      <c r="A107" s="749" t="s">
        <v>420</v>
      </c>
      <c r="B107" s="750"/>
      <c r="C107" s="750"/>
      <c r="D107" s="750"/>
      <c r="E107" s="750"/>
      <c r="F107" s="750"/>
      <c r="G107" s="750"/>
      <c r="H107" s="750"/>
      <c r="I107" s="751"/>
      <c r="J107" s="329">
        <f>SUM(J105:J106)</f>
        <v>8500</v>
      </c>
    </row>
    <row r="108" spans="1:10" ht="43.5" customHeight="1" x14ac:dyDescent="0.35">
      <c r="A108" s="762" t="s">
        <v>421</v>
      </c>
      <c r="B108" s="754" t="s">
        <v>422</v>
      </c>
      <c r="C108" s="337">
        <v>71600</v>
      </c>
      <c r="D108" s="338" t="s">
        <v>360</v>
      </c>
      <c r="E108" s="332">
        <v>100</v>
      </c>
      <c r="F108" s="326">
        <v>10</v>
      </c>
      <c r="G108" s="326">
        <v>5</v>
      </c>
      <c r="H108" s="326">
        <v>1</v>
      </c>
      <c r="I108" s="332" t="s">
        <v>289</v>
      </c>
      <c r="J108" s="327">
        <f t="shared" ref="J108:J109" si="8">+E108*F108*G108*H108</f>
        <v>5000</v>
      </c>
    </row>
    <row r="109" spans="1:10" ht="44.25" customHeight="1" x14ac:dyDescent="0.35">
      <c r="A109" s="809"/>
      <c r="B109" s="755"/>
      <c r="C109" s="337">
        <v>71600</v>
      </c>
      <c r="D109" s="338" t="s">
        <v>371</v>
      </c>
      <c r="E109" s="332">
        <v>100</v>
      </c>
      <c r="F109" s="326">
        <v>10</v>
      </c>
      <c r="G109" s="326">
        <v>5</v>
      </c>
      <c r="H109" s="326">
        <v>1</v>
      </c>
      <c r="I109" s="332" t="s">
        <v>289</v>
      </c>
      <c r="J109" s="327">
        <f t="shared" si="8"/>
        <v>5000</v>
      </c>
    </row>
    <row r="110" spans="1:10" ht="24" customHeight="1" x14ac:dyDescent="0.35">
      <c r="A110" s="749" t="s">
        <v>423</v>
      </c>
      <c r="B110" s="750"/>
      <c r="C110" s="750"/>
      <c r="D110" s="750"/>
      <c r="E110" s="750"/>
      <c r="F110" s="750"/>
      <c r="G110" s="750"/>
      <c r="H110" s="750"/>
      <c r="I110" s="751"/>
      <c r="J110" s="329">
        <f>SUM(J108:J109)</f>
        <v>10000</v>
      </c>
    </row>
    <row r="111" spans="1:10" ht="28.5" customHeight="1" x14ac:dyDescent="0.35">
      <c r="A111" s="762" t="s">
        <v>424</v>
      </c>
      <c r="B111" s="754" t="s">
        <v>425</v>
      </c>
      <c r="C111" s="324">
        <v>75700</v>
      </c>
      <c r="D111" s="334" t="s">
        <v>426</v>
      </c>
      <c r="E111" s="326">
        <v>9000</v>
      </c>
      <c r="F111" s="326">
        <v>1</v>
      </c>
      <c r="G111" s="326">
        <v>1</v>
      </c>
      <c r="H111" s="326">
        <v>1</v>
      </c>
      <c r="I111" s="326" t="s">
        <v>289</v>
      </c>
      <c r="J111" s="327">
        <f>+E111*F111*G111*H111</f>
        <v>9000</v>
      </c>
    </row>
    <row r="112" spans="1:10" ht="28.5" customHeight="1" x14ac:dyDescent="0.35">
      <c r="A112" s="809"/>
      <c r="B112" s="755"/>
      <c r="C112" s="337">
        <v>71600</v>
      </c>
      <c r="D112" s="338" t="s">
        <v>360</v>
      </c>
      <c r="E112" s="332">
        <v>150</v>
      </c>
      <c r="F112" s="326">
        <v>2</v>
      </c>
      <c r="G112" s="326">
        <v>25</v>
      </c>
      <c r="H112" s="326">
        <v>1</v>
      </c>
      <c r="I112" s="332" t="s">
        <v>289</v>
      </c>
      <c r="J112" s="327">
        <f t="shared" ref="J112:J113" si="9">+E112*F112*G112*H112</f>
        <v>7500</v>
      </c>
    </row>
    <row r="113" spans="1:10" ht="45.75" customHeight="1" x14ac:dyDescent="0.35">
      <c r="A113" s="763"/>
      <c r="B113" s="757"/>
      <c r="C113" s="337">
        <v>71600</v>
      </c>
      <c r="D113" s="338" t="s">
        <v>371</v>
      </c>
      <c r="E113" s="332">
        <v>250</v>
      </c>
      <c r="F113" s="326">
        <v>2</v>
      </c>
      <c r="G113" s="326">
        <v>25</v>
      </c>
      <c r="H113" s="326">
        <v>1</v>
      </c>
      <c r="I113" s="332" t="s">
        <v>289</v>
      </c>
      <c r="J113" s="327">
        <f t="shared" si="9"/>
        <v>12500</v>
      </c>
    </row>
    <row r="114" spans="1:10" ht="24" customHeight="1" x14ac:dyDescent="0.35">
      <c r="A114" s="749" t="s">
        <v>427</v>
      </c>
      <c r="B114" s="750"/>
      <c r="C114" s="750"/>
      <c r="D114" s="750"/>
      <c r="E114" s="750"/>
      <c r="F114" s="750"/>
      <c r="G114" s="750"/>
      <c r="H114" s="750"/>
      <c r="I114" s="751"/>
      <c r="J114" s="329">
        <f>SUM(J111:J113)</f>
        <v>29000</v>
      </c>
    </row>
    <row r="115" spans="1:10" ht="87" customHeight="1" x14ac:dyDescent="0.35">
      <c r="A115" s="502" t="s">
        <v>428</v>
      </c>
      <c r="B115" s="504" t="s">
        <v>429</v>
      </c>
      <c r="C115" s="337">
        <v>71300</v>
      </c>
      <c r="D115" s="340" t="s">
        <v>365</v>
      </c>
      <c r="E115" s="332">
        <v>12500</v>
      </c>
      <c r="F115" s="326">
        <v>1</v>
      </c>
      <c r="G115" s="326">
        <v>1</v>
      </c>
      <c r="H115" s="326">
        <v>1</v>
      </c>
      <c r="I115" s="326" t="s">
        <v>289</v>
      </c>
      <c r="J115" s="327">
        <f>+E115*F115*G115*H115</f>
        <v>12500</v>
      </c>
    </row>
    <row r="116" spans="1:10" ht="24" customHeight="1" x14ac:dyDescent="0.35">
      <c r="A116" s="749" t="s">
        <v>430</v>
      </c>
      <c r="B116" s="750"/>
      <c r="C116" s="750"/>
      <c r="D116" s="750"/>
      <c r="E116" s="750"/>
      <c r="F116" s="750"/>
      <c r="G116" s="750"/>
      <c r="H116" s="750"/>
      <c r="I116" s="751"/>
      <c r="J116" s="329">
        <f>SUM(J115:J115)</f>
        <v>12500</v>
      </c>
    </row>
    <row r="117" spans="1:10" ht="24.75" customHeight="1" thickBot="1" x14ac:dyDescent="0.4">
      <c r="A117" s="768" t="s">
        <v>431</v>
      </c>
      <c r="B117" s="769"/>
      <c r="C117" s="769"/>
      <c r="D117" s="769"/>
      <c r="E117" s="769"/>
      <c r="F117" s="769"/>
      <c r="G117" s="769"/>
      <c r="H117" s="769"/>
      <c r="I117" s="769"/>
      <c r="J117" s="339">
        <f>+J95+J100+J104+J107+J110+J114+J116</f>
        <v>68000</v>
      </c>
    </row>
    <row r="118" spans="1:10" ht="32.25" customHeight="1" x14ac:dyDescent="0.35">
      <c r="A118" s="859" t="str">
        <f>+'[3]Draft PTA 2025'!A99:K99</f>
        <v>Résultat 2 : Le Comité de Pilotage et Bureau du Coordonnateur Résident du Système des Nations Unies sont appuyés afin d’assurer leur rôle d’orientation et de suivi stratégique du portefeuille PBF</v>
      </c>
      <c r="B118" s="860"/>
      <c r="C118" s="860"/>
      <c r="D118" s="860"/>
      <c r="E118" s="860"/>
      <c r="F118" s="860"/>
      <c r="G118" s="860"/>
      <c r="H118" s="860"/>
      <c r="I118" s="861"/>
      <c r="J118" s="342">
        <f>+J129+J142</f>
        <v>110000</v>
      </c>
    </row>
    <row r="119" spans="1:10" ht="36.75" customHeight="1" x14ac:dyDescent="0.35">
      <c r="A119" s="862" t="str">
        <f>+'[3]Draft PTA 2025'!A100:O100</f>
        <v>Produit 2.1 : Les capacités du Comité de Pilotage (y compris au niveau technique) et des autres partenaires pertinents sont renforcées pour assurer l'orientation stratégique et le suivi &amp; évaluation des projets du PBF.</v>
      </c>
      <c r="B119" s="863"/>
      <c r="C119" s="863"/>
      <c r="D119" s="863"/>
      <c r="E119" s="863"/>
      <c r="F119" s="863"/>
      <c r="G119" s="863"/>
      <c r="H119" s="863"/>
      <c r="I119" s="863"/>
      <c r="J119" s="864"/>
    </row>
    <row r="120" spans="1:10" ht="30.75" customHeight="1" x14ac:dyDescent="0.35">
      <c r="A120" s="746" t="s">
        <v>432</v>
      </c>
      <c r="B120" s="837" t="s">
        <v>433</v>
      </c>
      <c r="C120" s="324">
        <v>75700</v>
      </c>
      <c r="D120" s="334" t="s">
        <v>389</v>
      </c>
      <c r="E120" s="326">
        <v>100</v>
      </c>
      <c r="F120" s="326">
        <v>5</v>
      </c>
      <c r="G120" s="326">
        <v>1</v>
      </c>
      <c r="H120" s="326">
        <v>1</v>
      </c>
      <c r="I120" s="326" t="s">
        <v>289</v>
      </c>
      <c r="J120" s="327">
        <f>+E120*F120*G120*H120</f>
        <v>500</v>
      </c>
    </row>
    <row r="121" spans="1:10" ht="48.75" customHeight="1" x14ac:dyDescent="0.35">
      <c r="A121" s="746"/>
      <c r="B121" s="839"/>
      <c r="C121" s="324">
        <v>75700</v>
      </c>
      <c r="D121" s="334" t="s">
        <v>434</v>
      </c>
      <c r="E121" s="326">
        <v>45</v>
      </c>
      <c r="F121" s="326">
        <v>5</v>
      </c>
      <c r="G121" s="326">
        <v>20</v>
      </c>
      <c r="H121" s="326">
        <v>1</v>
      </c>
      <c r="I121" s="326" t="s">
        <v>289</v>
      </c>
      <c r="J121" s="327">
        <f>+E121*F121*G121*H121</f>
        <v>4500</v>
      </c>
    </row>
    <row r="122" spans="1:10" ht="23.25" customHeight="1" x14ac:dyDescent="0.35">
      <c r="A122" s="747" t="s">
        <v>435</v>
      </c>
      <c r="B122" s="748"/>
      <c r="C122" s="748"/>
      <c r="D122" s="748"/>
      <c r="E122" s="748"/>
      <c r="F122" s="748"/>
      <c r="G122" s="748"/>
      <c r="H122" s="748"/>
      <c r="I122" s="748"/>
      <c r="J122" s="329">
        <f>SUM(J120:J121)</f>
        <v>5000</v>
      </c>
    </row>
    <row r="123" spans="1:10" ht="73.5" customHeight="1" x14ac:dyDescent="0.35">
      <c r="A123" s="322" t="s">
        <v>436</v>
      </c>
      <c r="B123" s="504" t="s">
        <v>437</v>
      </c>
      <c r="C123" s="343" t="s">
        <v>438</v>
      </c>
      <c r="D123" s="344" t="s">
        <v>439</v>
      </c>
      <c r="E123" s="326">
        <v>10000</v>
      </c>
      <c r="F123" s="326">
        <v>1</v>
      </c>
      <c r="G123" s="326">
        <v>1</v>
      </c>
      <c r="H123" s="326">
        <v>1</v>
      </c>
      <c r="I123" s="326" t="s">
        <v>440</v>
      </c>
      <c r="J123" s="327">
        <f>E123*F123*G123*H123</f>
        <v>10000</v>
      </c>
    </row>
    <row r="124" spans="1:10" ht="27.75" customHeight="1" x14ac:dyDescent="0.35">
      <c r="A124" s="747" t="s">
        <v>441</v>
      </c>
      <c r="B124" s="748"/>
      <c r="C124" s="748"/>
      <c r="D124" s="748"/>
      <c r="E124" s="748"/>
      <c r="F124" s="748"/>
      <c r="G124" s="748"/>
      <c r="H124" s="748"/>
      <c r="I124" s="748"/>
      <c r="J124" s="329">
        <f>SUM(J123:J123)</f>
        <v>10000</v>
      </c>
    </row>
    <row r="125" spans="1:10" ht="30" customHeight="1" x14ac:dyDescent="0.35">
      <c r="A125" s="746" t="s">
        <v>442</v>
      </c>
      <c r="B125" s="837" t="s">
        <v>443</v>
      </c>
      <c r="C125" s="337">
        <v>71600</v>
      </c>
      <c r="D125" s="338" t="s">
        <v>360</v>
      </c>
      <c r="E125" s="332">
        <v>100</v>
      </c>
      <c r="F125" s="326">
        <v>2</v>
      </c>
      <c r="G125" s="326">
        <v>13</v>
      </c>
      <c r="H125" s="326">
        <v>1</v>
      </c>
      <c r="I125" s="332" t="s">
        <v>289</v>
      </c>
      <c r="J125" s="327">
        <v>2500</v>
      </c>
    </row>
    <row r="126" spans="1:10" ht="30" customHeight="1" x14ac:dyDescent="0.35">
      <c r="A126" s="746"/>
      <c r="B126" s="838"/>
      <c r="C126" s="337">
        <v>71600</v>
      </c>
      <c r="D126" s="338" t="s">
        <v>371</v>
      </c>
      <c r="E126" s="332">
        <v>100</v>
      </c>
      <c r="F126" s="326">
        <v>2</v>
      </c>
      <c r="G126" s="326">
        <v>13</v>
      </c>
      <c r="H126" s="326">
        <v>1</v>
      </c>
      <c r="I126" s="332" t="s">
        <v>289</v>
      </c>
      <c r="J126" s="327">
        <v>2500</v>
      </c>
    </row>
    <row r="127" spans="1:10" ht="30" customHeight="1" x14ac:dyDescent="0.35">
      <c r="A127" s="746"/>
      <c r="B127" s="839"/>
      <c r="C127" s="324">
        <v>75700</v>
      </c>
      <c r="D127" s="334" t="s">
        <v>434</v>
      </c>
      <c r="E127" s="326">
        <v>2500</v>
      </c>
      <c r="F127" s="326">
        <v>2</v>
      </c>
      <c r="G127" s="326">
        <v>1</v>
      </c>
      <c r="H127" s="326">
        <v>1</v>
      </c>
      <c r="I127" s="326" t="s">
        <v>289</v>
      </c>
      <c r="J127" s="327">
        <f>E127*F127*G127*H127</f>
        <v>5000</v>
      </c>
    </row>
    <row r="128" spans="1:10" ht="26.25" customHeight="1" x14ac:dyDescent="0.35">
      <c r="A128" s="747" t="s">
        <v>444</v>
      </c>
      <c r="B128" s="748"/>
      <c r="C128" s="748"/>
      <c r="D128" s="748"/>
      <c r="E128" s="748"/>
      <c r="F128" s="748"/>
      <c r="G128" s="748"/>
      <c r="H128" s="748"/>
      <c r="I128" s="748"/>
      <c r="J128" s="329">
        <f>SUM(J125:J127)</f>
        <v>10000</v>
      </c>
    </row>
    <row r="129" spans="1:10" ht="19.5" customHeight="1" x14ac:dyDescent="0.35">
      <c r="A129" s="840" t="s">
        <v>445</v>
      </c>
      <c r="B129" s="841"/>
      <c r="C129" s="841"/>
      <c r="D129" s="841"/>
      <c r="E129" s="841"/>
      <c r="F129" s="841"/>
      <c r="G129" s="841"/>
      <c r="H129" s="841"/>
      <c r="I129" s="841"/>
      <c r="J129" s="341">
        <f>+J122+J124+J128</f>
        <v>25000</v>
      </c>
    </row>
    <row r="130" spans="1:10" ht="46.5" customHeight="1" x14ac:dyDescent="0.35">
      <c r="A130" s="743" t="str">
        <f>+'[3]Draft PTA 2025'!A108:O108</f>
        <v>Produit 2.2 : Le plaidoyer, la communication et le partenariat/création de réseaux sont assures pour promouvoir une meilleure compréhension et connaissance du portefeuille PBF et de ses résultats au sein des autorités nationales, de la société civile, des bailleurs de fonds et du grand public</v>
      </c>
      <c r="B130" s="744"/>
      <c r="C130" s="744"/>
      <c r="D130" s="744"/>
      <c r="E130" s="744"/>
      <c r="F130" s="744"/>
      <c r="G130" s="744"/>
      <c r="H130" s="744"/>
      <c r="I130" s="744"/>
      <c r="J130" s="745"/>
    </row>
    <row r="131" spans="1:10" ht="52.5" hidden="1" customHeight="1" x14ac:dyDescent="0.35">
      <c r="A131" s="836" t="s">
        <v>446</v>
      </c>
      <c r="B131" s="837" t="s">
        <v>447</v>
      </c>
      <c r="C131" s="324">
        <v>75700</v>
      </c>
      <c r="D131" s="334" t="s">
        <v>389</v>
      </c>
      <c r="E131" s="326">
        <v>102</v>
      </c>
      <c r="F131" s="326">
        <v>0</v>
      </c>
      <c r="G131" s="326">
        <v>1</v>
      </c>
      <c r="H131" s="326">
        <v>1</v>
      </c>
      <c r="I131" s="326" t="s">
        <v>289</v>
      </c>
      <c r="J131" s="327">
        <f>+E131*F131*G131*H131</f>
        <v>0</v>
      </c>
    </row>
    <row r="132" spans="1:10" ht="87" customHeight="1" x14ac:dyDescent="0.35">
      <c r="A132" s="746"/>
      <c r="B132" s="838"/>
      <c r="C132" s="855">
        <v>75700</v>
      </c>
      <c r="D132" s="857" t="s">
        <v>426</v>
      </c>
      <c r="E132" s="758">
        <v>5000</v>
      </c>
      <c r="F132" s="758">
        <v>1</v>
      </c>
      <c r="G132" s="758">
        <v>1</v>
      </c>
      <c r="H132" s="758">
        <v>1</v>
      </c>
      <c r="I132" s="758" t="s">
        <v>283</v>
      </c>
      <c r="J132" s="760">
        <f>+E132*F132*G132*H132</f>
        <v>5000</v>
      </c>
    </row>
    <row r="133" spans="1:10" ht="102.75" customHeight="1" x14ac:dyDescent="0.35">
      <c r="A133" s="746"/>
      <c r="B133" s="839"/>
      <c r="C133" s="856"/>
      <c r="D133" s="858"/>
      <c r="E133" s="759"/>
      <c r="F133" s="759"/>
      <c r="G133" s="759"/>
      <c r="H133" s="759"/>
      <c r="I133" s="759"/>
      <c r="J133" s="761"/>
    </row>
    <row r="134" spans="1:10" ht="24.4" customHeight="1" x14ac:dyDescent="0.35">
      <c r="A134" s="747" t="s">
        <v>448</v>
      </c>
      <c r="B134" s="748"/>
      <c r="C134" s="748"/>
      <c r="D134" s="748"/>
      <c r="E134" s="748"/>
      <c r="F134" s="748"/>
      <c r="G134" s="748"/>
      <c r="H134" s="748"/>
      <c r="I134" s="748"/>
      <c r="J134" s="329">
        <f>SUM(J131:J133)</f>
        <v>5000</v>
      </c>
    </row>
    <row r="135" spans="1:10" ht="58.5" customHeight="1" x14ac:dyDescent="0.35">
      <c r="A135" s="845" t="s">
        <v>449</v>
      </c>
      <c r="B135" s="842" t="s">
        <v>450</v>
      </c>
      <c r="C135" s="337">
        <v>71600</v>
      </c>
      <c r="D135" s="338" t="s">
        <v>451</v>
      </c>
      <c r="E135" s="332">
        <v>5000</v>
      </c>
      <c r="F135" s="326">
        <v>1</v>
      </c>
      <c r="G135" s="326">
        <v>1</v>
      </c>
      <c r="H135" s="326">
        <v>1</v>
      </c>
      <c r="I135" s="332" t="s">
        <v>289</v>
      </c>
      <c r="J135" s="327">
        <f>+E135*F135*G135*H135</f>
        <v>5000</v>
      </c>
    </row>
    <row r="136" spans="1:10" ht="43.5" customHeight="1" x14ac:dyDescent="0.35">
      <c r="A136" s="846"/>
      <c r="B136" s="843"/>
      <c r="C136" s="343" t="s">
        <v>438</v>
      </c>
      <c r="D136" s="344" t="s">
        <v>452</v>
      </c>
      <c r="E136" s="326">
        <v>15000</v>
      </c>
      <c r="F136" s="326">
        <v>1</v>
      </c>
      <c r="G136" s="326">
        <v>1</v>
      </c>
      <c r="H136" s="326">
        <v>1</v>
      </c>
      <c r="I136" s="326" t="s">
        <v>289</v>
      </c>
      <c r="J136" s="327">
        <f>E136*F136*G136*H136</f>
        <v>15000</v>
      </c>
    </row>
    <row r="137" spans="1:10" ht="57.75" customHeight="1" x14ac:dyDescent="0.35">
      <c r="A137" s="847"/>
      <c r="B137" s="844"/>
      <c r="C137" s="515">
        <v>72605</v>
      </c>
      <c r="D137" s="545" t="s">
        <v>404</v>
      </c>
      <c r="E137" s="517">
        <v>10000</v>
      </c>
      <c r="F137" s="517">
        <v>1</v>
      </c>
      <c r="G137" s="517">
        <v>1</v>
      </c>
      <c r="H137" s="517">
        <v>1</v>
      </c>
      <c r="I137" s="517" t="s">
        <v>289</v>
      </c>
      <c r="J137" s="519">
        <f>+E137*F137*G137*H137</f>
        <v>10000</v>
      </c>
    </row>
    <row r="138" spans="1:10" ht="27" customHeight="1" x14ac:dyDescent="0.35">
      <c r="A138" s="848" t="s">
        <v>453</v>
      </c>
      <c r="B138" s="849"/>
      <c r="C138" s="748"/>
      <c r="D138" s="748"/>
      <c r="E138" s="748"/>
      <c r="F138" s="748"/>
      <c r="G138" s="748"/>
      <c r="H138" s="748"/>
      <c r="I138" s="748"/>
      <c r="J138" s="329">
        <f>SUM(J135:J137)</f>
        <v>30000</v>
      </c>
    </row>
    <row r="139" spans="1:10" ht="60.75" customHeight="1" x14ac:dyDescent="0.35">
      <c r="A139" s="850" t="s">
        <v>454</v>
      </c>
      <c r="B139" s="852" t="s">
        <v>455</v>
      </c>
      <c r="C139" s="346">
        <v>75700</v>
      </c>
      <c r="D139" s="345" t="s">
        <v>426</v>
      </c>
      <c r="E139" s="541">
        <v>35000</v>
      </c>
      <c r="F139" s="541">
        <v>1</v>
      </c>
      <c r="G139" s="541">
        <v>1</v>
      </c>
      <c r="H139" s="541">
        <v>1</v>
      </c>
      <c r="I139" s="538" t="s">
        <v>283</v>
      </c>
      <c r="J139" s="327">
        <f t="shared" ref="J139" si="10">+E139*F139*G139*H139</f>
        <v>35000</v>
      </c>
    </row>
    <row r="140" spans="1:10" ht="96.75" customHeight="1" x14ac:dyDescent="0.35">
      <c r="A140" s="851"/>
      <c r="B140" s="853"/>
      <c r="C140" s="346">
        <v>71600</v>
      </c>
      <c r="D140" s="338" t="s">
        <v>451</v>
      </c>
      <c r="E140" s="541">
        <v>15000</v>
      </c>
      <c r="F140" s="541">
        <v>1</v>
      </c>
      <c r="G140" s="541">
        <v>1</v>
      </c>
      <c r="H140" s="541">
        <v>1</v>
      </c>
      <c r="I140" s="538" t="s">
        <v>456</v>
      </c>
      <c r="J140" s="327">
        <f>E140*F140*G140*H140</f>
        <v>15000</v>
      </c>
    </row>
    <row r="141" spans="1:10" ht="20.25" customHeight="1" x14ac:dyDescent="0.35">
      <c r="A141" s="747" t="s">
        <v>457</v>
      </c>
      <c r="B141" s="748"/>
      <c r="C141" s="748"/>
      <c r="D141" s="748"/>
      <c r="E141" s="748"/>
      <c r="F141" s="748"/>
      <c r="G141" s="748"/>
      <c r="H141" s="748"/>
      <c r="I141" s="748"/>
      <c r="J141" s="329">
        <f>SUM(J139:J140)</f>
        <v>50000</v>
      </c>
    </row>
    <row r="142" spans="1:10" ht="22.5" customHeight="1" x14ac:dyDescent="0.35">
      <c r="A142" s="840" t="s">
        <v>458</v>
      </c>
      <c r="B142" s="841"/>
      <c r="C142" s="841"/>
      <c r="D142" s="841"/>
      <c r="E142" s="841"/>
      <c r="F142" s="841"/>
      <c r="G142" s="841"/>
      <c r="H142" s="841"/>
      <c r="I142" s="841"/>
      <c r="J142" s="341">
        <f>+J134+J138+J141</f>
        <v>85000</v>
      </c>
    </row>
    <row r="143" spans="1:10" ht="21" customHeight="1" x14ac:dyDescent="0.35">
      <c r="A143" s="825" t="s">
        <v>459</v>
      </c>
      <c r="B143" s="826"/>
      <c r="C143" s="826"/>
      <c r="D143" s="826"/>
      <c r="E143" s="826"/>
      <c r="F143" s="826"/>
      <c r="G143" s="826"/>
      <c r="H143" s="826"/>
      <c r="I143" s="826"/>
      <c r="J143" s="347">
        <f>+J8+J118</f>
        <v>747664</v>
      </c>
    </row>
    <row r="144" spans="1:10" ht="12" customHeight="1" x14ac:dyDescent="0.35">
      <c r="A144" s="827"/>
      <c r="B144" s="828"/>
      <c r="C144" s="828"/>
      <c r="D144" s="828"/>
      <c r="E144" s="828"/>
      <c r="F144" s="828"/>
      <c r="G144" s="828"/>
      <c r="H144" s="828"/>
      <c r="I144" s="828"/>
      <c r="J144" s="829"/>
    </row>
    <row r="145" spans="1:10" ht="19.5" customHeight="1" x14ac:dyDescent="0.35">
      <c r="A145" s="830" t="s">
        <v>460</v>
      </c>
      <c r="B145" s="831"/>
      <c r="C145" s="831"/>
      <c r="D145" s="831"/>
      <c r="E145" s="831"/>
      <c r="F145" s="831"/>
      <c r="G145" s="831"/>
      <c r="H145" s="832"/>
      <c r="I145" s="348">
        <v>7.0000000000000007E-2</v>
      </c>
      <c r="J145" s="321">
        <f>+J143*I145</f>
        <v>52336.480000000003</v>
      </c>
    </row>
    <row r="146" spans="1:10" ht="18.75" customHeight="1" thickBot="1" x14ac:dyDescent="0.4">
      <c r="A146" s="833" t="s">
        <v>461</v>
      </c>
      <c r="B146" s="834"/>
      <c r="C146" s="834"/>
      <c r="D146" s="834"/>
      <c r="E146" s="834"/>
      <c r="F146" s="834"/>
      <c r="G146" s="834"/>
      <c r="H146" s="834"/>
      <c r="I146" s="834"/>
      <c r="J146" s="349">
        <f>+J8+J118+J145</f>
        <v>800000.48</v>
      </c>
    </row>
    <row r="147" spans="1:10" ht="9" customHeight="1" x14ac:dyDescent="0.35">
      <c r="A147" s="65"/>
      <c r="B147" s="65"/>
      <c r="C147" s="65"/>
      <c r="D147" s="65"/>
      <c r="E147" s="350"/>
      <c r="F147" s="350"/>
      <c r="G147" s="350"/>
      <c r="H147" s="835"/>
      <c r="I147" s="835"/>
      <c r="J147" s="351"/>
    </row>
    <row r="148" spans="1:10" x14ac:dyDescent="0.35">
      <c r="A148" s="277" t="s">
        <v>462</v>
      </c>
      <c r="C148" s="277" t="s">
        <v>463</v>
      </c>
    </row>
    <row r="149" spans="1:10" ht="18.5" x14ac:dyDescent="0.45">
      <c r="J149" s="352"/>
    </row>
    <row r="151" spans="1:10" x14ac:dyDescent="0.35">
      <c r="A151" s="353" t="s">
        <v>464</v>
      </c>
      <c r="B151" s="353"/>
      <c r="C151" s="824" t="s">
        <v>465</v>
      </c>
      <c r="D151" s="824"/>
    </row>
    <row r="152" spans="1:10" x14ac:dyDescent="0.35">
      <c r="A152" s="824" t="s">
        <v>466</v>
      </c>
      <c r="B152" s="824"/>
      <c r="C152" s="824" t="s">
        <v>467</v>
      </c>
      <c r="D152" s="824"/>
    </row>
  </sheetData>
  <mergeCells count="149">
    <mergeCell ref="J96:J99"/>
    <mergeCell ref="C132:C133"/>
    <mergeCell ref="D132:D133"/>
    <mergeCell ref="E132:E133"/>
    <mergeCell ref="F132:F133"/>
    <mergeCell ref="G132:G133"/>
    <mergeCell ref="H132:H133"/>
    <mergeCell ref="I132:I133"/>
    <mergeCell ref="J132:J133"/>
    <mergeCell ref="A122:I122"/>
    <mergeCell ref="A124:I124"/>
    <mergeCell ref="A125:A127"/>
    <mergeCell ref="B125:B127"/>
    <mergeCell ref="A128:I128"/>
    <mergeCell ref="A129:I129"/>
    <mergeCell ref="A116:I116"/>
    <mergeCell ref="A117:I117"/>
    <mergeCell ref="A118:I118"/>
    <mergeCell ref="A119:J119"/>
    <mergeCell ref="A120:A121"/>
    <mergeCell ref="B120:B121"/>
    <mergeCell ref="A110:I110"/>
    <mergeCell ref="A111:A113"/>
    <mergeCell ref="B111:B113"/>
    <mergeCell ref="A152:B152"/>
    <mergeCell ref="C152:D152"/>
    <mergeCell ref="A143:I143"/>
    <mergeCell ref="A144:J144"/>
    <mergeCell ref="A145:H145"/>
    <mergeCell ref="A146:I146"/>
    <mergeCell ref="H147:I147"/>
    <mergeCell ref="C151:D151"/>
    <mergeCell ref="A130:J130"/>
    <mergeCell ref="A131:A133"/>
    <mergeCell ref="B131:B133"/>
    <mergeCell ref="A134:I134"/>
    <mergeCell ref="A141:I141"/>
    <mergeCell ref="A142:I142"/>
    <mergeCell ref="B135:B137"/>
    <mergeCell ref="A135:A137"/>
    <mergeCell ref="A138:I138"/>
    <mergeCell ref="A139:A140"/>
    <mergeCell ref="B139:B140"/>
    <mergeCell ref="A114:I114"/>
    <mergeCell ref="H105:H106"/>
    <mergeCell ref="I105:I106"/>
    <mergeCell ref="J105:J106"/>
    <mergeCell ref="A107:I107"/>
    <mergeCell ref="A108:A109"/>
    <mergeCell ref="B108:B109"/>
    <mergeCell ref="A105:A106"/>
    <mergeCell ref="C105:C106"/>
    <mergeCell ref="D105:D106"/>
    <mergeCell ref="E105:E106"/>
    <mergeCell ref="F105:F106"/>
    <mergeCell ref="G105:G106"/>
    <mergeCell ref="B105:B106"/>
    <mergeCell ref="A100:I100"/>
    <mergeCell ref="A101:A103"/>
    <mergeCell ref="B101:B103"/>
    <mergeCell ref="C101:C103"/>
    <mergeCell ref="D101:D103"/>
    <mergeCell ref="A104:I104"/>
    <mergeCell ref="G93:G94"/>
    <mergeCell ref="H93:H94"/>
    <mergeCell ref="I93:I94"/>
    <mergeCell ref="C96:C99"/>
    <mergeCell ref="D96:D99"/>
    <mergeCell ref="E96:E99"/>
    <mergeCell ref="F96:F99"/>
    <mergeCell ref="G96:G99"/>
    <mergeCell ref="H96:H99"/>
    <mergeCell ref="I96:I99"/>
    <mergeCell ref="A95:I95"/>
    <mergeCell ref="A96:A99"/>
    <mergeCell ref="B96:B99"/>
    <mergeCell ref="A93:A94"/>
    <mergeCell ref="B93:B94"/>
    <mergeCell ref="C93:C94"/>
    <mergeCell ref="D93:D94"/>
    <mergeCell ref="E93:E94"/>
    <mergeCell ref="A79:A80"/>
    <mergeCell ref="B79:B80"/>
    <mergeCell ref="F93:F94"/>
    <mergeCell ref="A90:I90"/>
    <mergeCell ref="A91:I91"/>
    <mergeCell ref="A92:J92"/>
    <mergeCell ref="G82:G83"/>
    <mergeCell ref="H82:H83"/>
    <mergeCell ref="I82:I83"/>
    <mergeCell ref="J82:J83"/>
    <mergeCell ref="A84:I84"/>
    <mergeCell ref="J93:J94"/>
    <mergeCell ref="A87:A89"/>
    <mergeCell ref="B87:B89"/>
    <mergeCell ref="A50:I50"/>
    <mergeCell ref="A51:I51"/>
    <mergeCell ref="A52:J52"/>
    <mergeCell ref="A58:A60"/>
    <mergeCell ref="B58:B60"/>
    <mergeCell ref="A78:I78"/>
    <mergeCell ref="A81:I81"/>
    <mergeCell ref="A82:A83"/>
    <mergeCell ref="B82:B83"/>
    <mergeCell ref="C82:C83"/>
    <mergeCell ref="D82:D83"/>
    <mergeCell ref="E82:E83"/>
    <mergeCell ref="F82:F83"/>
    <mergeCell ref="A71:I71"/>
    <mergeCell ref="A72:J72"/>
    <mergeCell ref="A73:A74"/>
    <mergeCell ref="B73:B74"/>
    <mergeCell ref="A75:I75"/>
    <mergeCell ref="A61:I61"/>
    <mergeCell ref="A62:A69"/>
    <mergeCell ref="B62:B69"/>
    <mergeCell ref="A70:I70"/>
    <mergeCell ref="A76:A77"/>
    <mergeCell ref="B76:B77"/>
    <mergeCell ref="G53:G54"/>
    <mergeCell ref="H53:H54"/>
    <mergeCell ref="I53:I54"/>
    <mergeCell ref="J53:J54"/>
    <mergeCell ref="A55:I55"/>
    <mergeCell ref="A57:I57"/>
    <mergeCell ref="A53:A54"/>
    <mergeCell ref="B53:B54"/>
    <mergeCell ref="C53:C54"/>
    <mergeCell ref="D53:D54"/>
    <mergeCell ref="E53:E54"/>
    <mergeCell ref="F53:F54"/>
    <mergeCell ref="A5:J5"/>
    <mergeCell ref="F6:G6"/>
    <mergeCell ref="A8:I8"/>
    <mergeCell ref="A9:J9"/>
    <mergeCell ref="A10:A14"/>
    <mergeCell ref="A15:I15"/>
    <mergeCell ref="A42:I42"/>
    <mergeCell ref="A48:A49"/>
    <mergeCell ref="B48:B49"/>
    <mergeCell ref="A43:A46"/>
    <mergeCell ref="B43:B46"/>
    <mergeCell ref="A47:I47"/>
    <mergeCell ref="A16:A34"/>
    <mergeCell ref="B22:B24"/>
    <mergeCell ref="B27:B30"/>
    <mergeCell ref="A35:I35"/>
    <mergeCell ref="A36:A41"/>
    <mergeCell ref="B36:B41"/>
  </mergeCells>
  <pageMargins left="0.7" right="0.7" top="0.75" bottom="0.75" header="0.3" footer="0.3"/>
  <ignoredErrors>
    <ignoredError sqref="J42 J35 J15 J4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B14"/>
  <sheetViews>
    <sheetView showGridLines="0" workbookViewId="0">
      <selection activeCell="F10" sqref="F10"/>
    </sheetView>
  </sheetViews>
  <sheetFormatPr baseColWidth="10" defaultColWidth="8.81640625" defaultRowHeight="14.5" x14ac:dyDescent="0.35"/>
  <cols>
    <col min="2" max="2" width="73.26953125" customWidth="1"/>
  </cols>
  <sheetData>
    <row r="1" spans="2:2" ht="15" thickBot="1" x14ac:dyDescent="0.4"/>
    <row r="2" spans="2:2" ht="15" thickBot="1" x14ac:dyDescent="0.4">
      <c r="B2" s="54" t="s">
        <v>468</v>
      </c>
    </row>
    <row r="3" spans="2:2" ht="70.5" customHeight="1" x14ac:dyDescent="0.35">
      <c r="B3" s="55" t="s">
        <v>469</v>
      </c>
    </row>
    <row r="4" spans="2:2" ht="58" x14ac:dyDescent="0.35">
      <c r="B4" s="52" t="s">
        <v>470</v>
      </c>
    </row>
    <row r="5" spans="2:2" x14ac:dyDescent="0.35">
      <c r="B5" s="52"/>
    </row>
    <row r="6" spans="2:2" ht="58" x14ac:dyDescent="0.35">
      <c r="B6" s="51" t="s">
        <v>471</v>
      </c>
    </row>
    <row r="7" spans="2:2" x14ac:dyDescent="0.35">
      <c r="B7" s="52"/>
    </row>
    <row r="8" spans="2:2" ht="72.5" x14ac:dyDescent="0.35">
      <c r="B8" s="51" t="s">
        <v>472</v>
      </c>
    </row>
    <row r="9" spans="2:2" x14ac:dyDescent="0.35">
      <c r="B9" s="52"/>
    </row>
    <row r="10" spans="2:2" ht="29" x14ac:dyDescent="0.35">
      <c r="B10" s="52" t="s">
        <v>473</v>
      </c>
    </row>
    <row r="11" spans="2:2" x14ac:dyDescent="0.35">
      <c r="B11" s="52"/>
    </row>
    <row r="12" spans="2:2" ht="72.5" x14ac:dyDescent="0.35">
      <c r="B12" s="51" t="s">
        <v>474</v>
      </c>
    </row>
    <row r="13" spans="2:2" x14ac:dyDescent="0.35">
      <c r="B13" s="52"/>
    </row>
    <row r="14" spans="2:2" ht="58.5" thickBot="1" x14ac:dyDescent="0.4">
      <c r="B14" s="53" t="s">
        <v>475</v>
      </c>
    </row>
  </sheetData>
  <sheetProtection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181E-957E-4065-B848-67379FE6076D}">
  <dimension ref="A1:BR64540"/>
  <sheetViews>
    <sheetView workbookViewId="0">
      <selection activeCell="G9" sqref="G9"/>
    </sheetView>
  </sheetViews>
  <sheetFormatPr baseColWidth="10" defaultColWidth="11.453125" defaultRowHeight="14.5" x14ac:dyDescent="0.35"/>
  <sheetData>
    <row r="1" spans="1:70" ht="22.5" customHeight="1" x14ac:dyDescent="0.65">
      <c r="I1" s="299" t="s">
        <v>476</v>
      </c>
      <c r="J1" s="300"/>
      <c r="K1" s="300"/>
      <c r="L1" s="300"/>
    </row>
    <row r="2" spans="1:70" x14ac:dyDescent="0.35">
      <c r="A2" s="301" t="s">
        <v>477</v>
      </c>
      <c r="B2" s="302" t="s">
        <v>478</v>
      </c>
      <c r="C2" s="302" t="s">
        <v>479</v>
      </c>
      <c r="D2" s="303" t="s">
        <v>480</v>
      </c>
      <c r="E2" s="303" t="s">
        <v>481</v>
      </c>
      <c r="F2" s="302" t="s">
        <v>482</v>
      </c>
      <c r="G2" s="302" t="s">
        <v>483</v>
      </c>
      <c r="H2" s="302" t="s">
        <v>484</v>
      </c>
      <c r="I2" s="302" t="s">
        <v>485</v>
      </c>
      <c r="J2" s="302" t="s">
        <v>486</v>
      </c>
      <c r="K2" s="302" t="s">
        <v>487</v>
      </c>
      <c r="L2" s="301" t="s">
        <v>488</v>
      </c>
      <c r="M2" s="302" t="s">
        <v>489</v>
      </c>
      <c r="N2" s="302" t="s">
        <v>490</v>
      </c>
      <c r="O2" s="302" t="s">
        <v>487</v>
      </c>
      <c r="P2" s="302" t="s">
        <v>484</v>
      </c>
      <c r="Q2" s="301" t="s">
        <v>491</v>
      </c>
      <c r="R2" s="302" t="s">
        <v>492</v>
      </c>
      <c r="S2" s="302" t="s">
        <v>493</v>
      </c>
      <c r="T2" s="302">
        <v>32714706</v>
      </c>
      <c r="U2" s="302"/>
      <c r="V2" s="302"/>
      <c r="W2" s="303" t="s">
        <v>494</v>
      </c>
      <c r="X2" s="302" t="s">
        <v>495</v>
      </c>
      <c r="Y2" s="302" t="s">
        <v>496</v>
      </c>
      <c r="Z2" s="302" t="s">
        <v>497</v>
      </c>
      <c r="AA2" s="302" t="s">
        <v>498</v>
      </c>
      <c r="AB2" s="302" t="s">
        <v>499</v>
      </c>
      <c r="AC2" s="302" t="s">
        <v>500</v>
      </c>
      <c r="AD2" s="304">
        <v>793800</v>
      </c>
      <c r="AE2" s="304">
        <v>793800</v>
      </c>
      <c r="AF2" s="302" t="s">
        <v>273</v>
      </c>
      <c r="AG2" s="302">
        <v>2.2319000000000001E-4</v>
      </c>
      <c r="AH2" s="304">
        <v>177.17</v>
      </c>
      <c r="AI2" s="304">
        <v>177.17</v>
      </c>
      <c r="AJ2" s="302" t="s">
        <v>501</v>
      </c>
      <c r="AK2" s="302" t="s">
        <v>502</v>
      </c>
      <c r="AL2" s="301" t="s">
        <v>503</v>
      </c>
      <c r="AM2" s="302">
        <v>34810</v>
      </c>
      <c r="AN2" s="302">
        <v>72130</v>
      </c>
      <c r="AO2" s="301" t="s">
        <v>477</v>
      </c>
      <c r="AP2" s="301" t="s">
        <v>504</v>
      </c>
      <c r="AQ2" s="302" t="s">
        <v>505</v>
      </c>
      <c r="AR2" s="302" t="s">
        <v>506</v>
      </c>
      <c r="AS2" s="303" t="s">
        <v>494</v>
      </c>
      <c r="AT2" s="302" t="s">
        <v>482</v>
      </c>
      <c r="AU2" s="302" t="s">
        <v>507</v>
      </c>
      <c r="AV2" s="304" t="s">
        <v>508</v>
      </c>
      <c r="AW2" s="302"/>
      <c r="AX2" s="302" t="s">
        <v>509</v>
      </c>
      <c r="AY2" s="304" t="s">
        <v>508</v>
      </c>
      <c r="AZ2" s="302">
        <v>1040785</v>
      </c>
      <c r="BA2" s="302" t="s">
        <v>510</v>
      </c>
      <c r="BB2" s="302" t="s">
        <v>511</v>
      </c>
      <c r="BC2" s="302" t="s">
        <v>512</v>
      </c>
      <c r="BD2" s="302" t="s">
        <v>513</v>
      </c>
      <c r="BE2" s="303" t="s">
        <v>514</v>
      </c>
      <c r="BF2" s="302" t="s">
        <v>273</v>
      </c>
      <c r="BG2" s="304" t="s">
        <v>508</v>
      </c>
      <c r="BH2" s="302"/>
      <c r="BI2" s="302"/>
      <c r="BJ2" s="302"/>
      <c r="BK2" s="302"/>
      <c r="BL2" s="302"/>
      <c r="BM2" s="302"/>
      <c r="BN2" s="302"/>
      <c r="BO2" s="302"/>
      <c r="BP2" s="302"/>
      <c r="BQ2" s="302"/>
      <c r="BR2" s="302"/>
    </row>
    <row r="3" spans="1:70" x14ac:dyDescent="0.35">
      <c r="A3" s="301" t="s">
        <v>477</v>
      </c>
      <c r="B3" s="302" t="s">
        <v>478</v>
      </c>
      <c r="C3" s="302" t="s">
        <v>479</v>
      </c>
      <c r="D3" s="303" t="s">
        <v>480</v>
      </c>
      <c r="E3" s="303" t="s">
        <v>481</v>
      </c>
      <c r="F3" s="302" t="s">
        <v>482</v>
      </c>
      <c r="G3" s="302" t="s">
        <v>483</v>
      </c>
      <c r="H3" s="302" t="s">
        <v>484</v>
      </c>
      <c r="I3" s="302" t="s">
        <v>485</v>
      </c>
      <c r="J3" s="302" t="s">
        <v>486</v>
      </c>
      <c r="K3" s="302" t="s">
        <v>487</v>
      </c>
      <c r="L3" s="301" t="s">
        <v>488</v>
      </c>
      <c r="M3" s="302" t="s">
        <v>489</v>
      </c>
      <c r="N3" s="302" t="s">
        <v>490</v>
      </c>
      <c r="O3" s="302" t="s">
        <v>487</v>
      </c>
      <c r="P3" s="302" t="s">
        <v>484</v>
      </c>
      <c r="Q3" s="301" t="s">
        <v>491</v>
      </c>
      <c r="R3" s="302" t="s">
        <v>492</v>
      </c>
      <c r="S3" s="302" t="s">
        <v>493</v>
      </c>
      <c r="T3" s="302">
        <v>40424973</v>
      </c>
      <c r="U3" s="302"/>
      <c r="V3" s="302"/>
      <c r="W3" s="303" t="s">
        <v>515</v>
      </c>
      <c r="X3" s="302" t="s">
        <v>495</v>
      </c>
      <c r="Y3" s="302" t="s">
        <v>496</v>
      </c>
      <c r="Z3" s="302" t="s">
        <v>497</v>
      </c>
      <c r="AA3" s="302" t="s">
        <v>498</v>
      </c>
      <c r="AB3" s="302" t="s">
        <v>499</v>
      </c>
      <c r="AC3" s="302" t="s">
        <v>500</v>
      </c>
      <c r="AD3" s="304">
        <v>638400</v>
      </c>
      <c r="AE3" s="304">
        <v>638400</v>
      </c>
      <c r="AF3" s="302" t="s">
        <v>273</v>
      </c>
      <c r="AG3" s="302">
        <v>2.2063000000000001E-4</v>
      </c>
      <c r="AH3" s="304">
        <v>140.85</v>
      </c>
      <c r="AI3" s="304">
        <v>140.85</v>
      </c>
      <c r="AJ3" s="302" t="s">
        <v>501</v>
      </c>
      <c r="AK3" s="302" t="s">
        <v>502</v>
      </c>
      <c r="AL3" s="301" t="s">
        <v>503</v>
      </c>
      <c r="AM3" s="302">
        <v>34810</v>
      </c>
      <c r="AN3" s="302">
        <v>72130</v>
      </c>
      <c r="AO3" s="301" t="s">
        <v>477</v>
      </c>
      <c r="AP3" s="301" t="s">
        <v>504</v>
      </c>
      <c r="AQ3" s="302" t="s">
        <v>505</v>
      </c>
      <c r="AR3" s="302" t="s">
        <v>516</v>
      </c>
      <c r="AS3" s="303" t="s">
        <v>515</v>
      </c>
      <c r="AT3" s="302" t="s">
        <v>482</v>
      </c>
      <c r="AU3" s="302" t="s">
        <v>517</v>
      </c>
      <c r="AV3" s="304" t="s">
        <v>518</v>
      </c>
      <c r="AW3" s="302"/>
      <c r="AX3" s="302" t="s">
        <v>509</v>
      </c>
      <c r="AY3" s="304" t="s">
        <v>518</v>
      </c>
      <c r="AZ3" s="302">
        <v>1269723</v>
      </c>
      <c r="BA3" s="302" t="s">
        <v>519</v>
      </c>
      <c r="BB3" s="302" t="s">
        <v>520</v>
      </c>
      <c r="BC3" s="302" t="s">
        <v>521</v>
      </c>
      <c r="BD3" s="302" t="s">
        <v>522</v>
      </c>
      <c r="BE3" s="303" t="s">
        <v>523</v>
      </c>
      <c r="BF3" s="302" t="s">
        <v>273</v>
      </c>
      <c r="BG3" s="304" t="s">
        <v>518</v>
      </c>
      <c r="BH3" s="302"/>
      <c r="BI3" s="302"/>
      <c r="BJ3" s="302"/>
      <c r="BK3" s="302"/>
      <c r="BL3" s="302"/>
      <c r="BM3" s="302"/>
      <c r="BN3" s="302"/>
      <c r="BO3" s="302"/>
      <c r="BP3" s="302"/>
      <c r="BQ3" s="302"/>
      <c r="BR3" s="302"/>
    </row>
    <row r="4" spans="1:70" x14ac:dyDescent="0.35">
      <c r="A4" s="301" t="s">
        <v>477</v>
      </c>
      <c r="B4" s="302" t="s">
        <v>478</v>
      </c>
      <c r="C4" s="302" t="s">
        <v>479</v>
      </c>
      <c r="D4" s="303" t="s">
        <v>480</v>
      </c>
      <c r="E4" s="303" t="s">
        <v>481</v>
      </c>
      <c r="F4" s="302" t="s">
        <v>482</v>
      </c>
      <c r="G4" s="302" t="s">
        <v>483</v>
      </c>
      <c r="H4" s="302" t="s">
        <v>484</v>
      </c>
      <c r="I4" s="302" t="s">
        <v>485</v>
      </c>
      <c r="J4" s="302" t="s">
        <v>486</v>
      </c>
      <c r="K4" s="302" t="s">
        <v>487</v>
      </c>
      <c r="L4" s="301" t="s">
        <v>488</v>
      </c>
      <c r="M4" s="302" t="s">
        <v>489</v>
      </c>
      <c r="N4" s="302" t="s">
        <v>490</v>
      </c>
      <c r="O4" s="302" t="s">
        <v>487</v>
      </c>
      <c r="P4" s="302" t="s">
        <v>484</v>
      </c>
      <c r="Q4" s="301" t="s">
        <v>491</v>
      </c>
      <c r="R4" s="302" t="s">
        <v>492</v>
      </c>
      <c r="S4" s="302" t="s">
        <v>493</v>
      </c>
      <c r="T4" s="302">
        <v>40432327</v>
      </c>
      <c r="U4" s="302"/>
      <c r="V4" s="302"/>
      <c r="W4" s="303" t="s">
        <v>515</v>
      </c>
      <c r="X4" s="302" t="s">
        <v>495</v>
      </c>
      <c r="Y4" s="302" t="s">
        <v>496</v>
      </c>
      <c r="Z4" s="302" t="s">
        <v>497</v>
      </c>
      <c r="AA4" s="302" t="s">
        <v>498</v>
      </c>
      <c r="AB4" s="302" t="s">
        <v>499</v>
      </c>
      <c r="AC4" s="302" t="s">
        <v>500</v>
      </c>
      <c r="AD4" s="304">
        <v>1254600</v>
      </c>
      <c r="AE4" s="304">
        <v>1254600</v>
      </c>
      <c r="AF4" s="302" t="s">
        <v>273</v>
      </c>
      <c r="AG4" s="302">
        <v>2.2063000000000001E-4</v>
      </c>
      <c r="AH4" s="304">
        <v>276.8</v>
      </c>
      <c r="AI4" s="304">
        <v>276.8</v>
      </c>
      <c r="AJ4" s="302" t="s">
        <v>501</v>
      </c>
      <c r="AK4" s="302" t="s">
        <v>502</v>
      </c>
      <c r="AL4" s="301" t="s">
        <v>503</v>
      </c>
      <c r="AM4" s="302">
        <v>34810</v>
      </c>
      <c r="AN4" s="302">
        <v>72130</v>
      </c>
      <c r="AO4" s="301" t="s">
        <v>477</v>
      </c>
      <c r="AP4" s="301" t="s">
        <v>504</v>
      </c>
      <c r="AQ4" s="302" t="s">
        <v>505</v>
      </c>
      <c r="AR4" s="302" t="s">
        <v>516</v>
      </c>
      <c r="AS4" s="303" t="s">
        <v>515</v>
      </c>
      <c r="AT4" s="302" t="s">
        <v>482</v>
      </c>
      <c r="AU4" s="302" t="s">
        <v>524</v>
      </c>
      <c r="AV4" s="304" t="s">
        <v>525</v>
      </c>
      <c r="AW4" s="302"/>
      <c r="AX4" s="302" t="s">
        <v>509</v>
      </c>
      <c r="AY4" s="304" t="s">
        <v>525</v>
      </c>
      <c r="AZ4" s="302">
        <v>1040785</v>
      </c>
      <c r="BA4" s="302" t="s">
        <v>510</v>
      </c>
      <c r="BB4" s="302" t="s">
        <v>511</v>
      </c>
      <c r="BC4" s="302" t="s">
        <v>512</v>
      </c>
      <c r="BD4" s="302" t="s">
        <v>526</v>
      </c>
      <c r="BE4" s="303" t="s">
        <v>523</v>
      </c>
      <c r="BF4" s="302" t="s">
        <v>273</v>
      </c>
      <c r="BG4" s="304" t="s">
        <v>525</v>
      </c>
      <c r="BH4" s="302"/>
      <c r="BI4" s="302"/>
      <c r="BJ4" s="302"/>
      <c r="BK4" s="302"/>
      <c r="BL4" s="302"/>
      <c r="BM4" s="302"/>
      <c r="BN4" s="302"/>
      <c r="BO4" s="302"/>
      <c r="BP4" s="302"/>
      <c r="BQ4" s="302"/>
      <c r="BR4" s="302"/>
    </row>
    <row r="5" spans="1:70" x14ac:dyDescent="0.35">
      <c r="A5" s="301" t="s">
        <v>477</v>
      </c>
      <c r="B5" s="302" t="s">
        <v>478</v>
      </c>
      <c r="C5" s="302" t="s">
        <v>479</v>
      </c>
      <c r="D5" s="303" t="s">
        <v>480</v>
      </c>
      <c r="E5" s="303" t="s">
        <v>481</v>
      </c>
      <c r="F5" s="302" t="s">
        <v>482</v>
      </c>
      <c r="G5" s="302" t="s">
        <v>483</v>
      </c>
      <c r="H5" s="302" t="s">
        <v>484</v>
      </c>
      <c r="I5" s="302" t="s">
        <v>485</v>
      </c>
      <c r="J5" s="302" t="s">
        <v>486</v>
      </c>
      <c r="K5" s="302" t="s">
        <v>487</v>
      </c>
      <c r="L5" s="301" t="s">
        <v>488</v>
      </c>
      <c r="M5" s="302" t="s">
        <v>489</v>
      </c>
      <c r="N5" s="302" t="s">
        <v>490</v>
      </c>
      <c r="O5" s="302" t="s">
        <v>487</v>
      </c>
      <c r="P5" s="302" t="s">
        <v>484</v>
      </c>
      <c r="Q5" s="301" t="s">
        <v>491</v>
      </c>
      <c r="R5" s="302" t="s">
        <v>492</v>
      </c>
      <c r="S5" s="302" t="s">
        <v>493</v>
      </c>
      <c r="T5" s="302">
        <v>45208866</v>
      </c>
      <c r="U5" s="302"/>
      <c r="V5" s="302"/>
      <c r="W5" s="303" t="s">
        <v>527</v>
      </c>
      <c r="X5" s="302" t="s">
        <v>495</v>
      </c>
      <c r="Y5" s="302" t="s">
        <v>496</v>
      </c>
      <c r="Z5" s="302" t="s">
        <v>497</v>
      </c>
      <c r="AA5" s="302" t="s">
        <v>498</v>
      </c>
      <c r="AB5" s="302" t="s">
        <v>499</v>
      </c>
      <c r="AC5" s="302" t="s">
        <v>500</v>
      </c>
      <c r="AD5" s="304">
        <v>180000</v>
      </c>
      <c r="AE5" s="304">
        <v>180000</v>
      </c>
      <c r="AF5" s="302" t="s">
        <v>273</v>
      </c>
      <c r="AG5" s="302">
        <v>2.2060999999999999E-4</v>
      </c>
      <c r="AH5" s="304">
        <v>39.71</v>
      </c>
      <c r="AI5" s="304">
        <v>39.71</v>
      </c>
      <c r="AJ5" s="302" t="s">
        <v>501</v>
      </c>
      <c r="AK5" s="302" t="s">
        <v>502</v>
      </c>
      <c r="AL5" s="301" t="s">
        <v>503</v>
      </c>
      <c r="AM5" s="302">
        <v>34810</v>
      </c>
      <c r="AN5" s="302">
        <v>72130</v>
      </c>
      <c r="AO5" s="301" t="s">
        <v>477</v>
      </c>
      <c r="AP5" s="301" t="s">
        <v>504</v>
      </c>
      <c r="AQ5" s="302" t="s">
        <v>505</v>
      </c>
      <c r="AR5" s="302" t="s">
        <v>528</v>
      </c>
      <c r="AS5" s="303" t="s">
        <v>527</v>
      </c>
      <c r="AT5" s="302" t="s">
        <v>482</v>
      </c>
      <c r="AU5" s="302" t="s">
        <v>529</v>
      </c>
      <c r="AV5" s="304" t="s">
        <v>530</v>
      </c>
      <c r="AW5" s="302"/>
      <c r="AX5" s="302" t="s">
        <v>509</v>
      </c>
      <c r="AY5" s="304" t="s">
        <v>530</v>
      </c>
      <c r="AZ5" s="302">
        <v>1269723</v>
      </c>
      <c r="BA5" s="302" t="s">
        <v>519</v>
      </c>
      <c r="BB5" s="302" t="s">
        <v>520</v>
      </c>
      <c r="BC5" s="302" t="s">
        <v>521</v>
      </c>
      <c r="BD5" s="302" t="s">
        <v>531</v>
      </c>
      <c r="BE5" s="303" t="s">
        <v>532</v>
      </c>
      <c r="BF5" s="302" t="s">
        <v>273</v>
      </c>
      <c r="BG5" s="304" t="s">
        <v>530</v>
      </c>
      <c r="BH5" s="302"/>
      <c r="BI5" s="302"/>
      <c r="BJ5" s="302"/>
      <c r="BK5" s="302"/>
      <c r="BL5" s="302"/>
      <c r="BM5" s="302"/>
      <c r="BN5" s="302"/>
      <c r="BO5" s="302"/>
      <c r="BP5" s="302"/>
      <c r="BQ5" s="302"/>
      <c r="BR5" s="302"/>
    </row>
    <row r="6" spans="1:70" x14ac:dyDescent="0.35">
      <c r="A6" s="301" t="s">
        <v>477</v>
      </c>
      <c r="B6" s="302" t="s">
        <v>478</v>
      </c>
      <c r="C6" s="302" t="s">
        <v>479</v>
      </c>
      <c r="D6" s="303" t="s">
        <v>480</v>
      </c>
      <c r="E6" s="303" t="s">
        <v>481</v>
      </c>
      <c r="F6" s="302" t="s">
        <v>482</v>
      </c>
      <c r="G6" s="302" t="s">
        <v>483</v>
      </c>
      <c r="H6" s="302" t="s">
        <v>484</v>
      </c>
      <c r="I6" s="302" t="s">
        <v>485</v>
      </c>
      <c r="J6" s="302" t="s">
        <v>486</v>
      </c>
      <c r="K6" s="302" t="s">
        <v>487</v>
      </c>
      <c r="L6" s="301" t="s">
        <v>488</v>
      </c>
      <c r="M6" s="302" t="s">
        <v>489</v>
      </c>
      <c r="N6" s="302" t="s">
        <v>490</v>
      </c>
      <c r="O6" s="302" t="s">
        <v>487</v>
      </c>
      <c r="P6" s="302" t="s">
        <v>484</v>
      </c>
      <c r="Q6" s="301" t="s">
        <v>491</v>
      </c>
      <c r="R6" s="302" t="s">
        <v>492</v>
      </c>
      <c r="S6" s="302" t="s">
        <v>493</v>
      </c>
      <c r="T6" s="302">
        <v>47266106</v>
      </c>
      <c r="U6" s="302"/>
      <c r="V6" s="302"/>
      <c r="W6" s="303" t="s">
        <v>533</v>
      </c>
      <c r="X6" s="302" t="s">
        <v>495</v>
      </c>
      <c r="Y6" s="302" t="s">
        <v>496</v>
      </c>
      <c r="Z6" s="302" t="s">
        <v>497</v>
      </c>
      <c r="AA6" s="302" t="s">
        <v>498</v>
      </c>
      <c r="AB6" s="302" t="s">
        <v>499</v>
      </c>
      <c r="AC6" s="302" t="s">
        <v>500</v>
      </c>
      <c r="AD6" s="304">
        <v>1359000</v>
      </c>
      <c r="AE6" s="304">
        <v>1359000</v>
      </c>
      <c r="AF6" s="302" t="s">
        <v>273</v>
      </c>
      <c r="AG6" s="302">
        <v>2.2748000000000001E-4</v>
      </c>
      <c r="AH6" s="304">
        <v>309.14999999999998</v>
      </c>
      <c r="AI6" s="304">
        <v>309.14999999999998</v>
      </c>
      <c r="AJ6" s="302" t="s">
        <v>501</v>
      </c>
      <c r="AK6" s="302" t="s">
        <v>502</v>
      </c>
      <c r="AL6" s="301" t="s">
        <v>503</v>
      </c>
      <c r="AM6" s="302">
        <v>34810</v>
      </c>
      <c r="AN6" s="302">
        <v>72130</v>
      </c>
      <c r="AO6" s="301" t="s">
        <v>477</v>
      </c>
      <c r="AP6" s="301" t="s">
        <v>504</v>
      </c>
      <c r="AQ6" s="302" t="s">
        <v>505</v>
      </c>
      <c r="AR6" s="302" t="s">
        <v>534</v>
      </c>
      <c r="AS6" s="303" t="s">
        <v>533</v>
      </c>
      <c r="AT6" s="302" t="s">
        <v>482</v>
      </c>
      <c r="AU6" s="302" t="s">
        <v>535</v>
      </c>
      <c r="AV6" s="304" t="s">
        <v>536</v>
      </c>
      <c r="AW6" s="302"/>
      <c r="AX6" s="302" t="s">
        <v>509</v>
      </c>
      <c r="AY6" s="304" t="s">
        <v>536</v>
      </c>
      <c r="AZ6" s="302">
        <v>1040785</v>
      </c>
      <c r="BA6" s="302" t="s">
        <v>510</v>
      </c>
      <c r="BB6" s="302" t="s">
        <v>511</v>
      </c>
      <c r="BC6" s="302" t="s">
        <v>512</v>
      </c>
      <c r="BD6" s="302" t="s">
        <v>537</v>
      </c>
      <c r="BE6" s="303" t="s">
        <v>538</v>
      </c>
      <c r="BF6" s="302" t="s">
        <v>273</v>
      </c>
      <c r="BG6" s="304" t="s">
        <v>536</v>
      </c>
      <c r="BH6" s="302"/>
      <c r="BI6" s="302"/>
      <c r="BJ6" s="302"/>
      <c r="BK6" s="302"/>
      <c r="BL6" s="302"/>
      <c r="BM6" s="302"/>
      <c r="BN6" s="302"/>
      <c r="BO6" s="302"/>
      <c r="BP6" s="302"/>
      <c r="BQ6" s="302"/>
      <c r="BR6" s="302"/>
    </row>
    <row r="7" spans="1:70" x14ac:dyDescent="0.35">
      <c r="A7" s="301" t="s">
        <v>477</v>
      </c>
      <c r="B7" s="302" t="s">
        <v>478</v>
      </c>
      <c r="C7" s="302" t="s">
        <v>479</v>
      </c>
      <c r="D7" s="303" t="s">
        <v>480</v>
      </c>
      <c r="E7" s="303" t="s">
        <v>481</v>
      </c>
      <c r="F7" s="302" t="s">
        <v>482</v>
      </c>
      <c r="G7" s="302" t="s">
        <v>483</v>
      </c>
      <c r="H7" s="302" t="s">
        <v>484</v>
      </c>
      <c r="I7" s="302" t="s">
        <v>485</v>
      </c>
      <c r="J7" s="302" t="s">
        <v>486</v>
      </c>
      <c r="K7" s="302" t="s">
        <v>487</v>
      </c>
      <c r="L7" s="301" t="s">
        <v>488</v>
      </c>
      <c r="M7" s="302" t="s">
        <v>489</v>
      </c>
      <c r="N7" s="302" t="s">
        <v>490</v>
      </c>
      <c r="O7" s="302" t="s">
        <v>487</v>
      </c>
      <c r="P7" s="302" t="s">
        <v>484</v>
      </c>
      <c r="Q7" s="301" t="s">
        <v>491</v>
      </c>
      <c r="R7" s="302" t="s">
        <v>492</v>
      </c>
      <c r="S7" s="302" t="s">
        <v>493</v>
      </c>
      <c r="T7" s="302">
        <v>51123118</v>
      </c>
      <c r="U7" s="302"/>
      <c r="V7" s="302"/>
      <c r="W7" s="303" t="s">
        <v>539</v>
      </c>
      <c r="X7" s="302" t="s">
        <v>495</v>
      </c>
      <c r="Y7" s="302" t="s">
        <v>496</v>
      </c>
      <c r="Z7" s="302" t="s">
        <v>497</v>
      </c>
      <c r="AA7" s="302" t="s">
        <v>498</v>
      </c>
      <c r="AB7" s="302" t="s">
        <v>499</v>
      </c>
      <c r="AC7" s="302" t="s">
        <v>500</v>
      </c>
      <c r="AD7" s="304">
        <v>510720</v>
      </c>
      <c r="AE7" s="304">
        <v>510720</v>
      </c>
      <c r="AF7" s="302" t="s">
        <v>273</v>
      </c>
      <c r="AG7" s="302">
        <v>2.2633000000000001E-4</v>
      </c>
      <c r="AH7" s="304">
        <v>115.59</v>
      </c>
      <c r="AI7" s="304">
        <v>115.59</v>
      </c>
      <c r="AJ7" s="302" t="s">
        <v>501</v>
      </c>
      <c r="AK7" s="302" t="s">
        <v>502</v>
      </c>
      <c r="AL7" s="301" t="s">
        <v>503</v>
      </c>
      <c r="AM7" s="302">
        <v>34810</v>
      </c>
      <c r="AN7" s="302">
        <v>72130</v>
      </c>
      <c r="AO7" s="301" t="s">
        <v>477</v>
      </c>
      <c r="AP7" s="301" t="s">
        <v>504</v>
      </c>
      <c r="AQ7" s="302" t="s">
        <v>505</v>
      </c>
      <c r="AR7" s="302" t="s">
        <v>540</v>
      </c>
      <c r="AS7" s="303" t="s">
        <v>539</v>
      </c>
      <c r="AT7" s="302" t="s">
        <v>482</v>
      </c>
      <c r="AU7" s="302" t="s">
        <v>541</v>
      </c>
      <c r="AV7" s="304" t="s">
        <v>542</v>
      </c>
      <c r="AW7" s="302"/>
      <c r="AX7" s="302" t="s">
        <v>509</v>
      </c>
      <c r="AY7" s="304" t="s">
        <v>542</v>
      </c>
      <c r="AZ7" s="302">
        <v>1082362</v>
      </c>
      <c r="BA7" s="302" t="s">
        <v>543</v>
      </c>
      <c r="BB7" s="302" t="s">
        <v>544</v>
      </c>
      <c r="BC7" s="302" t="s">
        <v>512</v>
      </c>
      <c r="BD7" s="302" t="s">
        <v>545</v>
      </c>
      <c r="BE7" s="303" t="s">
        <v>546</v>
      </c>
      <c r="BF7" s="302" t="s">
        <v>273</v>
      </c>
      <c r="BG7" s="304" t="s">
        <v>542</v>
      </c>
      <c r="BH7" s="302"/>
      <c r="BI7" s="302"/>
      <c r="BJ7" s="302"/>
      <c r="BK7" s="302"/>
      <c r="BL7" s="302"/>
      <c r="BM7" s="302"/>
      <c r="BN7" s="302"/>
      <c r="BO7" s="302"/>
      <c r="BP7" s="302"/>
      <c r="BQ7" s="302"/>
      <c r="BR7" s="302"/>
    </row>
    <row r="8" spans="1:70" x14ac:dyDescent="0.35">
      <c r="A8" s="301" t="s">
        <v>477</v>
      </c>
      <c r="B8" s="302" t="s">
        <v>478</v>
      </c>
      <c r="C8" s="302" t="s">
        <v>479</v>
      </c>
      <c r="D8" s="303" t="s">
        <v>480</v>
      </c>
      <c r="E8" s="303" t="s">
        <v>481</v>
      </c>
      <c r="F8" s="302" t="s">
        <v>482</v>
      </c>
      <c r="G8" s="302" t="s">
        <v>483</v>
      </c>
      <c r="H8" s="302" t="s">
        <v>484</v>
      </c>
      <c r="I8" s="302" t="s">
        <v>485</v>
      </c>
      <c r="J8" s="302" t="s">
        <v>486</v>
      </c>
      <c r="K8" s="302" t="s">
        <v>487</v>
      </c>
      <c r="L8" s="301" t="s">
        <v>488</v>
      </c>
      <c r="M8" s="302" t="s">
        <v>489</v>
      </c>
      <c r="N8" s="302" t="s">
        <v>490</v>
      </c>
      <c r="O8" s="302" t="s">
        <v>487</v>
      </c>
      <c r="P8" s="302" t="s">
        <v>484</v>
      </c>
      <c r="Q8" s="301" t="s">
        <v>491</v>
      </c>
      <c r="R8" s="302" t="s">
        <v>492</v>
      </c>
      <c r="S8" s="302" t="s">
        <v>493</v>
      </c>
      <c r="T8" s="302">
        <v>51443752</v>
      </c>
      <c r="U8" s="302"/>
      <c r="V8" s="302"/>
      <c r="W8" s="303" t="s">
        <v>547</v>
      </c>
      <c r="X8" s="302" t="s">
        <v>495</v>
      </c>
      <c r="Y8" s="302" t="s">
        <v>496</v>
      </c>
      <c r="Z8" s="302" t="s">
        <v>497</v>
      </c>
      <c r="AA8" s="302" t="s">
        <v>498</v>
      </c>
      <c r="AB8" s="302" t="s">
        <v>499</v>
      </c>
      <c r="AC8" s="302" t="s">
        <v>500</v>
      </c>
      <c r="AD8" s="304">
        <v>435600</v>
      </c>
      <c r="AE8" s="304">
        <v>435600</v>
      </c>
      <c r="AF8" s="302" t="s">
        <v>273</v>
      </c>
      <c r="AG8" s="302">
        <v>2.2405E-4</v>
      </c>
      <c r="AH8" s="304">
        <v>97.6</v>
      </c>
      <c r="AI8" s="304">
        <v>97.6</v>
      </c>
      <c r="AJ8" s="302" t="s">
        <v>501</v>
      </c>
      <c r="AK8" s="302" t="s">
        <v>502</v>
      </c>
      <c r="AL8" s="301" t="s">
        <v>503</v>
      </c>
      <c r="AM8" s="302">
        <v>34810</v>
      </c>
      <c r="AN8" s="302">
        <v>72130</v>
      </c>
      <c r="AO8" s="301" t="s">
        <v>477</v>
      </c>
      <c r="AP8" s="301" t="s">
        <v>504</v>
      </c>
      <c r="AQ8" s="302" t="s">
        <v>505</v>
      </c>
      <c r="AR8" s="302" t="s">
        <v>548</v>
      </c>
      <c r="AS8" s="303" t="s">
        <v>547</v>
      </c>
      <c r="AT8" s="302" t="s">
        <v>482</v>
      </c>
      <c r="AU8" s="302" t="s">
        <v>549</v>
      </c>
      <c r="AV8" s="304" t="s">
        <v>550</v>
      </c>
      <c r="AW8" s="302"/>
      <c r="AX8" s="302" t="s">
        <v>509</v>
      </c>
      <c r="AY8" s="304" t="s">
        <v>550</v>
      </c>
      <c r="AZ8" s="302">
        <v>1040785</v>
      </c>
      <c r="BA8" s="302" t="s">
        <v>510</v>
      </c>
      <c r="BB8" s="302" t="s">
        <v>511</v>
      </c>
      <c r="BC8" s="302" t="s">
        <v>512</v>
      </c>
      <c r="BD8" s="302" t="s">
        <v>551</v>
      </c>
      <c r="BE8" s="303" t="s">
        <v>552</v>
      </c>
      <c r="BF8" s="302" t="s">
        <v>273</v>
      </c>
      <c r="BG8" s="304" t="s">
        <v>550</v>
      </c>
      <c r="BH8" s="302"/>
      <c r="BI8" s="302"/>
      <c r="BJ8" s="302"/>
      <c r="BK8" s="302"/>
      <c r="BL8" s="302"/>
      <c r="BM8" s="302"/>
      <c r="BN8" s="302"/>
      <c r="BO8" s="302"/>
      <c r="BP8" s="302"/>
      <c r="BQ8" s="302"/>
      <c r="BR8" s="302"/>
    </row>
    <row r="9" spans="1:70" x14ac:dyDescent="0.35">
      <c r="A9" s="301" t="s">
        <v>477</v>
      </c>
      <c r="B9" s="302" t="s">
        <v>478</v>
      </c>
      <c r="C9" s="302" t="s">
        <v>479</v>
      </c>
      <c r="D9" s="303" t="s">
        <v>480</v>
      </c>
      <c r="E9" s="303" t="s">
        <v>481</v>
      </c>
      <c r="F9" s="302" t="s">
        <v>482</v>
      </c>
      <c r="G9" s="302" t="s">
        <v>483</v>
      </c>
      <c r="H9" s="302" t="s">
        <v>484</v>
      </c>
      <c r="I9" s="302" t="s">
        <v>485</v>
      </c>
      <c r="J9" s="302" t="s">
        <v>486</v>
      </c>
      <c r="K9" s="302" t="s">
        <v>487</v>
      </c>
      <c r="L9" s="301" t="s">
        <v>488</v>
      </c>
      <c r="M9" s="302" t="s">
        <v>489</v>
      </c>
      <c r="N9" s="302" t="s">
        <v>490</v>
      </c>
      <c r="O9" s="302" t="s">
        <v>487</v>
      </c>
      <c r="P9" s="302" t="s">
        <v>484</v>
      </c>
      <c r="Q9" s="301" t="s">
        <v>491</v>
      </c>
      <c r="R9" s="302" t="s">
        <v>492</v>
      </c>
      <c r="S9" s="302" t="s">
        <v>493</v>
      </c>
      <c r="T9" s="302">
        <v>52028520</v>
      </c>
      <c r="U9" s="302"/>
      <c r="V9" s="302"/>
      <c r="W9" s="303" t="s">
        <v>553</v>
      </c>
      <c r="X9" s="302" t="s">
        <v>495</v>
      </c>
      <c r="Y9" s="302" t="s">
        <v>496</v>
      </c>
      <c r="Z9" s="302" t="s">
        <v>497</v>
      </c>
      <c r="AA9" s="302" t="s">
        <v>498</v>
      </c>
      <c r="AB9" s="302" t="s">
        <v>499</v>
      </c>
      <c r="AC9" s="302" t="s">
        <v>500</v>
      </c>
      <c r="AD9" s="304">
        <v>64800</v>
      </c>
      <c r="AE9" s="304">
        <v>64800</v>
      </c>
      <c r="AF9" s="302" t="s">
        <v>273</v>
      </c>
      <c r="AG9" s="302">
        <v>2.2405E-4</v>
      </c>
      <c r="AH9" s="304">
        <v>14.52</v>
      </c>
      <c r="AI9" s="304">
        <v>14.52</v>
      </c>
      <c r="AJ9" s="302" t="s">
        <v>501</v>
      </c>
      <c r="AK9" s="302" t="s">
        <v>502</v>
      </c>
      <c r="AL9" s="301" t="s">
        <v>503</v>
      </c>
      <c r="AM9" s="302">
        <v>34810</v>
      </c>
      <c r="AN9" s="302">
        <v>72130</v>
      </c>
      <c r="AO9" s="301" t="s">
        <v>477</v>
      </c>
      <c r="AP9" s="301" t="s">
        <v>504</v>
      </c>
      <c r="AQ9" s="302" t="s">
        <v>505</v>
      </c>
      <c r="AR9" s="302" t="s">
        <v>548</v>
      </c>
      <c r="AS9" s="303" t="s">
        <v>553</v>
      </c>
      <c r="AT9" s="302" t="s">
        <v>482</v>
      </c>
      <c r="AU9" s="302" t="s">
        <v>554</v>
      </c>
      <c r="AV9" s="304" t="s">
        <v>555</v>
      </c>
      <c r="AW9" s="302"/>
      <c r="AX9" s="302" t="s">
        <v>509</v>
      </c>
      <c r="AY9" s="304" t="s">
        <v>555</v>
      </c>
      <c r="AZ9" s="302">
        <v>1040785</v>
      </c>
      <c r="BA9" s="302" t="s">
        <v>510</v>
      </c>
      <c r="BB9" s="302" t="s">
        <v>511</v>
      </c>
      <c r="BC9" s="302" t="s">
        <v>512</v>
      </c>
      <c r="BD9" s="302" t="s">
        <v>556</v>
      </c>
      <c r="BE9" s="303" t="s">
        <v>557</v>
      </c>
      <c r="BF9" s="302" t="s">
        <v>273</v>
      </c>
      <c r="BG9" s="304" t="s">
        <v>555</v>
      </c>
      <c r="BH9" s="302"/>
      <c r="BI9" s="302"/>
      <c r="BJ9" s="302"/>
      <c r="BK9" s="302"/>
      <c r="BL9" s="302"/>
      <c r="BM9" s="302"/>
      <c r="BN9" s="302"/>
      <c r="BO9" s="302"/>
      <c r="BP9" s="302"/>
      <c r="BQ9" s="302"/>
      <c r="BR9" s="302"/>
    </row>
    <row r="10" spans="1:70" x14ac:dyDescent="0.35">
      <c r="A10" s="301" t="s">
        <v>477</v>
      </c>
      <c r="B10" s="302" t="s">
        <v>478</v>
      </c>
      <c r="C10" s="302" t="s">
        <v>479</v>
      </c>
      <c r="D10" s="303" t="s">
        <v>480</v>
      </c>
      <c r="E10" s="303" t="s">
        <v>481</v>
      </c>
      <c r="F10" s="302" t="s">
        <v>482</v>
      </c>
      <c r="G10" s="302" t="s">
        <v>483</v>
      </c>
      <c r="H10" s="302" t="s">
        <v>484</v>
      </c>
      <c r="I10" s="302" t="s">
        <v>485</v>
      </c>
      <c r="J10" s="302" t="s">
        <v>486</v>
      </c>
      <c r="K10" s="302" t="s">
        <v>487</v>
      </c>
      <c r="L10" s="301" t="s">
        <v>488</v>
      </c>
      <c r="M10" s="302" t="s">
        <v>489</v>
      </c>
      <c r="N10" s="302" t="s">
        <v>490</v>
      </c>
      <c r="O10" s="302" t="s">
        <v>487</v>
      </c>
      <c r="P10" s="302" t="s">
        <v>484</v>
      </c>
      <c r="Q10" s="301" t="s">
        <v>491</v>
      </c>
      <c r="R10" s="302" t="s">
        <v>492</v>
      </c>
      <c r="S10" s="302" t="s">
        <v>493</v>
      </c>
      <c r="T10" s="302">
        <v>52028523</v>
      </c>
      <c r="U10" s="302"/>
      <c r="V10" s="302"/>
      <c r="W10" s="303" t="s">
        <v>552</v>
      </c>
      <c r="X10" s="302" t="s">
        <v>495</v>
      </c>
      <c r="Y10" s="302" t="s">
        <v>496</v>
      </c>
      <c r="Z10" s="302" t="s">
        <v>497</v>
      </c>
      <c r="AA10" s="302" t="s">
        <v>498</v>
      </c>
      <c r="AB10" s="302" t="s">
        <v>499</v>
      </c>
      <c r="AC10" s="302" t="s">
        <v>500</v>
      </c>
      <c r="AD10" s="304">
        <v>636000</v>
      </c>
      <c r="AE10" s="304">
        <v>636000</v>
      </c>
      <c r="AF10" s="302" t="s">
        <v>273</v>
      </c>
      <c r="AG10" s="302">
        <v>2.2372000000000001E-4</v>
      </c>
      <c r="AH10" s="304">
        <v>142.29</v>
      </c>
      <c r="AI10" s="304">
        <v>142.29</v>
      </c>
      <c r="AJ10" s="302" t="s">
        <v>501</v>
      </c>
      <c r="AK10" s="302" t="s">
        <v>502</v>
      </c>
      <c r="AL10" s="301" t="s">
        <v>503</v>
      </c>
      <c r="AM10" s="302">
        <v>34810</v>
      </c>
      <c r="AN10" s="302">
        <v>72130</v>
      </c>
      <c r="AO10" s="301" t="s">
        <v>477</v>
      </c>
      <c r="AP10" s="301" t="s">
        <v>504</v>
      </c>
      <c r="AQ10" s="302" t="s">
        <v>505</v>
      </c>
      <c r="AR10" s="302" t="s">
        <v>548</v>
      </c>
      <c r="AS10" s="303" t="s">
        <v>552</v>
      </c>
      <c r="AT10" s="302" t="s">
        <v>482</v>
      </c>
      <c r="AU10" s="302" t="s">
        <v>558</v>
      </c>
      <c r="AV10" s="304" t="s">
        <v>559</v>
      </c>
      <c r="AW10" s="302"/>
      <c r="AX10" s="302" t="s">
        <v>509</v>
      </c>
      <c r="AY10" s="304" t="s">
        <v>559</v>
      </c>
      <c r="AZ10" s="302">
        <v>1082362</v>
      </c>
      <c r="BA10" s="302" t="s">
        <v>543</v>
      </c>
      <c r="BB10" s="302" t="s">
        <v>544</v>
      </c>
      <c r="BC10" s="302" t="s">
        <v>512</v>
      </c>
      <c r="BD10" s="302" t="s">
        <v>560</v>
      </c>
      <c r="BE10" s="303" t="s">
        <v>557</v>
      </c>
      <c r="BF10" s="302" t="s">
        <v>273</v>
      </c>
      <c r="BG10" s="304" t="s">
        <v>559</v>
      </c>
      <c r="BH10" s="302"/>
      <c r="BI10" s="302"/>
      <c r="BJ10" s="302"/>
      <c r="BK10" s="302"/>
      <c r="BL10" s="302"/>
      <c r="BM10" s="302"/>
      <c r="BN10" s="302"/>
      <c r="BO10" s="302"/>
      <c r="BP10" s="302"/>
      <c r="BQ10" s="302"/>
      <c r="BR10" s="302"/>
    </row>
    <row r="11" spans="1:70" x14ac:dyDescent="0.35">
      <c r="A11" s="301" t="s">
        <v>477</v>
      </c>
      <c r="B11" s="302" t="s">
        <v>478</v>
      </c>
      <c r="C11" s="302" t="s">
        <v>479</v>
      </c>
      <c r="D11" s="303" t="s">
        <v>480</v>
      </c>
      <c r="E11" s="303" t="s">
        <v>481</v>
      </c>
      <c r="F11" s="302" t="s">
        <v>482</v>
      </c>
      <c r="G11" s="302" t="s">
        <v>483</v>
      </c>
      <c r="H11" s="302" t="s">
        <v>484</v>
      </c>
      <c r="I11" s="302" t="s">
        <v>485</v>
      </c>
      <c r="J11" s="302" t="s">
        <v>486</v>
      </c>
      <c r="K11" s="302" t="s">
        <v>487</v>
      </c>
      <c r="L11" s="301" t="s">
        <v>488</v>
      </c>
      <c r="M11" s="302" t="s">
        <v>489</v>
      </c>
      <c r="N11" s="302" t="s">
        <v>490</v>
      </c>
      <c r="O11" s="302" t="s">
        <v>487</v>
      </c>
      <c r="P11" s="302" t="s">
        <v>484</v>
      </c>
      <c r="Q11" s="301" t="s">
        <v>491</v>
      </c>
      <c r="R11" s="302" t="s">
        <v>492</v>
      </c>
      <c r="S11" s="302" t="s">
        <v>493</v>
      </c>
      <c r="T11" s="302">
        <v>52199914</v>
      </c>
      <c r="U11" s="302"/>
      <c r="V11" s="302"/>
      <c r="W11" s="303" t="s">
        <v>547</v>
      </c>
      <c r="X11" s="302" t="s">
        <v>495</v>
      </c>
      <c r="Y11" s="302" t="s">
        <v>496</v>
      </c>
      <c r="Z11" s="302" t="s">
        <v>497</v>
      </c>
      <c r="AA11" s="302" t="s">
        <v>498</v>
      </c>
      <c r="AB11" s="302" t="s">
        <v>499</v>
      </c>
      <c r="AC11" s="302" t="s">
        <v>500</v>
      </c>
      <c r="AD11" s="304">
        <v>834000</v>
      </c>
      <c r="AE11" s="304">
        <v>834000</v>
      </c>
      <c r="AF11" s="302" t="s">
        <v>273</v>
      </c>
      <c r="AG11" s="302">
        <v>2.2405E-4</v>
      </c>
      <c r="AH11" s="304">
        <v>186.86</v>
      </c>
      <c r="AI11" s="304">
        <v>186.86</v>
      </c>
      <c r="AJ11" s="302" t="s">
        <v>501</v>
      </c>
      <c r="AK11" s="302" t="s">
        <v>502</v>
      </c>
      <c r="AL11" s="301" t="s">
        <v>503</v>
      </c>
      <c r="AM11" s="302">
        <v>34810</v>
      </c>
      <c r="AN11" s="302">
        <v>72130</v>
      </c>
      <c r="AO11" s="301" t="s">
        <v>477</v>
      </c>
      <c r="AP11" s="301" t="s">
        <v>504</v>
      </c>
      <c r="AQ11" s="302" t="s">
        <v>505</v>
      </c>
      <c r="AR11" s="302" t="s">
        <v>548</v>
      </c>
      <c r="AS11" s="303" t="s">
        <v>547</v>
      </c>
      <c r="AT11" s="302" t="s">
        <v>482</v>
      </c>
      <c r="AU11" s="302" t="s">
        <v>561</v>
      </c>
      <c r="AV11" s="304" t="s">
        <v>562</v>
      </c>
      <c r="AW11" s="302"/>
      <c r="AX11" s="302" t="s">
        <v>509</v>
      </c>
      <c r="AY11" s="304" t="s">
        <v>562</v>
      </c>
      <c r="AZ11" s="302">
        <v>1082362</v>
      </c>
      <c r="BA11" s="302" t="s">
        <v>543</v>
      </c>
      <c r="BB11" s="302" t="s">
        <v>544</v>
      </c>
      <c r="BC11" s="302" t="s">
        <v>512</v>
      </c>
      <c r="BD11" s="302" t="s">
        <v>563</v>
      </c>
      <c r="BE11" s="303" t="s">
        <v>564</v>
      </c>
      <c r="BF11" s="302" t="s">
        <v>273</v>
      </c>
      <c r="BG11" s="304" t="s">
        <v>562</v>
      </c>
      <c r="BH11" s="302"/>
      <c r="BI11" s="302"/>
      <c r="BJ11" s="302"/>
      <c r="BK11" s="302"/>
      <c r="BL11" s="302"/>
      <c r="BM11" s="302"/>
      <c r="BN11" s="302"/>
      <c r="BO11" s="302"/>
      <c r="BP11" s="302"/>
      <c r="BQ11" s="302"/>
      <c r="BR11" s="302"/>
    </row>
    <row r="12" spans="1:70" x14ac:dyDescent="0.35">
      <c r="A12" s="301" t="s">
        <v>477</v>
      </c>
      <c r="B12" s="302" t="s">
        <v>478</v>
      </c>
      <c r="C12" s="302" t="s">
        <v>479</v>
      </c>
      <c r="D12" s="303" t="s">
        <v>480</v>
      </c>
      <c r="E12" s="303" t="s">
        <v>481</v>
      </c>
      <c r="F12" s="302" t="s">
        <v>482</v>
      </c>
      <c r="G12" s="302" t="s">
        <v>483</v>
      </c>
      <c r="H12" s="302" t="s">
        <v>484</v>
      </c>
      <c r="I12" s="302" t="s">
        <v>485</v>
      </c>
      <c r="J12" s="302" t="s">
        <v>486</v>
      </c>
      <c r="K12" s="302" t="s">
        <v>487</v>
      </c>
      <c r="L12" s="301" t="s">
        <v>488</v>
      </c>
      <c r="M12" s="302" t="s">
        <v>489</v>
      </c>
      <c r="N12" s="302" t="s">
        <v>490</v>
      </c>
      <c r="O12" s="302" t="s">
        <v>487</v>
      </c>
      <c r="P12" s="302" t="s">
        <v>484</v>
      </c>
      <c r="Q12" s="301" t="s">
        <v>491</v>
      </c>
      <c r="R12" s="302" t="s">
        <v>492</v>
      </c>
      <c r="S12" s="302" t="s">
        <v>493</v>
      </c>
      <c r="T12" s="302">
        <v>56622721</v>
      </c>
      <c r="U12" s="302"/>
      <c r="V12" s="302"/>
      <c r="W12" s="303" t="s">
        <v>565</v>
      </c>
      <c r="X12" s="302" t="s">
        <v>495</v>
      </c>
      <c r="Y12" s="302" t="s">
        <v>496</v>
      </c>
      <c r="Z12" s="302" t="s">
        <v>497</v>
      </c>
      <c r="AA12" s="302" t="s">
        <v>498</v>
      </c>
      <c r="AB12" s="302" t="s">
        <v>499</v>
      </c>
      <c r="AC12" s="302" t="s">
        <v>500</v>
      </c>
      <c r="AD12" s="304">
        <v>370800</v>
      </c>
      <c r="AE12" s="304">
        <v>370800</v>
      </c>
      <c r="AF12" s="302" t="s">
        <v>273</v>
      </c>
      <c r="AG12" s="302">
        <v>2.1753000000000001E-4</v>
      </c>
      <c r="AH12" s="304">
        <v>80.66</v>
      </c>
      <c r="AI12" s="304">
        <v>80.66</v>
      </c>
      <c r="AJ12" s="302" t="s">
        <v>501</v>
      </c>
      <c r="AK12" s="302" t="s">
        <v>502</v>
      </c>
      <c r="AL12" s="301" t="s">
        <v>503</v>
      </c>
      <c r="AM12" s="302">
        <v>34810</v>
      </c>
      <c r="AN12" s="302">
        <v>72130</v>
      </c>
      <c r="AO12" s="301" t="s">
        <v>477</v>
      </c>
      <c r="AP12" s="301" t="s">
        <v>504</v>
      </c>
      <c r="AQ12" s="302" t="s">
        <v>505</v>
      </c>
      <c r="AR12" s="302" t="s">
        <v>566</v>
      </c>
      <c r="AS12" s="303" t="s">
        <v>565</v>
      </c>
      <c r="AT12" s="302" t="s">
        <v>482</v>
      </c>
      <c r="AU12" s="302" t="s">
        <v>567</v>
      </c>
      <c r="AV12" s="304" t="s">
        <v>568</v>
      </c>
      <c r="AW12" s="302"/>
      <c r="AX12" s="302" t="s">
        <v>509</v>
      </c>
      <c r="AY12" s="304" t="s">
        <v>568</v>
      </c>
      <c r="AZ12" s="302">
        <v>1040785</v>
      </c>
      <c r="BA12" s="302" t="s">
        <v>510</v>
      </c>
      <c r="BB12" s="302" t="s">
        <v>511</v>
      </c>
      <c r="BC12" s="302" t="s">
        <v>512</v>
      </c>
      <c r="BD12" s="302" t="s">
        <v>569</v>
      </c>
      <c r="BE12" s="303" t="s">
        <v>570</v>
      </c>
      <c r="BF12" s="302" t="s">
        <v>273</v>
      </c>
      <c r="BG12" s="304" t="s">
        <v>568</v>
      </c>
      <c r="BH12" s="302"/>
      <c r="BI12" s="302"/>
      <c r="BJ12" s="302"/>
      <c r="BK12" s="302"/>
      <c r="BL12" s="302"/>
      <c r="BM12" s="302"/>
      <c r="BN12" s="302"/>
      <c r="BO12" s="302"/>
      <c r="BP12" s="302"/>
      <c r="BQ12" s="302"/>
      <c r="BR12" s="302"/>
    </row>
    <row r="13" spans="1:70" x14ac:dyDescent="0.35">
      <c r="A13" s="301" t="s">
        <v>477</v>
      </c>
      <c r="B13" s="302" t="s">
        <v>478</v>
      </c>
      <c r="C13" s="302" t="s">
        <v>479</v>
      </c>
      <c r="D13" s="303" t="s">
        <v>480</v>
      </c>
      <c r="E13" s="303" t="s">
        <v>481</v>
      </c>
      <c r="F13" s="302" t="s">
        <v>482</v>
      </c>
      <c r="G13" s="302" t="s">
        <v>483</v>
      </c>
      <c r="H13" s="302" t="s">
        <v>484</v>
      </c>
      <c r="I13" s="302" t="s">
        <v>485</v>
      </c>
      <c r="J13" s="302" t="s">
        <v>486</v>
      </c>
      <c r="K13" s="302" t="s">
        <v>487</v>
      </c>
      <c r="L13" s="301" t="s">
        <v>488</v>
      </c>
      <c r="M13" s="302" t="s">
        <v>489</v>
      </c>
      <c r="N13" s="302" t="s">
        <v>490</v>
      </c>
      <c r="O13" s="302" t="s">
        <v>487</v>
      </c>
      <c r="P13" s="302" t="s">
        <v>484</v>
      </c>
      <c r="Q13" s="301" t="s">
        <v>491</v>
      </c>
      <c r="R13" s="302" t="s">
        <v>492</v>
      </c>
      <c r="S13" s="302" t="s">
        <v>493</v>
      </c>
      <c r="T13" s="302">
        <v>58770022</v>
      </c>
      <c r="U13" s="302"/>
      <c r="V13" s="302"/>
      <c r="W13" s="303" t="s">
        <v>571</v>
      </c>
      <c r="X13" s="302" t="s">
        <v>495</v>
      </c>
      <c r="Y13" s="302" t="s">
        <v>496</v>
      </c>
      <c r="Z13" s="302" t="s">
        <v>497</v>
      </c>
      <c r="AA13" s="302" t="s">
        <v>498</v>
      </c>
      <c r="AB13" s="302" t="s">
        <v>499</v>
      </c>
      <c r="AC13" s="302" t="s">
        <v>500</v>
      </c>
      <c r="AD13" s="304">
        <v>335000</v>
      </c>
      <c r="AE13" s="304">
        <v>335000</v>
      </c>
      <c r="AF13" s="302" t="s">
        <v>273</v>
      </c>
      <c r="AG13" s="302">
        <v>2.1384E-4</v>
      </c>
      <c r="AH13" s="304">
        <v>71.64</v>
      </c>
      <c r="AI13" s="304">
        <v>71.64</v>
      </c>
      <c r="AJ13" s="302" t="s">
        <v>501</v>
      </c>
      <c r="AK13" s="302" t="s">
        <v>502</v>
      </c>
      <c r="AL13" s="301" t="s">
        <v>503</v>
      </c>
      <c r="AM13" s="302">
        <v>34810</v>
      </c>
      <c r="AN13" s="302">
        <v>72130</v>
      </c>
      <c r="AO13" s="301" t="s">
        <v>477</v>
      </c>
      <c r="AP13" s="301" t="s">
        <v>504</v>
      </c>
      <c r="AQ13" s="302" t="s">
        <v>505</v>
      </c>
      <c r="AR13" s="302" t="s">
        <v>572</v>
      </c>
      <c r="AS13" s="303" t="s">
        <v>571</v>
      </c>
      <c r="AT13" s="302" t="s">
        <v>482</v>
      </c>
      <c r="AU13" s="302" t="s">
        <v>573</v>
      </c>
      <c r="AV13" s="304" t="s">
        <v>574</v>
      </c>
      <c r="AW13" s="302"/>
      <c r="AX13" s="302" t="s">
        <v>509</v>
      </c>
      <c r="AY13" s="304" t="s">
        <v>574</v>
      </c>
      <c r="AZ13" s="302">
        <v>1082362</v>
      </c>
      <c r="BA13" s="302" t="s">
        <v>543</v>
      </c>
      <c r="BB13" s="302" t="s">
        <v>544</v>
      </c>
      <c r="BC13" s="302" t="s">
        <v>512</v>
      </c>
      <c r="BD13" s="302" t="s">
        <v>575</v>
      </c>
      <c r="BE13" s="303" t="s">
        <v>576</v>
      </c>
      <c r="BF13" s="302" t="s">
        <v>273</v>
      </c>
      <c r="BG13" s="304" t="s">
        <v>574</v>
      </c>
      <c r="BH13" s="302"/>
      <c r="BI13" s="302"/>
      <c r="BJ13" s="302"/>
      <c r="BK13" s="302"/>
      <c r="BL13" s="302"/>
      <c r="BM13" s="302"/>
      <c r="BN13" s="302"/>
      <c r="BO13" s="302"/>
      <c r="BP13" s="302"/>
      <c r="BQ13" s="302"/>
      <c r="BR13" s="302"/>
    </row>
    <row r="14" spans="1:70" x14ac:dyDescent="0.35">
      <c r="A14" s="301" t="s">
        <v>477</v>
      </c>
      <c r="B14" s="302" t="s">
        <v>478</v>
      </c>
      <c r="C14" s="302" t="s">
        <v>479</v>
      </c>
      <c r="D14" s="303" t="s">
        <v>480</v>
      </c>
      <c r="E14" s="303" t="s">
        <v>481</v>
      </c>
      <c r="F14" s="302" t="s">
        <v>482</v>
      </c>
      <c r="G14" s="302" t="s">
        <v>483</v>
      </c>
      <c r="H14" s="302" t="s">
        <v>484</v>
      </c>
      <c r="I14" s="302" t="s">
        <v>485</v>
      </c>
      <c r="J14" s="302" t="s">
        <v>486</v>
      </c>
      <c r="K14" s="302" t="s">
        <v>487</v>
      </c>
      <c r="L14" s="301" t="s">
        <v>488</v>
      </c>
      <c r="M14" s="302" t="s">
        <v>489</v>
      </c>
      <c r="N14" s="302" t="s">
        <v>490</v>
      </c>
      <c r="O14" s="302" t="s">
        <v>487</v>
      </c>
      <c r="P14" s="302" t="s">
        <v>484</v>
      </c>
      <c r="Q14" s="301" t="s">
        <v>491</v>
      </c>
      <c r="R14" s="302" t="s">
        <v>492</v>
      </c>
      <c r="S14" s="302" t="s">
        <v>493</v>
      </c>
      <c r="T14" s="302">
        <v>58770023</v>
      </c>
      <c r="U14" s="302"/>
      <c r="V14" s="302"/>
      <c r="W14" s="303" t="s">
        <v>577</v>
      </c>
      <c r="X14" s="302" t="s">
        <v>495</v>
      </c>
      <c r="Y14" s="302" t="s">
        <v>496</v>
      </c>
      <c r="Z14" s="302" t="s">
        <v>497</v>
      </c>
      <c r="AA14" s="302" t="s">
        <v>498</v>
      </c>
      <c r="AB14" s="302" t="s">
        <v>499</v>
      </c>
      <c r="AC14" s="302" t="s">
        <v>500</v>
      </c>
      <c r="AD14" s="304">
        <v>122400</v>
      </c>
      <c r="AE14" s="304">
        <v>122400</v>
      </c>
      <c r="AF14" s="302" t="s">
        <v>273</v>
      </c>
      <c r="AG14" s="302">
        <v>2.1753000000000001E-4</v>
      </c>
      <c r="AH14" s="304">
        <v>26.63</v>
      </c>
      <c r="AI14" s="304">
        <v>26.63</v>
      </c>
      <c r="AJ14" s="302" t="s">
        <v>501</v>
      </c>
      <c r="AK14" s="302" t="s">
        <v>502</v>
      </c>
      <c r="AL14" s="301" t="s">
        <v>503</v>
      </c>
      <c r="AM14" s="302">
        <v>34810</v>
      </c>
      <c r="AN14" s="302">
        <v>72130</v>
      </c>
      <c r="AO14" s="301" t="s">
        <v>477</v>
      </c>
      <c r="AP14" s="301" t="s">
        <v>504</v>
      </c>
      <c r="AQ14" s="302" t="s">
        <v>505</v>
      </c>
      <c r="AR14" s="302" t="s">
        <v>566</v>
      </c>
      <c r="AS14" s="303" t="s">
        <v>577</v>
      </c>
      <c r="AT14" s="302" t="s">
        <v>482</v>
      </c>
      <c r="AU14" s="302" t="s">
        <v>578</v>
      </c>
      <c r="AV14" s="304" t="s">
        <v>579</v>
      </c>
      <c r="AW14" s="302"/>
      <c r="AX14" s="302" t="s">
        <v>509</v>
      </c>
      <c r="AY14" s="304" t="s">
        <v>579</v>
      </c>
      <c r="AZ14" s="302">
        <v>1040785</v>
      </c>
      <c r="BA14" s="302" t="s">
        <v>510</v>
      </c>
      <c r="BB14" s="302" t="s">
        <v>511</v>
      </c>
      <c r="BC14" s="302" t="s">
        <v>512</v>
      </c>
      <c r="BD14" s="302" t="s">
        <v>580</v>
      </c>
      <c r="BE14" s="303" t="s">
        <v>576</v>
      </c>
      <c r="BF14" s="302" t="s">
        <v>273</v>
      </c>
      <c r="BG14" s="304" t="s">
        <v>579</v>
      </c>
      <c r="BH14" s="302"/>
      <c r="BI14" s="302"/>
      <c r="BJ14" s="302"/>
      <c r="BK14" s="302"/>
      <c r="BL14" s="302"/>
      <c r="BM14" s="302"/>
      <c r="BN14" s="302"/>
      <c r="BO14" s="302"/>
      <c r="BP14" s="302"/>
      <c r="BQ14" s="302"/>
      <c r="BR14" s="302"/>
    </row>
    <row r="15" spans="1:70" x14ac:dyDescent="0.35">
      <c r="A15" s="301" t="s">
        <v>477</v>
      </c>
      <c r="B15" s="302" t="s">
        <v>478</v>
      </c>
      <c r="C15" s="302" t="s">
        <v>479</v>
      </c>
      <c r="D15" s="303" t="s">
        <v>480</v>
      </c>
      <c r="E15" s="303" t="s">
        <v>481</v>
      </c>
      <c r="F15" s="302" t="s">
        <v>482</v>
      </c>
      <c r="G15" s="302" t="s">
        <v>483</v>
      </c>
      <c r="H15" s="302" t="s">
        <v>484</v>
      </c>
      <c r="I15" s="302" t="s">
        <v>485</v>
      </c>
      <c r="J15" s="302" t="s">
        <v>486</v>
      </c>
      <c r="K15" s="302" t="s">
        <v>487</v>
      </c>
      <c r="L15" s="301" t="s">
        <v>488</v>
      </c>
      <c r="M15" s="302" t="s">
        <v>489</v>
      </c>
      <c r="N15" s="302" t="s">
        <v>490</v>
      </c>
      <c r="O15" s="302" t="s">
        <v>487</v>
      </c>
      <c r="P15" s="302" t="s">
        <v>484</v>
      </c>
      <c r="Q15" s="301" t="s">
        <v>491</v>
      </c>
      <c r="R15" s="302" t="s">
        <v>492</v>
      </c>
      <c r="S15" s="302" t="s">
        <v>493</v>
      </c>
      <c r="T15" s="302">
        <v>62669628</v>
      </c>
      <c r="U15" s="302"/>
      <c r="V15" s="302"/>
      <c r="W15" s="303" t="s">
        <v>581</v>
      </c>
      <c r="X15" s="302" t="s">
        <v>495</v>
      </c>
      <c r="Y15" s="302" t="s">
        <v>496</v>
      </c>
      <c r="Z15" s="302" t="s">
        <v>497</v>
      </c>
      <c r="AA15" s="302" t="s">
        <v>498</v>
      </c>
      <c r="AB15" s="302" t="s">
        <v>499</v>
      </c>
      <c r="AC15" s="302" t="s">
        <v>500</v>
      </c>
      <c r="AD15" s="304">
        <v>600000</v>
      </c>
      <c r="AE15" s="304">
        <v>600000</v>
      </c>
      <c r="AF15" s="302" t="s">
        <v>273</v>
      </c>
      <c r="AG15" s="302">
        <v>2.1301999999999999E-4</v>
      </c>
      <c r="AH15" s="304">
        <v>127.81</v>
      </c>
      <c r="AI15" s="304">
        <v>127.81</v>
      </c>
      <c r="AJ15" s="302" t="s">
        <v>501</v>
      </c>
      <c r="AK15" s="302" t="s">
        <v>502</v>
      </c>
      <c r="AL15" s="301" t="s">
        <v>503</v>
      </c>
      <c r="AM15" s="302">
        <v>34810</v>
      </c>
      <c r="AN15" s="302">
        <v>72130</v>
      </c>
      <c r="AO15" s="301" t="s">
        <v>477</v>
      </c>
      <c r="AP15" s="301" t="s">
        <v>504</v>
      </c>
      <c r="AQ15" s="302" t="s">
        <v>505</v>
      </c>
      <c r="AR15" s="302" t="s">
        <v>582</v>
      </c>
      <c r="AS15" s="303" t="s">
        <v>581</v>
      </c>
      <c r="AT15" s="302" t="s">
        <v>482</v>
      </c>
      <c r="AU15" s="302" t="s">
        <v>583</v>
      </c>
      <c r="AV15" s="304" t="s">
        <v>584</v>
      </c>
      <c r="AW15" s="302"/>
      <c r="AX15" s="302" t="s">
        <v>509</v>
      </c>
      <c r="AY15" s="304" t="s">
        <v>584</v>
      </c>
      <c r="AZ15" s="302">
        <v>1082362</v>
      </c>
      <c r="BA15" s="302" t="s">
        <v>543</v>
      </c>
      <c r="BB15" s="302" t="s">
        <v>544</v>
      </c>
      <c r="BC15" s="302" t="s">
        <v>512</v>
      </c>
      <c r="BD15" s="302" t="s">
        <v>585</v>
      </c>
      <c r="BE15" s="303" t="s">
        <v>586</v>
      </c>
      <c r="BF15" s="302" t="s">
        <v>273</v>
      </c>
      <c r="BG15" s="304" t="s">
        <v>584</v>
      </c>
      <c r="BH15" s="302"/>
      <c r="BI15" s="302"/>
      <c r="BJ15" s="302"/>
      <c r="BK15" s="302"/>
      <c r="BL15" s="302"/>
      <c r="BM15" s="302"/>
      <c r="BN15" s="302"/>
      <c r="BO15" s="302"/>
      <c r="BP15" s="302"/>
      <c r="BQ15" s="302"/>
      <c r="BR15" s="302"/>
    </row>
    <row r="16" spans="1:70" x14ac:dyDescent="0.35">
      <c r="A16" s="301" t="s">
        <v>477</v>
      </c>
      <c r="B16" s="302" t="s">
        <v>478</v>
      </c>
      <c r="C16" s="302" t="s">
        <v>479</v>
      </c>
      <c r="D16" s="303" t="s">
        <v>480</v>
      </c>
      <c r="E16" s="303" t="s">
        <v>481</v>
      </c>
      <c r="F16" s="302" t="s">
        <v>482</v>
      </c>
      <c r="G16" s="302" t="s">
        <v>483</v>
      </c>
      <c r="H16" s="302" t="s">
        <v>484</v>
      </c>
      <c r="I16" s="302" t="s">
        <v>485</v>
      </c>
      <c r="J16" s="302" t="s">
        <v>486</v>
      </c>
      <c r="K16" s="302" t="s">
        <v>487</v>
      </c>
      <c r="L16" s="301" t="s">
        <v>488</v>
      </c>
      <c r="M16" s="302" t="s">
        <v>587</v>
      </c>
      <c r="N16" s="302" t="s">
        <v>588</v>
      </c>
      <c r="O16" s="302" t="s">
        <v>487</v>
      </c>
      <c r="P16" s="302" t="s">
        <v>484</v>
      </c>
      <c r="Q16" s="301" t="s">
        <v>491</v>
      </c>
      <c r="R16" s="302" t="s">
        <v>492</v>
      </c>
      <c r="S16" s="302" t="s">
        <v>493</v>
      </c>
      <c r="T16" s="302">
        <v>40388183</v>
      </c>
      <c r="U16" s="302"/>
      <c r="V16" s="302"/>
      <c r="W16" s="303" t="s">
        <v>589</v>
      </c>
      <c r="X16" s="302" t="s">
        <v>495</v>
      </c>
      <c r="Y16" s="302" t="s">
        <v>590</v>
      </c>
      <c r="Z16" s="302" t="s">
        <v>497</v>
      </c>
      <c r="AA16" s="302" t="s">
        <v>498</v>
      </c>
      <c r="AB16" s="302" t="s">
        <v>499</v>
      </c>
      <c r="AC16" s="302" t="s">
        <v>500</v>
      </c>
      <c r="AD16" s="304">
        <v>750000</v>
      </c>
      <c r="AE16" s="304">
        <v>750000</v>
      </c>
      <c r="AF16" s="302" t="s">
        <v>273</v>
      </c>
      <c r="AG16" s="302">
        <v>2.2044999999999999E-4</v>
      </c>
      <c r="AH16" s="304">
        <v>165.48</v>
      </c>
      <c r="AI16" s="304">
        <v>165.48</v>
      </c>
      <c r="AJ16" s="302" t="s">
        <v>501</v>
      </c>
      <c r="AK16" s="302" t="s">
        <v>502</v>
      </c>
      <c r="AL16" s="301" t="s">
        <v>503</v>
      </c>
      <c r="AM16" s="302">
        <v>34801</v>
      </c>
      <c r="AN16" s="302">
        <v>72130</v>
      </c>
      <c r="AO16" s="301" t="s">
        <v>477</v>
      </c>
      <c r="AP16" s="301" t="s">
        <v>504</v>
      </c>
      <c r="AQ16" s="302" t="s">
        <v>591</v>
      </c>
      <c r="AR16" s="302" t="s">
        <v>516</v>
      </c>
      <c r="AS16" s="303" t="s">
        <v>589</v>
      </c>
      <c r="AT16" s="302" t="s">
        <v>482</v>
      </c>
      <c r="AU16" s="302" t="s">
        <v>592</v>
      </c>
      <c r="AV16" s="304" t="s">
        <v>593</v>
      </c>
      <c r="AW16" s="302" t="s">
        <v>594</v>
      </c>
      <c r="AX16" s="302" t="s">
        <v>509</v>
      </c>
      <c r="AY16" s="304" t="s">
        <v>595</v>
      </c>
      <c r="AZ16" s="302">
        <v>1191897</v>
      </c>
      <c r="BA16" s="302" t="s">
        <v>596</v>
      </c>
      <c r="BB16" s="302" t="s">
        <v>597</v>
      </c>
      <c r="BC16" s="302" t="s">
        <v>521</v>
      </c>
      <c r="BD16" s="302" t="s">
        <v>598</v>
      </c>
      <c r="BE16" s="303" t="s">
        <v>599</v>
      </c>
      <c r="BF16" s="302" t="s">
        <v>273</v>
      </c>
      <c r="BG16" s="304" t="s">
        <v>593</v>
      </c>
      <c r="BH16" s="302">
        <v>10178006</v>
      </c>
      <c r="BI16" s="302">
        <v>1</v>
      </c>
      <c r="BJ16" s="302" t="s">
        <v>594</v>
      </c>
      <c r="BK16" s="302" t="s">
        <v>600</v>
      </c>
      <c r="BL16" s="302" t="s">
        <v>601</v>
      </c>
      <c r="BM16" s="302"/>
      <c r="BN16" s="302"/>
      <c r="BO16" s="302"/>
      <c r="BP16" s="302"/>
      <c r="BQ16" s="302"/>
      <c r="BR16" s="302"/>
    </row>
    <row r="17" spans="1:70" x14ac:dyDescent="0.35">
      <c r="A17" s="301" t="s">
        <v>477</v>
      </c>
      <c r="B17" s="302" t="s">
        <v>478</v>
      </c>
      <c r="C17" s="302" t="s">
        <v>479</v>
      </c>
      <c r="D17" s="303" t="s">
        <v>480</v>
      </c>
      <c r="E17" s="303" t="s">
        <v>481</v>
      </c>
      <c r="F17" s="302" t="s">
        <v>482</v>
      </c>
      <c r="G17" s="302" t="s">
        <v>483</v>
      </c>
      <c r="H17" s="302" t="s">
        <v>484</v>
      </c>
      <c r="I17" s="302" t="s">
        <v>485</v>
      </c>
      <c r="J17" s="302" t="s">
        <v>486</v>
      </c>
      <c r="K17" s="302" t="s">
        <v>487</v>
      </c>
      <c r="L17" s="301" t="s">
        <v>488</v>
      </c>
      <c r="M17" s="302" t="s">
        <v>587</v>
      </c>
      <c r="N17" s="302" t="s">
        <v>588</v>
      </c>
      <c r="O17" s="302" t="s">
        <v>487</v>
      </c>
      <c r="P17" s="302" t="s">
        <v>484</v>
      </c>
      <c r="Q17" s="301" t="s">
        <v>491</v>
      </c>
      <c r="R17" s="302" t="s">
        <v>492</v>
      </c>
      <c r="S17" s="302" t="s">
        <v>493</v>
      </c>
      <c r="T17" s="302">
        <v>40388184</v>
      </c>
      <c r="U17" s="302"/>
      <c r="V17" s="302"/>
      <c r="W17" s="303" t="s">
        <v>589</v>
      </c>
      <c r="X17" s="302" t="s">
        <v>495</v>
      </c>
      <c r="Y17" s="302" t="s">
        <v>590</v>
      </c>
      <c r="Z17" s="302" t="s">
        <v>497</v>
      </c>
      <c r="AA17" s="302" t="s">
        <v>498</v>
      </c>
      <c r="AB17" s="302" t="s">
        <v>499</v>
      </c>
      <c r="AC17" s="302" t="s">
        <v>500</v>
      </c>
      <c r="AD17" s="304">
        <v>251370</v>
      </c>
      <c r="AE17" s="304">
        <v>251370</v>
      </c>
      <c r="AF17" s="302" t="s">
        <v>273</v>
      </c>
      <c r="AG17" s="302">
        <v>2.2044999999999999E-4</v>
      </c>
      <c r="AH17" s="304">
        <v>55.46</v>
      </c>
      <c r="AI17" s="304">
        <v>55.46</v>
      </c>
      <c r="AJ17" s="302" t="s">
        <v>501</v>
      </c>
      <c r="AK17" s="302" t="s">
        <v>502</v>
      </c>
      <c r="AL17" s="301" t="s">
        <v>503</v>
      </c>
      <c r="AM17" s="302">
        <v>34801</v>
      </c>
      <c r="AN17" s="302">
        <v>72130</v>
      </c>
      <c r="AO17" s="301" t="s">
        <v>477</v>
      </c>
      <c r="AP17" s="301" t="s">
        <v>504</v>
      </c>
      <c r="AQ17" s="302" t="s">
        <v>591</v>
      </c>
      <c r="AR17" s="302" t="s">
        <v>516</v>
      </c>
      <c r="AS17" s="303" t="s">
        <v>589</v>
      </c>
      <c r="AT17" s="302" t="s">
        <v>482</v>
      </c>
      <c r="AU17" s="302" t="s">
        <v>592</v>
      </c>
      <c r="AV17" s="304" t="s">
        <v>593</v>
      </c>
      <c r="AW17" s="302" t="s">
        <v>602</v>
      </c>
      <c r="AX17" s="302" t="s">
        <v>603</v>
      </c>
      <c r="AY17" s="304" t="s">
        <v>604</v>
      </c>
      <c r="AZ17" s="302">
        <v>1191897</v>
      </c>
      <c r="BA17" s="302" t="s">
        <v>596</v>
      </c>
      <c r="BB17" s="302" t="s">
        <v>597</v>
      </c>
      <c r="BC17" s="302" t="s">
        <v>521</v>
      </c>
      <c r="BD17" s="302" t="s">
        <v>598</v>
      </c>
      <c r="BE17" s="303" t="s">
        <v>599</v>
      </c>
      <c r="BF17" s="302" t="s">
        <v>273</v>
      </c>
      <c r="BG17" s="304" t="s">
        <v>593</v>
      </c>
      <c r="BH17" s="302">
        <v>10178006</v>
      </c>
      <c r="BI17" s="302">
        <v>2</v>
      </c>
      <c r="BJ17" s="302" t="s">
        <v>602</v>
      </c>
      <c r="BK17" s="302" t="s">
        <v>600</v>
      </c>
      <c r="BL17" s="302" t="s">
        <v>601</v>
      </c>
      <c r="BM17" s="302"/>
      <c r="BN17" s="302"/>
      <c r="BO17" s="302"/>
      <c r="BP17" s="302"/>
      <c r="BQ17" s="302"/>
      <c r="BR17" s="302"/>
    </row>
    <row r="18" spans="1:70" x14ac:dyDescent="0.35">
      <c r="A18" s="301" t="s">
        <v>477</v>
      </c>
      <c r="B18" s="302" t="s">
        <v>478</v>
      </c>
      <c r="C18" s="302" t="s">
        <v>479</v>
      </c>
      <c r="D18" s="303" t="s">
        <v>480</v>
      </c>
      <c r="E18" s="303" t="s">
        <v>481</v>
      </c>
      <c r="F18" s="302" t="s">
        <v>482</v>
      </c>
      <c r="G18" s="302" t="s">
        <v>483</v>
      </c>
      <c r="H18" s="302" t="s">
        <v>484</v>
      </c>
      <c r="I18" s="302" t="s">
        <v>485</v>
      </c>
      <c r="J18" s="302" t="s">
        <v>486</v>
      </c>
      <c r="K18" s="302" t="s">
        <v>487</v>
      </c>
      <c r="L18" s="301" t="s">
        <v>488</v>
      </c>
      <c r="M18" s="302" t="s">
        <v>587</v>
      </c>
      <c r="N18" s="302" t="s">
        <v>588</v>
      </c>
      <c r="O18" s="302" t="s">
        <v>487</v>
      </c>
      <c r="P18" s="302" t="s">
        <v>484</v>
      </c>
      <c r="Q18" s="301" t="s">
        <v>491</v>
      </c>
      <c r="R18" s="302" t="s">
        <v>492</v>
      </c>
      <c r="S18" s="302" t="s">
        <v>493</v>
      </c>
      <c r="T18" s="302">
        <v>40388185</v>
      </c>
      <c r="U18" s="302"/>
      <c r="V18" s="302"/>
      <c r="W18" s="303" t="s">
        <v>589</v>
      </c>
      <c r="X18" s="302" t="s">
        <v>495</v>
      </c>
      <c r="Y18" s="302" t="s">
        <v>590</v>
      </c>
      <c r="Z18" s="302" t="s">
        <v>497</v>
      </c>
      <c r="AA18" s="302" t="s">
        <v>498</v>
      </c>
      <c r="AB18" s="302" t="s">
        <v>499</v>
      </c>
      <c r="AC18" s="302" t="s">
        <v>605</v>
      </c>
      <c r="AD18" s="304">
        <v>0</v>
      </c>
      <c r="AE18" s="304">
        <v>0</v>
      </c>
      <c r="AF18" s="302" t="s">
        <v>273</v>
      </c>
      <c r="AG18" s="302">
        <v>2.2044999999999999E-4</v>
      </c>
      <c r="AH18" s="304">
        <v>-0.14000000000000001</v>
      </c>
      <c r="AI18" s="304">
        <v>-0.14000000000000001</v>
      </c>
      <c r="AJ18" s="302" t="s">
        <v>501</v>
      </c>
      <c r="AK18" s="302" t="s">
        <v>502</v>
      </c>
      <c r="AL18" s="301" t="s">
        <v>503</v>
      </c>
      <c r="AM18" s="302">
        <v>34801</v>
      </c>
      <c r="AN18" s="302">
        <v>72130</v>
      </c>
      <c r="AO18" s="301" t="s">
        <v>477</v>
      </c>
      <c r="AP18" s="301" t="s">
        <v>504</v>
      </c>
      <c r="AQ18" s="302" t="s">
        <v>591</v>
      </c>
      <c r="AR18" s="302" t="s">
        <v>516</v>
      </c>
      <c r="AS18" s="303" t="s">
        <v>589</v>
      </c>
      <c r="AT18" s="302" t="s">
        <v>482</v>
      </c>
      <c r="AU18" s="302" t="s">
        <v>592</v>
      </c>
      <c r="AV18" s="304" t="s">
        <v>593</v>
      </c>
      <c r="AW18" s="302" t="s">
        <v>594</v>
      </c>
      <c r="AX18" s="302" t="s">
        <v>509</v>
      </c>
      <c r="AY18" s="304" t="s">
        <v>606</v>
      </c>
      <c r="AZ18" s="302">
        <v>1191897</v>
      </c>
      <c r="BA18" s="302" t="s">
        <v>596</v>
      </c>
      <c r="BB18" s="302" t="s">
        <v>597</v>
      </c>
      <c r="BC18" s="302" t="s">
        <v>521</v>
      </c>
      <c r="BD18" s="302" t="s">
        <v>598</v>
      </c>
      <c r="BE18" s="303" t="s">
        <v>599</v>
      </c>
      <c r="BF18" s="302" t="s">
        <v>273</v>
      </c>
      <c r="BG18" s="304" t="s">
        <v>593</v>
      </c>
      <c r="BH18" s="302">
        <v>10178006</v>
      </c>
      <c r="BI18" s="302">
        <v>1</v>
      </c>
      <c r="BJ18" s="302" t="s">
        <v>594</v>
      </c>
      <c r="BK18" s="302" t="s">
        <v>600</v>
      </c>
      <c r="BL18" s="302" t="s">
        <v>601</v>
      </c>
      <c r="BM18" s="302"/>
      <c r="BN18" s="302"/>
      <c r="BO18" s="302"/>
      <c r="BP18" s="302"/>
      <c r="BQ18" s="302"/>
      <c r="BR18" s="302"/>
    </row>
    <row r="19" spans="1:70" x14ac:dyDescent="0.35">
      <c r="A19" s="301" t="s">
        <v>477</v>
      </c>
      <c r="B19" s="302" t="s">
        <v>478</v>
      </c>
      <c r="C19" s="302" t="s">
        <v>479</v>
      </c>
      <c r="D19" s="303" t="s">
        <v>480</v>
      </c>
      <c r="E19" s="303" t="s">
        <v>481</v>
      </c>
      <c r="F19" s="302" t="s">
        <v>482</v>
      </c>
      <c r="G19" s="302" t="s">
        <v>483</v>
      </c>
      <c r="H19" s="302" t="s">
        <v>484</v>
      </c>
      <c r="I19" s="302" t="s">
        <v>485</v>
      </c>
      <c r="J19" s="302" t="s">
        <v>486</v>
      </c>
      <c r="K19" s="302" t="s">
        <v>487</v>
      </c>
      <c r="L19" s="301" t="s">
        <v>488</v>
      </c>
      <c r="M19" s="302" t="s">
        <v>587</v>
      </c>
      <c r="N19" s="302" t="s">
        <v>588</v>
      </c>
      <c r="O19" s="302" t="s">
        <v>487</v>
      </c>
      <c r="P19" s="302" t="s">
        <v>484</v>
      </c>
      <c r="Q19" s="301" t="s">
        <v>491</v>
      </c>
      <c r="R19" s="302" t="s">
        <v>492</v>
      </c>
      <c r="S19" s="302" t="s">
        <v>493</v>
      </c>
      <c r="T19" s="302">
        <v>40388186</v>
      </c>
      <c r="U19" s="302"/>
      <c r="V19" s="302"/>
      <c r="W19" s="303" t="s">
        <v>589</v>
      </c>
      <c r="X19" s="302" t="s">
        <v>495</v>
      </c>
      <c r="Y19" s="302" t="s">
        <v>590</v>
      </c>
      <c r="Z19" s="302" t="s">
        <v>497</v>
      </c>
      <c r="AA19" s="302" t="s">
        <v>498</v>
      </c>
      <c r="AB19" s="302" t="s">
        <v>499</v>
      </c>
      <c r="AC19" s="302" t="s">
        <v>605</v>
      </c>
      <c r="AD19" s="304">
        <v>0</v>
      </c>
      <c r="AE19" s="304">
        <v>0</v>
      </c>
      <c r="AF19" s="302" t="s">
        <v>273</v>
      </c>
      <c r="AG19" s="302">
        <v>2.2044999999999999E-4</v>
      </c>
      <c r="AH19" s="304">
        <v>-0.05</v>
      </c>
      <c r="AI19" s="304">
        <v>-0.05</v>
      </c>
      <c r="AJ19" s="302" t="s">
        <v>501</v>
      </c>
      <c r="AK19" s="302" t="s">
        <v>502</v>
      </c>
      <c r="AL19" s="301" t="s">
        <v>503</v>
      </c>
      <c r="AM19" s="302">
        <v>34801</v>
      </c>
      <c r="AN19" s="302">
        <v>72130</v>
      </c>
      <c r="AO19" s="301" t="s">
        <v>477</v>
      </c>
      <c r="AP19" s="301" t="s">
        <v>504</v>
      </c>
      <c r="AQ19" s="302" t="s">
        <v>591</v>
      </c>
      <c r="AR19" s="302" t="s">
        <v>516</v>
      </c>
      <c r="AS19" s="303" t="s">
        <v>589</v>
      </c>
      <c r="AT19" s="302" t="s">
        <v>482</v>
      </c>
      <c r="AU19" s="302" t="s">
        <v>592</v>
      </c>
      <c r="AV19" s="304" t="s">
        <v>593</v>
      </c>
      <c r="AW19" s="302" t="s">
        <v>602</v>
      </c>
      <c r="AX19" s="302" t="s">
        <v>603</v>
      </c>
      <c r="AY19" s="304" t="s">
        <v>606</v>
      </c>
      <c r="AZ19" s="302">
        <v>1191897</v>
      </c>
      <c r="BA19" s="302" t="s">
        <v>596</v>
      </c>
      <c r="BB19" s="302" t="s">
        <v>597</v>
      </c>
      <c r="BC19" s="302" t="s">
        <v>521</v>
      </c>
      <c r="BD19" s="302" t="s">
        <v>598</v>
      </c>
      <c r="BE19" s="303" t="s">
        <v>599</v>
      </c>
      <c r="BF19" s="302" t="s">
        <v>273</v>
      </c>
      <c r="BG19" s="304" t="s">
        <v>593</v>
      </c>
      <c r="BH19" s="302">
        <v>10178006</v>
      </c>
      <c r="BI19" s="302">
        <v>2</v>
      </c>
      <c r="BJ19" s="302" t="s">
        <v>602</v>
      </c>
      <c r="BK19" s="302" t="s">
        <v>600</v>
      </c>
      <c r="BL19" s="302" t="s">
        <v>601</v>
      </c>
      <c r="BM19" s="302"/>
      <c r="BN19" s="302"/>
      <c r="BO19" s="302"/>
      <c r="BP19" s="302"/>
      <c r="BQ19" s="302"/>
      <c r="BR19" s="302"/>
    </row>
    <row r="20" spans="1:70" x14ac:dyDescent="0.35">
      <c r="A20" s="301" t="s">
        <v>477</v>
      </c>
      <c r="B20" s="302" t="s">
        <v>478</v>
      </c>
      <c r="C20" s="302" t="s">
        <v>479</v>
      </c>
      <c r="D20" s="303" t="s">
        <v>480</v>
      </c>
      <c r="E20" s="303" t="s">
        <v>481</v>
      </c>
      <c r="F20" s="302" t="s">
        <v>482</v>
      </c>
      <c r="G20" s="302" t="s">
        <v>483</v>
      </c>
      <c r="H20" s="302" t="s">
        <v>484</v>
      </c>
      <c r="I20" s="302" t="s">
        <v>485</v>
      </c>
      <c r="J20" s="302" t="s">
        <v>486</v>
      </c>
      <c r="K20" s="302" t="s">
        <v>487</v>
      </c>
      <c r="L20" s="301" t="s">
        <v>488</v>
      </c>
      <c r="M20" s="302" t="s">
        <v>607</v>
      </c>
      <c r="N20" s="302" t="s">
        <v>608</v>
      </c>
      <c r="O20" s="302" t="s">
        <v>487</v>
      </c>
      <c r="P20" s="302" t="s">
        <v>484</v>
      </c>
      <c r="Q20" s="301" t="s">
        <v>491</v>
      </c>
      <c r="R20" s="302" t="s">
        <v>492</v>
      </c>
      <c r="S20" s="302" t="s">
        <v>493</v>
      </c>
      <c r="T20" s="302">
        <v>39799516</v>
      </c>
      <c r="U20" s="302"/>
      <c r="V20" s="302"/>
      <c r="W20" s="303" t="s">
        <v>609</v>
      </c>
      <c r="X20" s="302" t="s">
        <v>495</v>
      </c>
      <c r="Y20" s="302" t="s">
        <v>590</v>
      </c>
      <c r="Z20" s="302" t="s">
        <v>497</v>
      </c>
      <c r="AA20" s="302" t="s">
        <v>498</v>
      </c>
      <c r="AB20" s="302" t="s">
        <v>499</v>
      </c>
      <c r="AC20" s="302" t="s">
        <v>500</v>
      </c>
      <c r="AD20" s="304">
        <v>1809213</v>
      </c>
      <c r="AE20" s="304">
        <v>1809213</v>
      </c>
      <c r="AF20" s="302" t="s">
        <v>273</v>
      </c>
      <c r="AG20" s="302">
        <v>2.1896E-4</v>
      </c>
      <c r="AH20" s="304">
        <v>400.29</v>
      </c>
      <c r="AI20" s="304">
        <v>400.29</v>
      </c>
      <c r="AJ20" s="302" t="s">
        <v>501</v>
      </c>
      <c r="AK20" s="302" t="s">
        <v>502</v>
      </c>
      <c r="AL20" s="301" t="s">
        <v>503</v>
      </c>
      <c r="AM20" s="302">
        <v>34801</v>
      </c>
      <c r="AN20" s="302">
        <v>72130</v>
      </c>
      <c r="AO20" s="301" t="s">
        <v>477</v>
      </c>
      <c r="AP20" s="301" t="s">
        <v>504</v>
      </c>
      <c r="AQ20" s="302" t="s">
        <v>591</v>
      </c>
      <c r="AR20" s="302" t="s">
        <v>610</v>
      </c>
      <c r="AS20" s="303" t="s">
        <v>609</v>
      </c>
      <c r="AT20" s="302" t="s">
        <v>482</v>
      </c>
      <c r="AU20" s="302" t="s">
        <v>611</v>
      </c>
      <c r="AV20" s="304" t="s">
        <v>612</v>
      </c>
      <c r="AW20" s="302" t="s">
        <v>613</v>
      </c>
      <c r="AX20" s="302" t="s">
        <v>603</v>
      </c>
      <c r="AY20" s="304" t="s">
        <v>614</v>
      </c>
      <c r="AZ20" s="302">
        <v>1975394</v>
      </c>
      <c r="BA20" s="302" t="s">
        <v>615</v>
      </c>
      <c r="BB20" s="302" t="s">
        <v>616</v>
      </c>
      <c r="BC20" s="302" t="s">
        <v>521</v>
      </c>
      <c r="BD20" s="302" t="s">
        <v>617</v>
      </c>
      <c r="BE20" s="303" t="s">
        <v>589</v>
      </c>
      <c r="BF20" s="302" t="s">
        <v>273</v>
      </c>
      <c r="BG20" s="304" t="s">
        <v>612</v>
      </c>
      <c r="BH20" s="302">
        <v>10123568</v>
      </c>
      <c r="BI20" s="302">
        <v>1</v>
      </c>
      <c r="BJ20" s="302" t="s">
        <v>613</v>
      </c>
      <c r="BK20" s="302" t="s">
        <v>618</v>
      </c>
      <c r="BL20" s="302" t="s">
        <v>601</v>
      </c>
      <c r="BM20" s="302"/>
      <c r="BN20" s="302"/>
      <c r="BO20" s="302"/>
      <c r="BP20" s="302"/>
      <c r="BQ20" s="302"/>
      <c r="BR20" s="302"/>
    </row>
    <row r="21" spans="1:70" x14ac:dyDescent="0.35">
      <c r="A21" s="301" t="s">
        <v>477</v>
      </c>
      <c r="B21" s="302" t="s">
        <v>478</v>
      </c>
      <c r="C21" s="302" t="s">
        <v>479</v>
      </c>
      <c r="D21" s="303" t="s">
        <v>480</v>
      </c>
      <c r="E21" s="303" t="s">
        <v>481</v>
      </c>
      <c r="F21" s="302" t="s">
        <v>482</v>
      </c>
      <c r="G21" s="302" t="s">
        <v>483</v>
      </c>
      <c r="H21" s="302" t="s">
        <v>484</v>
      </c>
      <c r="I21" s="302" t="s">
        <v>485</v>
      </c>
      <c r="J21" s="302" t="s">
        <v>486</v>
      </c>
      <c r="K21" s="302" t="s">
        <v>487</v>
      </c>
      <c r="L21" s="301" t="s">
        <v>488</v>
      </c>
      <c r="M21" s="302" t="s">
        <v>607</v>
      </c>
      <c r="N21" s="302" t="s">
        <v>608</v>
      </c>
      <c r="O21" s="302" t="s">
        <v>487</v>
      </c>
      <c r="P21" s="302" t="s">
        <v>484</v>
      </c>
      <c r="Q21" s="301" t="s">
        <v>491</v>
      </c>
      <c r="R21" s="302" t="s">
        <v>492</v>
      </c>
      <c r="S21" s="302" t="s">
        <v>493</v>
      </c>
      <c r="T21" s="302">
        <v>39799518</v>
      </c>
      <c r="U21" s="302"/>
      <c r="V21" s="302"/>
      <c r="W21" s="303" t="s">
        <v>609</v>
      </c>
      <c r="X21" s="302" t="s">
        <v>495</v>
      </c>
      <c r="Y21" s="302" t="s">
        <v>590</v>
      </c>
      <c r="Z21" s="302" t="s">
        <v>497</v>
      </c>
      <c r="AA21" s="302" t="s">
        <v>498</v>
      </c>
      <c r="AB21" s="302" t="s">
        <v>499</v>
      </c>
      <c r="AC21" s="302" t="s">
        <v>619</v>
      </c>
      <c r="AD21" s="304">
        <v>-213</v>
      </c>
      <c r="AE21" s="304">
        <v>-213</v>
      </c>
      <c r="AF21" s="302" t="s">
        <v>273</v>
      </c>
      <c r="AG21" s="302">
        <v>2.1896E-4</v>
      </c>
      <c r="AH21" s="304">
        <v>-0.05</v>
      </c>
      <c r="AI21" s="304">
        <v>-0.05</v>
      </c>
      <c r="AJ21" s="302" t="s">
        <v>501</v>
      </c>
      <c r="AK21" s="302" t="s">
        <v>502</v>
      </c>
      <c r="AL21" s="301" t="s">
        <v>503</v>
      </c>
      <c r="AM21" s="302">
        <v>34801</v>
      </c>
      <c r="AN21" s="302">
        <v>72130</v>
      </c>
      <c r="AO21" s="301" t="s">
        <v>477</v>
      </c>
      <c r="AP21" s="301" t="s">
        <v>504</v>
      </c>
      <c r="AQ21" s="302" t="s">
        <v>591</v>
      </c>
      <c r="AR21" s="302" t="s">
        <v>610</v>
      </c>
      <c r="AS21" s="303" t="s">
        <v>609</v>
      </c>
      <c r="AT21" s="302" t="s">
        <v>482</v>
      </c>
      <c r="AU21" s="302" t="s">
        <v>611</v>
      </c>
      <c r="AV21" s="304" t="s">
        <v>612</v>
      </c>
      <c r="AW21" s="302" t="s">
        <v>613</v>
      </c>
      <c r="AX21" s="302" t="s">
        <v>603</v>
      </c>
      <c r="AY21" s="304" t="s">
        <v>620</v>
      </c>
      <c r="AZ21" s="302">
        <v>1975394</v>
      </c>
      <c r="BA21" s="302" t="s">
        <v>615</v>
      </c>
      <c r="BB21" s="302" t="s">
        <v>616</v>
      </c>
      <c r="BC21" s="302" t="s">
        <v>521</v>
      </c>
      <c r="BD21" s="302" t="s">
        <v>617</v>
      </c>
      <c r="BE21" s="303" t="s">
        <v>589</v>
      </c>
      <c r="BF21" s="302" t="s">
        <v>273</v>
      </c>
      <c r="BG21" s="304" t="s">
        <v>612</v>
      </c>
      <c r="BH21" s="302">
        <v>10123568</v>
      </c>
      <c r="BI21" s="302">
        <v>1</v>
      </c>
      <c r="BJ21" s="302" t="s">
        <v>613</v>
      </c>
      <c r="BK21" s="302" t="s">
        <v>618</v>
      </c>
      <c r="BL21" s="302" t="s">
        <v>601</v>
      </c>
      <c r="BM21" s="302"/>
      <c r="BN21" s="302"/>
      <c r="BO21" s="302"/>
      <c r="BP21" s="302"/>
      <c r="BQ21" s="302"/>
      <c r="BR21" s="302"/>
    </row>
    <row r="22" spans="1:70" x14ac:dyDescent="0.35">
      <c r="A22" s="301" t="s">
        <v>477</v>
      </c>
      <c r="B22" s="302" t="s">
        <v>478</v>
      </c>
      <c r="C22" s="302" t="s">
        <v>479</v>
      </c>
      <c r="D22" s="303" t="s">
        <v>480</v>
      </c>
      <c r="E22" s="303" t="s">
        <v>481</v>
      </c>
      <c r="F22" s="302" t="s">
        <v>482</v>
      </c>
      <c r="G22" s="302" t="s">
        <v>483</v>
      </c>
      <c r="H22" s="302" t="s">
        <v>484</v>
      </c>
      <c r="I22" s="302" t="s">
        <v>485</v>
      </c>
      <c r="J22" s="302" t="s">
        <v>486</v>
      </c>
      <c r="K22" s="302" t="s">
        <v>487</v>
      </c>
      <c r="L22" s="301" t="s">
        <v>488</v>
      </c>
      <c r="M22" s="302" t="s">
        <v>607</v>
      </c>
      <c r="N22" s="302" t="s">
        <v>608</v>
      </c>
      <c r="O22" s="302" t="s">
        <v>487</v>
      </c>
      <c r="P22" s="302" t="s">
        <v>484</v>
      </c>
      <c r="Q22" s="301" t="s">
        <v>491</v>
      </c>
      <c r="R22" s="302" t="s">
        <v>492</v>
      </c>
      <c r="S22" s="302" t="s">
        <v>493</v>
      </c>
      <c r="T22" s="302">
        <v>39799520</v>
      </c>
      <c r="U22" s="302"/>
      <c r="V22" s="302"/>
      <c r="W22" s="303" t="s">
        <v>609</v>
      </c>
      <c r="X22" s="302" t="s">
        <v>495</v>
      </c>
      <c r="Y22" s="302" t="s">
        <v>590</v>
      </c>
      <c r="Z22" s="302" t="s">
        <v>497</v>
      </c>
      <c r="AA22" s="302" t="s">
        <v>498</v>
      </c>
      <c r="AB22" s="302" t="s">
        <v>499</v>
      </c>
      <c r="AC22" s="302" t="s">
        <v>605</v>
      </c>
      <c r="AD22" s="304">
        <v>0</v>
      </c>
      <c r="AE22" s="304">
        <v>0</v>
      </c>
      <c r="AF22" s="302" t="s">
        <v>273</v>
      </c>
      <c r="AG22" s="302">
        <v>2.1896E-4</v>
      </c>
      <c r="AH22" s="304">
        <v>-4.1399999999999997</v>
      </c>
      <c r="AI22" s="304">
        <v>-4.1399999999999997</v>
      </c>
      <c r="AJ22" s="302" t="s">
        <v>501</v>
      </c>
      <c r="AK22" s="302" t="s">
        <v>502</v>
      </c>
      <c r="AL22" s="301" t="s">
        <v>503</v>
      </c>
      <c r="AM22" s="302">
        <v>34801</v>
      </c>
      <c r="AN22" s="302">
        <v>72130</v>
      </c>
      <c r="AO22" s="301" t="s">
        <v>477</v>
      </c>
      <c r="AP22" s="301" t="s">
        <v>504</v>
      </c>
      <c r="AQ22" s="302" t="s">
        <v>591</v>
      </c>
      <c r="AR22" s="302" t="s">
        <v>610</v>
      </c>
      <c r="AS22" s="303" t="s">
        <v>609</v>
      </c>
      <c r="AT22" s="302" t="s">
        <v>482</v>
      </c>
      <c r="AU22" s="302" t="s">
        <v>611</v>
      </c>
      <c r="AV22" s="304" t="s">
        <v>612</v>
      </c>
      <c r="AW22" s="302" t="s">
        <v>613</v>
      </c>
      <c r="AX22" s="302" t="s">
        <v>603</v>
      </c>
      <c r="AY22" s="304" t="s">
        <v>606</v>
      </c>
      <c r="AZ22" s="302">
        <v>1975394</v>
      </c>
      <c r="BA22" s="302" t="s">
        <v>615</v>
      </c>
      <c r="BB22" s="302" t="s">
        <v>616</v>
      </c>
      <c r="BC22" s="302" t="s">
        <v>521</v>
      </c>
      <c r="BD22" s="302" t="s">
        <v>617</v>
      </c>
      <c r="BE22" s="303" t="s">
        <v>589</v>
      </c>
      <c r="BF22" s="302" t="s">
        <v>273</v>
      </c>
      <c r="BG22" s="304" t="s">
        <v>612</v>
      </c>
      <c r="BH22" s="302">
        <v>10123568</v>
      </c>
      <c r="BI22" s="302">
        <v>1</v>
      </c>
      <c r="BJ22" s="302" t="s">
        <v>613</v>
      </c>
      <c r="BK22" s="302" t="s">
        <v>618</v>
      </c>
      <c r="BL22" s="302" t="s">
        <v>601</v>
      </c>
      <c r="BM22" s="302"/>
      <c r="BN22" s="302"/>
      <c r="BO22" s="302"/>
      <c r="BP22" s="302"/>
      <c r="BQ22" s="302"/>
      <c r="BR22" s="302"/>
    </row>
    <row r="23" spans="1:70" x14ac:dyDescent="0.35">
      <c r="A23" s="301" t="s">
        <v>477</v>
      </c>
      <c r="B23" s="302" t="s">
        <v>478</v>
      </c>
      <c r="C23" s="302" t="s">
        <v>479</v>
      </c>
      <c r="D23" s="303" t="s">
        <v>480</v>
      </c>
      <c r="E23" s="303" t="s">
        <v>481</v>
      </c>
      <c r="F23" s="302" t="s">
        <v>482</v>
      </c>
      <c r="G23" s="302" t="s">
        <v>483</v>
      </c>
      <c r="H23" s="302" t="s">
        <v>484</v>
      </c>
      <c r="I23" s="302" t="s">
        <v>485</v>
      </c>
      <c r="J23" s="302" t="s">
        <v>486</v>
      </c>
      <c r="K23" s="302" t="s">
        <v>487</v>
      </c>
      <c r="L23" s="301" t="s">
        <v>621</v>
      </c>
      <c r="M23" s="302" t="s">
        <v>622</v>
      </c>
      <c r="N23" s="302" t="s">
        <v>623</v>
      </c>
      <c r="O23" s="302" t="s">
        <v>487</v>
      </c>
      <c r="P23" s="302" t="s">
        <v>484</v>
      </c>
      <c r="Q23" s="301" t="s">
        <v>491</v>
      </c>
      <c r="R23" s="302" t="s">
        <v>492</v>
      </c>
      <c r="S23" s="302" t="s">
        <v>493</v>
      </c>
      <c r="T23" s="302">
        <v>28565333</v>
      </c>
      <c r="U23" s="302"/>
      <c r="V23" s="302"/>
      <c r="W23" s="303" t="s">
        <v>624</v>
      </c>
      <c r="X23" s="302" t="s">
        <v>495</v>
      </c>
      <c r="Y23" s="302" t="s">
        <v>590</v>
      </c>
      <c r="Z23" s="302" t="s">
        <v>497</v>
      </c>
      <c r="AA23" s="302" t="s">
        <v>498</v>
      </c>
      <c r="AB23" s="302" t="s">
        <v>499</v>
      </c>
      <c r="AC23" s="302" t="s">
        <v>500</v>
      </c>
      <c r="AD23" s="304">
        <v>370000</v>
      </c>
      <c r="AE23" s="304">
        <v>370000</v>
      </c>
      <c r="AF23" s="302" t="s">
        <v>273</v>
      </c>
      <c r="AG23" s="302">
        <v>2.2319000000000001E-4</v>
      </c>
      <c r="AH23" s="304">
        <v>82.08</v>
      </c>
      <c r="AI23" s="304">
        <v>82.08</v>
      </c>
      <c r="AJ23" s="302" t="s">
        <v>501</v>
      </c>
      <c r="AK23" s="302" t="s">
        <v>502</v>
      </c>
      <c r="AL23" s="301" t="s">
        <v>503</v>
      </c>
      <c r="AM23" s="302">
        <v>34801</v>
      </c>
      <c r="AN23" s="302">
        <v>72130</v>
      </c>
      <c r="AO23" s="301" t="s">
        <v>477</v>
      </c>
      <c r="AP23" s="301" t="s">
        <v>504</v>
      </c>
      <c r="AQ23" s="302" t="s">
        <v>591</v>
      </c>
      <c r="AR23" s="302" t="s">
        <v>506</v>
      </c>
      <c r="AS23" s="303" t="s">
        <v>625</v>
      </c>
      <c r="AT23" s="302" t="s">
        <v>482</v>
      </c>
      <c r="AU23" s="302" t="s">
        <v>626</v>
      </c>
      <c r="AV23" s="304" t="s">
        <v>627</v>
      </c>
      <c r="AW23" s="302" t="s">
        <v>628</v>
      </c>
      <c r="AX23" s="302" t="s">
        <v>509</v>
      </c>
      <c r="AY23" s="304" t="s">
        <v>627</v>
      </c>
      <c r="AZ23" s="302">
        <v>1040595</v>
      </c>
      <c r="BA23" s="302" t="s">
        <v>629</v>
      </c>
      <c r="BB23" s="302" t="s">
        <v>630</v>
      </c>
      <c r="BC23" s="302" t="s">
        <v>512</v>
      </c>
      <c r="BD23" s="302" t="s">
        <v>631</v>
      </c>
      <c r="BE23" s="303" t="s">
        <v>632</v>
      </c>
      <c r="BF23" s="302" t="s">
        <v>273</v>
      </c>
      <c r="BG23" s="304" t="s">
        <v>627</v>
      </c>
      <c r="BH23" s="302">
        <v>10136994</v>
      </c>
      <c r="BI23" s="302">
        <v>1</v>
      </c>
      <c r="BJ23" s="302" t="s">
        <v>628</v>
      </c>
      <c r="BK23" s="302" t="s">
        <v>600</v>
      </c>
      <c r="BL23" s="302" t="s">
        <v>601</v>
      </c>
      <c r="BM23" s="302"/>
      <c r="BN23" s="302"/>
      <c r="BO23" s="302"/>
      <c r="BP23" s="302"/>
      <c r="BQ23" s="302"/>
      <c r="BR23" s="302"/>
    </row>
    <row r="24" spans="1:70" x14ac:dyDescent="0.35">
      <c r="A24" s="301" t="s">
        <v>477</v>
      </c>
      <c r="B24" s="302" t="s">
        <v>478</v>
      </c>
      <c r="C24" s="302" t="s">
        <v>479</v>
      </c>
      <c r="D24" s="303" t="s">
        <v>480</v>
      </c>
      <c r="E24" s="303" t="s">
        <v>481</v>
      </c>
      <c r="F24" s="302" t="s">
        <v>482</v>
      </c>
      <c r="G24" s="302" t="s">
        <v>483</v>
      </c>
      <c r="H24" s="302" t="s">
        <v>484</v>
      </c>
      <c r="I24" s="302" t="s">
        <v>485</v>
      </c>
      <c r="J24" s="302" t="s">
        <v>486</v>
      </c>
      <c r="K24" s="302" t="s">
        <v>487</v>
      </c>
      <c r="L24" s="301" t="s">
        <v>621</v>
      </c>
      <c r="M24" s="302" t="s">
        <v>622</v>
      </c>
      <c r="N24" s="302" t="s">
        <v>623</v>
      </c>
      <c r="O24" s="302" t="s">
        <v>487</v>
      </c>
      <c r="P24" s="302" t="s">
        <v>484</v>
      </c>
      <c r="Q24" s="301" t="s">
        <v>491</v>
      </c>
      <c r="R24" s="302" t="s">
        <v>492</v>
      </c>
      <c r="S24" s="302" t="s">
        <v>493</v>
      </c>
      <c r="T24" s="302">
        <v>28565334</v>
      </c>
      <c r="U24" s="302"/>
      <c r="V24" s="302"/>
      <c r="W24" s="303" t="s">
        <v>624</v>
      </c>
      <c r="X24" s="302" t="s">
        <v>495</v>
      </c>
      <c r="Y24" s="302" t="s">
        <v>590</v>
      </c>
      <c r="Z24" s="302" t="s">
        <v>497</v>
      </c>
      <c r="AA24" s="302" t="s">
        <v>498</v>
      </c>
      <c r="AB24" s="302" t="s">
        <v>499</v>
      </c>
      <c r="AC24" s="302" t="s">
        <v>605</v>
      </c>
      <c r="AD24" s="304">
        <v>0</v>
      </c>
      <c r="AE24" s="304">
        <v>0</v>
      </c>
      <c r="AF24" s="302" t="s">
        <v>273</v>
      </c>
      <c r="AG24" s="302">
        <v>2.2319000000000001E-4</v>
      </c>
      <c r="AH24" s="304">
        <v>0.5</v>
      </c>
      <c r="AI24" s="304">
        <v>0.5</v>
      </c>
      <c r="AJ24" s="302" t="s">
        <v>501</v>
      </c>
      <c r="AK24" s="302" t="s">
        <v>502</v>
      </c>
      <c r="AL24" s="301" t="s">
        <v>503</v>
      </c>
      <c r="AM24" s="302">
        <v>34801</v>
      </c>
      <c r="AN24" s="302">
        <v>72130</v>
      </c>
      <c r="AO24" s="301" t="s">
        <v>477</v>
      </c>
      <c r="AP24" s="301" t="s">
        <v>504</v>
      </c>
      <c r="AQ24" s="302" t="s">
        <v>591</v>
      </c>
      <c r="AR24" s="302" t="s">
        <v>506</v>
      </c>
      <c r="AS24" s="303" t="s">
        <v>625</v>
      </c>
      <c r="AT24" s="302" t="s">
        <v>482</v>
      </c>
      <c r="AU24" s="302" t="s">
        <v>626</v>
      </c>
      <c r="AV24" s="304" t="s">
        <v>627</v>
      </c>
      <c r="AW24" s="302" t="s">
        <v>628</v>
      </c>
      <c r="AX24" s="302" t="s">
        <v>509</v>
      </c>
      <c r="AY24" s="304" t="s">
        <v>606</v>
      </c>
      <c r="AZ24" s="302">
        <v>1040595</v>
      </c>
      <c r="BA24" s="302" t="s">
        <v>629</v>
      </c>
      <c r="BB24" s="302" t="s">
        <v>630</v>
      </c>
      <c r="BC24" s="302" t="s">
        <v>512</v>
      </c>
      <c r="BD24" s="302" t="s">
        <v>631</v>
      </c>
      <c r="BE24" s="303" t="s">
        <v>632</v>
      </c>
      <c r="BF24" s="302" t="s">
        <v>273</v>
      </c>
      <c r="BG24" s="304" t="s">
        <v>627</v>
      </c>
      <c r="BH24" s="302">
        <v>10136994</v>
      </c>
      <c r="BI24" s="302">
        <v>1</v>
      </c>
      <c r="BJ24" s="302" t="s">
        <v>628</v>
      </c>
      <c r="BK24" s="302" t="s">
        <v>600</v>
      </c>
      <c r="BL24" s="302" t="s">
        <v>601</v>
      </c>
      <c r="BM24" s="302"/>
      <c r="BN24" s="302"/>
      <c r="BO24" s="302"/>
      <c r="BP24" s="302"/>
      <c r="BQ24" s="302"/>
      <c r="BR24" s="302"/>
    </row>
    <row r="25" spans="1:70" x14ac:dyDescent="0.35">
      <c r="A25" s="301" t="s">
        <v>477</v>
      </c>
      <c r="B25" s="302" t="s">
        <v>478</v>
      </c>
      <c r="C25" s="302" t="s">
        <v>479</v>
      </c>
      <c r="D25" s="303" t="s">
        <v>480</v>
      </c>
      <c r="E25" s="303" t="s">
        <v>481</v>
      </c>
      <c r="F25" s="302" t="s">
        <v>482</v>
      </c>
      <c r="G25" s="302" t="s">
        <v>483</v>
      </c>
      <c r="H25" s="302" t="s">
        <v>484</v>
      </c>
      <c r="I25" s="302" t="s">
        <v>485</v>
      </c>
      <c r="J25" s="302" t="s">
        <v>486</v>
      </c>
      <c r="K25" s="302" t="s">
        <v>487</v>
      </c>
      <c r="L25" s="301" t="s">
        <v>621</v>
      </c>
      <c r="M25" s="302" t="s">
        <v>622</v>
      </c>
      <c r="N25" s="302" t="s">
        <v>623</v>
      </c>
      <c r="O25" s="302" t="s">
        <v>487</v>
      </c>
      <c r="P25" s="302" t="s">
        <v>484</v>
      </c>
      <c r="Q25" s="301" t="s">
        <v>491</v>
      </c>
      <c r="R25" s="302" t="s">
        <v>492</v>
      </c>
      <c r="S25" s="302" t="s">
        <v>493</v>
      </c>
      <c r="T25" s="302">
        <v>29491452</v>
      </c>
      <c r="U25" s="302"/>
      <c r="V25" s="302"/>
      <c r="W25" s="303" t="s">
        <v>633</v>
      </c>
      <c r="X25" s="302" t="s">
        <v>495</v>
      </c>
      <c r="Y25" s="302" t="s">
        <v>590</v>
      </c>
      <c r="Z25" s="302" t="s">
        <v>497</v>
      </c>
      <c r="AA25" s="302" t="s">
        <v>498</v>
      </c>
      <c r="AB25" s="302" t="s">
        <v>499</v>
      </c>
      <c r="AC25" s="302" t="s">
        <v>605</v>
      </c>
      <c r="AD25" s="304">
        <v>0</v>
      </c>
      <c r="AE25" s="304">
        <v>0</v>
      </c>
      <c r="AF25" s="302" t="s">
        <v>273</v>
      </c>
      <c r="AG25" s="302">
        <v>2.2319000000000001E-4</v>
      </c>
      <c r="AH25" s="304">
        <v>1.28</v>
      </c>
      <c r="AI25" s="304">
        <v>1.28</v>
      </c>
      <c r="AJ25" s="302" t="s">
        <v>501</v>
      </c>
      <c r="AK25" s="302" t="s">
        <v>502</v>
      </c>
      <c r="AL25" s="301" t="s">
        <v>503</v>
      </c>
      <c r="AM25" s="302">
        <v>34801</v>
      </c>
      <c r="AN25" s="302">
        <v>72130</v>
      </c>
      <c r="AO25" s="301" t="s">
        <v>477</v>
      </c>
      <c r="AP25" s="301" t="s">
        <v>504</v>
      </c>
      <c r="AQ25" s="302" t="s">
        <v>591</v>
      </c>
      <c r="AR25" s="302" t="s">
        <v>506</v>
      </c>
      <c r="AS25" s="303" t="s">
        <v>634</v>
      </c>
      <c r="AT25" s="302" t="s">
        <v>482</v>
      </c>
      <c r="AU25" s="302" t="s">
        <v>635</v>
      </c>
      <c r="AV25" s="304" t="s">
        <v>636</v>
      </c>
      <c r="AW25" s="302" t="s">
        <v>637</v>
      </c>
      <c r="AX25" s="302" t="s">
        <v>509</v>
      </c>
      <c r="AY25" s="304" t="s">
        <v>606</v>
      </c>
      <c r="AZ25" s="302">
        <v>1191897</v>
      </c>
      <c r="BA25" s="302" t="s">
        <v>596</v>
      </c>
      <c r="BB25" s="302" t="s">
        <v>597</v>
      </c>
      <c r="BC25" s="302" t="s">
        <v>521</v>
      </c>
      <c r="BD25" s="302" t="s">
        <v>638</v>
      </c>
      <c r="BE25" s="303" t="s">
        <v>639</v>
      </c>
      <c r="BF25" s="302" t="s">
        <v>273</v>
      </c>
      <c r="BG25" s="304" t="s">
        <v>636</v>
      </c>
      <c r="BH25" s="302">
        <v>10150441</v>
      </c>
      <c r="BI25" s="302">
        <v>1</v>
      </c>
      <c r="BJ25" s="302" t="s">
        <v>637</v>
      </c>
      <c r="BK25" s="302" t="s">
        <v>600</v>
      </c>
      <c r="BL25" s="302" t="s">
        <v>601</v>
      </c>
      <c r="BM25" s="302"/>
      <c r="BN25" s="302"/>
      <c r="BO25" s="302"/>
      <c r="BP25" s="302"/>
      <c r="BQ25" s="302"/>
      <c r="BR25" s="302"/>
    </row>
    <row r="26" spans="1:70" x14ac:dyDescent="0.35">
      <c r="A26" s="301" t="s">
        <v>477</v>
      </c>
      <c r="B26" s="302" t="s">
        <v>478</v>
      </c>
      <c r="C26" s="302" t="s">
        <v>479</v>
      </c>
      <c r="D26" s="303" t="s">
        <v>480</v>
      </c>
      <c r="E26" s="303" t="s">
        <v>481</v>
      </c>
      <c r="F26" s="302" t="s">
        <v>482</v>
      </c>
      <c r="G26" s="302" t="s">
        <v>483</v>
      </c>
      <c r="H26" s="302" t="s">
        <v>484</v>
      </c>
      <c r="I26" s="302" t="s">
        <v>485</v>
      </c>
      <c r="J26" s="302" t="s">
        <v>486</v>
      </c>
      <c r="K26" s="302" t="s">
        <v>487</v>
      </c>
      <c r="L26" s="301" t="s">
        <v>621</v>
      </c>
      <c r="M26" s="302" t="s">
        <v>622</v>
      </c>
      <c r="N26" s="302" t="s">
        <v>623</v>
      </c>
      <c r="O26" s="302" t="s">
        <v>487</v>
      </c>
      <c r="P26" s="302" t="s">
        <v>484</v>
      </c>
      <c r="Q26" s="301" t="s">
        <v>491</v>
      </c>
      <c r="R26" s="302" t="s">
        <v>492</v>
      </c>
      <c r="S26" s="302" t="s">
        <v>493</v>
      </c>
      <c r="T26" s="302">
        <v>29491453</v>
      </c>
      <c r="U26" s="302"/>
      <c r="V26" s="302"/>
      <c r="W26" s="303" t="s">
        <v>633</v>
      </c>
      <c r="X26" s="302" t="s">
        <v>495</v>
      </c>
      <c r="Y26" s="302" t="s">
        <v>590</v>
      </c>
      <c r="Z26" s="302" t="s">
        <v>497</v>
      </c>
      <c r="AA26" s="302" t="s">
        <v>498</v>
      </c>
      <c r="AB26" s="302" t="s">
        <v>499</v>
      </c>
      <c r="AC26" s="302" t="s">
        <v>605</v>
      </c>
      <c r="AD26" s="304">
        <v>0</v>
      </c>
      <c r="AE26" s="304">
        <v>0</v>
      </c>
      <c r="AF26" s="302" t="s">
        <v>273</v>
      </c>
      <c r="AG26" s="302">
        <v>2.2319000000000001E-4</v>
      </c>
      <c r="AH26" s="304">
        <v>0.35</v>
      </c>
      <c r="AI26" s="304">
        <v>0.35</v>
      </c>
      <c r="AJ26" s="302" t="s">
        <v>501</v>
      </c>
      <c r="AK26" s="302" t="s">
        <v>502</v>
      </c>
      <c r="AL26" s="301" t="s">
        <v>503</v>
      </c>
      <c r="AM26" s="302">
        <v>34801</v>
      </c>
      <c r="AN26" s="302">
        <v>72130</v>
      </c>
      <c r="AO26" s="301" t="s">
        <v>477</v>
      </c>
      <c r="AP26" s="301" t="s">
        <v>504</v>
      </c>
      <c r="AQ26" s="302" t="s">
        <v>591</v>
      </c>
      <c r="AR26" s="302" t="s">
        <v>506</v>
      </c>
      <c r="AS26" s="303" t="s">
        <v>634</v>
      </c>
      <c r="AT26" s="302" t="s">
        <v>482</v>
      </c>
      <c r="AU26" s="302" t="s">
        <v>635</v>
      </c>
      <c r="AV26" s="304" t="s">
        <v>636</v>
      </c>
      <c r="AW26" s="302" t="s">
        <v>640</v>
      </c>
      <c r="AX26" s="302" t="s">
        <v>603</v>
      </c>
      <c r="AY26" s="304" t="s">
        <v>606</v>
      </c>
      <c r="AZ26" s="302">
        <v>1191897</v>
      </c>
      <c r="BA26" s="302" t="s">
        <v>596</v>
      </c>
      <c r="BB26" s="302" t="s">
        <v>597</v>
      </c>
      <c r="BC26" s="302" t="s">
        <v>521</v>
      </c>
      <c r="BD26" s="302" t="s">
        <v>638</v>
      </c>
      <c r="BE26" s="303" t="s">
        <v>639</v>
      </c>
      <c r="BF26" s="302" t="s">
        <v>273</v>
      </c>
      <c r="BG26" s="304" t="s">
        <v>636</v>
      </c>
      <c r="BH26" s="302">
        <v>10150441</v>
      </c>
      <c r="BI26" s="302">
        <v>2</v>
      </c>
      <c r="BJ26" s="302" t="s">
        <v>640</v>
      </c>
      <c r="BK26" s="302" t="s">
        <v>600</v>
      </c>
      <c r="BL26" s="302" t="s">
        <v>601</v>
      </c>
      <c r="BM26" s="302"/>
      <c r="BN26" s="302"/>
      <c r="BO26" s="302"/>
      <c r="BP26" s="302"/>
      <c r="BQ26" s="302"/>
      <c r="BR26" s="302"/>
    </row>
    <row r="27" spans="1:70" x14ac:dyDescent="0.35">
      <c r="A27" s="301" t="s">
        <v>477</v>
      </c>
      <c r="B27" s="302" t="s">
        <v>478</v>
      </c>
      <c r="C27" s="302" t="s">
        <v>479</v>
      </c>
      <c r="D27" s="303" t="s">
        <v>480</v>
      </c>
      <c r="E27" s="303" t="s">
        <v>481</v>
      </c>
      <c r="F27" s="302" t="s">
        <v>482</v>
      </c>
      <c r="G27" s="302" t="s">
        <v>483</v>
      </c>
      <c r="H27" s="302" t="s">
        <v>484</v>
      </c>
      <c r="I27" s="302" t="s">
        <v>485</v>
      </c>
      <c r="J27" s="302" t="s">
        <v>486</v>
      </c>
      <c r="K27" s="302" t="s">
        <v>487</v>
      </c>
      <c r="L27" s="301" t="s">
        <v>621</v>
      </c>
      <c r="M27" s="302" t="s">
        <v>622</v>
      </c>
      <c r="N27" s="302" t="s">
        <v>623</v>
      </c>
      <c r="O27" s="302" t="s">
        <v>487</v>
      </c>
      <c r="P27" s="302" t="s">
        <v>484</v>
      </c>
      <c r="Q27" s="301" t="s">
        <v>491</v>
      </c>
      <c r="R27" s="302" t="s">
        <v>492</v>
      </c>
      <c r="S27" s="302" t="s">
        <v>493</v>
      </c>
      <c r="T27" s="302">
        <v>29491454</v>
      </c>
      <c r="U27" s="302"/>
      <c r="V27" s="302"/>
      <c r="W27" s="303" t="s">
        <v>633</v>
      </c>
      <c r="X27" s="302" t="s">
        <v>495</v>
      </c>
      <c r="Y27" s="302" t="s">
        <v>590</v>
      </c>
      <c r="Z27" s="302" t="s">
        <v>497</v>
      </c>
      <c r="AA27" s="302" t="s">
        <v>498</v>
      </c>
      <c r="AB27" s="302" t="s">
        <v>499</v>
      </c>
      <c r="AC27" s="302" t="s">
        <v>500</v>
      </c>
      <c r="AD27" s="304">
        <v>3200000</v>
      </c>
      <c r="AE27" s="304">
        <v>3200000</v>
      </c>
      <c r="AF27" s="302" t="s">
        <v>273</v>
      </c>
      <c r="AG27" s="302">
        <v>2.2319000000000001E-4</v>
      </c>
      <c r="AH27" s="304">
        <v>712.93</v>
      </c>
      <c r="AI27" s="304">
        <v>712.93</v>
      </c>
      <c r="AJ27" s="302" t="s">
        <v>501</v>
      </c>
      <c r="AK27" s="302" t="s">
        <v>502</v>
      </c>
      <c r="AL27" s="301" t="s">
        <v>503</v>
      </c>
      <c r="AM27" s="302">
        <v>34801</v>
      </c>
      <c r="AN27" s="302">
        <v>72130</v>
      </c>
      <c r="AO27" s="301" t="s">
        <v>477</v>
      </c>
      <c r="AP27" s="301" t="s">
        <v>504</v>
      </c>
      <c r="AQ27" s="302" t="s">
        <v>591</v>
      </c>
      <c r="AR27" s="302" t="s">
        <v>506</v>
      </c>
      <c r="AS27" s="303" t="s">
        <v>634</v>
      </c>
      <c r="AT27" s="302" t="s">
        <v>482</v>
      </c>
      <c r="AU27" s="302" t="s">
        <v>635</v>
      </c>
      <c r="AV27" s="304" t="s">
        <v>636</v>
      </c>
      <c r="AW27" s="302" t="s">
        <v>637</v>
      </c>
      <c r="AX27" s="302" t="s">
        <v>509</v>
      </c>
      <c r="AY27" s="304" t="s">
        <v>641</v>
      </c>
      <c r="AZ27" s="302">
        <v>1191897</v>
      </c>
      <c r="BA27" s="302" t="s">
        <v>596</v>
      </c>
      <c r="BB27" s="302" t="s">
        <v>597</v>
      </c>
      <c r="BC27" s="302" t="s">
        <v>521</v>
      </c>
      <c r="BD27" s="302" t="s">
        <v>638</v>
      </c>
      <c r="BE27" s="303" t="s">
        <v>639</v>
      </c>
      <c r="BF27" s="302" t="s">
        <v>273</v>
      </c>
      <c r="BG27" s="304" t="s">
        <v>636</v>
      </c>
      <c r="BH27" s="302">
        <v>10150441</v>
      </c>
      <c r="BI27" s="302">
        <v>1</v>
      </c>
      <c r="BJ27" s="302" t="s">
        <v>637</v>
      </c>
      <c r="BK27" s="302" t="s">
        <v>600</v>
      </c>
      <c r="BL27" s="302" t="s">
        <v>601</v>
      </c>
      <c r="BM27" s="302"/>
      <c r="BN27" s="302"/>
      <c r="BO27" s="302"/>
      <c r="BP27" s="302"/>
      <c r="BQ27" s="302"/>
      <c r="BR27" s="302"/>
    </row>
    <row r="28" spans="1:70" x14ac:dyDescent="0.35">
      <c r="A28" s="301" t="s">
        <v>477</v>
      </c>
      <c r="B28" s="302" t="s">
        <v>478</v>
      </c>
      <c r="C28" s="302" t="s">
        <v>479</v>
      </c>
      <c r="D28" s="303" t="s">
        <v>480</v>
      </c>
      <c r="E28" s="303" t="s">
        <v>481</v>
      </c>
      <c r="F28" s="302" t="s">
        <v>482</v>
      </c>
      <c r="G28" s="302" t="s">
        <v>483</v>
      </c>
      <c r="H28" s="302" t="s">
        <v>484</v>
      </c>
      <c r="I28" s="302" t="s">
        <v>485</v>
      </c>
      <c r="J28" s="302" t="s">
        <v>486</v>
      </c>
      <c r="K28" s="302" t="s">
        <v>487</v>
      </c>
      <c r="L28" s="301" t="s">
        <v>621</v>
      </c>
      <c r="M28" s="302" t="s">
        <v>622</v>
      </c>
      <c r="N28" s="302" t="s">
        <v>623</v>
      </c>
      <c r="O28" s="302" t="s">
        <v>487</v>
      </c>
      <c r="P28" s="302" t="s">
        <v>484</v>
      </c>
      <c r="Q28" s="301" t="s">
        <v>491</v>
      </c>
      <c r="R28" s="302" t="s">
        <v>492</v>
      </c>
      <c r="S28" s="302" t="s">
        <v>493</v>
      </c>
      <c r="T28" s="302">
        <v>29491455</v>
      </c>
      <c r="U28" s="302"/>
      <c r="V28" s="302"/>
      <c r="W28" s="303" t="s">
        <v>633</v>
      </c>
      <c r="X28" s="302" t="s">
        <v>495</v>
      </c>
      <c r="Y28" s="302" t="s">
        <v>590</v>
      </c>
      <c r="Z28" s="302" t="s">
        <v>497</v>
      </c>
      <c r="AA28" s="302" t="s">
        <v>498</v>
      </c>
      <c r="AB28" s="302" t="s">
        <v>499</v>
      </c>
      <c r="AC28" s="302" t="s">
        <v>500</v>
      </c>
      <c r="AD28" s="304">
        <v>882000</v>
      </c>
      <c r="AE28" s="304">
        <v>882000</v>
      </c>
      <c r="AF28" s="302" t="s">
        <v>273</v>
      </c>
      <c r="AG28" s="302">
        <v>2.2319000000000001E-4</v>
      </c>
      <c r="AH28" s="304">
        <v>196.5</v>
      </c>
      <c r="AI28" s="304">
        <v>196.5</v>
      </c>
      <c r="AJ28" s="302" t="s">
        <v>501</v>
      </c>
      <c r="AK28" s="302" t="s">
        <v>502</v>
      </c>
      <c r="AL28" s="301" t="s">
        <v>503</v>
      </c>
      <c r="AM28" s="302">
        <v>34801</v>
      </c>
      <c r="AN28" s="302">
        <v>72130</v>
      </c>
      <c r="AO28" s="301" t="s">
        <v>477</v>
      </c>
      <c r="AP28" s="301" t="s">
        <v>504</v>
      </c>
      <c r="AQ28" s="302" t="s">
        <v>591</v>
      </c>
      <c r="AR28" s="302" t="s">
        <v>506</v>
      </c>
      <c r="AS28" s="303" t="s">
        <v>634</v>
      </c>
      <c r="AT28" s="302" t="s">
        <v>482</v>
      </c>
      <c r="AU28" s="302" t="s">
        <v>635</v>
      </c>
      <c r="AV28" s="304" t="s">
        <v>636</v>
      </c>
      <c r="AW28" s="302" t="s">
        <v>640</v>
      </c>
      <c r="AX28" s="302" t="s">
        <v>603</v>
      </c>
      <c r="AY28" s="304" t="s">
        <v>642</v>
      </c>
      <c r="AZ28" s="302">
        <v>1191897</v>
      </c>
      <c r="BA28" s="302" t="s">
        <v>596</v>
      </c>
      <c r="BB28" s="302" t="s">
        <v>597</v>
      </c>
      <c r="BC28" s="302" t="s">
        <v>521</v>
      </c>
      <c r="BD28" s="302" t="s">
        <v>638</v>
      </c>
      <c r="BE28" s="303" t="s">
        <v>639</v>
      </c>
      <c r="BF28" s="302" t="s">
        <v>273</v>
      </c>
      <c r="BG28" s="304" t="s">
        <v>636</v>
      </c>
      <c r="BH28" s="302">
        <v>10150441</v>
      </c>
      <c r="BI28" s="302">
        <v>2</v>
      </c>
      <c r="BJ28" s="302" t="s">
        <v>640</v>
      </c>
      <c r="BK28" s="302" t="s">
        <v>600</v>
      </c>
      <c r="BL28" s="302" t="s">
        <v>601</v>
      </c>
      <c r="BM28" s="302"/>
      <c r="BN28" s="302"/>
      <c r="BO28" s="302"/>
      <c r="BP28" s="302"/>
      <c r="BQ28" s="302"/>
      <c r="BR28" s="302"/>
    </row>
    <row r="30" spans="1:70" ht="15.5" x14ac:dyDescent="0.35">
      <c r="AI30" s="305">
        <v>3417.77</v>
      </c>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row r="1156" customFormat="1" x14ac:dyDescent="0.35"/>
    <row r="1157" customFormat="1" x14ac:dyDescent="0.35"/>
    <row r="1158" customFormat="1" x14ac:dyDescent="0.35"/>
    <row r="1159" customFormat="1" x14ac:dyDescent="0.35"/>
    <row r="1160" customFormat="1" x14ac:dyDescent="0.35"/>
    <row r="1161" customFormat="1" x14ac:dyDescent="0.35"/>
    <row r="1162" customFormat="1" x14ac:dyDescent="0.35"/>
    <row r="1163" customFormat="1" x14ac:dyDescent="0.35"/>
    <row r="1164" customFormat="1" x14ac:dyDescent="0.35"/>
    <row r="1165" customFormat="1" x14ac:dyDescent="0.35"/>
    <row r="1166" customFormat="1" x14ac:dyDescent="0.35"/>
    <row r="1167" customFormat="1" x14ac:dyDescent="0.35"/>
    <row r="1168" customFormat="1" x14ac:dyDescent="0.35"/>
    <row r="1169" customFormat="1" x14ac:dyDescent="0.35"/>
    <row r="1170" customFormat="1" x14ac:dyDescent="0.35"/>
    <row r="1171" customFormat="1" x14ac:dyDescent="0.35"/>
    <row r="1172" customFormat="1" x14ac:dyDescent="0.35"/>
    <row r="1173" customFormat="1" x14ac:dyDescent="0.35"/>
    <row r="1174" customFormat="1" x14ac:dyDescent="0.35"/>
    <row r="1175" customFormat="1" x14ac:dyDescent="0.35"/>
    <row r="1176" customFormat="1" x14ac:dyDescent="0.35"/>
    <row r="1177" customFormat="1" x14ac:dyDescent="0.35"/>
    <row r="1178" customFormat="1" x14ac:dyDescent="0.35"/>
    <row r="1179" customFormat="1" x14ac:dyDescent="0.35"/>
    <row r="1180" customFormat="1" x14ac:dyDescent="0.35"/>
    <row r="1181" customFormat="1" x14ac:dyDescent="0.35"/>
    <row r="1182" customFormat="1" x14ac:dyDescent="0.35"/>
    <row r="1183" customFormat="1" x14ac:dyDescent="0.35"/>
    <row r="1184" customFormat="1" x14ac:dyDescent="0.35"/>
    <row r="1185" customFormat="1" x14ac:dyDescent="0.35"/>
    <row r="1186" customFormat="1" x14ac:dyDescent="0.35"/>
    <row r="1187" customFormat="1" x14ac:dyDescent="0.35"/>
    <row r="1188" customFormat="1" x14ac:dyDescent="0.35"/>
    <row r="1189" customFormat="1" x14ac:dyDescent="0.35"/>
    <row r="1190" customFormat="1" x14ac:dyDescent="0.35"/>
    <row r="1191" customFormat="1" x14ac:dyDescent="0.35"/>
    <row r="1192" customFormat="1" x14ac:dyDescent="0.35"/>
    <row r="1193" customFormat="1" x14ac:dyDescent="0.35"/>
    <row r="1194" customFormat="1" x14ac:dyDescent="0.35"/>
    <row r="1195" customFormat="1" x14ac:dyDescent="0.35"/>
    <row r="1196" customFormat="1" x14ac:dyDescent="0.35"/>
    <row r="1197" customFormat="1" x14ac:dyDescent="0.35"/>
    <row r="1198" customFormat="1" x14ac:dyDescent="0.35"/>
    <row r="1199" customFormat="1" x14ac:dyDescent="0.35"/>
    <row r="1200" customFormat="1" x14ac:dyDescent="0.35"/>
    <row r="1201" customFormat="1" x14ac:dyDescent="0.35"/>
    <row r="1202" customFormat="1" x14ac:dyDescent="0.35"/>
    <row r="1203" customFormat="1" x14ac:dyDescent="0.35"/>
    <row r="1204" customFormat="1" x14ac:dyDescent="0.35"/>
    <row r="1205" customFormat="1" x14ac:dyDescent="0.35"/>
    <row r="1206" customFormat="1" x14ac:dyDescent="0.35"/>
    <row r="1207" customFormat="1" x14ac:dyDescent="0.35"/>
    <row r="1208" customFormat="1" x14ac:dyDescent="0.35"/>
    <row r="1209" customFormat="1" x14ac:dyDescent="0.35"/>
    <row r="1210" customFormat="1" x14ac:dyDescent="0.35"/>
    <row r="1211" customFormat="1" x14ac:dyDescent="0.35"/>
    <row r="1212" customFormat="1" x14ac:dyDescent="0.35"/>
    <row r="1213" customFormat="1" x14ac:dyDescent="0.35"/>
    <row r="1214" customFormat="1" x14ac:dyDescent="0.35"/>
    <row r="1215" customFormat="1" x14ac:dyDescent="0.35"/>
    <row r="1216" customFormat="1" x14ac:dyDescent="0.35"/>
    <row r="1217" customFormat="1" x14ac:dyDescent="0.35"/>
    <row r="1218" customFormat="1" x14ac:dyDescent="0.35"/>
    <row r="1219" customFormat="1" x14ac:dyDescent="0.35"/>
    <row r="1220" customFormat="1" x14ac:dyDescent="0.35"/>
    <row r="1221" customFormat="1" x14ac:dyDescent="0.35"/>
    <row r="1222" customFormat="1" x14ac:dyDescent="0.35"/>
    <row r="1223" customFormat="1" x14ac:dyDescent="0.35"/>
    <row r="1224" customFormat="1" x14ac:dyDescent="0.35"/>
    <row r="1225" customFormat="1" x14ac:dyDescent="0.35"/>
    <row r="1226" customFormat="1" x14ac:dyDescent="0.35"/>
    <row r="1227" customFormat="1" x14ac:dyDescent="0.35"/>
    <row r="1228" customFormat="1" x14ac:dyDescent="0.35"/>
    <row r="1229" customFormat="1" x14ac:dyDescent="0.35"/>
    <row r="1230" customFormat="1" x14ac:dyDescent="0.35"/>
    <row r="1231" customFormat="1" x14ac:dyDescent="0.35"/>
    <row r="1232" customFormat="1" x14ac:dyDescent="0.35"/>
    <row r="1233" customFormat="1" x14ac:dyDescent="0.35"/>
    <row r="1234" customFormat="1" x14ac:dyDescent="0.35"/>
    <row r="1235" customFormat="1" x14ac:dyDescent="0.35"/>
    <row r="1236" customFormat="1" x14ac:dyDescent="0.35"/>
    <row r="1237" customFormat="1" x14ac:dyDescent="0.35"/>
    <row r="1238" customFormat="1" x14ac:dyDescent="0.35"/>
    <row r="1239" customFormat="1" x14ac:dyDescent="0.35"/>
    <row r="1240" customFormat="1" x14ac:dyDescent="0.35"/>
    <row r="1241" customFormat="1" x14ac:dyDescent="0.35"/>
    <row r="1242" customFormat="1" x14ac:dyDescent="0.35"/>
    <row r="1243" customFormat="1" x14ac:dyDescent="0.35"/>
    <row r="1244" customFormat="1" x14ac:dyDescent="0.35"/>
    <row r="1245" customFormat="1" x14ac:dyDescent="0.35"/>
    <row r="1246" customFormat="1" x14ac:dyDescent="0.35"/>
    <row r="1247" customFormat="1" x14ac:dyDescent="0.35"/>
    <row r="1248" customFormat="1" x14ac:dyDescent="0.35"/>
    <row r="1249" customFormat="1" x14ac:dyDescent="0.35"/>
    <row r="1250" customFormat="1" x14ac:dyDescent="0.35"/>
    <row r="1251" customFormat="1" x14ac:dyDescent="0.35"/>
    <row r="1252" customFormat="1" x14ac:dyDescent="0.35"/>
    <row r="1253" customFormat="1" x14ac:dyDescent="0.35"/>
    <row r="1254" customFormat="1" x14ac:dyDescent="0.35"/>
    <row r="1255" customFormat="1" x14ac:dyDescent="0.35"/>
    <row r="1256" customFormat="1" x14ac:dyDescent="0.35"/>
    <row r="1257" customFormat="1" x14ac:dyDescent="0.35"/>
    <row r="1258" customFormat="1" x14ac:dyDescent="0.35"/>
    <row r="1259" customFormat="1" x14ac:dyDescent="0.35"/>
    <row r="1260" customFormat="1" x14ac:dyDescent="0.35"/>
    <row r="1261" customFormat="1" x14ac:dyDescent="0.35"/>
    <row r="1262" customFormat="1" x14ac:dyDescent="0.35"/>
    <row r="1263" customFormat="1" x14ac:dyDescent="0.35"/>
    <row r="1264" customFormat="1" x14ac:dyDescent="0.35"/>
    <row r="1265" customFormat="1" x14ac:dyDescent="0.35"/>
    <row r="1266" customFormat="1" x14ac:dyDescent="0.35"/>
    <row r="1267" customFormat="1" x14ac:dyDescent="0.35"/>
    <row r="1268" customFormat="1" x14ac:dyDescent="0.35"/>
    <row r="1269" customFormat="1" x14ac:dyDescent="0.35"/>
    <row r="1270" customFormat="1" x14ac:dyDescent="0.35"/>
    <row r="1271" customFormat="1" x14ac:dyDescent="0.35"/>
    <row r="1272" customFormat="1" x14ac:dyDescent="0.35"/>
    <row r="1273" customFormat="1" x14ac:dyDescent="0.35"/>
    <row r="1274" customFormat="1" x14ac:dyDescent="0.35"/>
    <row r="1275" customFormat="1" x14ac:dyDescent="0.35"/>
    <row r="1276" customFormat="1" x14ac:dyDescent="0.35"/>
    <row r="1277" customFormat="1" x14ac:dyDescent="0.35"/>
    <row r="1278" customFormat="1" x14ac:dyDescent="0.35"/>
    <row r="1279" customFormat="1" x14ac:dyDescent="0.35"/>
    <row r="1280" customFormat="1" x14ac:dyDescent="0.35"/>
    <row r="1281" customFormat="1" x14ac:dyDescent="0.35"/>
    <row r="1282" customFormat="1" x14ac:dyDescent="0.35"/>
    <row r="1283" customFormat="1" x14ac:dyDescent="0.35"/>
    <row r="1284" customFormat="1" x14ac:dyDescent="0.35"/>
    <row r="1285" customFormat="1" x14ac:dyDescent="0.35"/>
    <row r="1286" customFormat="1" x14ac:dyDescent="0.35"/>
    <row r="1287" customFormat="1" x14ac:dyDescent="0.35"/>
    <row r="1288" customFormat="1" x14ac:dyDescent="0.35"/>
    <row r="1289" customFormat="1" x14ac:dyDescent="0.35"/>
    <row r="1290" customFormat="1" x14ac:dyDescent="0.35"/>
    <row r="1291" customFormat="1" x14ac:dyDescent="0.35"/>
    <row r="1292" customFormat="1" x14ac:dyDescent="0.35"/>
    <row r="1293" customFormat="1" x14ac:dyDescent="0.35"/>
    <row r="1294" customFormat="1" x14ac:dyDescent="0.35"/>
    <row r="1295" customFormat="1" x14ac:dyDescent="0.35"/>
    <row r="1296" customFormat="1" x14ac:dyDescent="0.35"/>
    <row r="1297" customFormat="1" x14ac:dyDescent="0.35"/>
    <row r="1298" customFormat="1" x14ac:dyDescent="0.35"/>
    <row r="1299" customFormat="1" x14ac:dyDescent="0.35"/>
    <row r="1300" customFormat="1" x14ac:dyDescent="0.35"/>
    <row r="1301" customFormat="1" x14ac:dyDescent="0.35"/>
    <row r="1302" customFormat="1" x14ac:dyDescent="0.35"/>
    <row r="1303" customFormat="1" x14ac:dyDescent="0.35"/>
    <row r="1304" customFormat="1" x14ac:dyDescent="0.35"/>
    <row r="1305" customFormat="1" x14ac:dyDescent="0.35"/>
    <row r="1306" customFormat="1" x14ac:dyDescent="0.35"/>
    <row r="1307" customFormat="1" x14ac:dyDescent="0.35"/>
    <row r="1308" customFormat="1" x14ac:dyDescent="0.35"/>
    <row r="1309" customFormat="1" x14ac:dyDescent="0.35"/>
    <row r="1310" customFormat="1" x14ac:dyDescent="0.35"/>
    <row r="1311" customFormat="1" x14ac:dyDescent="0.35"/>
    <row r="1312" customFormat="1" x14ac:dyDescent="0.35"/>
    <row r="1313" customFormat="1" x14ac:dyDescent="0.35"/>
    <row r="1314" customFormat="1" x14ac:dyDescent="0.35"/>
    <row r="1315" customFormat="1" x14ac:dyDescent="0.35"/>
    <row r="1316" customFormat="1" x14ac:dyDescent="0.35"/>
    <row r="1317" customFormat="1" x14ac:dyDescent="0.35"/>
    <row r="1318" customFormat="1" x14ac:dyDescent="0.35"/>
    <row r="1319" customFormat="1" x14ac:dyDescent="0.35"/>
    <row r="1320" customFormat="1" x14ac:dyDescent="0.35"/>
    <row r="1321" customFormat="1" x14ac:dyDescent="0.35"/>
    <row r="1322" customFormat="1" x14ac:dyDescent="0.35"/>
    <row r="1323" customFormat="1" x14ac:dyDescent="0.35"/>
    <row r="1324" customFormat="1" x14ac:dyDescent="0.35"/>
    <row r="1325" customFormat="1" x14ac:dyDescent="0.35"/>
    <row r="1326" customFormat="1" x14ac:dyDescent="0.35"/>
    <row r="1327" customFormat="1" x14ac:dyDescent="0.35"/>
    <row r="1328" customFormat="1" x14ac:dyDescent="0.35"/>
    <row r="1329" customFormat="1" x14ac:dyDescent="0.35"/>
    <row r="1330" customFormat="1" x14ac:dyDescent="0.35"/>
    <row r="1331" customFormat="1" x14ac:dyDescent="0.35"/>
    <row r="1332" customFormat="1" x14ac:dyDescent="0.35"/>
    <row r="1333" customFormat="1" x14ac:dyDescent="0.35"/>
    <row r="1334" customFormat="1" x14ac:dyDescent="0.35"/>
    <row r="1335" customFormat="1" x14ac:dyDescent="0.35"/>
    <row r="1336" customFormat="1" x14ac:dyDescent="0.35"/>
    <row r="1337" customFormat="1" x14ac:dyDescent="0.35"/>
    <row r="1338" customFormat="1" x14ac:dyDescent="0.35"/>
    <row r="1339" customFormat="1" x14ac:dyDescent="0.35"/>
    <row r="1340" customFormat="1" x14ac:dyDescent="0.35"/>
    <row r="1341" customFormat="1" x14ac:dyDescent="0.35"/>
    <row r="1342" customFormat="1" x14ac:dyDescent="0.35"/>
    <row r="1343" customFormat="1" x14ac:dyDescent="0.35"/>
    <row r="1344" customFormat="1" x14ac:dyDescent="0.35"/>
    <row r="1345" customFormat="1" x14ac:dyDescent="0.35"/>
    <row r="1346" customFormat="1" x14ac:dyDescent="0.35"/>
    <row r="1347" customFormat="1" x14ac:dyDescent="0.35"/>
    <row r="1348" customFormat="1" x14ac:dyDescent="0.35"/>
    <row r="1349" customFormat="1" x14ac:dyDescent="0.35"/>
    <row r="1350" customFormat="1" x14ac:dyDescent="0.35"/>
    <row r="1351" customFormat="1" x14ac:dyDescent="0.35"/>
    <row r="1352" customFormat="1" x14ac:dyDescent="0.35"/>
    <row r="1353" customFormat="1" x14ac:dyDescent="0.35"/>
    <row r="1354" customFormat="1" x14ac:dyDescent="0.35"/>
    <row r="1355" customFormat="1" x14ac:dyDescent="0.35"/>
    <row r="1356" customFormat="1" x14ac:dyDescent="0.35"/>
    <row r="1357" customFormat="1" x14ac:dyDescent="0.35"/>
    <row r="1358" customFormat="1" x14ac:dyDescent="0.35"/>
    <row r="1359" customFormat="1" x14ac:dyDescent="0.35"/>
    <row r="1360" customFormat="1" x14ac:dyDescent="0.35"/>
    <row r="1361" customFormat="1" x14ac:dyDescent="0.35"/>
    <row r="1362" customFormat="1" x14ac:dyDescent="0.35"/>
    <row r="1363" customFormat="1" x14ac:dyDescent="0.35"/>
    <row r="1364" customFormat="1" x14ac:dyDescent="0.35"/>
    <row r="1365" customFormat="1" x14ac:dyDescent="0.35"/>
    <row r="1366" customFormat="1" x14ac:dyDescent="0.35"/>
    <row r="1367" customFormat="1" x14ac:dyDescent="0.35"/>
    <row r="1368" customFormat="1" x14ac:dyDescent="0.35"/>
    <row r="1369" customFormat="1" x14ac:dyDescent="0.35"/>
    <row r="1370" customFormat="1" x14ac:dyDescent="0.35"/>
    <row r="1371" customFormat="1" x14ac:dyDescent="0.35"/>
    <row r="1372" customFormat="1" x14ac:dyDescent="0.35"/>
    <row r="1373" customFormat="1" x14ac:dyDescent="0.35"/>
    <row r="1374" customFormat="1" x14ac:dyDescent="0.35"/>
    <row r="1375" customFormat="1" x14ac:dyDescent="0.35"/>
    <row r="1376" customFormat="1" x14ac:dyDescent="0.35"/>
    <row r="1377" customFormat="1" x14ac:dyDescent="0.35"/>
    <row r="1378" customFormat="1" x14ac:dyDescent="0.35"/>
    <row r="1379" customFormat="1" x14ac:dyDescent="0.35"/>
    <row r="1380" customFormat="1" x14ac:dyDescent="0.35"/>
    <row r="1381" customFormat="1" x14ac:dyDescent="0.35"/>
    <row r="1382" customFormat="1" x14ac:dyDescent="0.35"/>
    <row r="1383" customFormat="1" x14ac:dyDescent="0.35"/>
    <row r="1384" customFormat="1" x14ac:dyDescent="0.35"/>
    <row r="1385" customFormat="1" x14ac:dyDescent="0.35"/>
    <row r="1386" customFormat="1" x14ac:dyDescent="0.35"/>
    <row r="1387" customFormat="1" x14ac:dyDescent="0.35"/>
    <row r="1388" customFormat="1" x14ac:dyDescent="0.35"/>
    <row r="1389" customFormat="1" x14ac:dyDescent="0.35"/>
    <row r="1390" customFormat="1" x14ac:dyDescent="0.35"/>
    <row r="1391" customFormat="1" x14ac:dyDescent="0.35"/>
    <row r="1392" customFormat="1" x14ac:dyDescent="0.35"/>
    <row r="1393" customFormat="1" x14ac:dyDescent="0.35"/>
    <row r="1394" customFormat="1" x14ac:dyDescent="0.35"/>
    <row r="1395" customFormat="1" x14ac:dyDescent="0.35"/>
    <row r="1396" customFormat="1" x14ac:dyDescent="0.35"/>
    <row r="1397" customFormat="1" x14ac:dyDescent="0.35"/>
    <row r="1398" customFormat="1" x14ac:dyDescent="0.35"/>
    <row r="1399" customFormat="1" x14ac:dyDescent="0.35"/>
    <row r="1400" customFormat="1" x14ac:dyDescent="0.35"/>
    <row r="1401" customFormat="1" x14ac:dyDescent="0.35"/>
    <row r="1402" customFormat="1" x14ac:dyDescent="0.35"/>
    <row r="1403" customFormat="1" x14ac:dyDescent="0.35"/>
    <row r="1404" customFormat="1" x14ac:dyDescent="0.35"/>
    <row r="1405" customFormat="1" x14ac:dyDescent="0.35"/>
    <row r="1406" customFormat="1" x14ac:dyDescent="0.35"/>
    <row r="1407" customFormat="1" x14ac:dyDescent="0.35"/>
    <row r="1408" customFormat="1" x14ac:dyDescent="0.35"/>
    <row r="1409" customFormat="1" x14ac:dyDescent="0.35"/>
    <row r="1410" customFormat="1" x14ac:dyDescent="0.35"/>
    <row r="1411" customFormat="1" x14ac:dyDescent="0.35"/>
    <row r="1412" customFormat="1" x14ac:dyDescent="0.35"/>
    <row r="1413" customFormat="1" x14ac:dyDescent="0.35"/>
    <row r="1414" customFormat="1" x14ac:dyDescent="0.35"/>
    <row r="1415" customFormat="1" x14ac:dyDescent="0.35"/>
    <row r="1416" customFormat="1" x14ac:dyDescent="0.35"/>
    <row r="1417" customFormat="1" x14ac:dyDescent="0.35"/>
    <row r="1418" customFormat="1" x14ac:dyDescent="0.35"/>
    <row r="1419" customFormat="1" x14ac:dyDescent="0.35"/>
    <row r="1420" customFormat="1" x14ac:dyDescent="0.35"/>
    <row r="1421" customFormat="1" x14ac:dyDescent="0.35"/>
    <row r="1422" customFormat="1" x14ac:dyDescent="0.35"/>
    <row r="1423" customFormat="1" x14ac:dyDescent="0.35"/>
    <row r="1424" customFormat="1" x14ac:dyDescent="0.35"/>
    <row r="1425" customFormat="1" x14ac:dyDescent="0.35"/>
    <row r="1426" customFormat="1" x14ac:dyDescent="0.35"/>
    <row r="1427" customFormat="1" x14ac:dyDescent="0.35"/>
    <row r="1428" customFormat="1" x14ac:dyDescent="0.35"/>
    <row r="1429" customFormat="1" x14ac:dyDescent="0.35"/>
    <row r="1430" customFormat="1" x14ac:dyDescent="0.35"/>
    <row r="1431" customFormat="1" x14ac:dyDescent="0.35"/>
    <row r="1432" customFormat="1" x14ac:dyDescent="0.35"/>
    <row r="1433" customFormat="1" x14ac:dyDescent="0.35"/>
    <row r="1434" customFormat="1" x14ac:dyDescent="0.35"/>
    <row r="1435" customFormat="1" x14ac:dyDescent="0.35"/>
    <row r="1436" customFormat="1" x14ac:dyDescent="0.35"/>
    <row r="1437" customFormat="1" x14ac:dyDescent="0.35"/>
    <row r="1438" customFormat="1" x14ac:dyDescent="0.35"/>
    <row r="1439" customFormat="1" x14ac:dyDescent="0.35"/>
    <row r="1440" customFormat="1" x14ac:dyDescent="0.35"/>
    <row r="1441" customFormat="1" x14ac:dyDescent="0.35"/>
    <row r="1442" customFormat="1" x14ac:dyDescent="0.35"/>
    <row r="1443" customFormat="1" x14ac:dyDescent="0.35"/>
    <row r="1444" customFormat="1" x14ac:dyDescent="0.35"/>
    <row r="1445" customFormat="1" x14ac:dyDescent="0.35"/>
    <row r="1446" customFormat="1" x14ac:dyDescent="0.35"/>
    <row r="1447" customFormat="1" x14ac:dyDescent="0.35"/>
    <row r="1448" customFormat="1" x14ac:dyDescent="0.35"/>
    <row r="1449" customFormat="1" x14ac:dyDescent="0.35"/>
    <row r="1450" customFormat="1" x14ac:dyDescent="0.35"/>
    <row r="1451" customFormat="1" x14ac:dyDescent="0.35"/>
    <row r="1452" customFormat="1" x14ac:dyDescent="0.35"/>
    <row r="1453" customFormat="1" x14ac:dyDescent="0.35"/>
    <row r="1454" customFormat="1" x14ac:dyDescent="0.35"/>
    <row r="1455" customFormat="1" x14ac:dyDescent="0.35"/>
    <row r="1456" customFormat="1" x14ac:dyDescent="0.35"/>
    <row r="1457" customFormat="1" x14ac:dyDescent="0.35"/>
    <row r="1458" customFormat="1" x14ac:dyDescent="0.35"/>
    <row r="1459" customFormat="1" x14ac:dyDescent="0.35"/>
    <row r="1460" customFormat="1" x14ac:dyDescent="0.35"/>
    <row r="1461" customFormat="1" x14ac:dyDescent="0.35"/>
    <row r="1462" customFormat="1" x14ac:dyDescent="0.35"/>
    <row r="1463" customFormat="1" x14ac:dyDescent="0.35"/>
    <row r="1464" customFormat="1" x14ac:dyDescent="0.35"/>
    <row r="1465" customFormat="1" x14ac:dyDescent="0.35"/>
    <row r="1466" customFormat="1" x14ac:dyDescent="0.35"/>
    <row r="1467" customFormat="1" x14ac:dyDescent="0.35"/>
    <row r="1468" customFormat="1" x14ac:dyDescent="0.35"/>
    <row r="1469" customFormat="1" x14ac:dyDescent="0.35"/>
    <row r="1470" customFormat="1" x14ac:dyDescent="0.35"/>
    <row r="1471" customFormat="1" x14ac:dyDescent="0.35"/>
    <row r="1472" customFormat="1" x14ac:dyDescent="0.35"/>
    <row r="1473" customFormat="1" x14ac:dyDescent="0.35"/>
    <row r="1474" customFormat="1" x14ac:dyDescent="0.35"/>
    <row r="1475" customFormat="1" x14ac:dyDescent="0.35"/>
    <row r="1476" customFormat="1" x14ac:dyDescent="0.35"/>
    <row r="1477" customFormat="1" x14ac:dyDescent="0.35"/>
    <row r="1478" customFormat="1" x14ac:dyDescent="0.35"/>
    <row r="1479" customFormat="1" x14ac:dyDescent="0.35"/>
    <row r="1480" customFormat="1" x14ac:dyDescent="0.35"/>
    <row r="1481" customFormat="1" x14ac:dyDescent="0.35"/>
    <row r="1482" customFormat="1" x14ac:dyDescent="0.35"/>
    <row r="1483" customFormat="1" x14ac:dyDescent="0.35"/>
    <row r="1484" customFormat="1" x14ac:dyDescent="0.35"/>
    <row r="1485" customFormat="1" x14ac:dyDescent="0.35"/>
    <row r="1486" customFormat="1" x14ac:dyDescent="0.35"/>
    <row r="1487" customFormat="1" x14ac:dyDescent="0.35"/>
    <row r="1488" customFormat="1" x14ac:dyDescent="0.35"/>
    <row r="1489" customFormat="1" x14ac:dyDescent="0.35"/>
    <row r="1490" customFormat="1" x14ac:dyDescent="0.35"/>
    <row r="1491" customFormat="1" x14ac:dyDescent="0.35"/>
    <row r="1492" customFormat="1" x14ac:dyDescent="0.35"/>
    <row r="1493" customFormat="1" x14ac:dyDescent="0.35"/>
    <row r="1494" customFormat="1" x14ac:dyDescent="0.35"/>
    <row r="1495" customFormat="1" x14ac:dyDescent="0.35"/>
    <row r="1496" customFormat="1" x14ac:dyDescent="0.35"/>
    <row r="1497" customFormat="1" x14ac:dyDescent="0.35"/>
    <row r="1498" customFormat="1" x14ac:dyDescent="0.35"/>
    <row r="1499" customFormat="1" x14ac:dyDescent="0.35"/>
    <row r="1500" customFormat="1" x14ac:dyDescent="0.35"/>
    <row r="1501" customFormat="1" x14ac:dyDescent="0.35"/>
    <row r="1502" customFormat="1" x14ac:dyDescent="0.35"/>
    <row r="1503" customFormat="1" x14ac:dyDescent="0.35"/>
    <row r="1504" customFormat="1" x14ac:dyDescent="0.35"/>
    <row r="1505" customFormat="1" x14ac:dyDescent="0.35"/>
    <row r="1506" customFormat="1" x14ac:dyDescent="0.35"/>
    <row r="1507" customFormat="1" x14ac:dyDescent="0.35"/>
    <row r="1508" customFormat="1" x14ac:dyDescent="0.35"/>
    <row r="1509" customFormat="1" x14ac:dyDescent="0.35"/>
    <row r="1510" customFormat="1" x14ac:dyDescent="0.35"/>
    <row r="1511" customFormat="1" x14ac:dyDescent="0.35"/>
    <row r="1512" customFormat="1" x14ac:dyDescent="0.35"/>
    <row r="1513" customFormat="1" x14ac:dyDescent="0.35"/>
    <row r="1514" customFormat="1" x14ac:dyDescent="0.35"/>
    <row r="1515" customFormat="1" x14ac:dyDescent="0.35"/>
    <row r="1516" customFormat="1" x14ac:dyDescent="0.35"/>
    <row r="1517" customFormat="1" x14ac:dyDescent="0.35"/>
    <row r="1518" customFormat="1" x14ac:dyDescent="0.35"/>
    <row r="1519" customFormat="1" x14ac:dyDescent="0.35"/>
    <row r="1520" customFormat="1" x14ac:dyDescent="0.35"/>
    <row r="1521" customFormat="1" x14ac:dyDescent="0.35"/>
    <row r="1522" customFormat="1" x14ac:dyDescent="0.35"/>
    <row r="1523" customFormat="1" x14ac:dyDescent="0.35"/>
    <row r="1524" customFormat="1" x14ac:dyDescent="0.35"/>
    <row r="1525" customFormat="1" x14ac:dyDescent="0.35"/>
    <row r="1526" customFormat="1" x14ac:dyDescent="0.35"/>
    <row r="1527" customFormat="1" x14ac:dyDescent="0.35"/>
    <row r="1528" customFormat="1" x14ac:dyDescent="0.35"/>
    <row r="1529" customFormat="1" x14ac:dyDescent="0.35"/>
    <row r="1530" customFormat="1" x14ac:dyDescent="0.35"/>
    <row r="1531" customFormat="1" x14ac:dyDescent="0.35"/>
    <row r="1532" customFormat="1" x14ac:dyDescent="0.35"/>
    <row r="1533" customFormat="1" x14ac:dyDescent="0.35"/>
    <row r="1534" customFormat="1" x14ac:dyDescent="0.35"/>
    <row r="1535" customFormat="1" x14ac:dyDescent="0.35"/>
    <row r="1536" customFormat="1" x14ac:dyDescent="0.35"/>
    <row r="1537" customFormat="1" x14ac:dyDescent="0.35"/>
    <row r="1538" customFormat="1" x14ac:dyDescent="0.35"/>
    <row r="1539" customFormat="1" x14ac:dyDescent="0.35"/>
    <row r="1540" customFormat="1" x14ac:dyDescent="0.35"/>
    <row r="1541" customFormat="1" x14ac:dyDescent="0.35"/>
    <row r="1542" customFormat="1" x14ac:dyDescent="0.35"/>
    <row r="1543" customFormat="1" x14ac:dyDescent="0.35"/>
    <row r="1544" customFormat="1" x14ac:dyDescent="0.35"/>
    <row r="1545" customFormat="1" x14ac:dyDescent="0.35"/>
    <row r="1546" customFormat="1" x14ac:dyDescent="0.35"/>
    <row r="1547" customFormat="1" x14ac:dyDescent="0.35"/>
    <row r="1548" customFormat="1" x14ac:dyDescent="0.35"/>
    <row r="1549" customFormat="1" x14ac:dyDescent="0.35"/>
    <row r="1550" customFormat="1" x14ac:dyDescent="0.35"/>
    <row r="1551" customFormat="1" x14ac:dyDescent="0.35"/>
    <row r="1552" customFormat="1" x14ac:dyDescent="0.35"/>
    <row r="1553" customFormat="1" x14ac:dyDescent="0.35"/>
    <row r="1554" customFormat="1" x14ac:dyDescent="0.35"/>
    <row r="1555" customFormat="1" x14ac:dyDescent="0.35"/>
    <row r="1556" customFormat="1" x14ac:dyDescent="0.35"/>
    <row r="1557" customFormat="1" x14ac:dyDescent="0.35"/>
    <row r="1558" customFormat="1" x14ac:dyDescent="0.35"/>
    <row r="1559" customFormat="1" x14ac:dyDescent="0.35"/>
    <row r="1560" customFormat="1" x14ac:dyDescent="0.35"/>
    <row r="1561" customFormat="1" x14ac:dyDescent="0.35"/>
    <row r="1562" customFormat="1" x14ac:dyDescent="0.35"/>
    <row r="1563" customFormat="1" x14ac:dyDescent="0.35"/>
    <row r="1564" customFormat="1" x14ac:dyDescent="0.35"/>
    <row r="1565" customFormat="1" x14ac:dyDescent="0.35"/>
    <row r="1566" customFormat="1" x14ac:dyDescent="0.35"/>
    <row r="1567" customFormat="1" x14ac:dyDescent="0.35"/>
    <row r="1568" customFormat="1" x14ac:dyDescent="0.35"/>
    <row r="1569" customFormat="1" x14ac:dyDescent="0.35"/>
    <row r="1570" customFormat="1" x14ac:dyDescent="0.35"/>
    <row r="1571" customFormat="1" x14ac:dyDescent="0.35"/>
    <row r="1572" customFormat="1" x14ac:dyDescent="0.35"/>
    <row r="1573" customFormat="1" x14ac:dyDescent="0.35"/>
    <row r="1574" customFormat="1" x14ac:dyDescent="0.35"/>
    <row r="1575" customFormat="1" x14ac:dyDescent="0.35"/>
    <row r="1576" customFormat="1" x14ac:dyDescent="0.35"/>
    <row r="1577" customFormat="1" x14ac:dyDescent="0.35"/>
    <row r="1578" customFormat="1" x14ac:dyDescent="0.35"/>
    <row r="1579" customFormat="1" x14ac:dyDescent="0.35"/>
    <row r="1580" customFormat="1" x14ac:dyDescent="0.35"/>
    <row r="1581" customFormat="1" x14ac:dyDescent="0.35"/>
    <row r="1582" customFormat="1" x14ac:dyDescent="0.35"/>
    <row r="1583" customFormat="1" x14ac:dyDescent="0.35"/>
    <row r="1584" customFormat="1" x14ac:dyDescent="0.35"/>
    <row r="1585" customFormat="1" x14ac:dyDescent="0.35"/>
    <row r="1586" customFormat="1" x14ac:dyDescent="0.35"/>
    <row r="1587" customFormat="1" x14ac:dyDescent="0.35"/>
    <row r="1588" customFormat="1" x14ac:dyDescent="0.35"/>
    <row r="1589" customFormat="1" x14ac:dyDescent="0.35"/>
    <row r="1590" customFormat="1" x14ac:dyDescent="0.35"/>
    <row r="1591" customFormat="1" x14ac:dyDescent="0.35"/>
    <row r="1592" customFormat="1" x14ac:dyDescent="0.35"/>
    <row r="1593" customFormat="1" x14ac:dyDescent="0.35"/>
    <row r="1594" customFormat="1" x14ac:dyDescent="0.35"/>
    <row r="1595" customFormat="1" x14ac:dyDescent="0.35"/>
    <row r="1596" customFormat="1" x14ac:dyDescent="0.35"/>
    <row r="1597" customFormat="1" x14ac:dyDescent="0.35"/>
    <row r="1598" customFormat="1" x14ac:dyDescent="0.35"/>
    <row r="1599" customFormat="1" x14ac:dyDescent="0.35"/>
    <row r="1600" customFormat="1" x14ac:dyDescent="0.35"/>
    <row r="1601" customFormat="1" x14ac:dyDescent="0.35"/>
    <row r="1602" customFormat="1" x14ac:dyDescent="0.35"/>
    <row r="1603" customFormat="1" x14ac:dyDescent="0.35"/>
    <row r="1604" customFormat="1" x14ac:dyDescent="0.35"/>
    <row r="1605" customFormat="1" x14ac:dyDescent="0.35"/>
    <row r="1606" customFormat="1" x14ac:dyDescent="0.35"/>
    <row r="1607" customFormat="1" x14ac:dyDescent="0.35"/>
    <row r="1608" customFormat="1" x14ac:dyDescent="0.35"/>
    <row r="1609" customFormat="1" x14ac:dyDescent="0.35"/>
    <row r="1610" customFormat="1" x14ac:dyDescent="0.35"/>
    <row r="1611" customFormat="1" x14ac:dyDescent="0.35"/>
    <row r="1612" customFormat="1" x14ac:dyDescent="0.35"/>
    <row r="1613" customFormat="1" x14ac:dyDescent="0.35"/>
    <row r="1614" customFormat="1" x14ac:dyDescent="0.35"/>
    <row r="1615" customFormat="1" x14ac:dyDescent="0.35"/>
    <row r="1616" customFormat="1" x14ac:dyDescent="0.35"/>
    <row r="1617" customFormat="1" x14ac:dyDescent="0.35"/>
    <row r="1618" customFormat="1" x14ac:dyDescent="0.35"/>
    <row r="1619" customFormat="1" x14ac:dyDescent="0.35"/>
    <row r="1620" customFormat="1" x14ac:dyDescent="0.35"/>
    <row r="1621" customFormat="1" x14ac:dyDescent="0.35"/>
    <row r="1622" customFormat="1" x14ac:dyDescent="0.35"/>
    <row r="1623" customFormat="1" x14ac:dyDescent="0.35"/>
    <row r="1624" customFormat="1" x14ac:dyDescent="0.35"/>
    <row r="1625" customFormat="1" x14ac:dyDescent="0.35"/>
    <row r="1626" customFormat="1" x14ac:dyDescent="0.35"/>
    <row r="1627" customFormat="1" x14ac:dyDescent="0.35"/>
    <row r="1628" customFormat="1" x14ac:dyDescent="0.35"/>
    <row r="1629" customFormat="1" x14ac:dyDescent="0.35"/>
    <row r="1630" customFormat="1" x14ac:dyDescent="0.35"/>
    <row r="1631" customFormat="1" x14ac:dyDescent="0.35"/>
    <row r="1632" customFormat="1" x14ac:dyDescent="0.35"/>
    <row r="1633" customFormat="1" x14ac:dyDescent="0.35"/>
    <row r="1634" customFormat="1" x14ac:dyDescent="0.35"/>
    <row r="1635" customFormat="1" x14ac:dyDescent="0.35"/>
    <row r="1636" customFormat="1" x14ac:dyDescent="0.35"/>
    <row r="1637" customFormat="1" x14ac:dyDescent="0.35"/>
    <row r="1638" customFormat="1" x14ac:dyDescent="0.35"/>
    <row r="1639" customFormat="1" x14ac:dyDescent="0.35"/>
    <row r="1640" customFormat="1" x14ac:dyDescent="0.35"/>
    <row r="1641" customFormat="1" x14ac:dyDescent="0.35"/>
    <row r="1642" customFormat="1" x14ac:dyDescent="0.35"/>
    <row r="1643" customFormat="1" x14ac:dyDescent="0.35"/>
    <row r="1644" customFormat="1" x14ac:dyDescent="0.35"/>
    <row r="1645" customFormat="1" x14ac:dyDescent="0.35"/>
    <row r="1646" customFormat="1" x14ac:dyDescent="0.35"/>
    <row r="1647" customFormat="1" x14ac:dyDescent="0.35"/>
    <row r="1648" customFormat="1" x14ac:dyDescent="0.35"/>
    <row r="1649" customFormat="1" x14ac:dyDescent="0.35"/>
    <row r="1650" customFormat="1" x14ac:dyDescent="0.35"/>
    <row r="1651" customFormat="1" x14ac:dyDescent="0.35"/>
    <row r="1652" customFormat="1" x14ac:dyDescent="0.35"/>
    <row r="1653" customFormat="1" x14ac:dyDescent="0.35"/>
    <row r="1654" customFormat="1" x14ac:dyDescent="0.35"/>
    <row r="1655" customFormat="1" x14ac:dyDescent="0.35"/>
    <row r="1656" customFormat="1" x14ac:dyDescent="0.35"/>
    <row r="1657" customFormat="1" x14ac:dyDescent="0.35"/>
    <row r="1658" customFormat="1" x14ac:dyDescent="0.35"/>
    <row r="1659" customFormat="1" x14ac:dyDescent="0.35"/>
    <row r="1660" customFormat="1" x14ac:dyDescent="0.35"/>
    <row r="1661" customFormat="1" x14ac:dyDescent="0.35"/>
    <row r="1662" customFormat="1" x14ac:dyDescent="0.35"/>
    <row r="1663" customFormat="1" x14ac:dyDescent="0.35"/>
    <row r="1664" customFormat="1" x14ac:dyDescent="0.35"/>
    <row r="1665" customFormat="1" x14ac:dyDescent="0.35"/>
    <row r="1666" customFormat="1" x14ac:dyDescent="0.35"/>
    <row r="1667" customFormat="1" x14ac:dyDescent="0.35"/>
    <row r="1668" customFormat="1" x14ac:dyDescent="0.35"/>
    <row r="1669" customFormat="1" x14ac:dyDescent="0.35"/>
    <row r="1670" customFormat="1" x14ac:dyDescent="0.35"/>
    <row r="1671" customFormat="1" x14ac:dyDescent="0.35"/>
    <row r="1672" customFormat="1" x14ac:dyDescent="0.35"/>
    <row r="1673" customFormat="1" x14ac:dyDescent="0.35"/>
    <row r="1674" customFormat="1" x14ac:dyDescent="0.35"/>
    <row r="1675" customFormat="1" x14ac:dyDescent="0.35"/>
    <row r="1676" customFormat="1" x14ac:dyDescent="0.35"/>
    <row r="1677" customFormat="1" x14ac:dyDescent="0.35"/>
    <row r="1678" customFormat="1" x14ac:dyDescent="0.35"/>
    <row r="1679" customFormat="1" x14ac:dyDescent="0.35"/>
    <row r="1680" customFormat="1" x14ac:dyDescent="0.35"/>
    <row r="1681" customFormat="1" x14ac:dyDescent="0.35"/>
    <row r="1682" customFormat="1" x14ac:dyDescent="0.35"/>
    <row r="1683" customFormat="1" x14ac:dyDescent="0.35"/>
    <row r="1684" customFormat="1" x14ac:dyDescent="0.35"/>
    <row r="1685" customFormat="1" x14ac:dyDescent="0.35"/>
    <row r="1686" customFormat="1" x14ac:dyDescent="0.35"/>
    <row r="1687" customFormat="1" x14ac:dyDescent="0.35"/>
    <row r="1688" customFormat="1" x14ac:dyDescent="0.35"/>
    <row r="1689" customFormat="1" x14ac:dyDescent="0.35"/>
    <row r="1690" customFormat="1" x14ac:dyDescent="0.35"/>
    <row r="1691" customFormat="1" x14ac:dyDescent="0.35"/>
    <row r="1692" customFormat="1" x14ac:dyDescent="0.35"/>
    <row r="1693" customFormat="1" x14ac:dyDescent="0.35"/>
    <row r="1694" customFormat="1" x14ac:dyDescent="0.35"/>
    <row r="1695" customFormat="1" x14ac:dyDescent="0.35"/>
    <row r="1696" customFormat="1" x14ac:dyDescent="0.35"/>
    <row r="1697" customFormat="1" x14ac:dyDescent="0.35"/>
    <row r="1698" customFormat="1" x14ac:dyDescent="0.35"/>
    <row r="1699" customFormat="1" x14ac:dyDescent="0.35"/>
    <row r="1700" customFormat="1" x14ac:dyDescent="0.35"/>
    <row r="1701" customFormat="1" x14ac:dyDescent="0.35"/>
    <row r="1702" customFormat="1" x14ac:dyDescent="0.35"/>
    <row r="1703" customFormat="1" x14ac:dyDescent="0.35"/>
    <row r="1704" customFormat="1" x14ac:dyDescent="0.35"/>
    <row r="1705" customFormat="1" x14ac:dyDescent="0.35"/>
    <row r="1706" customFormat="1" x14ac:dyDescent="0.35"/>
    <row r="1707" customFormat="1" x14ac:dyDescent="0.35"/>
    <row r="1708" customFormat="1" x14ac:dyDescent="0.35"/>
    <row r="1709" customFormat="1" x14ac:dyDescent="0.35"/>
    <row r="1710" customFormat="1" x14ac:dyDescent="0.35"/>
    <row r="1711" customFormat="1" x14ac:dyDescent="0.35"/>
    <row r="1712" customFormat="1" x14ac:dyDescent="0.35"/>
    <row r="1713" customFormat="1" x14ac:dyDescent="0.35"/>
    <row r="1714" customFormat="1" x14ac:dyDescent="0.35"/>
    <row r="1715" customFormat="1" x14ac:dyDescent="0.35"/>
    <row r="1716" customFormat="1" x14ac:dyDescent="0.35"/>
    <row r="1717" customFormat="1" x14ac:dyDescent="0.35"/>
    <row r="1718" customFormat="1" x14ac:dyDescent="0.35"/>
    <row r="1719" customFormat="1" x14ac:dyDescent="0.35"/>
    <row r="1720" customFormat="1" x14ac:dyDescent="0.35"/>
    <row r="1721" customFormat="1" x14ac:dyDescent="0.35"/>
    <row r="1722" customFormat="1" x14ac:dyDescent="0.35"/>
    <row r="1723" customFormat="1" x14ac:dyDescent="0.35"/>
    <row r="1724" customFormat="1" x14ac:dyDescent="0.35"/>
    <row r="1725" customFormat="1" x14ac:dyDescent="0.35"/>
    <row r="1726" customFormat="1" x14ac:dyDescent="0.35"/>
    <row r="1727" customFormat="1" x14ac:dyDescent="0.35"/>
    <row r="1728" customFormat="1" x14ac:dyDescent="0.35"/>
    <row r="1729" customFormat="1" x14ac:dyDescent="0.35"/>
    <row r="1730" customFormat="1" x14ac:dyDescent="0.35"/>
    <row r="1731" customFormat="1" x14ac:dyDescent="0.35"/>
    <row r="1732" customFormat="1" x14ac:dyDescent="0.35"/>
    <row r="1733" customFormat="1" x14ac:dyDescent="0.35"/>
    <row r="1734" customFormat="1" x14ac:dyDescent="0.35"/>
    <row r="1735" customFormat="1" x14ac:dyDescent="0.35"/>
    <row r="1736" customFormat="1" x14ac:dyDescent="0.35"/>
    <row r="1737" customFormat="1" x14ac:dyDescent="0.35"/>
    <row r="1738" customFormat="1" x14ac:dyDescent="0.35"/>
    <row r="1739" customFormat="1" x14ac:dyDescent="0.35"/>
    <row r="1740" customFormat="1" x14ac:dyDescent="0.35"/>
    <row r="1741" customFormat="1" x14ac:dyDescent="0.35"/>
    <row r="1742" customFormat="1" x14ac:dyDescent="0.35"/>
    <row r="1743" customFormat="1" x14ac:dyDescent="0.35"/>
    <row r="1744" customFormat="1" x14ac:dyDescent="0.35"/>
    <row r="1745" customFormat="1" x14ac:dyDescent="0.35"/>
    <row r="1746" customFormat="1" x14ac:dyDescent="0.35"/>
    <row r="1747" customFormat="1" x14ac:dyDescent="0.35"/>
    <row r="1748" customFormat="1" x14ac:dyDescent="0.35"/>
    <row r="1749" customFormat="1" x14ac:dyDescent="0.35"/>
    <row r="1750" customFormat="1" x14ac:dyDescent="0.35"/>
    <row r="1751" customFormat="1" x14ac:dyDescent="0.35"/>
    <row r="1752" customFormat="1" x14ac:dyDescent="0.35"/>
    <row r="1753" customFormat="1" x14ac:dyDescent="0.35"/>
    <row r="1754" customFormat="1" x14ac:dyDescent="0.35"/>
    <row r="1755" customFormat="1" x14ac:dyDescent="0.35"/>
    <row r="1756" customFormat="1" x14ac:dyDescent="0.35"/>
    <row r="1757" customFormat="1" x14ac:dyDescent="0.35"/>
    <row r="1758" customFormat="1" x14ac:dyDescent="0.35"/>
    <row r="1759" customFormat="1" x14ac:dyDescent="0.35"/>
    <row r="1760" customFormat="1" x14ac:dyDescent="0.35"/>
    <row r="1761" customFormat="1" x14ac:dyDescent="0.35"/>
    <row r="1762" customFormat="1" x14ac:dyDescent="0.35"/>
    <row r="1763" customFormat="1" x14ac:dyDescent="0.35"/>
    <row r="1764" customFormat="1" x14ac:dyDescent="0.35"/>
    <row r="1765" customFormat="1" x14ac:dyDescent="0.35"/>
    <row r="1766" customFormat="1" x14ac:dyDescent="0.35"/>
    <row r="1767" customFormat="1" x14ac:dyDescent="0.35"/>
    <row r="1768" customFormat="1" x14ac:dyDescent="0.35"/>
    <row r="1769" customFormat="1" x14ac:dyDescent="0.35"/>
    <row r="1770" customFormat="1" x14ac:dyDescent="0.35"/>
    <row r="1771" customFormat="1" x14ac:dyDescent="0.35"/>
    <row r="1772" customFormat="1" x14ac:dyDescent="0.35"/>
    <row r="1773" customFormat="1" x14ac:dyDescent="0.35"/>
    <row r="1774" customFormat="1" x14ac:dyDescent="0.35"/>
    <row r="1775" customFormat="1" x14ac:dyDescent="0.35"/>
    <row r="1776" customFormat="1" x14ac:dyDescent="0.35"/>
    <row r="1777" customFormat="1" x14ac:dyDescent="0.35"/>
    <row r="1778" customFormat="1" x14ac:dyDescent="0.35"/>
    <row r="1779" customFormat="1" x14ac:dyDescent="0.35"/>
    <row r="1780" customFormat="1" x14ac:dyDescent="0.35"/>
    <row r="1781" customFormat="1" x14ac:dyDescent="0.35"/>
    <row r="1782" customFormat="1" x14ac:dyDescent="0.35"/>
    <row r="1783" customFormat="1" x14ac:dyDescent="0.35"/>
    <row r="1784" customFormat="1" x14ac:dyDescent="0.35"/>
    <row r="1785" customFormat="1" x14ac:dyDescent="0.35"/>
    <row r="1786" customFormat="1" x14ac:dyDescent="0.35"/>
    <row r="1787" customFormat="1" x14ac:dyDescent="0.35"/>
    <row r="1788" customFormat="1" x14ac:dyDescent="0.35"/>
    <row r="1789" customFormat="1" x14ac:dyDescent="0.35"/>
    <row r="1790" customFormat="1" x14ac:dyDescent="0.35"/>
    <row r="1791" customFormat="1" x14ac:dyDescent="0.35"/>
    <row r="1792" customFormat="1" x14ac:dyDescent="0.35"/>
    <row r="1793" customFormat="1" x14ac:dyDescent="0.35"/>
    <row r="1794" customFormat="1" x14ac:dyDescent="0.35"/>
    <row r="1795" customFormat="1" x14ac:dyDescent="0.35"/>
    <row r="1796" customFormat="1" x14ac:dyDescent="0.35"/>
    <row r="1797" customFormat="1" x14ac:dyDescent="0.35"/>
    <row r="1798" customFormat="1" x14ac:dyDescent="0.35"/>
    <row r="1799" customFormat="1" x14ac:dyDescent="0.35"/>
    <row r="1800" customFormat="1" x14ac:dyDescent="0.35"/>
    <row r="1801" customFormat="1" x14ac:dyDescent="0.35"/>
    <row r="1802" customFormat="1" x14ac:dyDescent="0.35"/>
    <row r="1803" customFormat="1" x14ac:dyDescent="0.35"/>
    <row r="1804" customFormat="1" x14ac:dyDescent="0.35"/>
    <row r="1805" customFormat="1" x14ac:dyDescent="0.35"/>
    <row r="1806" customFormat="1" x14ac:dyDescent="0.35"/>
    <row r="1807" customFormat="1" x14ac:dyDescent="0.35"/>
    <row r="1808" customFormat="1" x14ac:dyDescent="0.35"/>
    <row r="1809" customFormat="1" x14ac:dyDescent="0.35"/>
    <row r="1810" customFormat="1" x14ac:dyDescent="0.35"/>
    <row r="1811" customFormat="1" x14ac:dyDescent="0.35"/>
    <row r="1812" customFormat="1" x14ac:dyDescent="0.35"/>
    <row r="1813" customFormat="1" x14ac:dyDescent="0.35"/>
    <row r="1814" customFormat="1" x14ac:dyDescent="0.35"/>
    <row r="1815" customFormat="1" x14ac:dyDescent="0.35"/>
    <row r="1816" customFormat="1" x14ac:dyDescent="0.35"/>
    <row r="1817" customFormat="1" x14ac:dyDescent="0.35"/>
    <row r="1818" customFormat="1" x14ac:dyDescent="0.35"/>
    <row r="1819" customFormat="1" x14ac:dyDescent="0.35"/>
    <row r="1820" customFormat="1" x14ac:dyDescent="0.35"/>
    <row r="1821" customFormat="1" x14ac:dyDescent="0.35"/>
    <row r="1822" customFormat="1" x14ac:dyDescent="0.35"/>
    <row r="1823" customFormat="1" x14ac:dyDescent="0.35"/>
    <row r="1824" customFormat="1" x14ac:dyDescent="0.35"/>
    <row r="1825" customFormat="1" x14ac:dyDescent="0.35"/>
    <row r="1826" customFormat="1" x14ac:dyDescent="0.35"/>
    <row r="1827" customFormat="1" x14ac:dyDescent="0.35"/>
    <row r="1828" customFormat="1" x14ac:dyDescent="0.35"/>
    <row r="1829" customFormat="1" x14ac:dyDescent="0.35"/>
    <row r="1830" customFormat="1" x14ac:dyDescent="0.35"/>
    <row r="1831" customFormat="1" x14ac:dyDescent="0.35"/>
    <row r="1832" customFormat="1" x14ac:dyDescent="0.35"/>
    <row r="1833" customFormat="1" x14ac:dyDescent="0.35"/>
    <row r="1834" customFormat="1" x14ac:dyDescent="0.35"/>
    <row r="1835" customFormat="1" x14ac:dyDescent="0.35"/>
    <row r="1836" customFormat="1" x14ac:dyDescent="0.35"/>
    <row r="1837" customFormat="1" x14ac:dyDescent="0.35"/>
    <row r="1838" customFormat="1" x14ac:dyDescent="0.35"/>
    <row r="1839" customFormat="1" x14ac:dyDescent="0.35"/>
    <row r="1840" customFormat="1" x14ac:dyDescent="0.35"/>
    <row r="1841" customFormat="1" x14ac:dyDescent="0.35"/>
    <row r="1842" customFormat="1" x14ac:dyDescent="0.35"/>
    <row r="1843" customFormat="1" x14ac:dyDescent="0.35"/>
    <row r="1844" customFormat="1" x14ac:dyDescent="0.35"/>
    <row r="1845" customFormat="1" x14ac:dyDescent="0.35"/>
    <row r="1846" customFormat="1" x14ac:dyDescent="0.35"/>
    <row r="1847" customFormat="1" x14ac:dyDescent="0.35"/>
    <row r="1848" customFormat="1" x14ac:dyDescent="0.35"/>
    <row r="1849" customFormat="1" x14ac:dyDescent="0.35"/>
    <row r="1850" customFormat="1" x14ac:dyDescent="0.35"/>
    <row r="1851" customFormat="1" x14ac:dyDescent="0.35"/>
    <row r="1852" customFormat="1" x14ac:dyDescent="0.35"/>
    <row r="1853" customFormat="1" x14ac:dyDescent="0.35"/>
    <row r="1854" customFormat="1" x14ac:dyDescent="0.35"/>
    <row r="1855" customFormat="1" x14ac:dyDescent="0.35"/>
    <row r="1856" customFormat="1" x14ac:dyDescent="0.35"/>
    <row r="1857" customFormat="1" x14ac:dyDescent="0.35"/>
    <row r="1858" customFormat="1" x14ac:dyDescent="0.35"/>
    <row r="1859" customFormat="1" x14ac:dyDescent="0.35"/>
    <row r="1860" customFormat="1" x14ac:dyDescent="0.35"/>
    <row r="1861" customFormat="1" x14ac:dyDescent="0.35"/>
    <row r="1862" customFormat="1" x14ac:dyDescent="0.35"/>
    <row r="1863" customFormat="1" x14ac:dyDescent="0.35"/>
    <row r="1864" customFormat="1" x14ac:dyDescent="0.35"/>
    <row r="1865" customFormat="1" x14ac:dyDescent="0.35"/>
    <row r="1866" customFormat="1" x14ac:dyDescent="0.35"/>
    <row r="1867" customFormat="1" x14ac:dyDescent="0.35"/>
    <row r="1868" customFormat="1" x14ac:dyDescent="0.35"/>
    <row r="1869" customFormat="1" x14ac:dyDescent="0.35"/>
    <row r="1870" customFormat="1" x14ac:dyDescent="0.35"/>
    <row r="1871" customFormat="1" x14ac:dyDescent="0.35"/>
    <row r="1872" customFormat="1" x14ac:dyDescent="0.35"/>
    <row r="1873" customFormat="1" x14ac:dyDescent="0.35"/>
    <row r="1874" customFormat="1" x14ac:dyDescent="0.35"/>
    <row r="1875" customFormat="1" x14ac:dyDescent="0.35"/>
    <row r="1876" customFormat="1" x14ac:dyDescent="0.35"/>
    <row r="1877" customFormat="1" x14ac:dyDescent="0.35"/>
    <row r="1878" customFormat="1" x14ac:dyDescent="0.35"/>
    <row r="1879" customFormat="1" x14ac:dyDescent="0.35"/>
    <row r="1880" customFormat="1" x14ac:dyDescent="0.35"/>
    <row r="1881" customFormat="1" x14ac:dyDescent="0.35"/>
    <row r="1882" customFormat="1" x14ac:dyDescent="0.35"/>
    <row r="1883" customFormat="1" x14ac:dyDescent="0.35"/>
    <row r="1884" customFormat="1" x14ac:dyDescent="0.35"/>
    <row r="1885" customFormat="1" x14ac:dyDescent="0.35"/>
    <row r="1886" customFormat="1" x14ac:dyDescent="0.35"/>
    <row r="1887" customFormat="1" x14ac:dyDescent="0.35"/>
    <row r="1888" customFormat="1" x14ac:dyDescent="0.35"/>
    <row r="1889" customFormat="1" x14ac:dyDescent="0.35"/>
    <row r="1890" customFormat="1" x14ac:dyDescent="0.35"/>
    <row r="1891" customFormat="1" x14ac:dyDescent="0.35"/>
    <row r="1892" customFormat="1" x14ac:dyDescent="0.35"/>
    <row r="1893" customFormat="1" x14ac:dyDescent="0.35"/>
    <row r="1894" customFormat="1" x14ac:dyDescent="0.35"/>
    <row r="1895" customFormat="1" x14ac:dyDescent="0.35"/>
    <row r="1896" customFormat="1" x14ac:dyDescent="0.35"/>
    <row r="1897" customFormat="1" x14ac:dyDescent="0.35"/>
    <row r="1898" customFormat="1" x14ac:dyDescent="0.35"/>
    <row r="1899" customFormat="1" x14ac:dyDescent="0.35"/>
    <row r="1900" customFormat="1" x14ac:dyDescent="0.35"/>
    <row r="1901" customFormat="1" x14ac:dyDescent="0.35"/>
    <row r="1902" customFormat="1" x14ac:dyDescent="0.35"/>
    <row r="1903" customFormat="1" x14ac:dyDescent="0.35"/>
    <row r="1904" customFormat="1" x14ac:dyDescent="0.35"/>
    <row r="1905" customFormat="1" x14ac:dyDescent="0.35"/>
    <row r="1906" customFormat="1" x14ac:dyDescent="0.35"/>
    <row r="1907" customFormat="1" x14ac:dyDescent="0.35"/>
    <row r="1908" customFormat="1" x14ac:dyDescent="0.35"/>
    <row r="1909" customFormat="1" x14ac:dyDescent="0.35"/>
    <row r="1910" customFormat="1" x14ac:dyDescent="0.35"/>
    <row r="1911" customFormat="1" x14ac:dyDescent="0.35"/>
    <row r="1912" customFormat="1" x14ac:dyDescent="0.35"/>
    <row r="1913" customFormat="1" x14ac:dyDescent="0.35"/>
    <row r="1914" customFormat="1" x14ac:dyDescent="0.35"/>
    <row r="1915" customFormat="1" x14ac:dyDescent="0.35"/>
    <row r="1916" customFormat="1" x14ac:dyDescent="0.35"/>
    <row r="1917" customFormat="1" x14ac:dyDescent="0.35"/>
    <row r="1918" customFormat="1" x14ac:dyDescent="0.35"/>
    <row r="1919" customFormat="1" x14ac:dyDescent="0.35"/>
    <row r="1920" customFormat="1" x14ac:dyDescent="0.35"/>
    <row r="1921" customFormat="1" x14ac:dyDescent="0.35"/>
    <row r="1922" customFormat="1" x14ac:dyDescent="0.35"/>
    <row r="1923" customFormat="1" x14ac:dyDescent="0.35"/>
    <row r="1924" customFormat="1" x14ac:dyDescent="0.35"/>
    <row r="1925" customFormat="1" x14ac:dyDescent="0.35"/>
    <row r="1926" customFormat="1" x14ac:dyDescent="0.35"/>
    <row r="1927" customFormat="1" x14ac:dyDescent="0.35"/>
    <row r="1928" customFormat="1" x14ac:dyDescent="0.35"/>
    <row r="1929" customFormat="1" x14ac:dyDescent="0.35"/>
    <row r="1930" customFormat="1" x14ac:dyDescent="0.35"/>
    <row r="1931" customFormat="1" x14ac:dyDescent="0.35"/>
    <row r="1932" customFormat="1" x14ac:dyDescent="0.35"/>
    <row r="1933" customFormat="1" x14ac:dyDescent="0.35"/>
    <row r="1934" customFormat="1" x14ac:dyDescent="0.35"/>
    <row r="1935" customFormat="1" x14ac:dyDescent="0.35"/>
    <row r="1936" customFormat="1" x14ac:dyDescent="0.35"/>
    <row r="1937" customFormat="1" x14ac:dyDescent="0.35"/>
    <row r="1938" customFormat="1" x14ac:dyDescent="0.35"/>
    <row r="1939" customFormat="1" x14ac:dyDescent="0.35"/>
    <row r="1940" customFormat="1" x14ac:dyDescent="0.35"/>
    <row r="1941" customFormat="1" x14ac:dyDescent="0.35"/>
    <row r="1942" customFormat="1" x14ac:dyDescent="0.35"/>
    <row r="1943" customFormat="1" x14ac:dyDescent="0.35"/>
    <row r="1944" customFormat="1" x14ac:dyDescent="0.35"/>
    <row r="1945" customFormat="1" x14ac:dyDescent="0.35"/>
    <row r="1946" customFormat="1" x14ac:dyDescent="0.35"/>
    <row r="1947" customFormat="1" x14ac:dyDescent="0.35"/>
    <row r="1948" customFormat="1" x14ac:dyDescent="0.35"/>
    <row r="1949" customFormat="1" x14ac:dyDescent="0.35"/>
    <row r="1950" customFormat="1" x14ac:dyDescent="0.35"/>
    <row r="1951" customFormat="1" x14ac:dyDescent="0.35"/>
    <row r="1952" customFormat="1" x14ac:dyDescent="0.35"/>
    <row r="1953" customFormat="1" x14ac:dyDescent="0.35"/>
    <row r="1954" customFormat="1" x14ac:dyDescent="0.35"/>
    <row r="1955" customFormat="1" x14ac:dyDescent="0.35"/>
    <row r="1956" customFormat="1" x14ac:dyDescent="0.35"/>
    <row r="1957" customFormat="1" x14ac:dyDescent="0.35"/>
    <row r="1958" customFormat="1" x14ac:dyDescent="0.35"/>
    <row r="1959" customFormat="1" x14ac:dyDescent="0.35"/>
    <row r="1960" customFormat="1" x14ac:dyDescent="0.35"/>
    <row r="1961" customFormat="1" x14ac:dyDescent="0.35"/>
    <row r="1962" customFormat="1" x14ac:dyDescent="0.35"/>
    <row r="1963" customFormat="1" x14ac:dyDescent="0.35"/>
    <row r="1964" customFormat="1" x14ac:dyDescent="0.35"/>
    <row r="1965" customFormat="1" x14ac:dyDescent="0.35"/>
    <row r="1966" customFormat="1" x14ac:dyDescent="0.35"/>
    <row r="1967" customFormat="1" x14ac:dyDescent="0.35"/>
    <row r="1968" customFormat="1" x14ac:dyDescent="0.35"/>
    <row r="1969" customFormat="1" x14ac:dyDescent="0.35"/>
    <row r="1970" customFormat="1" x14ac:dyDescent="0.35"/>
    <row r="1971" customFormat="1" x14ac:dyDescent="0.35"/>
    <row r="1972" customFormat="1" x14ac:dyDescent="0.35"/>
    <row r="1973" customFormat="1" x14ac:dyDescent="0.35"/>
    <row r="1974" customFormat="1" x14ac:dyDescent="0.35"/>
    <row r="1975" customFormat="1" x14ac:dyDescent="0.35"/>
    <row r="1976" customFormat="1" x14ac:dyDescent="0.35"/>
    <row r="1977" customFormat="1" x14ac:dyDescent="0.35"/>
    <row r="1978" customFormat="1" x14ac:dyDescent="0.35"/>
    <row r="1979" customFormat="1" x14ac:dyDescent="0.35"/>
    <row r="1980" customFormat="1" x14ac:dyDescent="0.35"/>
    <row r="1981" customFormat="1" x14ac:dyDescent="0.35"/>
    <row r="1982" customFormat="1" x14ac:dyDescent="0.35"/>
    <row r="1983" customFormat="1" x14ac:dyDescent="0.35"/>
    <row r="1984" customFormat="1" x14ac:dyDescent="0.35"/>
    <row r="1985" customFormat="1" x14ac:dyDescent="0.35"/>
    <row r="1986" customFormat="1" x14ac:dyDescent="0.35"/>
    <row r="1987" customFormat="1" x14ac:dyDescent="0.35"/>
    <row r="1988" customFormat="1" x14ac:dyDescent="0.35"/>
    <row r="1989" customFormat="1" x14ac:dyDescent="0.35"/>
    <row r="1990" customFormat="1" x14ac:dyDescent="0.35"/>
    <row r="1991" customFormat="1" x14ac:dyDescent="0.35"/>
    <row r="1992" customFormat="1" x14ac:dyDescent="0.35"/>
    <row r="1993" customFormat="1" x14ac:dyDescent="0.35"/>
    <row r="1994" customFormat="1" x14ac:dyDescent="0.35"/>
    <row r="1995" customFormat="1" x14ac:dyDescent="0.35"/>
    <row r="1996" customFormat="1" x14ac:dyDescent="0.35"/>
    <row r="1997" customFormat="1" x14ac:dyDescent="0.35"/>
    <row r="1998" customFormat="1" x14ac:dyDescent="0.35"/>
    <row r="1999" customFormat="1" x14ac:dyDescent="0.35"/>
    <row r="2000" customFormat="1" x14ac:dyDescent="0.35"/>
    <row r="2001" customFormat="1" x14ac:dyDescent="0.35"/>
    <row r="2002" customFormat="1" x14ac:dyDescent="0.35"/>
    <row r="2003" customFormat="1" x14ac:dyDescent="0.35"/>
    <row r="2004" customFormat="1" x14ac:dyDescent="0.35"/>
    <row r="2005" customFormat="1" x14ac:dyDescent="0.35"/>
    <row r="2006" customFormat="1" x14ac:dyDescent="0.35"/>
    <row r="2007" customFormat="1" x14ac:dyDescent="0.35"/>
    <row r="2008" customFormat="1" x14ac:dyDescent="0.35"/>
    <row r="2009" customFormat="1" x14ac:dyDescent="0.35"/>
    <row r="2010" customFormat="1" x14ac:dyDescent="0.35"/>
    <row r="2011" customFormat="1" x14ac:dyDescent="0.35"/>
    <row r="2012" customFormat="1" x14ac:dyDescent="0.35"/>
    <row r="2013" customFormat="1" x14ac:dyDescent="0.35"/>
    <row r="2014" customFormat="1" x14ac:dyDescent="0.35"/>
    <row r="2015" customFormat="1" x14ac:dyDescent="0.35"/>
    <row r="2016" customFormat="1" x14ac:dyDescent="0.35"/>
    <row r="2017" customFormat="1" x14ac:dyDescent="0.35"/>
    <row r="2018" customFormat="1" x14ac:dyDescent="0.35"/>
    <row r="2019" customFormat="1" x14ac:dyDescent="0.35"/>
    <row r="2020" customFormat="1" x14ac:dyDescent="0.35"/>
    <row r="2021" customFormat="1" x14ac:dyDescent="0.35"/>
    <row r="2022" customFormat="1" x14ac:dyDescent="0.35"/>
    <row r="2023" customFormat="1" x14ac:dyDescent="0.35"/>
    <row r="2024" customFormat="1" x14ac:dyDescent="0.35"/>
    <row r="2025" customFormat="1" x14ac:dyDescent="0.35"/>
    <row r="2026" customFormat="1" x14ac:dyDescent="0.35"/>
    <row r="2027" customFormat="1" x14ac:dyDescent="0.35"/>
    <row r="2028" customFormat="1" x14ac:dyDescent="0.35"/>
    <row r="2029" customFormat="1" x14ac:dyDescent="0.35"/>
    <row r="2030" customFormat="1" x14ac:dyDescent="0.35"/>
    <row r="2031" customFormat="1" x14ac:dyDescent="0.35"/>
    <row r="2032" customFormat="1" x14ac:dyDescent="0.35"/>
    <row r="2033" customFormat="1" x14ac:dyDescent="0.35"/>
    <row r="2034" customFormat="1" x14ac:dyDescent="0.35"/>
    <row r="2035" customFormat="1" x14ac:dyDescent="0.35"/>
    <row r="2036" customFormat="1" x14ac:dyDescent="0.35"/>
    <row r="2037" customFormat="1" x14ac:dyDescent="0.35"/>
    <row r="2038" customFormat="1" x14ac:dyDescent="0.35"/>
    <row r="2039" customFormat="1" x14ac:dyDescent="0.35"/>
    <row r="2040" customFormat="1" x14ac:dyDescent="0.35"/>
    <row r="2041" customFormat="1" x14ac:dyDescent="0.35"/>
    <row r="2042" customFormat="1" x14ac:dyDescent="0.35"/>
    <row r="2043" customFormat="1" x14ac:dyDescent="0.35"/>
    <row r="2044" customFormat="1" x14ac:dyDescent="0.35"/>
    <row r="2045" customFormat="1" x14ac:dyDescent="0.35"/>
    <row r="2046" customFormat="1" x14ac:dyDescent="0.35"/>
    <row r="2047" customFormat="1" x14ac:dyDescent="0.35"/>
    <row r="2048" customFormat="1" x14ac:dyDescent="0.35"/>
    <row r="2049" customFormat="1" x14ac:dyDescent="0.35"/>
    <row r="2050" customFormat="1" x14ac:dyDescent="0.35"/>
    <row r="2051" customFormat="1" x14ac:dyDescent="0.35"/>
    <row r="2052" customFormat="1" x14ac:dyDescent="0.35"/>
    <row r="2053" customFormat="1" x14ac:dyDescent="0.35"/>
    <row r="2054" customFormat="1" x14ac:dyDescent="0.35"/>
    <row r="2055" customFormat="1" x14ac:dyDescent="0.35"/>
    <row r="2056" customFormat="1" x14ac:dyDescent="0.35"/>
    <row r="2057" customFormat="1" x14ac:dyDescent="0.35"/>
    <row r="2058" customFormat="1" x14ac:dyDescent="0.35"/>
    <row r="2059" customFormat="1" x14ac:dyDescent="0.35"/>
    <row r="2060" customFormat="1" x14ac:dyDescent="0.35"/>
    <row r="2061" customFormat="1" x14ac:dyDescent="0.35"/>
    <row r="2062" customFormat="1" x14ac:dyDescent="0.35"/>
    <row r="2063" customFormat="1" x14ac:dyDescent="0.35"/>
    <row r="2064" customFormat="1" x14ac:dyDescent="0.35"/>
    <row r="2065" customFormat="1" x14ac:dyDescent="0.35"/>
    <row r="2066" customFormat="1" x14ac:dyDescent="0.35"/>
    <row r="2067" customFormat="1" x14ac:dyDescent="0.35"/>
    <row r="2068" customFormat="1" x14ac:dyDescent="0.35"/>
    <row r="2069" customFormat="1" x14ac:dyDescent="0.35"/>
    <row r="2070" customFormat="1" x14ac:dyDescent="0.35"/>
    <row r="2071" customFormat="1" x14ac:dyDescent="0.35"/>
    <row r="2072" customFormat="1" x14ac:dyDescent="0.35"/>
    <row r="2073" customFormat="1" x14ac:dyDescent="0.35"/>
    <row r="2074" customFormat="1" x14ac:dyDescent="0.35"/>
    <row r="2075" customFormat="1" x14ac:dyDescent="0.35"/>
    <row r="2076" customFormat="1" x14ac:dyDescent="0.35"/>
    <row r="2077" customFormat="1" x14ac:dyDescent="0.35"/>
    <row r="2078" customFormat="1" x14ac:dyDescent="0.35"/>
    <row r="2079" customFormat="1" x14ac:dyDescent="0.35"/>
    <row r="2080" customFormat="1" x14ac:dyDescent="0.35"/>
    <row r="2081" customFormat="1" x14ac:dyDescent="0.35"/>
    <row r="2082" customFormat="1" x14ac:dyDescent="0.35"/>
    <row r="2083" customFormat="1" x14ac:dyDescent="0.35"/>
    <row r="2084" customFormat="1" x14ac:dyDescent="0.35"/>
    <row r="2085" customFormat="1" x14ac:dyDescent="0.35"/>
    <row r="2086" customFormat="1" x14ac:dyDescent="0.35"/>
    <row r="2087" customFormat="1" x14ac:dyDescent="0.35"/>
    <row r="2088" customFormat="1" x14ac:dyDescent="0.35"/>
    <row r="2089" customFormat="1" x14ac:dyDescent="0.35"/>
    <row r="2090" customFormat="1" x14ac:dyDescent="0.35"/>
    <row r="2091" customFormat="1" x14ac:dyDescent="0.35"/>
    <row r="2092" customFormat="1" x14ac:dyDescent="0.35"/>
    <row r="2093" customFormat="1" x14ac:dyDescent="0.35"/>
    <row r="2094" customFormat="1" x14ac:dyDescent="0.35"/>
    <row r="2095" customFormat="1" x14ac:dyDescent="0.35"/>
    <row r="2096" customFormat="1" x14ac:dyDescent="0.35"/>
    <row r="2097" customFormat="1" x14ac:dyDescent="0.35"/>
    <row r="2098" customFormat="1" x14ac:dyDescent="0.35"/>
    <row r="2099" customFormat="1" x14ac:dyDescent="0.35"/>
    <row r="2100" customFormat="1" x14ac:dyDescent="0.35"/>
    <row r="2101" customFormat="1" x14ac:dyDescent="0.35"/>
    <row r="2102" customFormat="1" x14ac:dyDescent="0.35"/>
    <row r="2103" customFormat="1" x14ac:dyDescent="0.35"/>
    <row r="2104" customFormat="1" x14ac:dyDescent="0.35"/>
    <row r="2105" customFormat="1" x14ac:dyDescent="0.35"/>
    <row r="2106" customFormat="1" x14ac:dyDescent="0.35"/>
    <row r="2107" customFormat="1" x14ac:dyDescent="0.35"/>
    <row r="2108" customFormat="1" x14ac:dyDescent="0.35"/>
    <row r="2109" customFormat="1" x14ac:dyDescent="0.35"/>
    <row r="2110" customFormat="1" x14ac:dyDescent="0.35"/>
    <row r="2111" customFormat="1" x14ac:dyDescent="0.35"/>
    <row r="2112" customFormat="1" x14ac:dyDescent="0.35"/>
    <row r="2113" customFormat="1" x14ac:dyDescent="0.35"/>
    <row r="2114" customFormat="1" x14ac:dyDescent="0.35"/>
    <row r="2115" customFormat="1" x14ac:dyDescent="0.35"/>
    <row r="2116" customFormat="1" x14ac:dyDescent="0.35"/>
    <row r="2117" customFormat="1" x14ac:dyDescent="0.35"/>
    <row r="2118" customFormat="1" x14ac:dyDescent="0.35"/>
    <row r="2119" customFormat="1" x14ac:dyDescent="0.35"/>
    <row r="2120" customFormat="1" x14ac:dyDescent="0.35"/>
    <row r="2121" customFormat="1" x14ac:dyDescent="0.35"/>
    <row r="2122" customFormat="1" x14ac:dyDescent="0.35"/>
    <row r="2123" customFormat="1" x14ac:dyDescent="0.35"/>
    <row r="2124" customFormat="1" x14ac:dyDescent="0.35"/>
    <row r="2125" customFormat="1" x14ac:dyDescent="0.35"/>
    <row r="2126" customFormat="1" x14ac:dyDescent="0.35"/>
    <row r="2127" customFormat="1" x14ac:dyDescent="0.35"/>
    <row r="2128" customFormat="1" x14ac:dyDescent="0.35"/>
    <row r="2129" customFormat="1" x14ac:dyDescent="0.35"/>
    <row r="2130" customFormat="1" x14ac:dyDescent="0.35"/>
    <row r="2131" customFormat="1" x14ac:dyDescent="0.35"/>
    <row r="2132" customFormat="1" x14ac:dyDescent="0.35"/>
    <row r="2133" customFormat="1" x14ac:dyDescent="0.35"/>
    <row r="2134" customFormat="1" x14ac:dyDescent="0.35"/>
    <row r="2135" customFormat="1" x14ac:dyDescent="0.35"/>
    <row r="2136" customFormat="1" x14ac:dyDescent="0.35"/>
    <row r="2137" customFormat="1" x14ac:dyDescent="0.35"/>
    <row r="2138" customFormat="1" x14ac:dyDescent="0.35"/>
    <row r="2139" customFormat="1" x14ac:dyDescent="0.35"/>
    <row r="2140" customFormat="1" x14ac:dyDescent="0.35"/>
    <row r="2141" customFormat="1" x14ac:dyDescent="0.35"/>
    <row r="2142" customFormat="1" x14ac:dyDescent="0.35"/>
    <row r="2143" customFormat="1" x14ac:dyDescent="0.35"/>
    <row r="2144" customFormat="1" x14ac:dyDescent="0.35"/>
    <row r="2145" customFormat="1" x14ac:dyDescent="0.35"/>
    <row r="2146" customFormat="1" x14ac:dyDescent="0.35"/>
    <row r="2147" customFormat="1" x14ac:dyDescent="0.35"/>
    <row r="2148" customFormat="1" x14ac:dyDescent="0.35"/>
    <row r="2149" customFormat="1" x14ac:dyDescent="0.35"/>
    <row r="2150" customFormat="1" x14ac:dyDescent="0.35"/>
    <row r="2151" customFormat="1" x14ac:dyDescent="0.35"/>
    <row r="2152" customFormat="1" x14ac:dyDescent="0.35"/>
    <row r="2153" customFormat="1" x14ac:dyDescent="0.35"/>
    <row r="2154" customFormat="1" x14ac:dyDescent="0.35"/>
    <row r="2155" customFormat="1" x14ac:dyDescent="0.35"/>
    <row r="2156" customFormat="1" x14ac:dyDescent="0.35"/>
    <row r="2157" customFormat="1" x14ac:dyDescent="0.35"/>
    <row r="2158" customFormat="1" x14ac:dyDescent="0.35"/>
    <row r="2159" customFormat="1" x14ac:dyDescent="0.35"/>
    <row r="2160" customFormat="1" x14ac:dyDescent="0.35"/>
    <row r="2161" customFormat="1" x14ac:dyDescent="0.35"/>
    <row r="2162" customFormat="1" x14ac:dyDescent="0.35"/>
    <row r="2163" customFormat="1" x14ac:dyDescent="0.35"/>
    <row r="2164" customFormat="1" x14ac:dyDescent="0.35"/>
    <row r="2165" customFormat="1" x14ac:dyDescent="0.35"/>
    <row r="2166" customFormat="1" x14ac:dyDescent="0.35"/>
    <row r="2167" customFormat="1" x14ac:dyDescent="0.35"/>
    <row r="2168" customFormat="1" x14ac:dyDescent="0.35"/>
    <row r="2169" customFormat="1" x14ac:dyDescent="0.35"/>
    <row r="2170" customFormat="1" x14ac:dyDescent="0.35"/>
    <row r="2171" customFormat="1" x14ac:dyDescent="0.35"/>
    <row r="2172" customFormat="1" x14ac:dyDescent="0.35"/>
    <row r="2173" customFormat="1" x14ac:dyDescent="0.35"/>
    <row r="2174" customFormat="1" x14ac:dyDescent="0.35"/>
    <row r="2175" customFormat="1" x14ac:dyDescent="0.35"/>
    <row r="2176" customFormat="1" x14ac:dyDescent="0.35"/>
    <row r="2177" customFormat="1" x14ac:dyDescent="0.35"/>
    <row r="2178" customFormat="1" x14ac:dyDescent="0.35"/>
    <row r="2179" customFormat="1" x14ac:dyDescent="0.35"/>
    <row r="2180" customFormat="1" x14ac:dyDescent="0.35"/>
    <row r="2181" customFormat="1" x14ac:dyDescent="0.35"/>
    <row r="2182" customFormat="1" x14ac:dyDescent="0.35"/>
    <row r="2183" customFormat="1" x14ac:dyDescent="0.35"/>
    <row r="2184" customFormat="1" x14ac:dyDescent="0.35"/>
    <row r="2185" customFormat="1" x14ac:dyDescent="0.35"/>
    <row r="2186" customFormat="1" x14ac:dyDescent="0.35"/>
    <row r="2187" customFormat="1" x14ac:dyDescent="0.35"/>
    <row r="2188" customFormat="1" x14ac:dyDescent="0.35"/>
    <row r="2189" customFormat="1" x14ac:dyDescent="0.35"/>
    <row r="2190" customFormat="1" x14ac:dyDescent="0.35"/>
    <row r="2191" customFormat="1" x14ac:dyDescent="0.35"/>
    <row r="2192" customFormat="1" x14ac:dyDescent="0.35"/>
    <row r="2193" customFormat="1" x14ac:dyDescent="0.35"/>
    <row r="2194" customFormat="1" x14ac:dyDescent="0.35"/>
    <row r="2195" customFormat="1" x14ac:dyDescent="0.35"/>
    <row r="2196" customFormat="1" x14ac:dyDescent="0.35"/>
    <row r="2197" customFormat="1" x14ac:dyDescent="0.35"/>
    <row r="2198" customFormat="1" x14ac:dyDescent="0.35"/>
    <row r="2199" customFormat="1" x14ac:dyDescent="0.35"/>
    <row r="2200" customFormat="1" x14ac:dyDescent="0.35"/>
    <row r="2201" customFormat="1" x14ac:dyDescent="0.35"/>
    <row r="2202" customFormat="1" x14ac:dyDescent="0.35"/>
    <row r="2203" customFormat="1" x14ac:dyDescent="0.35"/>
    <row r="2204" customFormat="1" x14ac:dyDescent="0.35"/>
    <row r="2205" customFormat="1" x14ac:dyDescent="0.35"/>
    <row r="2206" customFormat="1" x14ac:dyDescent="0.35"/>
    <row r="2207" customFormat="1" x14ac:dyDescent="0.35"/>
    <row r="2208" customFormat="1" x14ac:dyDescent="0.35"/>
    <row r="2209" customFormat="1" x14ac:dyDescent="0.35"/>
    <row r="2210" customFormat="1" x14ac:dyDescent="0.35"/>
    <row r="2211" customFormat="1" x14ac:dyDescent="0.35"/>
    <row r="2212" customFormat="1" x14ac:dyDescent="0.35"/>
    <row r="2213" customFormat="1" x14ac:dyDescent="0.35"/>
    <row r="2214" customFormat="1" x14ac:dyDescent="0.35"/>
    <row r="2215" customFormat="1" x14ac:dyDescent="0.35"/>
    <row r="2216" customFormat="1" x14ac:dyDescent="0.35"/>
    <row r="2217" customFormat="1" x14ac:dyDescent="0.35"/>
    <row r="2218" customFormat="1" x14ac:dyDescent="0.35"/>
    <row r="2219" customFormat="1" x14ac:dyDescent="0.35"/>
    <row r="2220" customFormat="1" x14ac:dyDescent="0.35"/>
    <row r="2221" customFormat="1" x14ac:dyDescent="0.35"/>
    <row r="2222" customFormat="1" x14ac:dyDescent="0.35"/>
    <row r="2223" customFormat="1" x14ac:dyDescent="0.35"/>
    <row r="2224" customFormat="1" x14ac:dyDescent="0.35"/>
    <row r="2225" customFormat="1" x14ac:dyDescent="0.35"/>
    <row r="2226" customFormat="1" x14ac:dyDescent="0.35"/>
    <row r="2227" customFormat="1" x14ac:dyDescent="0.35"/>
    <row r="2228" customFormat="1" x14ac:dyDescent="0.35"/>
    <row r="2229" customFormat="1" x14ac:dyDescent="0.35"/>
    <row r="2230" customFormat="1" x14ac:dyDescent="0.35"/>
    <row r="2231" customFormat="1" x14ac:dyDescent="0.35"/>
    <row r="2232" customFormat="1" x14ac:dyDescent="0.35"/>
    <row r="2233" customFormat="1" x14ac:dyDescent="0.35"/>
    <row r="2234" customFormat="1" x14ac:dyDescent="0.35"/>
    <row r="2235" customFormat="1" x14ac:dyDescent="0.35"/>
    <row r="2236" customFormat="1" x14ac:dyDescent="0.35"/>
    <row r="2237" customFormat="1" x14ac:dyDescent="0.35"/>
    <row r="2238" customFormat="1" x14ac:dyDescent="0.35"/>
    <row r="2239" customFormat="1" x14ac:dyDescent="0.35"/>
    <row r="2240" customFormat="1" x14ac:dyDescent="0.35"/>
    <row r="2241" customFormat="1" x14ac:dyDescent="0.35"/>
    <row r="2242" customFormat="1" x14ac:dyDescent="0.35"/>
    <row r="2243" customFormat="1" x14ac:dyDescent="0.35"/>
    <row r="2244" customFormat="1" x14ac:dyDescent="0.35"/>
    <row r="2245" customFormat="1" x14ac:dyDescent="0.35"/>
    <row r="2246" customFormat="1" x14ac:dyDescent="0.35"/>
    <row r="2247" customFormat="1" x14ac:dyDescent="0.35"/>
    <row r="2248" customFormat="1" x14ac:dyDescent="0.35"/>
    <row r="2249" customFormat="1" x14ac:dyDescent="0.35"/>
    <row r="2250" customFormat="1" x14ac:dyDescent="0.35"/>
    <row r="2251" customFormat="1" x14ac:dyDescent="0.35"/>
    <row r="2252" customFormat="1" x14ac:dyDescent="0.35"/>
    <row r="2253" customFormat="1" x14ac:dyDescent="0.35"/>
    <row r="2254" customFormat="1" x14ac:dyDescent="0.35"/>
    <row r="2255" customFormat="1" x14ac:dyDescent="0.35"/>
    <row r="2256" customFormat="1" x14ac:dyDescent="0.35"/>
    <row r="2257" customFormat="1" x14ac:dyDescent="0.35"/>
    <row r="2258" customFormat="1" x14ac:dyDescent="0.35"/>
    <row r="2259" customFormat="1" x14ac:dyDescent="0.35"/>
    <row r="2260" customFormat="1" x14ac:dyDescent="0.35"/>
    <row r="2261" customFormat="1" x14ac:dyDescent="0.35"/>
    <row r="2262" customFormat="1" x14ac:dyDescent="0.35"/>
    <row r="2263" customFormat="1" x14ac:dyDescent="0.35"/>
    <row r="2264" customFormat="1" x14ac:dyDescent="0.35"/>
    <row r="2265" customFormat="1" x14ac:dyDescent="0.35"/>
    <row r="2266" customFormat="1" x14ac:dyDescent="0.35"/>
    <row r="2267" customFormat="1" x14ac:dyDescent="0.35"/>
    <row r="2268" customFormat="1" x14ac:dyDescent="0.35"/>
    <row r="2269" customFormat="1" x14ac:dyDescent="0.35"/>
    <row r="2270" customFormat="1" x14ac:dyDescent="0.35"/>
    <row r="2271" customFormat="1" x14ac:dyDescent="0.35"/>
    <row r="2272" customFormat="1" x14ac:dyDescent="0.35"/>
    <row r="2273" customFormat="1" x14ac:dyDescent="0.35"/>
    <row r="2274" customFormat="1" x14ac:dyDescent="0.35"/>
    <row r="2275" customFormat="1" x14ac:dyDescent="0.35"/>
    <row r="2276" customFormat="1" x14ac:dyDescent="0.35"/>
    <row r="2277" customFormat="1" x14ac:dyDescent="0.35"/>
    <row r="2278" customFormat="1" x14ac:dyDescent="0.35"/>
    <row r="2279" customFormat="1" x14ac:dyDescent="0.35"/>
    <row r="2280" customFormat="1" x14ac:dyDescent="0.35"/>
    <row r="2281" customFormat="1" x14ac:dyDescent="0.35"/>
    <row r="2282" customFormat="1" x14ac:dyDescent="0.35"/>
    <row r="2283" customFormat="1" x14ac:dyDescent="0.35"/>
    <row r="2284" customFormat="1" x14ac:dyDescent="0.35"/>
    <row r="2285" customFormat="1" x14ac:dyDescent="0.35"/>
    <row r="2286" customFormat="1" x14ac:dyDescent="0.35"/>
    <row r="2287" customFormat="1" x14ac:dyDescent="0.35"/>
    <row r="2288" customFormat="1" x14ac:dyDescent="0.35"/>
    <row r="2289" customFormat="1" x14ac:dyDescent="0.35"/>
    <row r="2290" customFormat="1" x14ac:dyDescent="0.35"/>
    <row r="2291" customFormat="1" x14ac:dyDescent="0.35"/>
    <row r="2292" customFormat="1" x14ac:dyDescent="0.35"/>
    <row r="2293" customFormat="1" x14ac:dyDescent="0.35"/>
    <row r="2294" customFormat="1" x14ac:dyDescent="0.35"/>
    <row r="2295" customFormat="1" x14ac:dyDescent="0.35"/>
    <row r="2296" customFormat="1" x14ac:dyDescent="0.35"/>
    <row r="2297" customFormat="1" x14ac:dyDescent="0.35"/>
    <row r="2298" customFormat="1" x14ac:dyDescent="0.35"/>
    <row r="2299" customFormat="1" x14ac:dyDescent="0.35"/>
    <row r="2300" customFormat="1" x14ac:dyDescent="0.35"/>
    <row r="2301" customFormat="1" x14ac:dyDescent="0.35"/>
    <row r="2302" customFormat="1" x14ac:dyDescent="0.35"/>
    <row r="2303" customFormat="1" x14ac:dyDescent="0.35"/>
    <row r="2304" customFormat="1" x14ac:dyDescent="0.35"/>
    <row r="2305" customFormat="1" x14ac:dyDescent="0.35"/>
    <row r="2306" customFormat="1" x14ac:dyDescent="0.35"/>
    <row r="2307" customFormat="1" x14ac:dyDescent="0.35"/>
    <row r="2308" customFormat="1" x14ac:dyDescent="0.35"/>
    <row r="2309" customFormat="1" x14ac:dyDescent="0.35"/>
    <row r="2310" customFormat="1" x14ac:dyDescent="0.35"/>
    <row r="2311" customFormat="1" x14ac:dyDescent="0.35"/>
    <row r="2312" customFormat="1" x14ac:dyDescent="0.35"/>
    <row r="2313" customFormat="1" x14ac:dyDescent="0.35"/>
    <row r="2314" customFormat="1" x14ac:dyDescent="0.35"/>
    <row r="2315" customFormat="1" x14ac:dyDescent="0.35"/>
    <row r="2316" customFormat="1" x14ac:dyDescent="0.35"/>
    <row r="2317" customFormat="1" x14ac:dyDescent="0.35"/>
    <row r="2318" customFormat="1" x14ac:dyDescent="0.35"/>
    <row r="2319" customFormat="1" x14ac:dyDescent="0.35"/>
    <row r="2320" customFormat="1" x14ac:dyDescent="0.35"/>
    <row r="2321" customFormat="1" x14ac:dyDescent="0.35"/>
    <row r="2322" customFormat="1" x14ac:dyDescent="0.35"/>
    <row r="2323" customFormat="1" x14ac:dyDescent="0.35"/>
    <row r="2324" customFormat="1" x14ac:dyDescent="0.35"/>
    <row r="2325" customFormat="1" x14ac:dyDescent="0.35"/>
    <row r="2326" customFormat="1" x14ac:dyDescent="0.35"/>
    <row r="2327" customFormat="1" x14ac:dyDescent="0.35"/>
    <row r="2328" customFormat="1" x14ac:dyDescent="0.35"/>
    <row r="2329" customFormat="1" x14ac:dyDescent="0.35"/>
    <row r="2330" customFormat="1" x14ac:dyDescent="0.35"/>
    <row r="2331" customFormat="1" x14ac:dyDescent="0.35"/>
    <row r="2332" customFormat="1" x14ac:dyDescent="0.35"/>
    <row r="2333" customFormat="1" x14ac:dyDescent="0.35"/>
    <row r="2334" customFormat="1" x14ac:dyDescent="0.35"/>
    <row r="2335" customFormat="1" x14ac:dyDescent="0.35"/>
    <row r="2336" customFormat="1" x14ac:dyDescent="0.35"/>
    <row r="2337" customFormat="1" x14ac:dyDescent="0.35"/>
    <row r="2338" customFormat="1" x14ac:dyDescent="0.35"/>
    <row r="2339" customFormat="1" x14ac:dyDescent="0.35"/>
    <row r="2340" customFormat="1" x14ac:dyDescent="0.35"/>
    <row r="2341" customFormat="1" x14ac:dyDescent="0.35"/>
    <row r="2342" customFormat="1" x14ac:dyDescent="0.35"/>
    <row r="2343" customFormat="1" x14ac:dyDescent="0.35"/>
    <row r="2344" customFormat="1" x14ac:dyDescent="0.35"/>
    <row r="2345" customFormat="1" x14ac:dyDescent="0.35"/>
    <row r="2346" customFormat="1" x14ac:dyDescent="0.35"/>
    <row r="2347" customFormat="1" x14ac:dyDescent="0.35"/>
    <row r="2348" customFormat="1" x14ac:dyDescent="0.35"/>
    <row r="2349" customFormat="1" x14ac:dyDescent="0.35"/>
    <row r="2350" customFormat="1" x14ac:dyDescent="0.35"/>
    <row r="2351" customFormat="1" x14ac:dyDescent="0.35"/>
    <row r="2352" customFormat="1" x14ac:dyDescent="0.35"/>
    <row r="2353" customFormat="1" x14ac:dyDescent="0.35"/>
    <row r="2354" customFormat="1" x14ac:dyDescent="0.35"/>
    <row r="2355" customFormat="1" x14ac:dyDescent="0.35"/>
    <row r="2356" customFormat="1" x14ac:dyDescent="0.35"/>
    <row r="2357" customFormat="1" x14ac:dyDescent="0.35"/>
    <row r="2358" customFormat="1" x14ac:dyDescent="0.35"/>
    <row r="2359" customFormat="1" x14ac:dyDescent="0.35"/>
    <row r="2360" customFormat="1" x14ac:dyDescent="0.35"/>
    <row r="2361" customFormat="1" x14ac:dyDescent="0.35"/>
    <row r="2362" customFormat="1" x14ac:dyDescent="0.35"/>
    <row r="2363" customFormat="1" x14ac:dyDescent="0.35"/>
    <row r="2364" customFormat="1" x14ac:dyDescent="0.35"/>
    <row r="2365" customFormat="1" x14ac:dyDescent="0.35"/>
    <row r="2366" customFormat="1" x14ac:dyDescent="0.35"/>
    <row r="2367" customFormat="1" x14ac:dyDescent="0.35"/>
    <row r="2368" customFormat="1" x14ac:dyDescent="0.35"/>
    <row r="2369" customFormat="1" x14ac:dyDescent="0.35"/>
    <row r="2370" customFormat="1" x14ac:dyDescent="0.35"/>
    <row r="2371" customFormat="1" x14ac:dyDescent="0.35"/>
    <row r="2372" customFormat="1" x14ac:dyDescent="0.35"/>
    <row r="2373" customFormat="1" x14ac:dyDescent="0.35"/>
    <row r="2374" customFormat="1" x14ac:dyDescent="0.35"/>
    <row r="2375" customFormat="1" x14ac:dyDescent="0.35"/>
    <row r="2376" customFormat="1" x14ac:dyDescent="0.35"/>
    <row r="2377" customFormat="1" x14ac:dyDescent="0.35"/>
    <row r="2378" customFormat="1" x14ac:dyDescent="0.35"/>
    <row r="2379" customFormat="1" x14ac:dyDescent="0.35"/>
    <row r="2380" customFormat="1" x14ac:dyDescent="0.35"/>
    <row r="2381" customFormat="1" x14ac:dyDescent="0.35"/>
    <row r="2382" customFormat="1" x14ac:dyDescent="0.35"/>
    <row r="2383" customFormat="1" x14ac:dyDescent="0.35"/>
    <row r="2384" customFormat="1" x14ac:dyDescent="0.35"/>
    <row r="2385" customFormat="1" x14ac:dyDescent="0.35"/>
    <row r="2386" customFormat="1" x14ac:dyDescent="0.35"/>
    <row r="2387" customFormat="1" x14ac:dyDescent="0.35"/>
    <row r="2388" customFormat="1" x14ac:dyDescent="0.35"/>
    <row r="2389" customFormat="1" x14ac:dyDescent="0.35"/>
    <row r="2390" customFormat="1" x14ac:dyDescent="0.35"/>
    <row r="2391" customFormat="1" x14ac:dyDescent="0.35"/>
    <row r="2392" customFormat="1" x14ac:dyDescent="0.35"/>
    <row r="2393" customFormat="1" x14ac:dyDescent="0.35"/>
    <row r="2394" customFormat="1" x14ac:dyDescent="0.35"/>
    <row r="2395" customFormat="1" x14ac:dyDescent="0.35"/>
    <row r="2396" customFormat="1" x14ac:dyDescent="0.35"/>
    <row r="2397" customFormat="1" x14ac:dyDescent="0.35"/>
    <row r="2398" customFormat="1" x14ac:dyDescent="0.35"/>
    <row r="2399" customFormat="1" x14ac:dyDescent="0.35"/>
    <row r="2400" customFormat="1" x14ac:dyDescent="0.35"/>
    <row r="2401" customFormat="1" x14ac:dyDescent="0.35"/>
    <row r="2402" customFormat="1" x14ac:dyDescent="0.35"/>
    <row r="2403" customFormat="1" x14ac:dyDescent="0.35"/>
    <row r="2404" customFormat="1" x14ac:dyDescent="0.35"/>
    <row r="2405" customFormat="1" x14ac:dyDescent="0.35"/>
    <row r="2406" customFormat="1" x14ac:dyDescent="0.35"/>
    <row r="2407" customFormat="1" x14ac:dyDescent="0.35"/>
    <row r="2408" customFormat="1" x14ac:dyDescent="0.35"/>
    <row r="2409" customFormat="1" x14ac:dyDescent="0.35"/>
    <row r="2410" customFormat="1" x14ac:dyDescent="0.35"/>
    <row r="2411" customFormat="1" x14ac:dyDescent="0.35"/>
    <row r="2412" customFormat="1" x14ac:dyDescent="0.35"/>
    <row r="2413" customFormat="1" x14ac:dyDescent="0.35"/>
    <row r="2414" customFormat="1" x14ac:dyDescent="0.35"/>
    <row r="2415" customFormat="1" x14ac:dyDescent="0.35"/>
    <row r="2416" customFormat="1" x14ac:dyDescent="0.35"/>
    <row r="2417" customFormat="1" x14ac:dyDescent="0.35"/>
    <row r="2418" customFormat="1" x14ac:dyDescent="0.35"/>
    <row r="2419" customFormat="1" x14ac:dyDescent="0.35"/>
    <row r="2420" customFormat="1" x14ac:dyDescent="0.35"/>
    <row r="2421" customFormat="1" x14ac:dyDescent="0.35"/>
    <row r="2422" customFormat="1" x14ac:dyDescent="0.35"/>
    <row r="2423" customFormat="1" x14ac:dyDescent="0.35"/>
    <row r="2424" customFormat="1" x14ac:dyDescent="0.35"/>
    <row r="2425" customFormat="1" x14ac:dyDescent="0.35"/>
    <row r="2426" customFormat="1" x14ac:dyDescent="0.35"/>
    <row r="2427" customFormat="1" x14ac:dyDescent="0.35"/>
    <row r="2428" customFormat="1" x14ac:dyDescent="0.35"/>
    <row r="2429" customFormat="1" x14ac:dyDescent="0.35"/>
    <row r="2430" customFormat="1" x14ac:dyDescent="0.35"/>
    <row r="2431" customFormat="1" x14ac:dyDescent="0.35"/>
    <row r="2432" customFormat="1" x14ac:dyDescent="0.35"/>
    <row r="2433" customFormat="1" x14ac:dyDescent="0.35"/>
    <row r="2434" customFormat="1" x14ac:dyDescent="0.35"/>
    <row r="2435" customFormat="1" x14ac:dyDescent="0.35"/>
    <row r="2436" customFormat="1" x14ac:dyDescent="0.35"/>
    <row r="2437" customFormat="1" x14ac:dyDescent="0.35"/>
    <row r="2438" customFormat="1" x14ac:dyDescent="0.35"/>
    <row r="2439" customFormat="1" x14ac:dyDescent="0.35"/>
    <row r="2440" customFormat="1" x14ac:dyDescent="0.35"/>
    <row r="2441" customFormat="1" x14ac:dyDescent="0.35"/>
    <row r="2442" customFormat="1" x14ac:dyDescent="0.35"/>
    <row r="2443" customFormat="1" x14ac:dyDescent="0.35"/>
    <row r="2444" customFormat="1" x14ac:dyDescent="0.35"/>
    <row r="2445" customFormat="1" x14ac:dyDescent="0.35"/>
    <row r="2446" customFormat="1" x14ac:dyDescent="0.35"/>
    <row r="2447" customFormat="1" x14ac:dyDescent="0.35"/>
    <row r="2448" customFormat="1" x14ac:dyDescent="0.35"/>
    <row r="2449" customFormat="1" x14ac:dyDescent="0.35"/>
    <row r="2450" customFormat="1" x14ac:dyDescent="0.35"/>
    <row r="2451" customFormat="1" x14ac:dyDescent="0.35"/>
    <row r="2452" customFormat="1" x14ac:dyDescent="0.35"/>
    <row r="2453" customFormat="1" x14ac:dyDescent="0.35"/>
    <row r="2454" customFormat="1" x14ac:dyDescent="0.35"/>
    <row r="2455" customFormat="1" x14ac:dyDescent="0.35"/>
    <row r="2456" customFormat="1" x14ac:dyDescent="0.35"/>
    <row r="2457" customFormat="1" x14ac:dyDescent="0.35"/>
    <row r="2458" customFormat="1" x14ac:dyDescent="0.35"/>
    <row r="2459" customFormat="1" x14ac:dyDescent="0.35"/>
    <row r="2460" customFormat="1" x14ac:dyDescent="0.35"/>
    <row r="2461" customFormat="1" x14ac:dyDescent="0.35"/>
    <row r="2462" customFormat="1" x14ac:dyDescent="0.35"/>
    <row r="2463" customFormat="1" x14ac:dyDescent="0.35"/>
    <row r="2464" customFormat="1" x14ac:dyDescent="0.35"/>
    <row r="2465" customFormat="1" x14ac:dyDescent="0.35"/>
    <row r="2466" customFormat="1" x14ac:dyDescent="0.35"/>
    <row r="2467" customFormat="1" x14ac:dyDescent="0.35"/>
    <row r="2468" customFormat="1" x14ac:dyDescent="0.35"/>
    <row r="2469" customFormat="1" x14ac:dyDescent="0.35"/>
    <row r="2470" customFormat="1" x14ac:dyDescent="0.35"/>
    <row r="2471" customFormat="1" x14ac:dyDescent="0.35"/>
    <row r="2472" customFormat="1" x14ac:dyDescent="0.35"/>
    <row r="2473" customFormat="1" x14ac:dyDescent="0.35"/>
    <row r="2474" customFormat="1" x14ac:dyDescent="0.35"/>
    <row r="2475" customFormat="1" x14ac:dyDescent="0.35"/>
    <row r="2476" customFormat="1" x14ac:dyDescent="0.35"/>
    <row r="2477" customFormat="1" x14ac:dyDescent="0.35"/>
    <row r="2478" customFormat="1" x14ac:dyDescent="0.35"/>
    <row r="2479" customFormat="1" x14ac:dyDescent="0.35"/>
    <row r="2480" customFormat="1" x14ac:dyDescent="0.35"/>
    <row r="2481" customFormat="1" x14ac:dyDescent="0.35"/>
    <row r="2482" customFormat="1" x14ac:dyDescent="0.35"/>
    <row r="2483" customFormat="1" x14ac:dyDescent="0.35"/>
    <row r="2484" customFormat="1" x14ac:dyDescent="0.35"/>
    <row r="2485" customFormat="1" x14ac:dyDescent="0.35"/>
    <row r="2486" customFormat="1" x14ac:dyDescent="0.35"/>
    <row r="2487" customFormat="1" x14ac:dyDescent="0.35"/>
    <row r="2488" customFormat="1" x14ac:dyDescent="0.35"/>
    <row r="2489" customFormat="1" x14ac:dyDescent="0.35"/>
    <row r="2490" customFormat="1" x14ac:dyDescent="0.35"/>
    <row r="2491" customFormat="1" x14ac:dyDescent="0.35"/>
    <row r="2492" customFormat="1" x14ac:dyDescent="0.35"/>
    <row r="2493" customFormat="1" x14ac:dyDescent="0.35"/>
    <row r="2494" customFormat="1" x14ac:dyDescent="0.35"/>
    <row r="2495" customFormat="1" x14ac:dyDescent="0.35"/>
    <row r="2496" customFormat="1" x14ac:dyDescent="0.35"/>
    <row r="2497" customFormat="1" x14ac:dyDescent="0.35"/>
    <row r="2498" customFormat="1" x14ac:dyDescent="0.35"/>
    <row r="2499" customFormat="1" x14ac:dyDescent="0.35"/>
    <row r="2500" customFormat="1" x14ac:dyDescent="0.35"/>
    <row r="2501" customFormat="1" x14ac:dyDescent="0.35"/>
    <row r="2502" customFormat="1" x14ac:dyDescent="0.35"/>
    <row r="2503" customFormat="1" x14ac:dyDescent="0.35"/>
    <row r="2504" customFormat="1" x14ac:dyDescent="0.35"/>
    <row r="2505" customFormat="1" x14ac:dyDescent="0.35"/>
    <row r="2506" customFormat="1" x14ac:dyDescent="0.35"/>
    <row r="2507" customFormat="1" x14ac:dyDescent="0.35"/>
    <row r="2508" customFormat="1" x14ac:dyDescent="0.35"/>
    <row r="2509" customFormat="1" x14ac:dyDescent="0.35"/>
    <row r="2510" customFormat="1" x14ac:dyDescent="0.35"/>
    <row r="2511" customFormat="1" x14ac:dyDescent="0.35"/>
    <row r="2512" customFormat="1" x14ac:dyDescent="0.35"/>
    <row r="2513" customFormat="1" x14ac:dyDescent="0.35"/>
    <row r="2514" customFormat="1" x14ac:dyDescent="0.35"/>
    <row r="2515" customFormat="1" x14ac:dyDescent="0.35"/>
    <row r="2516" customFormat="1" x14ac:dyDescent="0.35"/>
    <row r="2517" customFormat="1" x14ac:dyDescent="0.35"/>
    <row r="2518" customFormat="1" x14ac:dyDescent="0.35"/>
    <row r="2519" customFormat="1" x14ac:dyDescent="0.35"/>
    <row r="2520" customFormat="1" x14ac:dyDescent="0.35"/>
    <row r="2521" customFormat="1" x14ac:dyDescent="0.35"/>
    <row r="2522" customFormat="1" x14ac:dyDescent="0.35"/>
    <row r="2523" customFormat="1" x14ac:dyDescent="0.35"/>
    <row r="2524" customFormat="1" x14ac:dyDescent="0.35"/>
    <row r="2525" customFormat="1" x14ac:dyDescent="0.35"/>
    <row r="2526" customFormat="1" x14ac:dyDescent="0.35"/>
    <row r="2527" customFormat="1" x14ac:dyDescent="0.35"/>
    <row r="2528" customFormat="1" x14ac:dyDescent="0.35"/>
    <row r="2529" customFormat="1" x14ac:dyDescent="0.35"/>
    <row r="2530" customFormat="1" x14ac:dyDescent="0.35"/>
    <row r="2531" customFormat="1" x14ac:dyDescent="0.35"/>
    <row r="2532" customFormat="1" x14ac:dyDescent="0.35"/>
    <row r="2533" customFormat="1" x14ac:dyDescent="0.35"/>
    <row r="2534" customFormat="1" x14ac:dyDescent="0.35"/>
    <row r="2535" customFormat="1" x14ac:dyDescent="0.35"/>
    <row r="2536" customFormat="1" x14ac:dyDescent="0.35"/>
    <row r="2537" customFormat="1" x14ac:dyDescent="0.35"/>
    <row r="2538" customFormat="1" x14ac:dyDescent="0.35"/>
    <row r="2539" customFormat="1" x14ac:dyDescent="0.35"/>
    <row r="2540" customFormat="1" x14ac:dyDescent="0.35"/>
    <row r="2541" customFormat="1" x14ac:dyDescent="0.35"/>
    <row r="2542" customFormat="1" x14ac:dyDescent="0.35"/>
    <row r="2543" customFormat="1" x14ac:dyDescent="0.35"/>
    <row r="2544" customFormat="1" x14ac:dyDescent="0.35"/>
    <row r="2545" customFormat="1" x14ac:dyDescent="0.35"/>
    <row r="2546" customFormat="1" x14ac:dyDescent="0.35"/>
    <row r="2547" customFormat="1" x14ac:dyDescent="0.35"/>
    <row r="2548" customFormat="1" x14ac:dyDescent="0.35"/>
    <row r="2549" customFormat="1" x14ac:dyDescent="0.35"/>
    <row r="2550" customFormat="1" x14ac:dyDescent="0.35"/>
    <row r="2551" customFormat="1" x14ac:dyDescent="0.35"/>
    <row r="2552" customFormat="1" x14ac:dyDescent="0.35"/>
    <row r="2553" customFormat="1" x14ac:dyDescent="0.35"/>
    <row r="2554" customFormat="1" x14ac:dyDescent="0.35"/>
    <row r="2555" customFormat="1" x14ac:dyDescent="0.35"/>
    <row r="2556" customFormat="1" x14ac:dyDescent="0.35"/>
    <row r="2557" customFormat="1" x14ac:dyDescent="0.35"/>
    <row r="2558" customFormat="1" x14ac:dyDescent="0.35"/>
    <row r="2559" customFormat="1" x14ac:dyDescent="0.35"/>
    <row r="2560" customFormat="1" x14ac:dyDescent="0.35"/>
    <row r="2561" customFormat="1" x14ac:dyDescent="0.35"/>
    <row r="2562" customFormat="1" x14ac:dyDescent="0.35"/>
    <row r="2563" customFormat="1" x14ac:dyDescent="0.35"/>
    <row r="2564" customFormat="1" x14ac:dyDescent="0.35"/>
    <row r="2565" customFormat="1" x14ac:dyDescent="0.35"/>
    <row r="2566" customFormat="1" x14ac:dyDescent="0.35"/>
    <row r="2567" customFormat="1" x14ac:dyDescent="0.35"/>
    <row r="2568" customFormat="1" x14ac:dyDescent="0.35"/>
    <row r="2569" customFormat="1" x14ac:dyDescent="0.35"/>
    <row r="2570" customFormat="1" x14ac:dyDescent="0.35"/>
    <row r="2571" customFormat="1" x14ac:dyDescent="0.35"/>
    <row r="2572" customFormat="1" x14ac:dyDescent="0.35"/>
    <row r="2573" customFormat="1" x14ac:dyDescent="0.35"/>
    <row r="2574" customFormat="1" x14ac:dyDescent="0.35"/>
    <row r="2575" customFormat="1" x14ac:dyDescent="0.35"/>
    <row r="2576" customFormat="1" x14ac:dyDescent="0.35"/>
    <row r="2577" customFormat="1" x14ac:dyDescent="0.35"/>
    <row r="2578" customFormat="1" x14ac:dyDescent="0.35"/>
    <row r="2579" customFormat="1" x14ac:dyDescent="0.35"/>
    <row r="2580" customFormat="1" x14ac:dyDescent="0.35"/>
    <row r="2581" customFormat="1" x14ac:dyDescent="0.35"/>
    <row r="2582" customFormat="1" x14ac:dyDescent="0.35"/>
    <row r="2583" customFormat="1" x14ac:dyDescent="0.35"/>
    <row r="2584" customFormat="1" x14ac:dyDescent="0.35"/>
    <row r="2585" customFormat="1" x14ac:dyDescent="0.35"/>
    <row r="2586" customFormat="1" x14ac:dyDescent="0.35"/>
    <row r="2587" customFormat="1" x14ac:dyDescent="0.35"/>
    <row r="2588" customFormat="1" x14ac:dyDescent="0.35"/>
    <row r="2589" customFormat="1" x14ac:dyDescent="0.35"/>
    <row r="2590" customFormat="1" x14ac:dyDescent="0.35"/>
    <row r="2591" customFormat="1" x14ac:dyDescent="0.35"/>
    <row r="2592" customFormat="1" x14ac:dyDescent="0.35"/>
    <row r="2593" customFormat="1" x14ac:dyDescent="0.35"/>
    <row r="2594" customFormat="1" x14ac:dyDescent="0.35"/>
    <row r="2595" customFormat="1" x14ac:dyDescent="0.35"/>
    <row r="2596" customFormat="1" x14ac:dyDescent="0.35"/>
    <row r="2597" customFormat="1" x14ac:dyDescent="0.35"/>
    <row r="2598" customFormat="1" x14ac:dyDescent="0.35"/>
    <row r="2599" customFormat="1" x14ac:dyDescent="0.35"/>
    <row r="2600" customFormat="1" x14ac:dyDescent="0.35"/>
    <row r="2601" customFormat="1" x14ac:dyDescent="0.35"/>
    <row r="2602" customFormat="1" x14ac:dyDescent="0.35"/>
    <row r="2603" customFormat="1" x14ac:dyDescent="0.35"/>
    <row r="2604" customFormat="1" x14ac:dyDescent="0.35"/>
    <row r="2605" customFormat="1" x14ac:dyDescent="0.35"/>
    <row r="2606" customFormat="1" x14ac:dyDescent="0.35"/>
    <row r="2607" customFormat="1" x14ac:dyDescent="0.35"/>
    <row r="2608" customFormat="1" x14ac:dyDescent="0.35"/>
    <row r="2609" customFormat="1" x14ac:dyDescent="0.35"/>
    <row r="2610" customFormat="1" x14ac:dyDescent="0.35"/>
    <row r="2611" customFormat="1" x14ac:dyDescent="0.35"/>
    <row r="2612" customFormat="1" x14ac:dyDescent="0.35"/>
    <row r="2613" customFormat="1" x14ac:dyDescent="0.35"/>
    <row r="2614" customFormat="1" x14ac:dyDescent="0.35"/>
    <row r="2615" customFormat="1" x14ac:dyDescent="0.35"/>
    <row r="2616" customFormat="1" x14ac:dyDescent="0.35"/>
    <row r="2617" customFormat="1" x14ac:dyDescent="0.35"/>
    <row r="2618" customFormat="1" x14ac:dyDescent="0.35"/>
    <row r="2619" customFormat="1" x14ac:dyDescent="0.35"/>
    <row r="2620" customFormat="1" x14ac:dyDescent="0.35"/>
    <row r="2621" customFormat="1" x14ac:dyDescent="0.35"/>
    <row r="2622" customFormat="1" x14ac:dyDescent="0.35"/>
    <row r="2623" customFormat="1" x14ac:dyDescent="0.35"/>
    <row r="2624" customFormat="1" x14ac:dyDescent="0.35"/>
    <row r="2625" customFormat="1" x14ac:dyDescent="0.35"/>
    <row r="2626" customFormat="1" x14ac:dyDescent="0.35"/>
    <row r="2627" customFormat="1" x14ac:dyDescent="0.35"/>
    <row r="2628" customFormat="1" x14ac:dyDescent="0.35"/>
    <row r="2629" customFormat="1" x14ac:dyDescent="0.35"/>
    <row r="2630" customFormat="1" x14ac:dyDescent="0.35"/>
    <row r="2631" customFormat="1" x14ac:dyDescent="0.35"/>
    <row r="2632" customFormat="1" x14ac:dyDescent="0.35"/>
    <row r="2633" customFormat="1" x14ac:dyDescent="0.35"/>
    <row r="2634" customFormat="1" x14ac:dyDescent="0.35"/>
    <row r="2635" customFormat="1" x14ac:dyDescent="0.35"/>
    <row r="2636" customFormat="1" x14ac:dyDescent="0.35"/>
    <row r="2637" customFormat="1" x14ac:dyDescent="0.35"/>
    <row r="2638" customFormat="1" x14ac:dyDescent="0.35"/>
    <row r="2639" customFormat="1" x14ac:dyDescent="0.35"/>
    <row r="2640" customFormat="1" x14ac:dyDescent="0.35"/>
    <row r="2641" customFormat="1" x14ac:dyDescent="0.35"/>
    <row r="2642" customFormat="1" x14ac:dyDescent="0.35"/>
    <row r="2643" customFormat="1" x14ac:dyDescent="0.35"/>
    <row r="2644" customFormat="1" x14ac:dyDescent="0.35"/>
    <row r="2645" customFormat="1" x14ac:dyDescent="0.35"/>
    <row r="2646" customFormat="1" x14ac:dyDescent="0.35"/>
    <row r="2647" customFormat="1" x14ac:dyDescent="0.35"/>
    <row r="2648" customFormat="1" x14ac:dyDescent="0.35"/>
    <row r="2649" customFormat="1" x14ac:dyDescent="0.35"/>
    <row r="2650" customFormat="1" x14ac:dyDescent="0.35"/>
    <row r="2651" customFormat="1" x14ac:dyDescent="0.35"/>
    <row r="2652" customFormat="1" x14ac:dyDescent="0.35"/>
    <row r="2653" customFormat="1" x14ac:dyDescent="0.35"/>
    <row r="2654" customFormat="1" x14ac:dyDescent="0.35"/>
    <row r="2655" customFormat="1" x14ac:dyDescent="0.35"/>
    <row r="2656" customFormat="1" x14ac:dyDescent="0.35"/>
    <row r="2657" customFormat="1" x14ac:dyDescent="0.35"/>
    <row r="2658" customFormat="1" x14ac:dyDescent="0.35"/>
    <row r="2659" customFormat="1" x14ac:dyDescent="0.35"/>
    <row r="2660" customFormat="1" x14ac:dyDescent="0.35"/>
    <row r="2661" customFormat="1" x14ac:dyDescent="0.35"/>
    <row r="2662" customFormat="1" x14ac:dyDescent="0.35"/>
    <row r="2663" customFormat="1" x14ac:dyDescent="0.35"/>
    <row r="2664" customFormat="1" x14ac:dyDescent="0.35"/>
    <row r="2665" customFormat="1" x14ac:dyDescent="0.35"/>
    <row r="2666" customFormat="1" x14ac:dyDescent="0.35"/>
    <row r="2667" customFormat="1" x14ac:dyDescent="0.35"/>
    <row r="2668" customFormat="1" x14ac:dyDescent="0.35"/>
    <row r="2669" customFormat="1" x14ac:dyDescent="0.35"/>
    <row r="2670" customFormat="1" x14ac:dyDescent="0.35"/>
    <row r="2671" customFormat="1" x14ac:dyDescent="0.35"/>
    <row r="2672" customFormat="1" x14ac:dyDescent="0.35"/>
    <row r="2673" customFormat="1" x14ac:dyDescent="0.35"/>
    <row r="2674" customFormat="1" x14ac:dyDescent="0.35"/>
    <row r="2675" customFormat="1" x14ac:dyDescent="0.35"/>
    <row r="2676" customFormat="1" x14ac:dyDescent="0.35"/>
    <row r="2677" customFormat="1" x14ac:dyDescent="0.35"/>
    <row r="2678" customFormat="1" x14ac:dyDescent="0.35"/>
    <row r="2679" customFormat="1" x14ac:dyDescent="0.35"/>
    <row r="2680" customFormat="1" x14ac:dyDescent="0.35"/>
    <row r="2681" customFormat="1" x14ac:dyDescent="0.35"/>
    <row r="2682" customFormat="1" x14ac:dyDescent="0.35"/>
    <row r="2683" customFormat="1" x14ac:dyDescent="0.35"/>
    <row r="2684" customFormat="1" x14ac:dyDescent="0.35"/>
    <row r="2685" customFormat="1" x14ac:dyDescent="0.35"/>
    <row r="2686" customFormat="1" x14ac:dyDescent="0.35"/>
    <row r="2687" customFormat="1" x14ac:dyDescent="0.35"/>
    <row r="2688" customFormat="1" x14ac:dyDescent="0.35"/>
    <row r="2689" customFormat="1" x14ac:dyDescent="0.35"/>
    <row r="2690" customFormat="1" x14ac:dyDescent="0.35"/>
    <row r="2691" customFormat="1" x14ac:dyDescent="0.35"/>
    <row r="2692" customFormat="1" x14ac:dyDescent="0.35"/>
    <row r="2693" customFormat="1" x14ac:dyDescent="0.35"/>
    <row r="2694" customFormat="1" x14ac:dyDescent="0.35"/>
    <row r="2695" customFormat="1" x14ac:dyDescent="0.35"/>
    <row r="2696" customFormat="1" x14ac:dyDescent="0.35"/>
    <row r="2697" customFormat="1" x14ac:dyDescent="0.35"/>
    <row r="2698" customFormat="1" x14ac:dyDescent="0.35"/>
    <row r="2699" customFormat="1" x14ac:dyDescent="0.35"/>
    <row r="2700" customFormat="1" x14ac:dyDescent="0.35"/>
    <row r="2701" customFormat="1" x14ac:dyDescent="0.35"/>
    <row r="2702" customFormat="1" x14ac:dyDescent="0.35"/>
    <row r="2703" customFormat="1" x14ac:dyDescent="0.35"/>
    <row r="2704" customFormat="1" x14ac:dyDescent="0.35"/>
    <row r="2705" customFormat="1" x14ac:dyDescent="0.35"/>
    <row r="2706" customFormat="1" x14ac:dyDescent="0.35"/>
    <row r="2707" customFormat="1" x14ac:dyDescent="0.35"/>
    <row r="2708" customFormat="1" x14ac:dyDescent="0.35"/>
    <row r="2709" customFormat="1" x14ac:dyDescent="0.35"/>
    <row r="2710" customFormat="1" x14ac:dyDescent="0.35"/>
    <row r="2711" customFormat="1" x14ac:dyDescent="0.35"/>
    <row r="2712" customFormat="1" x14ac:dyDescent="0.35"/>
    <row r="2713" customFormat="1" x14ac:dyDescent="0.35"/>
    <row r="2714" customFormat="1" x14ac:dyDescent="0.35"/>
    <row r="2715" customFormat="1" x14ac:dyDescent="0.35"/>
    <row r="2716" customFormat="1" x14ac:dyDescent="0.35"/>
    <row r="2717" customFormat="1" x14ac:dyDescent="0.35"/>
    <row r="2718" customFormat="1" x14ac:dyDescent="0.35"/>
    <row r="2719" customFormat="1" x14ac:dyDescent="0.35"/>
    <row r="2720" customFormat="1" x14ac:dyDescent="0.35"/>
    <row r="2721" customFormat="1" x14ac:dyDescent="0.35"/>
    <row r="2722" customFormat="1" x14ac:dyDescent="0.35"/>
    <row r="2723" customFormat="1" x14ac:dyDescent="0.35"/>
    <row r="2724" customFormat="1" x14ac:dyDescent="0.35"/>
    <row r="2725" customFormat="1" x14ac:dyDescent="0.35"/>
    <row r="2726" customFormat="1" x14ac:dyDescent="0.35"/>
    <row r="2727" customFormat="1" x14ac:dyDescent="0.35"/>
    <row r="2728" customFormat="1" x14ac:dyDescent="0.35"/>
    <row r="2729" customFormat="1" x14ac:dyDescent="0.35"/>
    <row r="2730" customFormat="1" x14ac:dyDescent="0.35"/>
    <row r="2731" customFormat="1" x14ac:dyDescent="0.35"/>
    <row r="2732" customFormat="1" x14ac:dyDescent="0.35"/>
    <row r="2733" customFormat="1" x14ac:dyDescent="0.35"/>
    <row r="2734" customFormat="1" x14ac:dyDescent="0.35"/>
    <row r="2735" customFormat="1" x14ac:dyDescent="0.35"/>
    <row r="2736" customFormat="1" x14ac:dyDescent="0.35"/>
    <row r="2737" customFormat="1" x14ac:dyDescent="0.35"/>
    <row r="2738" customFormat="1" x14ac:dyDescent="0.35"/>
    <row r="2739" customFormat="1" x14ac:dyDescent="0.35"/>
    <row r="2740" customFormat="1" x14ac:dyDescent="0.35"/>
    <row r="2741" customFormat="1" x14ac:dyDescent="0.35"/>
    <row r="2742" customFormat="1" x14ac:dyDescent="0.35"/>
    <row r="2743" customFormat="1" x14ac:dyDescent="0.35"/>
    <row r="2744" customFormat="1" x14ac:dyDescent="0.35"/>
    <row r="2745" customFormat="1" x14ac:dyDescent="0.35"/>
    <row r="2746" customFormat="1" x14ac:dyDescent="0.35"/>
    <row r="2747" customFormat="1" x14ac:dyDescent="0.35"/>
    <row r="2748" customFormat="1" x14ac:dyDescent="0.35"/>
    <row r="2749" customFormat="1" x14ac:dyDescent="0.35"/>
    <row r="2750" customFormat="1" x14ac:dyDescent="0.35"/>
    <row r="2751" customFormat="1" x14ac:dyDescent="0.35"/>
    <row r="2752" customFormat="1" x14ac:dyDescent="0.35"/>
    <row r="2753" customFormat="1" x14ac:dyDescent="0.35"/>
    <row r="2754" customFormat="1" x14ac:dyDescent="0.35"/>
    <row r="2755" customFormat="1" x14ac:dyDescent="0.35"/>
    <row r="2756" customFormat="1" x14ac:dyDescent="0.35"/>
    <row r="2757" customFormat="1" x14ac:dyDescent="0.35"/>
    <row r="2758" customFormat="1" x14ac:dyDescent="0.35"/>
    <row r="2759" customFormat="1" x14ac:dyDescent="0.35"/>
    <row r="2760" customFormat="1" x14ac:dyDescent="0.35"/>
    <row r="2761" customFormat="1" x14ac:dyDescent="0.35"/>
    <row r="2762" customFormat="1" x14ac:dyDescent="0.35"/>
    <row r="2763" customFormat="1" x14ac:dyDescent="0.35"/>
    <row r="2764" customFormat="1" x14ac:dyDescent="0.35"/>
    <row r="2765" customFormat="1" x14ac:dyDescent="0.35"/>
    <row r="2766" customFormat="1" x14ac:dyDescent="0.35"/>
    <row r="2767" customFormat="1" x14ac:dyDescent="0.35"/>
    <row r="2768" customFormat="1" x14ac:dyDescent="0.35"/>
    <row r="2769" customFormat="1" x14ac:dyDescent="0.35"/>
    <row r="2770" customFormat="1" x14ac:dyDescent="0.35"/>
    <row r="2771" customFormat="1" x14ac:dyDescent="0.35"/>
    <row r="2772" customFormat="1" x14ac:dyDescent="0.35"/>
    <row r="2773" customFormat="1" x14ac:dyDescent="0.35"/>
    <row r="2774" customFormat="1" x14ac:dyDescent="0.35"/>
    <row r="2775" customFormat="1" x14ac:dyDescent="0.35"/>
    <row r="2776" customFormat="1" x14ac:dyDescent="0.35"/>
    <row r="2777" customFormat="1" x14ac:dyDescent="0.35"/>
    <row r="2778" customFormat="1" x14ac:dyDescent="0.35"/>
    <row r="2779" customFormat="1" x14ac:dyDescent="0.35"/>
    <row r="2780" customFormat="1" x14ac:dyDescent="0.35"/>
    <row r="2781" customFormat="1" x14ac:dyDescent="0.35"/>
    <row r="2782" customFormat="1" x14ac:dyDescent="0.35"/>
    <row r="2783" customFormat="1" x14ac:dyDescent="0.35"/>
    <row r="2784" customFormat="1" x14ac:dyDescent="0.35"/>
    <row r="2785" customFormat="1" x14ac:dyDescent="0.35"/>
    <row r="2786" customFormat="1" x14ac:dyDescent="0.35"/>
    <row r="2787" customFormat="1" x14ac:dyDescent="0.35"/>
    <row r="2788" customFormat="1" x14ac:dyDescent="0.35"/>
    <row r="2789" customFormat="1" x14ac:dyDescent="0.35"/>
    <row r="2790" customFormat="1" x14ac:dyDescent="0.35"/>
    <row r="2791" customFormat="1" x14ac:dyDescent="0.35"/>
    <row r="2792" customFormat="1" x14ac:dyDescent="0.35"/>
    <row r="2793" customFormat="1" x14ac:dyDescent="0.35"/>
    <row r="2794" customFormat="1" x14ac:dyDescent="0.35"/>
    <row r="2795" customFormat="1" x14ac:dyDescent="0.35"/>
    <row r="2796" customFormat="1" x14ac:dyDescent="0.35"/>
    <row r="2797" customFormat="1" x14ac:dyDescent="0.35"/>
    <row r="2798" customFormat="1" x14ac:dyDescent="0.35"/>
    <row r="2799" customFormat="1" x14ac:dyDescent="0.35"/>
    <row r="2800" customFormat="1" x14ac:dyDescent="0.35"/>
    <row r="2801" customFormat="1" x14ac:dyDescent="0.35"/>
    <row r="2802" customFormat="1" x14ac:dyDescent="0.35"/>
    <row r="2803" customFormat="1" x14ac:dyDescent="0.35"/>
    <row r="2804" customFormat="1" x14ac:dyDescent="0.35"/>
    <row r="2805" customFormat="1" x14ac:dyDescent="0.35"/>
    <row r="2806" customFormat="1" x14ac:dyDescent="0.35"/>
    <row r="2807" customFormat="1" x14ac:dyDescent="0.35"/>
    <row r="2808" customFormat="1" x14ac:dyDescent="0.35"/>
    <row r="2809" customFormat="1" x14ac:dyDescent="0.35"/>
    <row r="2810" customFormat="1" x14ac:dyDescent="0.35"/>
    <row r="2811" customFormat="1" x14ac:dyDescent="0.35"/>
    <row r="2812" customFormat="1" x14ac:dyDescent="0.35"/>
    <row r="2813" customFormat="1" x14ac:dyDescent="0.35"/>
    <row r="2814" customFormat="1" x14ac:dyDescent="0.35"/>
    <row r="2815" customFormat="1" x14ac:dyDescent="0.35"/>
    <row r="2816" customFormat="1" x14ac:dyDescent="0.35"/>
    <row r="2817" customFormat="1" x14ac:dyDescent="0.35"/>
    <row r="2818" customFormat="1" x14ac:dyDescent="0.35"/>
    <row r="2819" customFormat="1" x14ac:dyDescent="0.35"/>
    <row r="2820" customFormat="1" x14ac:dyDescent="0.35"/>
    <row r="2821" customFormat="1" x14ac:dyDescent="0.35"/>
    <row r="2822" customFormat="1" x14ac:dyDescent="0.35"/>
    <row r="2823" customFormat="1" x14ac:dyDescent="0.35"/>
    <row r="2824" customFormat="1" x14ac:dyDescent="0.35"/>
    <row r="2825" customFormat="1" x14ac:dyDescent="0.35"/>
    <row r="2826" customFormat="1" x14ac:dyDescent="0.35"/>
    <row r="2827" customFormat="1" x14ac:dyDescent="0.35"/>
    <row r="2828" customFormat="1" x14ac:dyDescent="0.35"/>
    <row r="2829" customFormat="1" x14ac:dyDescent="0.35"/>
    <row r="2830" customFormat="1" x14ac:dyDescent="0.35"/>
    <row r="2831" customFormat="1" x14ac:dyDescent="0.35"/>
    <row r="2832" customFormat="1" x14ac:dyDescent="0.35"/>
    <row r="2833" customFormat="1" x14ac:dyDescent="0.35"/>
    <row r="2834" customFormat="1" x14ac:dyDescent="0.35"/>
    <row r="2835" customFormat="1" x14ac:dyDescent="0.35"/>
    <row r="2836" customFormat="1" x14ac:dyDescent="0.35"/>
    <row r="2837" customFormat="1" x14ac:dyDescent="0.35"/>
    <row r="2838" customFormat="1" x14ac:dyDescent="0.35"/>
    <row r="2839" customFormat="1" x14ac:dyDescent="0.35"/>
    <row r="2840" customFormat="1" x14ac:dyDescent="0.35"/>
    <row r="2841" customFormat="1" x14ac:dyDescent="0.35"/>
    <row r="2842" customFormat="1" x14ac:dyDescent="0.35"/>
    <row r="2843" customFormat="1" x14ac:dyDescent="0.35"/>
    <row r="2844" customFormat="1" x14ac:dyDescent="0.35"/>
    <row r="2845" customFormat="1" x14ac:dyDescent="0.35"/>
    <row r="2846" customFormat="1" x14ac:dyDescent="0.35"/>
    <row r="2847" customFormat="1" x14ac:dyDescent="0.35"/>
    <row r="2848" customFormat="1" x14ac:dyDescent="0.35"/>
    <row r="2849" customFormat="1" x14ac:dyDescent="0.35"/>
    <row r="2850" customFormat="1" x14ac:dyDescent="0.35"/>
    <row r="2851" customFormat="1" x14ac:dyDescent="0.35"/>
    <row r="2852" customFormat="1" x14ac:dyDescent="0.35"/>
    <row r="2853" customFormat="1" x14ac:dyDescent="0.35"/>
    <row r="2854" customFormat="1" x14ac:dyDescent="0.35"/>
    <row r="2855" customFormat="1" x14ac:dyDescent="0.35"/>
    <row r="2856" customFormat="1" x14ac:dyDescent="0.35"/>
    <row r="2857" customFormat="1" x14ac:dyDescent="0.35"/>
    <row r="2858" customFormat="1" x14ac:dyDescent="0.35"/>
    <row r="2859" customFormat="1" x14ac:dyDescent="0.35"/>
    <row r="2860" customFormat="1" x14ac:dyDescent="0.35"/>
    <row r="2861" customFormat="1" x14ac:dyDescent="0.35"/>
    <row r="2862" customFormat="1" x14ac:dyDescent="0.35"/>
    <row r="2863" customFormat="1" x14ac:dyDescent="0.35"/>
    <row r="2864" customFormat="1" x14ac:dyDescent="0.35"/>
    <row r="2865" customFormat="1" x14ac:dyDescent="0.35"/>
    <row r="2866" customFormat="1" x14ac:dyDescent="0.35"/>
    <row r="2867" customFormat="1" x14ac:dyDescent="0.35"/>
    <row r="2868" customFormat="1" x14ac:dyDescent="0.35"/>
    <row r="2869" customFormat="1" x14ac:dyDescent="0.35"/>
    <row r="2870" customFormat="1" x14ac:dyDescent="0.35"/>
    <row r="2871" customFormat="1" x14ac:dyDescent="0.35"/>
    <row r="2872" customFormat="1" x14ac:dyDescent="0.35"/>
    <row r="2873" customFormat="1" x14ac:dyDescent="0.35"/>
    <row r="2874" customFormat="1" x14ac:dyDescent="0.35"/>
    <row r="2875" customFormat="1" x14ac:dyDescent="0.35"/>
    <row r="2876" customFormat="1" x14ac:dyDescent="0.35"/>
    <row r="2877" customFormat="1" x14ac:dyDescent="0.35"/>
    <row r="2878" customFormat="1" x14ac:dyDescent="0.35"/>
    <row r="2879" customFormat="1" x14ac:dyDescent="0.35"/>
    <row r="2880" customFormat="1" x14ac:dyDescent="0.35"/>
    <row r="2881" customFormat="1" x14ac:dyDescent="0.35"/>
    <row r="2882" customFormat="1" x14ac:dyDescent="0.35"/>
    <row r="2883" customFormat="1" x14ac:dyDescent="0.35"/>
    <row r="2884" customFormat="1" x14ac:dyDescent="0.35"/>
    <row r="2885" customFormat="1" x14ac:dyDescent="0.35"/>
    <row r="2886" customFormat="1" x14ac:dyDescent="0.35"/>
    <row r="2887" customFormat="1" x14ac:dyDescent="0.35"/>
    <row r="2888" customFormat="1" x14ac:dyDescent="0.35"/>
    <row r="2889" customFormat="1" x14ac:dyDescent="0.35"/>
    <row r="2890" customFormat="1" x14ac:dyDescent="0.35"/>
    <row r="2891" customFormat="1" x14ac:dyDescent="0.35"/>
    <row r="2892" customFormat="1" x14ac:dyDescent="0.35"/>
    <row r="2893" customFormat="1" x14ac:dyDescent="0.35"/>
    <row r="2894" customFormat="1" x14ac:dyDescent="0.35"/>
    <row r="2895" customFormat="1" x14ac:dyDescent="0.35"/>
    <row r="2896" customFormat="1" x14ac:dyDescent="0.35"/>
    <row r="2897" customFormat="1" x14ac:dyDescent="0.35"/>
    <row r="2898" customFormat="1" x14ac:dyDescent="0.35"/>
    <row r="2899" customFormat="1" x14ac:dyDescent="0.35"/>
    <row r="2900" customFormat="1" x14ac:dyDescent="0.35"/>
    <row r="2901" customFormat="1" x14ac:dyDescent="0.35"/>
    <row r="2902" customFormat="1" x14ac:dyDescent="0.35"/>
    <row r="2903" customFormat="1" x14ac:dyDescent="0.35"/>
    <row r="2904" customFormat="1" x14ac:dyDescent="0.35"/>
    <row r="2905" customFormat="1" x14ac:dyDescent="0.35"/>
    <row r="2906" customFormat="1" x14ac:dyDescent="0.35"/>
    <row r="2907" customFormat="1" x14ac:dyDescent="0.35"/>
    <row r="2908" customFormat="1" x14ac:dyDescent="0.35"/>
    <row r="2909" customFormat="1" x14ac:dyDescent="0.35"/>
    <row r="2910" customFormat="1" x14ac:dyDescent="0.35"/>
    <row r="2911" customFormat="1" x14ac:dyDescent="0.35"/>
    <row r="2912" customFormat="1" x14ac:dyDescent="0.35"/>
    <row r="2913" customFormat="1" x14ac:dyDescent="0.35"/>
    <row r="2914" customFormat="1" x14ac:dyDescent="0.35"/>
    <row r="2915" customFormat="1" x14ac:dyDescent="0.35"/>
    <row r="2916" customFormat="1" x14ac:dyDescent="0.35"/>
    <row r="2917" customFormat="1" x14ac:dyDescent="0.35"/>
    <row r="2918" customFormat="1" x14ac:dyDescent="0.35"/>
    <row r="2919" customFormat="1" x14ac:dyDescent="0.35"/>
    <row r="2920" customFormat="1" x14ac:dyDescent="0.35"/>
    <row r="2921" customFormat="1" x14ac:dyDescent="0.35"/>
    <row r="2922" customFormat="1" x14ac:dyDescent="0.35"/>
    <row r="2923" customFormat="1" x14ac:dyDescent="0.35"/>
    <row r="2924" customFormat="1" x14ac:dyDescent="0.35"/>
    <row r="2925" customFormat="1" x14ac:dyDescent="0.35"/>
    <row r="2926" customFormat="1" x14ac:dyDescent="0.35"/>
    <row r="2927" customFormat="1" x14ac:dyDescent="0.35"/>
    <row r="2928" customFormat="1" x14ac:dyDescent="0.35"/>
    <row r="2929" customFormat="1" x14ac:dyDescent="0.35"/>
    <row r="2930" customFormat="1" x14ac:dyDescent="0.35"/>
    <row r="2931" customFormat="1" x14ac:dyDescent="0.35"/>
    <row r="2932" customFormat="1" x14ac:dyDescent="0.35"/>
    <row r="2933" customFormat="1" x14ac:dyDescent="0.35"/>
    <row r="2934" customFormat="1" x14ac:dyDescent="0.35"/>
    <row r="2935" customFormat="1" x14ac:dyDescent="0.35"/>
    <row r="2936" customFormat="1" x14ac:dyDescent="0.35"/>
    <row r="2937" customFormat="1" x14ac:dyDescent="0.35"/>
    <row r="2938" customFormat="1" x14ac:dyDescent="0.35"/>
    <row r="2939" customFormat="1" x14ac:dyDescent="0.35"/>
    <row r="2940" customFormat="1" x14ac:dyDescent="0.35"/>
    <row r="2941" customFormat="1" x14ac:dyDescent="0.35"/>
    <row r="2942" customFormat="1" x14ac:dyDescent="0.35"/>
    <row r="2943" customFormat="1" x14ac:dyDescent="0.35"/>
    <row r="2944" customFormat="1" x14ac:dyDescent="0.35"/>
    <row r="2945" customFormat="1" x14ac:dyDescent="0.35"/>
    <row r="2946" customFormat="1" x14ac:dyDescent="0.35"/>
    <row r="2947" customFormat="1" x14ac:dyDescent="0.35"/>
    <row r="2948" customFormat="1" x14ac:dyDescent="0.35"/>
    <row r="2949" customFormat="1" x14ac:dyDescent="0.35"/>
    <row r="2950" customFormat="1" x14ac:dyDescent="0.35"/>
    <row r="2951" customFormat="1" x14ac:dyDescent="0.35"/>
    <row r="2952" customFormat="1" x14ac:dyDescent="0.35"/>
    <row r="2953" customFormat="1" x14ac:dyDescent="0.35"/>
    <row r="2954" customFormat="1" x14ac:dyDescent="0.35"/>
    <row r="2955" customFormat="1" x14ac:dyDescent="0.35"/>
    <row r="2956" customFormat="1" x14ac:dyDescent="0.35"/>
    <row r="2957" customFormat="1" x14ac:dyDescent="0.35"/>
    <row r="2958" customFormat="1" x14ac:dyDescent="0.35"/>
    <row r="2959" customFormat="1" x14ac:dyDescent="0.35"/>
    <row r="2960" customFormat="1" x14ac:dyDescent="0.35"/>
    <row r="2961" customFormat="1" x14ac:dyDescent="0.35"/>
    <row r="2962" customFormat="1" x14ac:dyDescent="0.35"/>
    <row r="2963" customFormat="1" x14ac:dyDescent="0.35"/>
    <row r="2964" customFormat="1" x14ac:dyDescent="0.35"/>
    <row r="2965" customFormat="1" x14ac:dyDescent="0.35"/>
    <row r="2966" customFormat="1" x14ac:dyDescent="0.35"/>
    <row r="2967" customFormat="1" x14ac:dyDescent="0.35"/>
    <row r="2968" customFormat="1" x14ac:dyDescent="0.35"/>
    <row r="2969" customFormat="1" x14ac:dyDescent="0.35"/>
    <row r="2970" customFormat="1" x14ac:dyDescent="0.35"/>
    <row r="2971" customFormat="1" x14ac:dyDescent="0.35"/>
    <row r="2972" customFormat="1" x14ac:dyDescent="0.35"/>
    <row r="2973" customFormat="1" x14ac:dyDescent="0.35"/>
    <row r="2974" customFormat="1" x14ac:dyDescent="0.35"/>
    <row r="2975" customFormat="1" x14ac:dyDescent="0.35"/>
    <row r="2976" customFormat="1" x14ac:dyDescent="0.35"/>
    <row r="2977" customFormat="1" x14ac:dyDescent="0.35"/>
    <row r="2978" customFormat="1" x14ac:dyDescent="0.35"/>
    <row r="2979" customFormat="1" x14ac:dyDescent="0.35"/>
    <row r="2980" customFormat="1" x14ac:dyDescent="0.35"/>
    <row r="2981" customFormat="1" x14ac:dyDescent="0.35"/>
    <row r="2982" customFormat="1" x14ac:dyDescent="0.35"/>
    <row r="2983" customFormat="1" x14ac:dyDescent="0.35"/>
    <row r="2984" customFormat="1" x14ac:dyDescent="0.35"/>
    <row r="2985" customFormat="1" x14ac:dyDescent="0.35"/>
    <row r="2986" customFormat="1" x14ac:dyDescent="0.35"/>
    <row r="2987" customFormat="1" x14ac:dyDescent="0.35"/>
    <row r="2988" customFormat="1" x14ac:dyDescent="0.35"/>
    <row r="2989" customFormat="1" x14ac:dyDescent="0.35"/>
    <row r="2990" customFormat="1" x14ac:dyDescent="0.35"/>
    <row r="2991" customFormat="1" x14ac:dyDescent="0.35"/>
    <row r="2992" customFormat="1" x14ac:dyDescent="0.35"/>
    <row r="2993" customFormat="1" x14ac:dyDescent="0.35"/>
    <row r="2994" customFormat="1" x14ac:dyDescent="0.35"/>
    <row r="2995" customFormat="1" x14ac:dyDescent="0.35"/>
    <row r="2996" customFormat="1" x14ac:dyDescent="0.35"/>
    <row r="2997" customFormat="1" x14ac:dyDescent="0.35"/>
    <row r="2998" customFormat="1" x14ac:dyDescent="0.35"/>
    <row r="2999" customFormat="1" x14ac:dyDescent="0.35"/>
    <row r="3000" customFormat="1" x14ac:dyDescent="0.35"/>
    <row r="3001" customFormat="1" x14ac:dyDescent="0.35"/>
    <row r="3002" customFormat="1" x14ac:dyDescent="0.35"/>
    <row r="3003" customFormat="1" x14ac:dyDescent="0.35"/>
    <row r="3004" customFormat="1" x14ac:dyDescent="0.35"/>
    <row r="3005" customFormat="1" x14ac:dyDescent="0.35"/>
    <row r="3006" customFormat="1" x14ac:dyDescent="0.35"/>
    <row r="3007" customFormat="1" x14ac:dyDescent="0.35"/>
    <row r="3008" customFormat="1" x14ac:dyDescent="0.35"/>
    <row r="3009" customFormat="1" x14ac:dyDescent="0.35"/>
    <row r="3010" customFormat="1" x14ac:dyDescent="0.35"/>
    <row r="3011" customFormat="1" x14ac:dyDescent="0.35"/>
    <row r="3012" customFormat="1" x14ac:dyDescent="0.35"/>
    <row r="3013" customFormat="1" x14ac:dyDescent="0.35"/>
    <row r="3014" customFormat="1" x14ac:dyDescent="0.35"/>
    <row r="3015" customFormat="1" x14ac:dyDescent="0.35"/>
    <row r="3016" customFormat="1" x14ac:dyDescent="0.35"/>
    <row r="3017" customFormat="1" x14ac:dyDescent="0.35"/>
    <row r="3018" customFormat="1" x14ac:dyDescent="0.35"/>
    <row r="3019" customFormat="1" x14ac:dyDescent="0.35"/>
    <row r="3020" customFormat="1" x14ac:dyDescent="0.35"/>
    <row r="3021" customFormat="1" x14ac:dyDescent="0.35"/>
    <row r="3022" customFormat="1" x14ac:dyDescent="0.35"/>
    <row r="3023" customFormat="1" x14ac:dyDescent="0.35"/>
    <row r="3024" customFormat="1" x14ac:dyDescent="0.35"/>
    <row r="3025" customFormat="1" x14ac:dyDescent="0.35"/>
    <row r="3026" customFormat="1" x14ac:dyDescent="0.35"/>
    <row r="3027" customFormat="1" x14ac:dyDescent="0.35"/>
    <row r="3028" customFormat="1" x14ac:dyDescent="0.35"/>
    <row r="3029" customFormat="1" x14ac:dyDescent="0.35"/>
    <row r="3030" customFormat="1" x14ac:dyDescent="0.35"/>
    <row r="3031" customFormat="1" x14ac:dyDescent="0.35"/>
    <row r="3032" customFormat="1" x14ac:dyDescent="0.35"/>
    <row r="3033" customFormat="1" x14ac:dyDescent="0.35"/>
    <row r="3034" customFormat="1" x14ac:dyDescent="0.35"/>
    <row r="3035" customFormat="1" x14ac:dyDescent="0.35"/>
    <row r="3036" customFormat="1" x14ac:dyDescent="0.35"/>
    <row r="3037" customFormat="1" x14ac:dyDescent="0.35"/>
    <row r="3038" customFormat="1" x14ac:dyDescent="0.35"/>
    <row r="3039" customFormat="1" x14ac:dyDescent="0.35"/>
    <row r="3040" customFormat="1" x14ac:dyDescent="0.35"/>
    <row r="3041" customFormat="1" x14ac:dyDescent="0.35"/>
    <row r="3042" customFormat="1" x14ac:dyDescent="0.35"/>
    <row r="3043" customFormat="1" x14ac:dyDescent="0.35"/>
    <row r="3044" customFormat="1" x14ac:dyDescent="0.35"/>
    <row r="3045" customFormat="1" x14ac:dyDescent="0.35"/>
    <row r="3046" customFormat="1" x14ac:dyDescent="0.35"/>
    <row r="3047" customFormat="1" x14ac:dyDescent="0.35"/>
    <row r="3048" customFormat="1" x14ac:dyDescent="0.35"/>
    <row r="3049" customFormat="1" x14ac:dyDescent="0.35"/>
    <row r="3050" customFormat="1" x14ac:dyDescent="0.35"/>
    <row r="3051" customFormat="1" x14ac:dyDescent="0.35"/>
    <row r="3052" customFormat="1" x14ac:dyDescent="0.35"/>
    <row r="3053" customFormat="1" x14ac:dyDescent="0.35"/>
    <row r="3054" customFormat="1" x14ac:dyDescent="0.35"/>
    <row r="3055" customFormat="1" x14ac:dyDescent="0.35"/>
    <row r="3056" customFormat="1" x14ac:dyDescent="0.35"/>
    <row r="3057" customFormat="1" x14ac:dyDescent="0.35"/>
    <row r="3058" customFormat="1" x14ac:dyDescent="0.35"/>
    <row r="3059" customFormat="1" x14ac:dyDescent="0.35"/>
    <row r="3060" customFormat="1" x14ac:dyDescent="0.35"/>
    <row r="3061" customFormat="1" x14ac:dyDescent="0.35"/>
    <row r="3062" customFormat="1" x14ac:dyDescent="0.35"/>
    <row r="3063" customFormat="1" x14ac:dyDescent="0.35"/>
    <row r="3064" customFormat="1" x14ac:dyDescent="0.35"/>
    <row r="3065" customFormat="1" x14ac:dyDescent="0.35"/>
    <row r="3066" customFormat="1" x14ac:dyDescent="0.35"/>
    <row r="3067" customFormat="1" x14ac:dyDescent="0.35"/>
    <row r="3068" customFormat="1" x14ac:dyDescent="0.35"/>
    <row r="3069" customFormat="1" x14ac:dyDescent="0.35"/>
    <row r="3070" customFormat="1" x14ac:dyDescent="0.35"/>
    <row r="3071" customFormat="1" x14ac:dyDescent="0.35"/>
    <row r="3072" customFormat="1" x14ac:dyDescent="0.35"/>
    <row r="3073" customFormat="1" x14ac:dyDescent="0.35"/>
    <row r="3074" customFormat="1" x14ac:dyDescent="0.35"/>
    <row r="3075" customFormat="1" x14ac:dyDescent="0.35"/>
    <row r="3076" customFormat="1" x14ac:dyDescent="0.35"/>
    <row r="3077" customFormat="1" x14ac:dyDescent="0.35"/>
    <row r="3078" customFormat="1" x14ac:dyDescent="0.35"/>
    <row r="3079" customFormat="1" x14ac:dyDescent="0.35"/>
    <row r="3080" customFormat="1" x14ac:dyDescent="0.35"/>
    <row r="3081" customFormat="1" x14ac:dyDescent="0.35"/>
    <row r="3082" customFormat="1" x14ac:dyDescent="0.35"/>
    <row r="3083" customFormat="1" x14ac:dyDescent="0.35"/>
    <row r="3084" customFormat="1" x14ac:dyDescent="0.35"/>
    <row r="3085" customFormat="1" x14ac:dyDescent="0.35"/>
    <row r="3086" customFormat="1" x14ac:dyDescent="0.35"/>
    <row r="3087" customFormat="1" x14ac:dyDescent="0.35"/>
    <row r="3088" customFormat="1" x14ac:dyDescent="0.35"/>
    <row r="3089" customFormat="1" x14ac:dyDescent="0.35"/>
    <row r="3090" customFormat="1" x14ac:dyDescent="0.35"/>
    <row r="3091" customFormat="1" x14ac:dyDescent="0.35"/>
    <row r="3092" customFormat="1" x14ac:dyDescent="0.35"/>
    <row r="3093" customFormat="1" x14ac:dyDescent="0.35"/>
    <row r="3094" customFormat="1" x14ac:dyDescent="0.35"/>
    <row r="3095" customFormat="1" x14ac:dyDescent="0.35"/>
    <row r="3096" customFormat="1" x14ac:dyDescent="0.35"/>
    <row r="3097" customFormat="1" x14ac:dyDescent="0.35"/>
    <row r="3098" customFormat="1" x14ac:dyDescent="0.35"/>
    <row r="3099" customFormat="1" x14ac:dyDescent="0.35"/>
    <row r="3100" customFormat="1" x14ac:dyDescent="0.35"/>
    <row r="3101" customFormat="1" x14ac:dyDescent="0.35"/>
    <row r="3102" customFormat="1" x14ac:dyDescent="0.35"/>
    <row r="3103" customFormat="1" x14ac:dyDescent="0.35"/>
    <row r="3104" customFormat="1" x14ac:dyDescent="0.35"/>
    <row r="3105" customFormat="1" x14ac:dyDescent="0.35"/>
    <row r="3106" customFormat="1" x14ac:dyDescent="0.35"/>
    <row r="3107" customFormat="1" x14ac:dyDescent="0.35"/>
    <row r="3108" customFormat="1" x14ac:dyDescent="0.35"/>
    <row r="3109" customFormat="1" x14ac:dyDescent="0.35"/>
    <row r="3110" customFormat="1" x14ac:dyDescent="0.35"/>
    <row r="3111" customFormat="1" x14ac:dyDescent="0.35"/>
    <row r="3112" customFormat="1" x14ac:dyDescent="0.35"/>
    <row r="3113" customFormat="1" x14ac:dyDescent="0.35"/>
    <row r="3114" customFormat="1" x14ac:dyDescent="0.35"/>
    <row r="3115" customFormat="1" x14ac:dyDescent="0.35"/>
    <row r="3116" customFormat="1" x14ac:dyDescent="0.35"/>
    <row r="3117" customFormat="1" x14ac:dyDescent="0.35"/>
    <row r="3118" customFormat="1" x14ac:dyDescent="0.35"/>
    <row r="3119" customFormat="1" x14ac:dyDescent="0.35"/>
    <row r="3120" customFormat="1" x14ac:dyDescent="0.35"/>
    <row r="3121" customFormat="1" x14ac:dyDescent="0.35"/>
    <row r="3122" customFormat="1" x14ac:dyDescent="0.35"/>
    <row r="3123" customFormat="1" x14ac:dyDescent="0.35"/>
    <row r="3124" customFormat="1" x14ac:dyDescent="0.35"/>
    <row r="3125" customFormat="1" x14ac:dyDescent="0.35"/>
    <row r="3126" customFormat="1" x14ac:dyDescent="0.35"/>
    <row r="3127" customFormat="1" x14ac:dyDescent="0.35"/>
    <row r="3128" customFormat="1" x14ac:dyDescent="0.35"/>
    <row r="3129" customFormat="1" x14ac:dyDescent="0.35"/>
    <row r="3130" customFormat="1" x14ac:dyDescent="0.35"/>
    <row r="3131" customFormat="1" x14ac:dyDescent="0.35"/>
    <row r="3132" customFormat="1" x14ac:dyDescent="0.35"/>
    <row r="3133" customFormat="1" x14ac:dyDescent="0.35"/>
    <row r="3134" customFormat="1" x14ac:dyDescent="0.35"/>
    <row r="3135" customFormat="1" x14ac:dyDescent="0.35"/>
    <row r="3136" customFormat="1" x14ac:dyDescent="0.35"/>
    <row r="3137" customFormat="1" x14ac:dyDescent="0.35"/>
    <row r="3138" customFormat="1" x14ac:dyDescent="0.35"/>
    <row r="3139" customFormat="1" x14ac:dyDescent="0.35"/>
    <row r="3140" customFormat="1" x14ac:dyDescent="0.35"/>
    <row r="3141" customFormat="1" x14ac:dyDescent="0.35"/>
    <row r="3142" customFormat="1" x14ac:dyDescent="0.35"/>
    <row r="3143" customFormat="1" x14ac:dyDescent="0.35"/>
    <row r="3144" customFormat="1" x14ac:dyDescent="0.35"/>
    <row r="3145" customFormat="1" x14ac:dyDescent="0.35"/>
    <row r="3146" customFormat="1" x14ac:dyDescent="0.35"/>
    <row r="3147" customFormat="1" x14ac:dyDescent="0.35"/>
    <row r="3148" customFormat="1" x14ac:dyDescent="0.35"/>
    <row r="3149" customFormat="1" x14ac:dyDescent="0.35"/>
    <row r="3150" customFormat="1" x14ac:dyDescent="0.35"/>
    <row r="3151" customFormat="1" x14ac:dyDescent="0.35"/>
    <row r="3152" customFormat="1" x14ac:dyDescent="0.35"/>
    <row r="3153" customFormat="1" x14ac:dyDescent="0.35"/>
    <row r="3154" customFormat="1" x14ac:dyDescent="0.35"/>
    <row r="3155" customFormat="1" x14ac:dyDescent="0.35"/>
    <row r="3156" customFormat="1" x14ac:dyDescent="0.35"/>
    <row r="3157" customFormat="1" x14ac:dyDescent="0.35"/>
    <row r="3158" customFormat="1" x14ac:dyDescent="0.35"/>
    <row r="3159" customFormat="1" x14ac:dyDescent="0.35"/>
    <row r="3160" customFormat="1" x14ac:dyDescent="0.35"/>
    <row r="3161" customFormat="1" x14ac:dyDescent="0.35"/>
    <row r="3162" customFormat="1" x14ac:dyDescent="0.35"/>
    <row r="3163" customFormat="1" x14ac:dyDescent="0.35"/>
    <row r="3164" customFormat="1" x14ac:dyDescent="0.35"/>
    <row r="3165" customFormat="1" x14ac:dyDescent="0.35"/>
    <row r="3166" customFormat="1" x14ac:dyDescent="0.35"/>
    <row r="3167" customFormat="1" x14ac:dyDescent="0.35"/>
    <row r="3168" customFormat="1" x14ac:dyDescent="0.35"/>
    <row r="3169" customFormat="1" x14ac:dyDescent="0.35"/>
    <row r="3170" customFormat="1" x14ac:dyDescent="0.35"/>
    <row r="3171" customFormat="1" x14ac:dyDescent="0.35"/>
    <row r="3172" customFormat="1" x14ac:dyDescent="0.35"/>
    <row r="3173" customFormat="1" x14ac:dyDescent="0.35"/>
    <row r="3174" customFormat="1" x14ac:dyDescent="0.35"/>
    <row r="3175" customFormat="1" x14ac:dyDescent="0.35"/>
    <row r="3176" customFormat="1" x14ac:dyDescent="0.35"/>
    <row r="3177" customFormat="1" x14ac:dyDescent="0.35"/>
    <row r="3178" customFormat="1" x14ac:dyDescent="0.35"/>
    <row r="3179" customFormat="1" x14ac:dyDescent="0.35"/>
    <row r="3180" customFormat="1" x14ac:dyDescent="0.35"/>
    <row r="3181" customFormat="1" x14ac:dyDescent="0.35"/>
    <row r="3182" customFormat="1" x14ac:dyDescent="0.35"/>
    <row r="3183" customFormat="1" x14ac:dyDescent="0.35"/>
    <row r="3184" customFormat="1" x14ac:dyDescent="0.35"/>
    <row r="3185" customFormat="1" x14ac:dyDescent="0.35"/>
    <row r="3186" customFormat="1" x14ac:dyDescent="0.35"/>
    <row r="3187" customFormat="1" x14ac:dyDescent="0.35"/>
    <row r="3188" customFormat="1" x14ac:dyDescent="0.35"/>
    <row r="3189" customFormat="1" x14ac:dyDescent="0.35"/>
    <row r="3190" customFormat="1" x14ac:dyDescent="0.35"/>
    <row r="3191" customFormat="1" x14ac:dyDescent="0.35"/>
    <row r="3192" customFormat="1" x14ac:dyDescent="0.35"/>
    <row r="3193" customFormat="1" x14ac:dyDescent="0.35"/>
    <row r="3194" customFormat="1" x14ac:dyDescent="0.35"/>
    <row r="3195" customFormat="1" x14ac:dyDescent="0.35"/>
    <row r="3196" customFormat="1" x14ac:dyDescent="0.35"/>
    <row r="3197" customFormat="1" x14ac:dyDescent="0.35"/>
    <row r="3198" customFormat="1" x14ac:dyDescent="0.35"/>
    <row r="3199" customFormat="1" x14ac:dyDescent="0.35"/>
    <row r="3200" customFormat="1" x14ac:dyDescent="0.35"/>
    <row r="3201" customFormat="1" x14ac:dyDescent="0.35"/>
    <row r="3202" customFormat="1" x14ac:dyDescent="0.35"/>
    <row r="3203" customFormat="1" x14ac:dyDescent="0.35"/>
    <row r="3204" customFormat="1" x14ac:dyDescent="0.35"/>
    <row r="3205" customFormat="1" x14ac:dyDescent="0.35"/>
    <row r="3206" customFormat="1" x14ac:dyDescent="0.35"/>
    <row r="3207" customFormat="1" x14ac:dyDescent="0.35"/>
    <row r="3208" customFormat="1" x14ac:dyDescent="0.35"/>
    <row r="3209" customFormat="1" x14ac:dyDescent="0.35"/>
    <row r="3210" customFormat="1" x14ac:dyDescent="0.35"/>
    <row r="3211" customFormat="1" x14ac:dyDescent="0.35"/>
    <row r="3212" customFormat="1" x14ac:dyDescent="0.35"/>
    <row r="3213" customFormat="1" x14ac:dyDescent="0.35"/>
    <row r="3214" customFormat="1" x14ac:dyDescent="0.35"/>
    <row r="3215" customFormat="1" x14ac:dyDescent="0.35"/>
    <row r="3216" customFormat="1" x14ac:dyDescent="0.35"/>
    <row r="3217" customFormat="1" x14ac:dyDescent="0.35"/>
    <row r="3218" customFormat="1" x14ac:dyDescent="0.35"/>
    <row r="3219" customFormat="1" x14ac:dyDescent="0.35"/>
    <row r="3220" customFormat="1" x14ac:dyDescent="0.35"/>
    <row r="3221" customFormat="1" x14ac:dyDescent="0.35"/>
    <row r="3222" customFormat="1" x14ac:dyDescent="0.35"/>
    <row r="3223" customFormat="1" x14ac:dyDescent="0.35"/>
    <row r="3224" customFormat="1" x14ac:dyDescent="0.35"/>
    <row r="3225" customFormat="1" x14ac:dyDescent="0.35"/>
    <row r="3226" customFormat="1" x14ac:dyDescent="0.35"/>
    <row r="3227" customFormat="1" x14ac:dyDescent="0.35"/>
    <row r="3228" customFormat="1" x14ac:dyDescent="0.35"/>
    <row r="3229" customFormat="1" x14ac:dyDescent="0.35"/>
    <row r="3230" customFormat="1" x14ac:dyDescent="0.35"/>
    <row r="3231" customFormat="1" x14ac:dyDescent="0.35"/>
    <row r="3232" customFormat="1" x14ac:dyDescent="0.35"/>
    <row r="3233" customFormat="1" x14ac:dyDescent="0.35"/>
    <row r="3234" customFormat="1" x14ac:dyDescent="0.35"/>
    <row r="3235" customFormat="1" x14ac:dyDescent="0.35"/>
    <row r="3236" customFormat="1" x14ac:dyDescent="0.35"/>
    <row r="3237" customFormat="1" x14ac:dyDescent="0.35"/>
    <row r="3238" customFormat="1" x14ac:dyDescent="0.35"/>
    <row r="3239" customFormat="1" x14ac:dyDescent="0.35"/>
    <row r="3240" customFormat="1" x14ac:dyDescent="0.35"/>
    <row r="3241" customFormat="1" x14ac:dyDescent="0.35"/>
    <row r="3242" customFormat="1" x14ac:dyDescent="0.35"/>
    <row r="3243" customFormat="1" x14ac:dyDescent="0.35"/>
    <row r="3244" customFormat="1" x14ac:dyDescent="0.35"/>
    <row r="3245" customFormat="1" x14ac:dyDescent="0.35"/>
    <row r="3246" customFormat="1" x14ac:dyDescent="0.35"/>
    <row r="3247" customFormat="1" x14ac:dyDescent="0.35"/>
    <row r="3248" customFormat="1" x14ac:dyDescent="0.35"/>
    <row r="3249" customFormat="1" x14ac:dyDescent="0.35"/>
    <row r="3250" customFormat="1" x14ac:dyDescent="0.35"/>
    <row r="3251" customFormat="1" x14ac:dyDescent="0.35"/>
    <row r="3252" customFormat="1" x14ac:dyDescent="0.35"/>
    <row r="3253" customFormat="1" x14ac:dyDescent="0.35"/>
    <row r="3254" customFormat="1" x14ac:dyDescent="0.35"/>
    <row r="3255" customFormat="1" x14ac:dyDescent="0.35"/>
    <row r="3256" customFormat="1" x14ac:dyDescent="0.35"/>
    <row r="3257" customFormat="1" x14ac:dyDescent="0.35"/>
    <row r="3258" customFormat="1" x14ac:dyDescent="0.35"/>
    <row r="3259" customFormat="1" x14ac:dyDescent="0.35"/>
    <row r="3260" customFormat="1" x14ac:dyDescent="0.35"/>
    <row r="3261" customFormat="1" x14ac:dyDescent="0.35"/>
    <row r="3262" customFormat="1" x14ac:dyDescent="0.35"/>
    <row r="3263" customFormat="1" x14ac:dyDescent="0.35"/>
    <row r="3264" customFormat="1" x14ac:dyDescent="0.35"/>
    <row r="3265" customFormat="1" x14ac:dyDescent="0.35"/>
    <row r="3266" customFormat="1" x14ac:dyDescent="0.35"/>
    <row r="3267" customFormat="1" x14ac:dyDescent="0.35"/>
    <row r="3268" customFormat="1" x14ac:dyDescent="0.35"/>
    <row r="3269" customFormat="1" x14ac:dyDescent="0.35"/>
    <row r="3270" customFormat="1" x14ac:dyDescent="0.35"/>
    <row r="3271" customFormat="1" x14ac:dyDescent="0.35"/>
    <row r="3272" customFormat="1" x14ac:dyDescent="0.35"/>
    <row r="3273" customFormat="1" x14ac:dyDescent="0.35"/>
    <row r="3274" customFormat="1" x14ac:dyDescent="0.35"/>
    <row r="3275" customFormat="1" x14ac:dyDescent="0.35"/>
    <row r="3276" customFormat="1" x14ac:dyDescent="0.35"/>
    <row r="3277" customFormat="1" x14ac:dyDescent="0.35"/>
    <row r="3278" customFormat="1" x14ac:dyDescent="0.35"/>
    <row r="3279" customFormat="1" x14ac:dyDescent="0.35"/>
    <row r="3280" customFormat="1" x14ac:dyDescent="0.35"/>
    <row r="3281" customFormat="1" x14ac:dyDescent="0.35"/>
    <row r="3282" customFormat="1" x14ac:dyDescent="0.35"/>
    <row r="3283" customFormat="1" x14ac:dyDescent="0.35"/>
    <row r="3284" customFormat="1" x14ac:dyDescent="0.35"/>
    <row r="3285" customFormat="1" x14ac:dyDescent="0.35"/>
    <row r="3286" customFormat="1" x14ac:dyDescent="0.35"/>
    <row r="3287" customFormat="1" x14ac:dyDescent="0.35"/>
    <row r="3288" customFormat="1" x14ac:dyDescent="0.35"/>
    <row r="3289" customFormat="1" x14ac:dyDescent="0.35"/>
    <row r="3290" customFormat="1" x14ac:dyDescent="0.35"/>
    <row r="3291" customFormat="1" x14ac:dyDescent="0.35"/>
    <row r="3292" customFormat="1" x14ac:dyDescent="0.35"/>
    <row r="3293" customFormat="1" x14ac:dyDescent="0.35"/>
    <row r="3294" customFormat="1" x14ac:dyDescent="0.35"/>
    <row r="3295" customFormat="1" x14ac:dyDescent="0.35"/>
    <row r="3296" customFormat="1" x14ac:dyDescent="0.35"/>
    <row r="3297" customFormat="1" x14ac:dyDescent="0.35"/>
    <row r="3298" customFormat="1" x14ac:dyDescent="0.35"/>
    <row r="3299" customFormat="1" x14ac:dyDescent="0.35"/>
    <row r="3300" customFormat="1" x14ac:dyDescent="0.35"/>
    <row r="3301" customFormat="1" x14ac:dyDescent="0.35"/>
    <row r="3302" customFormat="1" x14ac:dyDescent="0.35"/>
    <row r="3303" customFormat="1" x14ac:dyDescent="0.35"/>
    <row r="3304" customFormat="1" x14ac:dyDescent="0.35"/>
    <row r="3305" customFormat="1" x14ac:dyDescent="0.35"/>
    <row r="3306" customFormat="1" x14ac:dyDescent="0.35"/>
    <row r="3307" customFormat="1" x14ac:dyDescent="0.35"/>
    <row r="3308" customFormat="1" x14ac:dyDescent="0.35"/>
    <row r="3309" customFormat="1" x14ac:dyDescent="0.35"/>
    <row r="3310" customFormat="1" x14ac:dyDescent="0.35"/>
    <row r="3311" customFormat="1" x14ac:dyDescent="0.35"/>
    <row r="3312" customFormat="1" x14ac:dyDescent="0.35"/>
    <row r="3313" customFormat="1" x14ac:dyDescent="0.35"/>
    <row r="3314" customFormat="1" x14ac:dyDescent="0.35"/>
    <row r="3315" customFormat="1" x14ac:dyDescent="0.35"/>
    <row r="3316" customFormat="1" x14ac:dyDescent="0.35"/>
    <row r="3317" customFormat="1" x14ac:dyDescent="0.35"/>
    <row r="3318" customFormat="1" x14ac:dyDescent="0.35"/>
    <row r="3319" customFormat="1" x14ac:dyDescent="0.35"/>
    <row r="3320" customFormat="1" x14ac:dyDescent="0.35"/>
    <row r="3321" customFormat="1" x14ac:dyDescent="0.35"/>
    <row r="3322" customFormat="1" x14ac:dyDescent="0.35"/>
    <row r="3323" customFormat="1" x14ac:dyDescent="0.35"/>
    <row r="3324" customFormat="1" x14ac:dyDescent="0.35"/>
    <row r="3325" customFormat="1" x14ac:dyDescent="0.35"/>
    <row r="3326" customFormat="1" x14ac:dyDescent="0.35"/>
    <row r="3327" customFormat="1" x14ac:dyDescent="0.35"/>
    <row r="3328" customFormat="1" x14ac:dyDescent="0.35"/>
    <row r="3329" customFormat="1" x14ac:dyDescent="0.35"/>
    <row r="3330" customFormat="1" x14ac:dyDescent="0.35"/>
    <row r="3331" customFormat="1" x14ac:dyDescent="0.35"/>
    <row r="3332" customFormat="1" x14ac:dyDescent="0.35"/>
    <row r="3333" customFormat="1" x14ac:dyDescent="0.35"/>
    <row r="3334" customFormat="1" x14ac:dyDescent="0.35"/>
    <row r="3335" customFormat="1" x14ac:dyDescent="0.35"/>
    <row r="3336" customFormat="1" x14ac:dyDescent="0.35"/>
    <row r="3337" customFormat="1" x14ac:dyDescent="0.35"/>
    <row r="3338" customFormat="1" x14ac:dyDescent="0.35"/>
    <row r="3339" customFormat="1" x14ac:dyDescent="0.35"/>
    <row r="3340" customFormat="1" x14ac:dyDescent="0.35"/>
    <row r="3341" customFormat="1" x14ac:dyDescent="0.35"/>
    <row r="3342" customFormat="1" x14ac:dyDescent="0.35"/>
    <row r="3343" customFormat="1" x14ac:dyDescent="0.35"/>
    <row r="3344" customFormat="1" x14ac:dyDescent="0.35"/>
    <row r="3345" customFormat="1" x14ac:dyDescent="0.35"/>
    <row r="3346" customFormat="1" x14ac:dyDescent="0.35"/>
    <row r="3347" customFormat="1" x14ac:dyDescent="0.35"/>
    <row r="3348" customFormat="1" x14ac:dyDescent="0.35"/>
    <row r="3349" customFormat="1" x14ac:dyDescent="0.35"/>
    <row r="3350" customFormat="1" x14ac:dyDescent="0.35"/>
    <row r="3351" customFormat="1" x14ac:dyDescent="0.35"/>
    <row r="3352" customFormat="1" x14ac:dyDescent="0.35"/>
    <row r="3353" customFormat="1" x14ac:dyDescent="0.35"/>
    <row r="3354" customFormat="1" x14ac:dyDescent="0.35"/>
    <row r="3355" customFormat="1" x14ac:dyDescent="0.35"/>
    <row r="3356" customFormat="1" x14ac:dyDescent="0.35"/>
    <row r="3357" customFormat="1" x14ac:dyDescent="0.35"/>
    <row r="3358" customFormat="1" x14ac:dyDescent="0.35"/>
    <row r="3359" customFormat="1" x14ac:dyDescent="0.35"/>
    <row r="3360" customFormat="1" x14ac:dyDescent="0.35"/>
    <row r="3361" customFormat="1" x14ac:dyDescent="0.35"/>
    <row r="3362" customFormat="1" x14ac:dyDescent="0.35"/>
    <row r="3363" customFormat="1" x14ac:dyDescent="0.35"/>
    <row r="3364" customFormat="1" x14ac:dyDescent="0.35"/>
    <row r="3365" customFormat="1" x14ac:dyDescent="0.35"/>
    <row r="3366" customFormat="1" x14ac:dyDescent="0.35"/>
    <row r="3367" customFormat="1" x14ac:dyDescent="0.35"/>
    <row r="3368" customFormat="1" x14ac:dyDescent="0.35"/>
    <row r="3369" customFormat="1" x14ac:dyDescent="0.35"/>
    <row r="3370" customFormat="1" x14ac:dyDescent="0.35"/>
    <row r="3371" customFormat="1" x14ac:dyDescent="0.35"/>
    <row r="3372" customFormat="1" x14ac:dyDescent="0.35"/>
    <row r="3373" customFormat="1" x14ac:dyDescent="0.35"/>
    <row r="3374" customFormat="1" x14ac:dyDescent="0.35"/>
    <row r="3375" customFormat="1" x14ac:dyDescent="0.35"/>
    <row r="3376" customFormat="1" x14ac:dyDescent="0.35"/>
    <row r="3377" customFormat="1" x14ac:dyDescent="0.35"/>
    <row r="3378" customFormat="1" x14ac:dyDescent="0.35"/>
    <row r="3379" customFormat="1" x14ac:dyDescent="0.35"/>
    <row r="3380" customFormat="1" x14ac:dyDescent="0.35"/>
    <row r="3381" customFormat="1" x14ac:dyDescent="0.35"/>
    <row r="3382" customFormat="1" x14ac:dyDescent="0.35"/>
    <row r="3383" customFormat="1" x14ac:dyDescent="0.35"/>
    <row r="3384" customFormat="1" x14ac:dyDescent="0.35"/>
    <row r="3385" customFormat="1" x14ac:dyDescent="0.35"/>
    <row r="3386" customFormat="1" x14ac:dyDescent="0.35"/>
    <row r="3387" customFormat="1" x14ac:dyDescent="0.35"/>
    <row r="3388" customFormat="1" x14ac:dyDescent="0.35"/>
    <row r="3389" customFormat="1" x14ac:dyDescent="0.35"/>
    <row r="3390" customFormat="1" x14ac:dyDescent="0.35"/>
    <row r="3391" customFormat="1" x14ac:dyDescent="0.35"/>
    <row r="3392" customFormat="1" x14ac:dyDescent="0.35"/>
    <row r="3393" customFormat="1" x14ac:dyDescent="0.35"/>
    <row r="3394" customFormat="1" x14ac:dyDescent="0.35"/>
    <row r="3395" customFormat="1" x14ac:dyDescent="0.35"/>
    <row r="3396" customFormat="1" x14ac:dyDescent="0.35"/>
    <row r="3397" customFormat="1" x14ac:dyDescent="0.35"/>
    <row r="3398" customFormat="1" x14ac:dyDescent="0.35"/>
    <row r="3399" customFormat="1" x14ac:dyDescent="0.35"/>
    <row r="3400" customFormat="1" x14ac:dyDescent="0.35"/>
    <row r="3401" customFormat="1" x14ac:dyDescent="0.35"/>
    <row r="3402" customFormat="1" x14ac:dyDescent="0.35"/>
    <row r="3403" customFormat="1" x14ac:dyDescent="0.35"/>
    <row r="3404" customFormat="1" x14ac:dyDescent="0.35"/>
    <row r="3405" customFormat="1" x14ac:dyDescent="0.35"/>
    <row r="3406" customFormat="1" x14ac:dyDescent="0.35"/>
    <row r="3407" customFormat="1" x14ac:dyDescent="0.35"/>
    <row r="3408" customFormat="1" x14ac:dyDescent="0.35"/>
    <row r="3409" customFormat="1" x14ac:dyDescent="0.35"/>
    <row r="3410" customFormat="1" x14ac:dyDescent="0.35"/>
    <row r="3411" customFormat="1" x14ac:dyDescent="0.35"/>
    <row r="3412" customFormat="1" x14ac:dyDescent="0.35"/>
    <row r="3413" customFormat="1" x14ac:dyDescent="0.35"/>
    <row r="3414" customFormat="1" x14ac:dyDescent="0.35"/>
    <row r="3415" customFormat="1" x14ac:dyDescent="0.35"/>
    <row r="3416" customFormat="1" x14ac:dyDescent="0.35"/>
    <row r="3417" customFormat="1" x14ac:dyDescent="0.35"/>
    <row r="3418" customFormat="1" x14ac:dyDescent="0.35"/>
    <row r="3419" customFormat="1" x14ac:dyDescent="0.35"/>
    <row r="3420" customFormat="1" x14ac:dyDescent="0.35"/>
    <row r="3421" customFormat="1" x14ac:dyDescent="0.35"/>
    <row r="3422" customFormat="1" x14ac:dyDescent="0.35"/>
    <row r="3423" customFormat="1" x14ac:dyDescent="0.35"/>
    <row r="3424" customFormat="1" x14ac:dyDescent="0.35"/>
    <row r="3425" customFormat="1" x14ac:dyDescent="0.35"/>
    <row r="3426" customFormat="1" x14ac:dyDescent="0.35"/>
    <row r="3427" customFormat="1" x14ac:dyDescent="0.35"/>
    <row r="3428" customFormat="1" x14ac:dyDescent="0.35"/>
    <row r="3429" customFormat="1" x14ac:dyDescent="0.35"/>
    <row r="3430" customFormat="1" x14ac:dyDescent="0.35"/>
    <row r="3431" customFormat="1" x14ac:dyDescent="0.35"/>
    <row r="3432" customFormat="1" x14ac:dyDescent="0.35"/>
    <row r="3433" customFormat="1" x14ac:dyDescent="0.35"/>
    <row r="3434" customFormat="1" x14ac:dyDescent="0.35"/>
    <row r="3435" customFormat="1" x14ac:dyDescent="0.35"/>
    <row r="3436" customFormat="1" x14ac:dyDescent="0.35"/>
    <row r="3437" customFormat="1" x14ac:dyDescent="0.35"/>
    <row r="3438" customFormat="1" x14ac:dyDescent="0.35"/>
    <row r="3439" customFormat="1" x14ac:dyDescent="0.35"/>
    <row r="3440" customFormat="1" x14ac:dyDescent="0.35"/>
    <row r="3441" customFormat="1" x14ac:dyDescent="0.35"/>
    <row r="3442" customFormat="1" x14ac:dyDescent="0.35"/>
    <row r="3443" customFormat="1" x14ac:dyDescent="0.35"/>
    <row r="3444" customFormat="1" x14ac:dyDescent="0.35"/>
    <row r="3445" customFormat="1" x14ac:dyDescent="0.35"/>
    <row r="3446" customFormat="1" x14ac:dyDescent="0.35"/>
    <row r="3447" customFormat="1" x14ac:dyDescent="0.35"/>
    <row r="3448" customFormat="1" x14ac:dyDescent="0.35"/>
    <row r="3449" customFormat="1" x14ac:dyDescent="0.35"/>
    <row r="3450" customFormat="1" x14ac:dyDescent="0.35"/>
    <row r="3451" customFormat="1" x14ac:dyDescent="0.35"/>
    <row r="3452" customFormat="1" x14ac:dyDescent="0.35"/>
    <row r="3453" customFormat="1" x14ac:dyDescent="0.35"/>
    <row r="3454" customFormat="1" x14ac:dyDescent="0.35"/>
    <row r="3455" customFormat="1" x14ac:dyDescent="0.35"/>
    <row r="3456" customFormat="1" x14ac:dyDescent="0.35"/>
    <row r="3457" customFormat="1" x14ac:dyDescent="0.35"/>
    <row r="3458" customFormat="1" x14ac:dyDescent="0.35"/>
    <row r="3459" customFormat="1" x14ac:dyDescent="0.35"/>
    <row r="3460" customFormat="1" x14ac:dyDescent="0.35"/>
    <row r="3461" customFormat="1" x14ac:dyDescent="0.35"/>
    <row r="3462" customFormat="1" x14ac:dyDescent="0.35"/>
    <row r="3463" customFormat="1" x14ac:dyDescent="0.35"/>
    <row r="3464" customFormat="1" x14ac:dyDescent="0.35"/>
    <row r="3465" customFormat="1" x14ac:dyDescent="0.35"/>
    <row r="3466" customFormat="1" x14ac:dyDescent="0.35"/>
    <row r="3467" customFormat="1" x14ac:dyDescent="0.35"/>
    <row r="3468" customFormat="1" x14ac:dyDescent="0.35"/>
    <row r="3469" customFormat="1" x14ac:dyDescent="0.35"/>
    <row r="3470" customFormat="1" x14ac:dyDescent="0.35"/>
    <row r="3471" customFormat="1" x14ac:dyDescent="0.35"/>
    <row r="3472" customFormat="1" x14ac:dyDescent="0.35"/>
    <row r="3473" customFormat="1" x14ac:dyDescent="0.35"/>
    <row r="3474" customFormat="1" x14ac:dyDescent="0.35"/>
    <row r="3475" customFormat="1" x14ac:dyDescent="0.35"/>
    <row r="3476" customFormat="1" x14ac:dyDescent="0.35"/>
    <row r="3477" customFormat="1" x14ac:dyDescent="0.35"/>
    <row r="3478" customFormat="1" x14ac:dyDescent="0.35"/>
    <row r="3479" customFormat="1" x14ac:dyDescent="0.35"/>
    <row r="3480" customFormat="1" x14ac:dyDescent="0.35"/>
    <row r="3481" customFormat="1" x14ac:dyDescent="0.35"/>
    <row r="3482" customFormat="1" x14ac:dyDescent="0.35"/>
    <row r="3483" customFormat="1" x14ac:dyDescent="0.35"/>
    <row r="3484" customFormat="1" x14ac:dyDescent="0.35"/>
    <row r="3485" customFormat="1" x14ac:dyDescent="0.35"/>
    <row r="3486" customFormat="1" x14ac:dyDescent="0.35"/>
    <row r="3487" customFormat="1" x14ac:dyDescent="0.35"/>
    <row r="3488" customFormat="1" x14ac:dyDescent="0.35"/>
    <row r="3489" customFormat="1" x14ac:dyDescent="0.35"/>
    <row r="3490" customFormat="1" x14ac:dyDescent="0.35"/>
    <row r="3491" customFormat="1" x14ac:dyDescent="0.35"/>
    <row r="3492" customFormat="1" x14ac:dyDescent="0.35"/>
    <row r="3493" customFormat="1" x14ac:dyDescent="0.35"/>
    <row r="3494" customFormat="1" x14ac:dyDescent="0.35"/>
    <row r="3495" customFormat="1" x14ac:dyDescent="0.35"/>
    <row r="3496" customFormat="1" x14ac:dyDescent="0.35"/>
    <row r="3497" customFormat="1" x14ac:dyDescent="0.35"/>
    <row r="3498" customFormat="1" x14ac:dyDescent="0.35"/>
    <row r="3499" customFormat="1" x14ac:dyDescent="0.35"/>
    <row r="3500" customFormat="1" x14ac:dyDescent="0.35"/>
    <row r="3501" customFormat="1" x14ac:dyDescent="0.35"/>
    <row r="3502" customFormat="1" x14ac:dyDescent="0.35"/>
    <row r="3503" customFormat="1" x14ac:dyDescent="0.35"/>
    <row r="3504" customFormat="1" x14ac:dyDescent="0.35"/>
    <row r="3505" customFormat="1" x14ac:dyDescent="0.35"/>
    <row r="3506" customFormat="1" x14ac:dyDescent="0.35"/>
    <row r="3507" customFormat="1" x14ac:dyDescent="0.35"/>
    <row r="3508" customFormat="1" x14ac:dyDescent="0.35"/>
    <row r="3509" customFormat="1" x14ac:dyDescent="0.35"/>
    <row r="3510" customFormat="1" x14ac:dyDescent="0.35"/>
    <row r="3511" customFormat="1" x14ac:dyDescent="0.35"/>
    <row r="3512" customFormat="1" x14ac:dyDescent="0.35"/>
    <row r="3513" customFormat="1" x14ac:dyDescent="0.35"/>
    <row r="3514" customFormat="1" x14ac:dyDescent="0.35"/>
    <row r="3515" customFormat="1" x14ac:dyDescent="0.35"/>
    <row r="3516" customFormat="1" x14ac:dyDescent="0.35"/>
    <row r="3517" customFormat="1" x14ac:dyDescent="0.35"/>
    <row r="3518" customFormat="1" x14ac:dyDescent="0.35"/>
    <row r="3519" customFormat="1" x14ac:dyDescent="0.35"/>
    <row r="3520" customFormat="1" x14ac:dyDescent="0.35"/>
    <row r="3521" customFormat="1" x14ac:dyDescent="0.35"/>
    <row r="3522" customFormat="1" x14ac:dyDescent="0.35"/>
    <row r="3523" customFormat="1" x14ac:dyDescent="0.35"/>
    <row r="3524" customFormat="1" x14ac:dyDescent="0.35"/>
    <row r="3525" customFormat="1" x14ac:dyDescent="0.35"/>
    <row r="3526" customFormat="1" x14ac:dyDescent="0.35"/>
    <row r="3527" customFormat="1" x14ac:dyDescent="0.35"/>
    <row r="3528" customFormat="1" x14ac:dyDescent="0.35"/>
    <row r="3529" customFormat="1" x14ac:dyDescent="0.35"/>
    <row r="3530" customFormat="1" x14ac:dyDescent="0.35"/>
    <row r="3531" customFormat="1" x14ac:dyDescent="0.35"/>
    <row r="3532" customFormat="1" x14ac:dyDescent="0.35"/>
    <row r="3533" customFormat="1" x14ac:dyDescent="0.35"/>
    <row r="3534" customFormat="1" x14ac:dyDescent="0.35"/>
    <row r="3535" customFormat="1" x14ac:dyDescent="0.35"/>
    <row r="3536" customFormat="1" x14ac:dyDescent="0.35"/>
    <row r="3537" customFormat="1" x14ac:dyDescent="0.35"/>
    <row r="3538" customFormat="1" x14ac:dyDescent="0.35"/>
    <row r="3539" customFormat="1" x14ac:dyDescent="0.35"/>
    <row r="3540" customFormat="1" x14ac:dyDescent="0.35"/>
    <row r="3541" customFormat="1" x14ac:dyDescent="0.35"/>
    <row r="3542" customFormat="1" x14ac:dyDescent="0.35"/>
    <row r="3543" customFormat="1" x14ac:dyDescent="0.35"/>
    <row r="3544" customFormat="1" x14ac:dyDescent="0.35"/>
    <row r="3545" customFormat="1" x14ac:dyDescent="0.35"/>
    <row r="3546" customFormat="1" x14ac:dyDescent="0.35"/>
    <row r="3547" customFormat="1" x14ac:dyDescent="0.35"/>
    <row r="3548" customFormat="1" x14ac:dyDescent="0.35"/>
    <row r="3549" customFormat="1" x14ac:dyDescent="0.35"/>
    <row r="3550" customFormat="1" x14ac:dyDescent="0.35"/>
    <row r="3551" customFormat="1" x14ac:dyDescent="0.35"/>
    <row r="3552" customFormat="1" x14ac:dyDescent="0.35"/>
    <row r="3553" customFormat="1" x14ac:dyDescent="0.35"/>
    <row r="3554" customFormat="1" x14ac:dyDescent="0.35"/>
    <row r="3555" customFormat="1" x14ac:dyDescent="0.35"/>
    <row r="3556" customFormat="1" x14ac:dyDescent="0.35"/>
    <row r="3557" customFormat="1" x14ac:dyDescent="0.35"/>
    <row r="3558" customFormat="1" x14ac:dyDescent="0.35"/>
    <row r="3559" customFormat="1" x14ac:dyDescent="0.35"/>
    <row r="3560" customFormat="1" x14ac:dyDescent="0.35"/>
    <row r="3561" customFormat="1" x14ac:dyDescent="0.35"/>
    <row r="3562" customFormat="1" x14ac:dyDescent="0.35"/>
    <row r="3563" customFormat="1" x14ac:dyDescent="0.35"/>
    <row r="3564" customFormat="1" x14ac:dyDescent="0.35"/>
    <row r="3565" customFormat="1" x14ac:dyDescent="0.35"/>
    <row r="3566" customFormat="1" x14ac:dyDescent="0.35"/>
    <row r="3567" customFormat="1" x14ac:dyDescent="0.35"/>
    <row r="3568" customFormat="1" x14ac:dyDescent="0.35"/>
    <row r="3569" customFormat="1" x14ac:dyDescent="0.35"/>
    <row r="3570" customFormat="1" x14ac:dyDescent="0.35"/>
    <row r="3571" customFormat="1" x14ac:dyDescent="0.35"/>
    <row r="3572" customFormat="1" x14ac:dyDescent="0.35"/>
    <row r="3573" customFormat="1" x14ac:dyDescent="0.35"/>
    <row r="3574" customFormat="1" x14ac:dyDescent="0.35"/>
    <row r="3575" customFormat="1" x14ac:dyDescent="0.35"/>
    <row r="3576" customFormat="1" x14ac:dyDescent="0.35"/>
    <row r="3577" customFormat="1" x14ac:dyDescent="0.35"/>
    <row r="3578" customFormat="1" x14ac:dyDescent="0.35"/>
    <row r="3579" customFormat="1" x14ac:dyDescent="0.35"/>
    <row r="3580" customFormat="1" x14ac:dyDescent="0.35"/>
    <row r="3581" customFormat="1" x14ac:dyDescent="0.35"/>
    <row r="3582" customFormat="1" x14ac:dyDescent="0.35"/>
    <row r="3583" customFormat="1" x14ac:dyDescent="0.35"/>
    <row r="3584" customFormat="1" x14ac:dyDescent="0.35"/>
    <row r="3585" customFormat="1" x14ac:dyDescent="0.35"/>
    <row r="3586" customFormat="1" x14ac:dyDescent="0.35"/>
    <row r="3587" customFormat="1" x14ac:dyDescent="0.35"/>
    <row r="3588" customFormat="1" x14ac:dyDescent="0.35"/>
    <row r="3589" customFormat="1" x14ac:dyDescent="0.35"/>
    <row r="3590" customFormat="1" x14ac:dyDescent="0.35"/>
    <row r="3591" customFormat="1" x14ac:dyDescent="0.35"/>
    <row r="3592" customFormat="1" x14ac:dyDescent="0.35"/>
    <row r="3593" customFormat="1" x14ac:dyDescent="0.35"/>
    <row r="3594" customFormat="1" x14ac:dyDescent="0.35"/>
    <row r="3595" customFormat="1" x14ac:dyDescent="0.35"/>
    <row r="3596" customFormat="1" x14ac:dyDescent="0.35"/>
    <row r="3597" customFormat="1" x14ac:dyDescent="0.35"/>
    <row r="3598" customFormat="1" x14ac:dyDescent="0.35"/>
    <row r="3599" customFormat="1" x14ac:dyDescent="0.35"/>
    <row r="3600" customFormat="1" x14ac:dyDescent="0.35"/>
    <row r="3601" customFormat="1" x14ac:dyDescent="0.35"/>
    <row r="3602" customFormat="1" x14ac:dyDescent="0.35"/>
    <row r="3603" customFormat="1" x14ac:dyDescent="0.35"/>
    <row r="3604" customFormat="1" x14ac:dyDescent="0.35"/>
    <row r="3605" customFormat="1" x14ac:dyDescent="0.35"/>
    <row r="3606" customFormat="1" x14ac:dyDescent="0.35"/>
    <row r="3607" customFormat="1" x14ac:dyDescent="0.35"/>
    <row r="3608" customFormat="1" x14ac:dyDescent="0.35"/>
    <row r="3609" customFormat="1" x14ac:dyDescent="0.35"/>
    <row r="3610" customFormat="1" x14ac:dyDescent="0.35"/>
    <row r="3611" customFormat="1" x14ac:dyDescent="0.35"/>
    <row r="3612" customFormat="1" x14ac:dyDescent="0.35"/>
    <row r="3613" customFormat="1" x14ac:dyDescent="0.35"/>
    <row r="3614" customFormat="1" x14ac:dyDescent="0.35"/>
    <row r="3615" customFormat="1" x14ac:dyDescent="0.35"/>
    <row r="3616" customFormat="1" x14ac:dyDescent="0.35"/>
    <row r="3617" customFormat="1" x14ac:dyDescent="0.35"/>
    <row r="3618" customFormat="1" x14ac:dyDescent="0.35"/>
    <row r="3619" customFormat="1" x14ac:dyDescent="0.35"/>
    <row r="3620" customFormat="1" x14ac:dyDescent="0.35"/>
    <row r="3621" customFormat="1" x14ac:dyDescent="0.35"/>
    <row r="3622" customFormat="1" x14ac:dyDescent="0.35"/>
    <row r="3623" customFormat="1" x14ac:dyDescent="0.35"/>
    <row r="3624" customFormat="1" x14ac:dyDescent="0.35"/>
    <row r="3625" customFormat="1" x14ac:dyDescent="0.35"/>
    <row r="3626" customFormat="1" x14ac:dyDescent="0.35"/>
    <row r="3627" customFormat="1" x14ac:dyDescent="0.35"/>
    <row r="3628" customFormat="1" x14ac:dyDescent="0.35"/>
    <row r="3629" customFormat="1" x14ac:dyDescent="0.35"/>
    <row r="3630" customFormat="1" x14ac:dyDescent="0.35"/>
    <row r="3631" customFormat="1" x14ac:dyDescent="0.35"/>
    <row r="3632" customFormat="1" x14ac:dyDescent="0.35"/>
    <row r="3633" customFormat="1" x14ac:dyDescent="0.35"/>
    <row r="3634" customFormat="1" x14ac:dyDescent="0.35"/>
    <row r="3635" customFormat="1" x14ac:dyDescent="0.35"/>
    <row r="3636" customFormat="1" x14ac:dyDescent="0.35"/>
    <row r="3637" customFormat="1" x14ac:dyDescent="0.35"/>
    <row r="3638" customFormat="1" x14ac:dyDescent="0.35"/>
    <row r="3639" customFormat="1" x14ac:dyDescent="0.35"/>
    <row r="3640" customFormat="1" x14ac:dyDescent="0.35"/>
    <row r="3641" customFormat="1" x14ac:dyDescent="0.35"/>
    <row r="3642" customFormat="1" x14ac:dyDescent="0.35"/>
    <row r="3643" customFormat="1" x14ac:dyDescent="0.35"/>
    <row r="3644" customFormat="1" x14ac:dyDescent="0.35"/>
    <row r="3645" customFormat="1" x14ac:dyDescent="0.35"/>
    <row r="3646" customFormat="1" x14ac:dyDescent="0.35"/>
    <row r="3647" customFormat="1" x14ac:dyDescent="0.35"/>
    <row r="3648" customFormat="1" x14ac:dyDescent="0.35"/>
    <row r="3649" customFormat="1" x14ac:dyDescent="0.35"/>
    <row r="3650" customFormat="1" x14ac:dyDescent="0.35"/>
    <row r="3651" customFormat="1" x14ac:dyDescent="0.35"/>
    <row r="3652" customFormat="1" x14ac:dyDescent="0.35"/>
    <row r="3653" customFormat="1" x14ac:dyDescent="0.35"/>
    <row r="3654" customFormat="1" x14ac:dyDescent="0.35"/>
    <row r="3655" customFormat="1" x14ac:dyDescent="0.35"/>
    <row r="3656" customFormat="1" x14ac:dyDescent="0.35"/>
    <row r="3657" customFormat="1" x14ac:dyDescent="0.35"/>
    <row r="3658" customFormat="1" x14ac:dyDescent="0.35"/>
    <row r="3659" customFormat="1" x14ac:dyDescent="0.35"/>
    <row r="3660" customFormat="1" x14ac:dyDescent="0.35"/>
    <row r="3661" customFormat="1" x14ac:dyDescent="0.35"/>
    <row r="3662" customFormat="1" x14ac:dyDescent="0.35"/>
    <row r="3663" customFormat="1" x14ac:dyDescent="0.35"/>
    <row r="3664" customFormat="1" x14ac:dyDescent="0.35"/>
    <row r="3665" customFormat="1" x14ac:dyDescent="0.35"/>
    <row r="3666" customFormat="1" x14ac:dyDescent="0.35"/>
    <row r="3667" customFormat="1" x14ac:dyDescent="0.35"/>
    <row r="3668" customFormat="1" x14ac:dyDescent="0.35"/>
    <row r="3669" customFormat="1" x14ac:dyDescent="0.35"/>
    <row r="3670" customFormat="1" x14ac:dyDescent="0.35"/>
    <row r="3671" customFormat="1" x14ac:dyDescent="0.35"/>
    <row r="3672" customFormat="1" x14ac:dyDescent="0.35"/>
    <row r="3673" customFormat="1" x14ac:dyDescent="0.35"/>
    <row r="3674" customFormat="1" x14ac:dyDescent="0.35"/>
    <row r="3675" customFormat="1" x14ac:dyDescent="0.35"/>
    <row r="3676" customFormat="1" x14ac:dyDescent="0.35"/>
    <row r="3677" customFormat="1" x14ac:dyDescent="0.35"/>
    <row r="3678" customFormat="1" x14ac:dyDescent="0.35"/>
    <row r="3679" customFormat="1" x14ac:dyDescent="0.35"/>
    <row r="3680" customFormat="1" x14ac:dyDescent="0.35"/>
    <row r="3681" customFormat="1" x14ac:dyDescent="0.35"/>
    <row r="3682" customFormat="1" x14ac:dyDescent="0.35"/>
    <row r="3683" customFormat="1" x14ac:dyDescent="0.35"/>
    <row r="3684" customFormat="1" x14ac:dyDescent="0.35"/>
    <row r="3685" customFormat="1" x14ac:dyDescent="0.35"/>
    <row r="3686" customFormat="1" x14ac:dyDescent="0.35"/>
    <row r="3687" customFormat="1" x14ac:dyDescent="0.35"/>
    <row r="3688" customFormat="1" x14ac:dyDescent="0.35"/>
    <row r="3689" customFormat="1" x14ac:dyDescent="0.35"/>
    <row r="3690" customFormat="1" x14ac:dyDescent="0.35"/>
    <row r="3691" customFormat="1" x14ac:dyDescent="0.35"/>
    <row r="3692" customFormat="1" x14ac:dyDescent="0.35"/>
    <row r="3693" customFormat="1" x14ac:dyDescent="0.35"/>
    <row r="3694" customFormat="1" x14ac:dyDescent="0.35"/>
    <row r="3695" customFormat="1" x14ac:dyDescent="0.35"/>
    <row r="3696" customFormat="1" x14ac:dyDescent="0.35"/>
    <row r="3697" customFormat="1" x14ac:dyDescent="0.35"/>
    <row r="3698" customFormat="1" x14ac:dyDescent="0.35"/>
    <row r="3699" customFormat="1" x14ac:dyDescent="0.35"/>
    <row r="3700" customFormat="1" x14ac:dyDescent="0.35"/>
    <row r="3701" customFormat="1" x14ac:dyDescent="0.35"/>
    <row r="3702" customFormat="1" x14ac:dyDescent="0.35"/>
    <row r="3703" customFormat="1" x14ac:dyDescent="0.35"/>
    <row r="3704" customFormat="1" x14ac:dyDescent="0.35"/>
    <row r="3705" customFormat="1" x14ac:dyDescent="0.35"/>
    <row r="3706" customFormat="1" x14ac:dyDescent="0.35"/>
    <row r="3707" customFormat="1" x14ac:dyDescent="0.35"/>
    <row r="3708" customFormat="1" x14ac:dyDescent="0.35"/>
    <row r="3709" customFormat="1" x14ac:dyDescent="0.35"/>
    <row r="3710" customFormat="1" x14ac:dyDescent="0.35"/>
    <row r="3711" customFormat="1" x14ac:dyDescent="0.35"/>
    <row r="3712" customFormat="1" x14ac:dyDescent="0.35"/>
    <row r="3713" customFormat="1" x14ac:dyDescent="0.35"/>
    <row r="3714" customFormat="1" x14ac:dyDescent="0.35"/>
    <row r="3715" customFormat="1" x14ac:dyDescent="0.35"/>
    <row r="3716" customFormat="1" x14ac:dyDescent="0.35"/>
    <row r="3717" customFormat="1" x14ac:dyDescent="0.35"/>
    <row r="3718" customFormat="1" x14ac:dyDescent="0.35"/>
    <row r="3719" customFormat="1" x14ac:dyDescent="0.35"/>
    <row r="3720" customFormat="1" x14ac:dyDescent="0.35"/>
    <row r="3721" customFormat="1" x14ac:dyDescent="0.35"/>
    <row r="3722" customFormat="1" x14ac:dyDescent="0.35"/>
    <row r="3723" customFormat="1" x14ac:dyDescent="0.35"/>
    <row r="3724" customFormat="1" x14ac:dyDescent="0.35"/>
    <row r="3725" customFormat="1" x14ac:dyDescent="0.35"/>
    <row r="3726" customFormat="1" x14ac:dyDescent="0.35"/>
    <row r="3727" customFormat="1" x14ac:dyDescent="0.35"/>
    <row r="3728" customFormat="1" x14ac:dyDescent="0.35"/>
    <row r="3729" customFormat="1" x14ac:dyDescent="0.35"/>
    <row r="3730" customFormat="1" x14ac:dyDescent="0.35"/>
    <row r="3731" customFormat="1" x14ac:dyDescent="0.35"/>
    <row r="3732" customFormat="1" x14ac:dyDescent="0.35"/>
    <row r="3733" customFormat="1" x14ac:dyDescent="0.35"/>
    <row r="3734" customFormat="1" x14ac:dyDescent="0.35"/>
    <row r="3735" customFormat="1" x14ac:dyDescent="0.35"/>
    <row r="3736" customFormat="1" x14ac:dyDescent="0.35"/>
    <row r="3737" customFormat="1" x14ac:dyDescent="0.35"/>
    <row r="3738" customFormat="1" x14ac:dyDescent="0.35"/>
    <row r="3739" customFormat="1" x14ac:dyDescent="0.35"/>
    <row r="3740" customFormat="1" x14ac:dyDescent="0.35"/>
    <row r="3741" customFormat="1" x14ac:dyDescent="0.35"/>
    <row r="3742" customFormat="1" x14ac:dyDescent="0.35"/>
    <row r="3743" customFormat="1" x14ac:dyDescent="0.35"/>
    <row r="3744" customFormat="1" x14ac:dyDescent="0.35"/>
    <row r="3745" customFormat="1" x14ac:dyDescent="0.35"/>
    <row r="3746" customFormat="1" x14ac:dyDescent="0.35"/>
    <row r="3747" customFormat="1" x14ac:dyDescent="0.35"/>
    <row r="3748" customFormat="1" x14ac:dyDescent="0.35"/>
    <row r="3749" customFormat="1" x14ac:dyDescent="0.35"/>
    <row r="3750" customFormat="1" x14ac:dyDescent="0.35"/>
    <row r="3751" customFormat="1" x14ac:dyDescent="0.35"/>
    <row r="3752" customFormat="1" x14ac:dyDescent="0.35"/>
    <row r="3753" customFormat="1" x14ac:dyDescent="0.35"/>
    <row r="3754" customFormat="1" x14ac:dyDescent="0.35"/>
    <row r="3755" customFormat="1" x14ac:dyDescent="0.35"/>
    <row r="3756" customFormat="1" x14ac:dyDescent="0.35"/>
    <row r="3757" customFormat="1" x14ac:dyDescent="0.35"/>
    <row r="3758" customFormat="1" x14ac:dyDescent="0.35"/>
    <row r="3759" customFormat="1" x14ac:dyDescent="0.35"/>
    <row r="3760" customFormat="1" x14ac:dyDescent="0.35"/>
    <row r="3761" customFormat="1" x14ac:dyDescent="0.35"/>
    <row r="3762" customFormat="1" x14ac:dyDescent="0.35"/>
    <row r="3763" customFormat="1" x14ac:dyDescent="0.35"/>
    <row r="3764" customFormat="1" x14ac:dyDescent="0.35"/>
    <row r="3765" customFormat="1" x14ac:dyDescent="0.35"/>
    <row r="3766" customFormat="1" x14ac:dyDescent="0.35"/>
    <row r="3767" customFormat="1" x14ac:dyDescent="0.35"/>
    <row r="3768" customFormat="1" x14ac:dyDescent="0.35"/>
    <row r="3769" customFormat="1" x14ac:dyDescent="0.35"/>
    <row r="3770" customFormat="1" x14ac:dyDescent="0.35"/>
    <row r="3771" customFormat="1" x14ac:dyDescent="0.35"/>
    <row r="3772" customFormat="1" x14ac:dyDescent="0.35"/>
    <row r="3773" customFormat="1" x14ac:dyDescent="0.35"/>
    <row r="3774" customFormat="1" x14ac:dyDescent="0.35"/>
    <row r="3775" customFormat="1" x14ac:dyDescent="0.35"/>
    <row r="3776" customFormat="1" x14ac:dyDescent="0.35"/>
    <row r="3777" customFormat="1" x14ac:dyDescent="0.35"/>
    <row r="3778" customFormat="1" x14ac:dyDescent="0.35"/>
    <row r="3779" customFormat="1" x14ac:dyDescent="0.35"/>
    <row r="3780" customFormat="1" x14ac:dyDescent="0.35"/>
    <row r="3781" customFormat="1" x14ac:dyDescent="0.35"/>
    <row r="3782" customFormat="1" x14ac:dyDescent="0.35"/>
    <row r="3783" customFormat="1" x14ac:dyDescent="0.35"/>
    <row r="3784" customFormat="1" x14ac:dyDescent="0.35"/>
    <row r="3785" customFormat="1" x14ac:dyDescent="0.35"/>
    <row r="3786" customFormat="1" x14ac:dyDescent="0.35"/>
    <row r="3787" customFormat="1" x14ac:dyDescent="0.35"/>
    <row r="3788" customFormat="1" x14ac:dyDescent="0.35"/>
    <row r="3789" customFormat="1" x14ac:dyDescent="0.35"/>
    <row r="3790" customFormat="1" x14ac:dyDescent="0.35"/>
    <row r="3791" customFormat="1" x14ac:dyDescent="0.35"/>
    <row r="3792" customFormat="1" x14ac:dyDescent="0.35"/>
    <row r="3793" customFormat="1" x14ac:dyDescent="0.35"/>
    <row r="3794" customFormat="1" x14ac:dyDescent="0.35"/>
    <row r="3795" customFormat="1" x14ac:dyDescent="0.35"/>
    <row r="3796" customFormat="1" x14ac:dyDescent="0.35"/>
    <row r="3797" customFormat="1" x14ac:dyDescent="0.35"/>
    <row r="3798" customFormat="1" x14ac:dyDescent="0.35"/>
    <row r="3799" customFormat="1" x14ac:dyDescent="0.35"/>
    <row r="3800" customFormat="1" x14ac:dyDescent="0.35"/>
    <row r="3801" customFormat="1" x14ac:dyDescent="0.35"/>
    <row r="3802" customFormat="1" x14ac:dyDescent="0.35"/>
    <row r="3803" customFormat="1" x14ac:dyDescent="0.35"/>
    <row r="3804" customFormat="1" x14ac:dyDescent="0.35"/>
    <row r="3805" customFormat="1" x14ac:dyDescent="0.35"/>
    <row r="3806" customFormat="1" x14ac:dyDescent="0.35"/>
    <row r="3807" customFormat="1" x14ac:dyDescent="0.35"/>
    <row r="3808" customFormat="1" x14ac:dyDescent="0.35"/>
    <row r="3809" customFormat="1" x14ac:dyDescent="0.35"/>
    <row r="3810" customFormat="1" x14ac:dyDescent="0.35"/>
    <row r="3811" customFormat="1" x14ac:dyDescent="0.35"/>
    <row r="3812" customFormat="1" x14ac:dyDescent="0.35"/>
    <row r="3813" customFormat="1" x14ac:dyDescent="0.35"/>
    <row r="3814" customFormat="1" x14ac:dyDescent="0.35"/>
    <row r="3815" customFormat="1" x14ac:dyDescent="0.35"/>
    <row r="3816" customFormat="1" x14ac:dyDescent="0.35"/>
    <row r="3817" customFormat="1" x14ac:dyDescent="0.35"/>
    <row r="3818" customFormat="1" x14ac:dyDescent="0.35"/>
    <row r="3819" customFormat="1" x14ac:dyDescent="0.35"/>
    <row r="3820" customFormat="1" x14ac:dyDescent="0.35"/>
    <row r="3821" customFormat="1" x14ac:dyDescent="0.35"/>
    <row r="3822" customFormat="1" x14ac:dyDescent="0.35"/>
    <row r="3823" customFormat="1" x14ac:dyDescent="0.35"/>
    <row r="3824" customFormat="1" x14ac:dyDescent="0.35"/>
    <row r="3825" customFormat="1" x14ac:dyDescent="0.35"/>
    <row r="3826" customFormat="1" x14ac:dyDescent="0.35"/>
    <row r="3827" customFormat="1" x14ac:dyDescent="0.35"/>
    <row r="3828" customFormat="1" x14ac:dyDescent="0.35"/>
    <row r="3829" customFormat="1" x14ac:dyDescent="0.35"/>
    <row r="3830" customFormat="1" x14ac:dyDescent="0.35"/>
    <row r="3831" customFormat="1" x14ac:dyDescent="0.35"/>
    <row r="3832" customFormat="1" x14ac:dyDescent="0.35"/>
    <row r="3833" customFormat="1" x14ac:dyDescent="0.35"/>
    <row r="3834" customFormat="1" x14ac:dyDescent="0.35"/>
    <row r="3835" customFormat="1" x14ac:dyDescent="0.35"/>
    <row r="3836" customFormat="1" x14ac:dyDescent="0.35"/>
    <row r="3837" customFormat="1" x14ac:dyDescent="0.35"/>
    <row r="3838" customFormat="1" x14ac:dyDescent="0.35"/>
    <row r="3839" customFormat="1" x14ac:dyDescent="0.35"/>
    <row r="3840" customFormat="1" x14ac:dyDescent="0.35"/>
    <row r="3841" customFormat="1" x14ac:dyDescent="0.35"/>
    <row r="3842" customFormat="1" x14ac:dyDescent="0.35"/>
    <row r="3843" customFormat="1" x14ac:dyDescent="0.35"/>
    <row r="3844" customFormat="1" x14ac:dyDescent="0.35"/>
    <row r="3845" customFormat="1" x14ac:dyDescent="0.35"/>
    <row r="3846" customFormat="1" x14ac:dyDescent="0.35"/>
    <row r="3847" customFormat="1" x14ac:dyDescent="0.35"/>
    <row r="3848" customFormat="1" x14ac:dyDescent="0.35"/>
    <row r="3849" customFormat="1" x14ac:dyDescent="0.35"/>
    <row r="3850" customFormat="1" x14ac:dyDescent="0.35"/>
    <row r="3851" customFormat="1" x14ac:dyDescent="0.35"/>
    <row r="3852" customFormat="1" x14ac:dyDescent="0.35"/>
    <row r="3853" customFormat="1" x14ac:dyDescent="0.35"/>
    <row r="3854" customFormat="1" x14ac:dyDescent="0.35"/>
    <row r="3855" customFormat="1" x14ac:dyDescent="0.35"/>
    <row r="3856" customFormat="1" x14ac:dyDescent="0.35"/>
    <row r="3857" customFormat="1" x14ac:dyDescent="0.35"/>
    <row r="3858" customFormat="1" x14ac:dyDescent="0.35"/>
    <row r="3859" customFormat="1" x14ac:dyDescent="0.35"/>
    <row r="3860" customFormat="1" x14ac:dyDescent="0.35"/>
    <row r="3861" customFormat="1" x14ac:dyDescent="0.35"/>
    <row r="3862" customFormat="1" x14ac:dyDescent="0.35"/>
    <row r="3863" customFormat="1" x14ac:dyDescent="0.35"/>
    <row r="3864" customFormat="1" x14ac:dyDescent="0.35"/>
    <row r="3865" customFormat="1" x14ac:dyDescent="0.35"/>
    <row r="3866" customFormat="1" x14ac:dyDescent="0.35"/>
    <row r="3867" customFormat="1" x14ac:dyDescent="0.35"/>
    <row r="3868" customFormat="1" x14ac:dyDescent="0.35"/>
    <row r="3869" customFormat="1" x14ac:dyDescent="0.35"/>
    <row r="3870" customFormat="1" x14ac:dyDescent="0.35"/>
    <row r="3871" customFormat="1" x14ac:dyDescent="0.35"/>
    <row r="3872" customFormat="1" x14ac:dyDescent="0.35"/>
    <row r="3873" customFormat="1" x14ac:dyDescent="0.35"/>
    <row r="3874" customFormat="1" x14ac:dyDescent="0.35"/>
    <row r="3875" customFormat="1" x14ac:dyDescent="0.35"/>
    <row r="3876" customFormat="1" x14ac:dyDescent="0.35"/>
    <row r="3877" customFormat="1" x14ac:dyDescent="0.35"/>
    <row r="3878" customFormat="1" x14ac:dyDescent="0.35"/>
    <row r="3879" customFormat="1" x14ac:dyDescent="0.35"/>
    <row r="3880" customFormat="1" x14ac:dyDescent="0.35"/>
    <row r="3881" customFormat="1" x14ac:dyDescent="0.35"/>
    <row r="3882" customFormat="1" x14ac:dyDescent="0.35"/>
    <row r="3883" customFormat="1" x14ac:dyDescent="0.35"/>
    <row r="3884" customFormat="1" x14ac:dyDescent="0.35"/>
    <row r="3885" customFormat="1" x14ac:dyDescent="0.35"/>
    <row r="3886" customFormat="1" x14ac:dyDescent="0.35"/>
    <row r="3887" customFormat="1" x14ac:dyDescent="0.35"/>
    <row r="3888" customFormat="1" x14ac:dyDescent="0.35"/>
    <row r="3889" customFormat="1" x14ac:dyDescent="0.35"/>
    <row r="3890" customFormat="1" x14ac:dyDescent="0.35"/>
    <row r="3891" customFormat="1" x14ac:dyDescent="0.35"/>
    <row r="3892" customFormat="1" x14ac:dyDescent="0.35"/>
    <row r="3893" customFormat="1" x14ac:dyDescent="0.35"/>
    <row r="3894" customFormat="1" x14ac:dyDescent="0.35"/>
    <row r="3895" customFormat="1" x14ac:dyDescent="0.35"/>
    <row r="3896" customFormat="1" x14ac:dyDescent="0.35"/>
    <row r="3897" customFormat="1" x14ac:dyDescent="0.35"/>
    <row r="3898" customFormat="1" x14ac:dyDescent="0.35"/>
    <row r="3899" customFormat="1" x14ac:dyDescent="0.35"/>
    <row r="3900" customFormat="1" x14ac:dyDescent="0.35"/>
    <row r="3901" customFormat="1" x14ac:dyDescent="0.35"/>
    <row r="3902" customFormat="1" x14ac:dyDescent="0.35"/>
    <row r="3903" customFormat="1" x14ac:dyDescent="0.35"/>
    <row r="3904" customFormat="1" x14ac:dyDescent="0.35"/>
    <row r="3905" customFormat="1" x14ac:dyDescent="0.35"/>
    <row r="3906" customFormat="1" x14ac:dyDescent="0.35"/>
    <row r="3907" customFormat="1" x14ac:dyDescent="0.35"/>
    <row r="3908" customFormat="1" x14ac:dyDescent="0.35"/>
    <row r="3909" customFormat="1" x14ac:dyDescent="0.35"/>
    <row r="3910" customFormat="1" x14ac:dyDescent="0.35"/>
    <row r="3911" customFormat="1" x14ac:dyDescent="0.35"/>
    <row r="3912" customFormat="1" x14ac:dyDescent="0.35"/>
    <row r="3913" customFormat="1" x14ac:dyDescent="0.35"/>
    <row r="3914" customFormat="1" x14ac:dyDescent="0.35"/>
    <row r="3915" customFormat="1" x14ac:dyDescent="0.35"/>
    <row r="3916" customFormat="1" x14ac:dyDescent="0.35"/>
    <row r="3917" customFormat="1" x14ac:dyDescent="0.35"/>
    <row r="3918" customFormat="1" x14ac:dyDescent="0.35"/>
    <row r="3919" customFormat="1" x14ac:dyDescent="0.35"/>
    <row r="3920" customFormat="1" x14ac:dyDescent="0.35"/>
    <row r="3921" customFormat="1" x14ac:dyDescent="0.35"/>
    <row r="3922" customFormat="1" x14ac:dyDescent="0.35"/>
    <row r="3923" customFormat="1" x14ac:dyDescent="0.35"/>
    <row r="3924" customFormat="1" x14ac:dyDescent="0.35"/>
    <row r="3925" customFormat="1" x14ac:dyDescent="0.35"/>
    <row r="3926" customFormat="1" x14ac:dyDescent="0.35"/>
    <row r="3927" customFormat="1" x14ac:dyDescent="0.35"/>
    <row r="3928" customFormat="1" x14ac:dyDescent="0.35"/>
    <row r="3929" customFormat="1" x14ac:dyDescent="0.35"/>
    <row r="3930" customFormat="1" x14ac:dyDescent="0.35"/>
    <row r="3931" customFormat="1" x14ac:dyDescent="0.35"/>
    <row r="3932" customFormat="1" x14ac:dyDescent="0.35"/>
    <row r="3933" customFormat="1" x14ac:dyDescent="0.35"/>
    <row r="3934" customFormat="1" x14ac:dyDescent="0.35"/>
    <row r="3935" customFormat="1" x14ac:dyDescent="0.35"/>
    <row r="3936" customFormat="1" x14ac:dyDescent="0.35"/>
    <row r="3937" customFormat="1" x14ac:dyDescent="0.35"/>
    <row r="3938" customFormat="1" x14ac:dyDescent="0.35"/>
    <row r="3939" customFormat="1" x14ac:dyDescent="0.35"/>
    <row r="3940" customFormat="1" x14ac:dyDescent="0.35"/>
    <row r="3941" customFormat="1" x14ac:dyDescent="0.35"/>
    <row r="3942" customFormat="1" x14ac:dyDescent="0.35"/>
    <row r="3943" customFormat="1" x14ac:dyDescent="0.35"/>
    <row r="3944" customFormat="1" x14ac:dyDescent="0.35"/>
    <row r="3945" customFormat="1" x14ac:dyDescent="0.35"/>
    <row r="3946" customFormat="1" x14ac:dyDescent="0.35"/>
    <row r="3947" customFormat="1" x14ac:dyDescent="0.35"/>
    <row r="3948" customFormat="1" x14ac:dyDescent="0.35"/>
    <row r="3949" customFormat="1" x14ac:dyDescent="0.35"/>
    <row r="3950" customFormat="1" x14ac:dyDescent="0.35"/>
    <row r="3951" customFormat="1" x14ac:dyDescent="0.35"/>
    <row r="3952" customFormat="1" x14ac:dyDescent="0.35"/>
    <row r="3953" customFormat="1" x14ac:dyDescent="0.35"/>
    <row r="3954" customFormat="1" x14ac:dyDescent="0.35"/>
    <row r="3955" customFormat="1" x14ac:dyDescent="0.35"/>
    <row r="3956" customFormat="1" x14ac:dyDescent="0.35"/>
    <row r="3957" customFormat="1" x14ac:dyDescent="0.35"/>
    <row r="3958" customFormat="1" x14ac:dyDescent="0.35"/>
    <row r="3959" customFormat="1" x14ac:dyDescent="0.35"/>
    <row r="3960" customFormat="1" x14ac:dyDescent="0.35"/>
    <row r="3961" customFormat="1" x14ac:dyDescent="0.35"/>
    <row r="3962" customFormat="1" x14ac:dyDescent="0.35"/>
    <row r="3963" customFormat="1" x14ac:dyDescent="0.35"/>
    <row r="3964" customFormat="1" x14ac:dyDescent="0.35"/>
    <row r="3965" customFormat="1" x14ac:dyDescent="0.35"/>
    <row r="3966" customFormat="1" x14ac:dyDescent="0.35"/>
    <row r="3967" customFormat="1" x14ac:dyDescent="0.35"/>
    <row r="3968" customFormat="1" x14ac:dyDescent="0.35"/>
    <row r="3969" customFormat="1" x14ac:dyDescent="0.35"/>
    <row r="3970" customFormat="1" x14ac:dyDescent="0.35"/>
    <row r="3971" customFormat="1" x14ac:dyDescent="0.35"/>
    <row r="3972" customFormat="1" x14ac:dyDescent="0.35"/>
    <row r="3973" customFormat="1" x14ac:dyDescent="0.35"/>
    <row r="3974" customFormat="1" x14ac:dyDescent="0.35"/>
    <row r="3975" customFormat="1" x14ac:dyDescent="0.35"/>
    <row r="3976" customFormat="1" x14ac:dyDescent="0.35"/>
    <row r="3977" customFormat="1" x14ac:dyDescent="0.35"/>
    <row r="3978" customFormat="1" x14ac:dyDescent="0.35"/>
    <row r="3979" customFormat="1" x14ac:dyDescent="0.35"/>
    <row r="3980" customFormat="1" x14ac:dyDescent="0.35"/>
    <row r="3981" customFormat="1" x14ac:dyDescent="0.35"/>
    <row r="3982" customFormat="1" x14ac:dyDescent="0.35"/>
    <row r="3983" customFormat="1" x14ac:dyDescent="0.35"/>
    <row r="3984" customFormat="1" x14ac:dyDescent="0.35"/>
    <row r="3985" customFormat="1" x14ac:dyDescent="0.35"/>
    <row r="3986" customFormat="1" x14ac:dyDescent="0.35"/>
    <row r="3987" customFormat="1" x14ac:dyDescent="0.35"/>
    <row r="3988" customFormat="1" x14ac:dyDescent="0.35"/>
    <row r="3989" customFormat="1" x14ac:dyDescent="0.35"/>
    <row r="3990" customFormat="1" x14ac:dyDescent="0.35"/>
    <row r="3991" customFormat="1" x14ac:dyDescent="0.35"/>
    <row r="3992" customFormat="1" x14ac:dyDescent="0.35"/>
    <row r="3993" customFormat="1" x14ac:dyDescent="0.35"/>
    <row r="3994" customFormat="1" x14ac:dyDescent="0.35"/>
    <row r="3995" customFormat="1" x14ac:dyDescent="0.35"/>
    <row r="3996" customFormat="1" x14ac:dyDescent="0.35"/>
    <row r="3997" customFormat="1" x14ac:dyDescent="0.35"/>
    <row r="3998" customFormat="1" x14ac:dyDescent="0.35"/>
    <row r="3999" customFormat="1" x14ac:dyDescent="0.35"/>
    <row r="4000" customFormat="1" x14ac:dyDescent="0.35"/>
    <row r="4001" customFormat="1" x14ac:dyDescent="0.35"/>
    <row r="4002" customFormat="1" x14ac:dyDescent="0.35"/>
    <row r="4003" customFormat="1" x14ac:dyDescent="0.35"/>
    <row r="4004" customFormat="1" x14ac:dyDescent="0.35"/>
    <row r="4005" customFormat="1" x14ac:dyDescent="0.35"/>
    <row r="4006" customFormat="1" x14ac:dyDescent="0.35"/>
    <row r="4007" customFormat="1" x14ac:dyDescent="0.35"/>
    <row r="4008" customFormat="1" x14ac:dyDescent="0.35"/>
    <row r="4009" customFormat="1" x14ac:dyDescent="0.35"/>
    <row r="4010" customFormat="1" x14ac:dyDescent="0.35"/>
    <row r="4011" customFormat="1" x14ac:dyDescent="0.35"/>
    <row r="4012" customFormat="1" x14ac:dyDescent="0.35"/>
    <row r="4013" customFormat="1" x14ac:dyDescent="0.35"/>
    <row r="4014" customFormat="1" x14ac:dyDescent="0.35"/>
    <row r="4015" customFormat="1" x14ac:dyDescent="0.35"/>
    <row r="4016" customFormat="1" x14ac:dyDescent="0.35"/>
    <row r="4017" customFormat="1" x14ac:dyDescent="0.35"/>
    <row r="4018" customFormat="1" x14ac:dyDescent="0.35"/>
    <row r="4019" customFormat="1" x14ac:dyDescent="0.35"/>
    <row r="4020" customFormat="1" x14ac:dyDescent="0.35"/>
    <row r="4021" customFormat="1" x14ac:dyDescent="0.35"/>
    <row r="4022" customFormat="1" x14ac:dyDescent="0.35"/>
    <row r="4023" customFormat="1" x14ac:dyDescent="0.35"/>
    <row r="4024" customFormat="1" x14ac:dyDescent="0.35"/>
    <row r="4025" customFormat="1" x14ac:dyDescent="0.35"/>
    <row r="4026" customFormat="1" x14ac:dyDescent="0.35"/>
    <row r="4027" customFormat="1" x14ac:dyDescent="0.35"/>
    <row r="4028" customFormat="1" x14ac:dyDescent="0.35"/>
    <row r="4029" customFormat="1" x14ac:dyDescent="0.35"/>
    <row r="4030" customFormat="1" x14ac:dyDescent="0.35"/>
    <row r="4031" customFormat="1" x14ac:dyDescent="0.35"/>
    <row r="4032" customFormat="1" x14ac:dyDescent="0.35"/>
    <row r="4033" customFormat="1" x14ac:dyDescent="0.35"/>
    <row r="4034" customFormat="1" x14ac:dyDescent="0.35"/>
    <row r="4035" customFormat="1" x14ac:dyDescent="0.35"/>
    <row r="4036" customFormat="1" x14ac:dyDescent="0.35"/>
    <row r="4037" customFormat="1" x14ac:dyDescent="0.35"/>
    <row r="4038" customFormat="1" x14ac:dyDescent="0.35"/>
    <row r="4039" customFormat="1" x14ac:dyDescent="0.35"/>
    <row r="4040" customFormat="1" x14ac:dyDescent="0.35"/>
    <row r="4041" customFormat="1" x14ac:dyDescent="0.35"/>
    <row r="4042" customFormat="1" x14ac:dyDescent="0.35"/>
    <row r="4043" customFormat="1" x14ac:dyDescent="0.35"/>
    <row r="4044" customFormat="1" x14ac:dyDescent="0.35"/>
    <row r="4045" customFormat="1" x14ac:dyDescent="0.35"/>
    <row r="4046" customFormat="1" x14ac:dyDescent="0.35"/>
    <row r="4047" customFormat="1" x14ac:dyDescent="0.35"/>
    <row r="4048" customFormat="1" x14ac:dyDescent="0.35"/>
    <row r="4049" customFormat="1" x14ac:dyDescent="0.35"/>
    <row r="4050" customFormat="1" x14ac:dyDescent="0.35"/>
    <row r="4051" customFormat="1" x14ac:dyDescent="0.35"/>
    <row r="4052" customFormat="1" x14ac:dyDescent="0.35"/>
    <row r="4053" customFormat="1" x14ac:dyDescent="0.35"/>
    <row r="4054" customFormat="1" x14ac:dyDescent="0.35"/>
    <row r="4055" customFormat="1" x14ac:dyDescent="0.35"/>
    <row r="4056" customFormat="1" x14ac:dyDescent="0.35"/>
    <row r="4057" customFormat="1" x14ac:dyDescent="0.35"/>
    <row r="4058" customFormat="1" x14ac:dyDescent="0.35"/>
    <row r="4059" customFormat="1" x14ac:dyDescent="0.35"/>
    <row r="4060" customFormat="1" x14ac:dyDescent="0.35"/>
    <row r="4061" customFormat="1" x14ac:dyDescent="0.35"/>
    <row r="4062" customFormat="1" x14ac:dyDescent="0.35"/>
    <row r="4063" customFormat="1" x14ac:dyDescent="0.35"/>
    <row r="4064" customFormat="1" x14ac:dyDescent="0.35"/>
    <row r="4065" customFormat="1" x14ac:dyDescent="0.35"/>
    <row r="4066" customFormat="1" x14ac:dyDescent="0.35"/>
    <row r="4067" customFormat="1" x14ac:dyDescent="0.35"/>
    <row r="4068" customFormat="1" x14ac:dyDescent="0.35"/>
    <row r="4069" customFormat="1" x14ac:dyDescent="0.35"/>
    <row r="4070" customFormat="1" x14ac:dyDescent="0.35"/>
    <row r="4071" customFormat="1" x14ac:dyDescent="0.35"/>
    <row r="4072" customFormat="1" x14ac:dyDescent="0.35"/>
    <row r="4073" customFormat="1" x14ac:dyDescent="0.35"/>
    <row r="4074" customFormat="1" x14ac:dyDescent="0.35"/>
    <row r="4075" customFormat="1" x14ac:dyDescent="0.35"/>
    <row r="4076" customFormat="1" x14ac:dyDescent="0.35"/>
    <row r="4077" customFormat="1" x14ac:dyDescent="0.35"/>
    <row r="4078" customFormat="1" x14ac:dyDescent="0.35"/>
    <row r="4079" customFormat="1" x14ac:dyDescent="0.35"/>
    <row r="4080" customFormat="1" x14ac:dyDescent="0.35"/>
    <row r="4081" customFormat="1" x14ac:dyDescent="0.35"/>
    <row r="4082" customFormat="1" x14ac:dyDescent="0.35"/>
    <row r="4083" customFormat="1" x14ac:dyDescent="0.35"/>
    <row r="4084" customFormat="1" x14ac:dyDescent="0.35"/>
    <row r="4085" customFormat="1" x14ac:dyDescent="0.35"/>
    <row r="4086" customFormat="1" x14ac:dyDescent="0.35"/>
    <row r="4087" customFormat="1" x14ac:dyDescent="0.35"/>
    <row r="4088" customFormat="1" x14ac:dyDescent="0.35"/>
    <row r="4089" customFormat="1" x14ac:dyDescent="0.35"/>
    <row r="4090" customFormat="1" x14ac:dyDescent="0.35"/>
    <row r="4091" customFormat="1" x14ac:dyDescent="0.35"/>
    <row r="4092" customFormat="1" x14ac:dyDescent="0.35"/>
    <row r="4093" customFormat="1" x14ac:dyDescent="0.35"/>
    <row r="4094" customFormat="1" x14ac:dyDescent="0.35"/>
    <row r="4095" customFormat="1" x14ac:dyDescent="0.35"/>
    <row r="4096" customFormat="1" x14ac:dyDescent="0.35"/>
    <row r="4097" customFormat="1" x14ac:dyDescent="0.35"/>
    <row r="4098" customFormat="1" x14ac:dyDescent="0.35"/>
    <row r="4099" customFormat="1" x14ac:dyDescent="0.35"/>
    <row r="4100" customFormat="1" x14ac:dyDescent="0.35"/>
    <row r="4101" customFormat="1" x14ac:dyDescent="0.35"/>
    <row r="4102" customFormat="1" x14ac:dyDescent="0.35"/>
    <row r="4103" customFormat="1" x14ac:dyDescent="0.35"/>
    <row r="4104" customFormat="1" x14ac:dyDescent="0.35"/>
    <row r="4105" customFormat="1" x14ac:dyDescent="0.35"/>
    <row r="4106" customFormat="1" x14ac:dyDescent="0.35"/>
    <row r="4107" customFormat="1" x14ac:dyDescent="0.35"/>
    <row r="4108" customFormat="1" x14ac:dyDescent="0.35"/>
    <row r="4109" customFormat="1" x14ac:dyDescent="0.35"/>
    <row r="4110" customFormat="1" x14ac:dyDescent="0.35"/>
    <row r="4111" customFormat="1" x14ac:dyDescent="0.35"/>
    <row r="4112" customFormat="1" x14ac:dyDescent="0.35"/>
    <row r="4113" customFormat="1" x14ac:dyDescent="0.35"/>
    <row r="4114" customFormat="1" x14ac:dyDescent="0.35"/>
    <row r="4115" customFormat="1" x14ac:dyDescent="0.35"/>
    <row r="4116" customFormat="1" x14ac:dyDescent="0.35"/>
    <row r="4117" customFormat="1" x14ac:dyDescent="0.35"/>
    <row r="4118" customFormat="1" x14ac:dyDescent="0.35"/>
    <row r="4119" customFormat="1" x14ac:dyDescent="0.35"/>
    <row r="4120" customFormat="1" x14ac:dyDescent="0.35"/>
    <row r="4121" customFormat="1" x14ac:dyDescent="0.35"/>
    <row r="4122" customFormat="1" x14ac:dyDescent="0.35"/>
    <row r="4123" customFormat="1" x14ac:dyDescent="0.35"/>
    <row r="4124" customFormat="1" x14ac:dyDescent="0.35"/>
    <row r="4125" customFormat="1" x14ac:dyDescent="0.35"/>
    <row r="4126" customFormat="1" x14ac:dyDescent="0.35"/>
    <row r="4127" customFormat="1" x14ac:dyDescent="0.35"/>
    <row r="4128" customFormat="1" x14ac:dyDescent="0.35"/>
    <row r="4129" customFormat="1" x14ac:dyDescent="0.35"/>
    <row r="4130" customFormat="1" x14ac:dyDescent="0.35"/>
    <row r="4131" customFormat="1" x14ac:dyDescent="0.35"/>
    <row r="4132" customFormat="1" x14ac:dyDescent="0.35"/>
    <row r="4133" customFormat="1" x14ac:dyDescent="0.35"/>
    <row r="4134" customFormat="1" x14ac:dyDescent="0.35"/>
    <row r="4135" customFormat="1" x14ac:dyDescent="0.35"/>
    <row r="4136" customFormat="1" x14ac:dyDescent="0.35"/>
    <row r="4137" customFormat="1" x14ac:dyDescent="0.35"/>
    <row r="4138" customFormat="1" x14ac:dyDescent="0.35"/>
    <row r="4139" customFormat="1" x14ac:dyDescent="0.35"/>
    <row r="4140" customFormat="1" x14ac:dyDescent="0.35"/>
    <row r="4141" customFormat="1" x14ac:dyDescent="0.35"/>
    <row r="4142" customFormat="1" x14ac:dyDescent="0.35"/>
    <row r="4143" customFormat="1" x14ac:dyDescent="0.35"/>
    <row r="4144" customFormat="1" x14ac:dyDescent="0.35"/>
    <row r="4145" customFormat="1" x14ac:dyDescent="0.35"/>
    <row r="4146" customFormat="1" x14ac:dyDescent="0.35"/>
    <row r="4147" customFormat="1" x14ac:dyDescent="0.35"/>
    <row r="4148" customFormat="1" x14ac:dyDescent="0.35"/>
    <row r="4149" customFormat="1" x14ac:dyDescent="0.35"/>
    <row r="4150" customFormat="1" x14ac:dyDescent="0.35"/>
    <row r="4151" customFormat="1" x14ac:dyDescent="0.35"/>
    <row r="4152" customFormat="1" x14ac:dyDescent="0.35"/>
    <row r="4153" customFormat="1" x14ac:dyDescent="0.35"/>
    <row r="4154" customFormat="1" x14ac:dyDescent="0.35"/>
    <row r="4155" customFormat="1" x14ac:dyDescent="0.35"/>
    <row r="4156" customFormat="1" x14ac:dyDescent="0.35"/>
    <row r="4157" customFormat="1" x14ac:dyDescent="0.35"/>
    <row r="4158" customFormat="1" x14ac:dyDescent="0.35"/>
    <row r="4159" customFormat="1" x14ac:dyDescent="0.35"/>
    <row r="4160" customFormat="1" x14ac:dyDescent="0.35"/>
    <row r="4161" customFormat="1" x14ac:dyDescent="0.35"/>
    <row r="4162" customFormat="1" x14ac:dyDescent="0.35"/>
    <row r="4163" customFormat="1" x14ac:dyDescent="0.35"/>
    <row r="4164" customFormat="1" x14ac:dyDescent="0.35"/>
    <row r="4165" customFormat="1" x14ac:dyDescent="0.35"/>
    <row r="4166" customFormat="1" x14ac:dyDescent="0.35"/>
    <row r="4167" customFormat="1" x14ac:dyDescent="0.35"/>
    <row r="4168" customFormat="1" x14ac:dyDescent="0.35"/>
    <row r="4169" customFormat="1" x14ac:dyDescent="0.35"/>
    <row r="4170" customFormat="1" x14ac:dyDescent="0.35"/>
    <row r="4171" customFormat="1" x14ac:dyDescent="0.35"/>
    <row r="4172" customFormat="1" x14ac:dyDescent="0.35"/>
    <row r="4173" customFormat="1" x14ac:dyDescent="0.35"/>
    <row r="4174" customFormat="1" x14ac:dyDescent="0.35"/>
    <row r="4175" customFormat="1" x14ac:dyDescent="0.35"/>
    <row r="4176" customFormat="1" x14ac:dyDescent="0.35"/>
    <row r="4177" customFormat="1" x14ac:dyDescent="0.35"/>
    <row r="4178" customFormat="1" x14ac:dyDescent="0.35"/>
    <row r="4179" customFormat="1" x14ac:dyDescent="0.35"/>
    <row r="4180" customFormat="1" x14ac:dyDescent="0.35"/>
    <row r="4181" customFormat="1" x14ac:dyDescent="0.35"/>
    <row r="4182" customFormat="1" x14ac:dyDescent="0.35"/>
    <row r="4183" customFormat="1" x14ac:dyDescent="0.35"/>
    <row r="4184" customFormat="1" x14ac:dyDescent="0.35"/>
    <row r="4185" customFormat="1" x14ac:dyDescent="0.35"/>
    <row r="4186" customFormat="1" x14ac:dyDescent="0.35"/>
    <row r="4187" customFormat="1" x14ac:dyDescent="0.35"/>
    <row r="4188" customFormat="1" x14ac:dyDescent="0.35"/>
    <row r="4189" customFormat="1" x14ac:dyDescent="0.35"/>
    <row r="4190" customFormat="1" x14ac:dyDescent="0.35"/>
    <row r="4191" customFormat="1" x14ac:dyDescent="0.35"/>
    <row r="4192" customFormat="1" x14ac:dyDescent="0.35"/>
    <row r="4193" customFormat="1" x14ac:dyDescent="0.35"/>
    <row r="4194" customFormat="1" x14ac:dyDescent="0.35"/>
    <row r="4195" customFormat="1" x14ac:dyDescent="0.35"/>
    <row r="4196" customFormat="1" x14ac:dyDescent="0.35"/>
    <row r="4197" customFormat="1" x14ac:dyDescent="0.35"/>
    <row r="4198" customFormat="1" x14ac:dyDescent="0.35"/>
    <row r="4199" customFormat="1" x14ac:dyDescent="0.35"/>
    <row r="4200" customFormat="1" x14ac:dyDescent="0.35"/>
    <row r="4201" customFormat="1" x14ac:dyDescent="0.35"/>
    <row r="4202" customFormat="1" x14ac:dyDescent="0.35"/>
    <row r="4203" customFormat="1" x14ac:dyDescent="0.35"/>
    <row r="4204" customFormat="1" x14ac:dyDescent="0.35"/>
    <row r="4205" customFormat="1" x14ac:dyDescent="0.35"/>
    <row r="4206" customFormat="1" x14ac:dyDescent="0.35"/>
    <row r="4207" customFormat="1" x14ac:dyDescent="0.35"/>
    <row r="4208" customFormat="1" x14ac:dyDescent="0.35"/>
    <row r="4209" customFormat="1" x14ac:dyDescent="0.35"/>
    <row r="4210" customFormat="1" x14ac:dyDescent="0.35"/>
    <row r="4211" customFormat="1" x14ac:dyDescent="0.35"/>
    <row r="4212" customFormat="1" x14ac:dyDescent="0.35"/>
    <row r="4213" customFormat="1" x14ac:dyDescent="0.35"/>
    <row r="4214" customFormat="1" x14ac:dyDescent="0.35"/>
    <row r="4215" customFormat="1" x14ac:dyDescent="0.35"/>
    <row r="4216" customFormat="1" x14ac:dyDescent="0.35"/>
    <row r="4217" customFormat="1" x14ac:dyDescent="0.35"/>
    <row r="4218" customFormat="1" x14ac:dyDescent="0.35"/>
    <row r="4219" customFormat="1" x14ac:dyDescent="0.35"/>
    <row r="4220" customFormat="1" x14ac:dyDescent="0.35"/>
    <row r="4221" customFormat="1" x14ac:dyDescent="0.35"/>
    <row r="4222" customFormat="1" x14ac:dyDescent="0.35"/>
    <row r="4223" customFormat="1" x14ac:dyDescent="0.35"/>
    <row r="4224" customFormat="1" x14ac:dyDescent="0.35"/>
    <row r="4225" customFormat="1" x14ac:dyDescent="0.35"/>
    <row r="4226" customFormat="1" x14ac:dyDescent="0.35"/>
    <row r="4227" customFormat="1" x14ac:dyDescent="0.35"/>
    <row r="4228" customFormat="1" x14ac:dyDescent="0.35"/>
    <row r="4229" customFormat="1" x14ac:dyDescent="0.35"/>
    <row r="4230" customFormat="1" x14ac:dyDescent="0.35"/>
    <row r="4231" customFormat="1" x14ac:dyDescent="0.35"/>
    <row r="4232" customFormat="1" x14ac:dyDescent="0.35"/>
    <row r="4233" customFormat="1" x14ac:dyDescent="0.35"/>
    <row r="4234" customFormat="1" x14ac:dyDescent="0.35"/>
    <row r="4235" customFormat="1" x14ac:dyDescent="0.35"/>
    <row r="4236" customFormat="1" x14ac:dyDescent="0.35"/>
    <row r="4237" customFormat="1" x14ac:dyDescent="0.35"/>
    <row r="4238" customFormat="1" x14ac:dyDescent="0.35"/>
    <row r="4239" customFormat="1" x14ac:dyDescent="0.35"/>
    <row r="4240" customFormat="1" x14ac:dyDescent="0.35"/>
    <row r="4241" customFormat="1" x14ac:dyDescent="0.35"/>
    <row r="4242" customFormat="1" x14ac:dyDescent="0.35"/>
    <row r="4243" customFormat="1" x14ac:dyDescent="0.35"/>
    <row r="4244" customFormat="1" x14ac:dyDescent="0.35"/>
    <row r="4245" customFormat="1" x14ac:dyDescent="0.35"/>
    <row r="4246" customFormat="1" x14ac:dyDescent="0.35"/>
    <row r="4247" customFormat="1" x14ac:dyDescent="0.35"/>
    <row r="4248" customFormat="1" x14ac:dyDescent="0.35"/>
    <row r="4249" customFormat="1" x14ac:dyDescent="0.35"/>
    <row r="4250" customFormat="1" x14ac:dyDescent="0.35"/>
    <row r="4251" customFormat="1" x14ac:dyDescent="0.35"/>
    <row r="4252" customFormat="1" x14ac:dyDescent="0.35"/>
    <row r="4253" customFormat="1" x14ac:dyDescent="0.35"/>
    <row r="4254" customFormat="1" x14ac:dyDescent="0.35"/>
    <row r="4255" customFormat="1" x14ac:dyDescent="0.35"/>
    <row r="4256" customFormat="1" x14ac:dyDescent="0.35"/>
    <row r="4257" customFormat="1" x14ac:dyDescent="0.35"/>
    <row r="4258" customFormat="1" x14ac:dyDescent="0.35"/>
    <row r="4259" customFormat="1" x14ac:dyDescent="0.35"/>
    <row r="4260" customFormat="1" x14ac:dyDescent="0.35"/>
    <row r="4261" customFormat="1" x14ac:dyDescent="0.35"/>
    <row r="4262" customFormat="1" x14ac:dyDescent="0.35"/>
    <row r="4263" customFormat="1" x14ac:dyDescent="0.35"/>
    <row r="4264" customFormat="1" x14ac:dyDescent="0.35"/>
    <row r="4265" customFormat="1" x14ac:dyDescent="0.35"/>
    <row r="4266" customFormat="1" x14ac:dyDescent="0.35"/>
    <row r="4267" customFormat="1" x14ac:dyDescent="0.35"/>
    <row r="4268" customFormat="1" x14ac:dyDescent="0.35"/>
    <row r="4269" customFormat="1" x14ac:dyDescent="0.35"/>
    <row r="4270" customFormat="1" x14ac:dyDescent="0.35"/>
    <row r="4271" customFormat="1" x14ac:dyDescent="0.35"/>
    <row r="4272" customFormat="1" x14ac:dyDescent="0.35"/>
    <row r="4273" customFormat="1" x14ac:dyDescent="0.35"/>
    <row r="4274" customFormat="1" x14ac:dyDescent="0.35"/>
    <row r="4275" customFormat="1" x14ac:dyDescent="0.35"/>
    <row r="4276" customFormat="1" x14ac:dyDescent="0.35"/>
    <row r="4277" customFormat="1" x14ac:dyDescent="0.35"/>
    <row r="4278" customFormat="1" x14ac:dyDescent="0.35"/>
    <row r="4279" customFormat="1" x14ac:dyDescent="0.35"/>
    <row r="4280" customFormat="1" x14ac:dyDescent="0.35"/>
    <row r="4281" customFormat="1" x14ac:dyDescent="0.35"/>
    <row r="4282" customFormat="1" x14ac:dyDescent="0.35"/>
    <row r="4283" customFormat="1" x14ac:dyDescent="0.35"/>
    <row r="4284" customFormat="1" x14ac:dyDescent="0.35"/>
    <row r="4285" customFormat="1" x14ac:dyDescent="0.35"/>
    <row r="4286" customFormat="1" x14ac:dyDescent="0.35"/>
    <row r="4287" customFormat="1" x14ac:dyDescent="0.35"/>
    <row r="4288" customFormat="1" x14ac:dyDescent="0.35"/>
    <row r="4289" customFormat="1" x14ac:dyDescent="0.35"/>
    <row r="4290" customFormat="1" x14ac:dyDescent="0.35"/>
    <row r="4291" customFormat="1" x14ac:dyDescent="0.35"/>
    <row r="4292" customFormat="1" x14ac:dyDescent="0.35"/>
    <row r="4293" customFormat="1" x14ac:dyDescent="0.35"/>
    <row r="4294" customFormat="1" x14ac:dyDescent="0.35"/>
    <row r="4295" customFormat="1" x14ac:dyDescent="0.35"/>
    <row r="4296" customFormat="1" x14ac:dyDescent="0.35"/>
    <row r="4297" customFormat="1" x14ac:dyDescent="0.35"/>
    <row r="4298" customFormat="1" x14ac:dyDescent="0.35"/>
    <row r="4299" customFormat="1" x14ac:dyDescent="0.35"/>
    <row r="4300" customFormat="1" x14ac:dyDescent="0.35"/>
    <row r="4301" customFormat="1" x14ac:dyDescent="0.35"/>
    <row r="4302" customFormat="1" x14ac:dyDescent="0.35"/>
    <row r="4303" customFormat="1" x14ac:dyDescent="0.35"/>
    <row r="4304" customFormat="1" x14ac:dyDescent="0.35"/>
    <row r="4305" customFormat="1" x14ac:dyDescent="0.35"/>
    <row r="4306" customFormat="1" x14ac:dyDescent="0.35"/>
    <row r="4307" customFormat="1" x14ac:dyDescent="0.35"/>
    <row r="4308" customFormat="1" x14ac:dyDescent="0.35"/>
    <row r="4309" customFormat="1" x14ac:dyDescent="0.35"/>
    <row r="4310" customFormat="1" x14ac:dyDescent="0.35"/>
    <row r="4311" customFormat="1" x14ac:dyDescent="0.35"/>
    <row r="4312" customFormat="1" x14ac:dyDescent="0.35"/>
    <row r="4313" customFormat="1" x14ac:dyDescent="0.35"/>
    <row r="4314" customFormat="1" x14ac:dyDescent="0.35"/>
    <row r="4315" customFormat="1" x14ac:dyDescent="0.35"/>
    <row r="4316" customFormat="1" x14ac:dyDescent="0.35"/>
    <row r="4317" customFormat="1" x14ac:dyDescent="0.35"/>
    <row r="4318" customFormat="1" x14ac:dyDescent="0.35"/>
    <row r="4319" customFormat="1" x14ac:dyDescent="0.35"/>
    <row r="4320" customFormat="1" x14ac:dyDescent="0.35"/>
    <row r="4321" customFormat="1" x14ac:dyDescent="0.35"/>
    <row r="4322" customFormat="1" x14ac:dyDescent="0.35"/>
    <row r="4323" customFormat="1" x14ac:dyDescent="0.35"/>
    <row r="4324" customFormat="1" x14ac:dyDescent="0.35"/>
    <row r="4325" customFormat="1" x14ac:dyDescent="0.35"/>
    <row r="4326" customFormat="1" x14ac:dyDescent="0.35"/>
    <row r="4327" customFormat="1" x14ac:dyDescent="0.35"/>
    <row r="4328" customFormat="1" x14ac:dyDescent="0.35"/>
    <row r="4329" customFormat="1" x14ac:dyDescent="0.35"/>
    <row r="4330" customFormat="1" x14ac:dyDescent="0.35"/>
    <row r="4331" customFormat="1" x14ac:dyDescent="0.35"/>
    <row r="4332" customFormat="1" x14ac:dyDescent="0.35"/>
    <row r="4333" customFormat="1" x14ac:dyDescent="0.35"/>
    <row r="4334" customFormat="1" x14ac:dyDescent="0.35"/>
    <row r="4335" customFormat="1" x14ac:dyDescent="0.35"/>
    <row r="4336" customFormat="1" x14ac:dyDescent="0.35"/>
    <row r="4337" customFormat="1" x14ac:dyDescent="0.35"/>
    <row r="4338" customFormat="1" x14ac:dyDescent="0.35"/>
    <row r="4339" customFormat="1" x14ac:dyDescent="0.35"/>
    <row r="4340" customFormat="1" x14ac:dyDescent="0.35"/>
    <row r="4341" customFormat="1" x14ac:dyDescent="0.35"/>
    <row r="4342" customFormat="1" x14ac:dyDescent="0.35"/>
    <row r="4343" customFormat="1" x14ac:dyDescent="0.35"/>
    <row r="4344" customFormat="1" x14ac:dyDescent="0.35"/>
    <row r="4345" customFormat="1" x14ac:dyDescent="0.35"/>
    <row r="4346" customFormat="1" x14ac:dyDescent="0.35"/>
    <row r="4347" customFormat="1" x14ac:dyDescent="0.35"/>
    <row r="4348" customFormat="1" x14ac:dyDescent="0.35"/>
    <row r="4349" customFormat="1" x14ac:dyDescent="0.35"/>
    <row r="4350" customFormat="1" x14ac:dyDescent="0.35"/>
    <row r="4351" customFormat="1" x14ac:dyDescent="0.35"/>
    <row r="4352" customFormat="1" x14ac:dyDescent="0.35"/>
    <row r="4353" customFormat="1" x14ac:dyDescent="0.35"/>
    <row r="4354" customFormat="1" x14ac:dyDescent="0.35"/>
    <row r="4355" customFormat="1" x14ac:dyDescent="0.35"/>
    <row r="4356" customFormat="1" x14ac:dyDescent="0.35"/>
    <row r="4357" customFormat="1" x14ac:dyDescent="0.35"/>
    <row r="4358" customFormat="1" x14ac:dyDescent="0.35"/>
    <row r="4359" customFormat="1" x14ac:dyDescent="0.35"/>
    <row r="4360" customFormat="1" x14ac:dyDescent="0.35"/>
    <row r="4361" customFormat="1" x14ac:dyDescent="0.35"/>
    <row r="4362" customFormat="1" x14ac:dyDescent="0.35"/>
    <row r="4363" customFormat="1" x14ac:dyDescent="0.35"/>
    <row r="4364" customFormat="1" x14ac:dyDescent="0.35"/>
    <row r="4365" customFormat="1" x14ac:dyDescent="0.35"/>
    <row r="4366" customFormat="1" x14ac:dyDescent="0.35"/>
    <row r="4367" customFormat="1" x14ac:dyDescent="0.35"/>
    <row r="4368" customFormat="1" x14ac:dyDescent="0.35"/>
    <row r="4369" customFormat="1" x14ac:dyDescent="0.35"/>
    <row r="4370" customFormat="1" x14ac:dyDescent="0.35"/>
    <row r="4371" customFormat="1" x14ac:dyDescent="0.35"/>
    <row r="4372" customFormat="1" x14ac:dyDescent="0.35"/>
    <row r="4373" customFormat="1" x14ac:dyDescent="0.35"/>
    <row r="4374" customFormat="1" x14ac:dyDescent="0.35"/>
    <row r="4375" customFormat="1" x14ac:dyDescent="0.35"/>
    <row r="4376" customFormat="1" x14ac:dyDescent="0.35"/>
    <row r="4377" customFormat="1" x14ac:dyDescent="0.35"/>
    <row r="4378" customFormat="1" x14ac:dyDescent="0.35"/>
    <row r="4379" customFormat="1" x14ac:dyDescent="0.35"/>
    <row r="4380" customFormat="1" x14ac:dyDescent="0.35"/>
    <row r="4381" customFormat="1" x14ac:dyDescent="0.35"/>
    <row r="4382" customFormat="1" x14ac:dyDescent="0.35"/>
    <row r="4383" customFormat="1" x14ac:dyDescent="0.35"/>
    <row r="4384" customFormat="1" x14ac:dyDescent="0.35"/>
    <row r="4385" customFormat="1" x14ac:dyDescent="0.35"/>
    <row r="4386" customFormat="1" x14ac:dyDescent="0.35"/>
    <row r="4387" customFormat="1" x14ac:dyDescent="0.35"/>
    <row r="4388" customFormat="1" x14ac:dyDescent="0.35"/>
    <row r="4389" customFormat="1" x14ac:dyDescent="0.35"/>
    <row r="4390" customFormat="1" x14ac:dyDescent="0.35"/>
    <row r="4391" customFormat="1" x14ac:dyDescent="0.35"/>
    <row r="4392" customFormat="1" x14ac:dyDescent="0.35"/>
    <row r="4393" customFormat="1" x14ac:dyDescent="0.35"/>
    <row r="4394" customFormat="1" x14ac:dyDescent="0.35"/>
    <row r="4395" customFormat="1" x14ac:dyDescent="0.35"/>
    <row r="4396" customFormat="1" x14ac:dyDescent="0.35"/>
    <row r="4397" customFormat="1" x14ac:dyDescent="0.35"/>
    <row r="4398" customFormat="1" x14ac:dyDescent="0.35"/>
    <row r="4399" customFormat="1" x14ac:dyDescent="0.35"/>
    <row r="4400" customFormat="1" x14ac:dyDescent="0.35"/>
    <row r="4401" customFormat="1" x14ac:dyDescent="0.35"/>
    <row r="4402" customFormat="1" x14ac:dyDescent="0.35"/>
    <row r="4403" customFormat="1" x14ac:dyDescent="0.35"/>
    <row r="4404" customFormat="1" x14ac:dyDescent="0.35"/>
    <row r="4405" customFormat="1" x14ac:dyDescent="0.35"/>
    <row r="4406" customFormat="1" x14ac:dyDescent="0.35"/>
    <row r="4407" customFormat="1" x14ac:dyDescent="0.35"/>
    <row r="4408" customFormat="1" x14ac:dyDescent="0.35"/>
    <row r="4409" customFormat="1" x14ac:dyDescent="0.35"/>
    <row r="4410" customFormat="1" x14ac:dyDescent="0.35"/>
    <row r="4411" customFormat="1" x14ac:dyDescent="0.35"/>
    <row r="4412" customFormat="1" x14ac:dyDescent="0.35"/>
    <row r="4413" customFormat="1" x14ac:dyDescent="0.35"/>
    <row r="4414" customFormat="1" x14ac:dyDescent="0.35"/>
    <row r="4415" customFormat="1" x14ac:dyDescent="0.35"/>
    <row r="4416" customFormat="1" x14ac:dyDescent="0.35"/>
    <row r="4417" customFormat="1" x14ac:dyDescent="0.35"/>
    <row r="4418" customFormat="1" x14ac:dyDescent="0.35"/>
    <row r="4419" customFormat="1" x14ac:dyDescent="0.35"/>
    <row r="4420" customFormat="1" x14ac:dyDescent="0.35"/>
    <row r="4421" customFormat="1" x14ac:dyDescent="0.35"/>
    <row r="4422" customFormat="1" x14ac:dyDescent="0.35"/>
    <row r="4423" customFormat="1" x14ac:dyDescent="0.35"/>
    <row r="4424" customFormat="1" x14ac:dyDescent="0.35"/>
    <row r="4425" customFormat="1" x14ac:dyDescent="0.35"/>
    <row r="4426" customFormat="1" x14ac:dyDescent="0.35"/>
    <row r="4427" customFormat="1" x14ac:dyDescent="0.35"/>
    <row r="4428" customFormat="1" x14ac:dyDescent="0.35"/>
    <row r="4429" customFormat="1" x14ac:dyDescent="0.35"/>
    <row r="4430" customFormat="1" x14ac:dyDescent="0.35"/>
    <row r="4431" customFormat="1" x14ac:dyDescent="0.35"/>
    <row r="4432" customFormat="1" x14ac:dyDescent="0.35"/>
    <row r="4433" customFormat="1" x14ac:dyDescent="0.35"/>
    <row r="4434" customFormat="1" x14ac:dyDescent="0.35"/>
    <row r="4435" customFormat="1" x14ac:dyDescent="0.35"/>
    <row r="4436" customFormat="1" x14ac:dyDescent="0.35"/>
    <row r="4437" customFormat="1" x14ac:dyDescent="0.35"/>
    <row r="4438" customFormat="1" x14ac:dyDescent="0.35"/>
    <row r="4439" customFormat="1" x14ac:dyDescent="0.35"/>
    <row r="4440" customFormat="1" x14ac:dyDescent="0.35"/>
    <row r="4441" customFormat="1" x14ac:dyDescent="0.35"/>
    <row r="4442" customFormat="1" x14ac:dyDescent="0.35"/>
    <row r="4443" customFormat="1" x14ac:dyDescent="0.35"/>
    <row r="4444" customFormat="1" x14ac:dyDescent="0.35"/>
    <row r="4445" customFormat="1" x14ac:dyDescent="0.35"/>
    <row r="4446" customFormat="1" x14ac:dyDescent="0.35"/>
    <row r="4447" customFormat="1" x14ac:dyDescent="0.35"/>
    <row r="4448" customFormat="1" x14ac:dyDescent="0.35"/>
    <row r="4449" customFormat="1" x14ac:dyDescent="0.35"/>
    <row r="4450" customFormat="1" x14ac:dyDescent="0.35"/>
    <row r="4451" customFormat="1" x14ac:dyDescent="0.35"/>
    <row r="4452" customFormat="1" x14ac:dyDescent="0.35"/>
    <row r="4453" customFormat="1" x14ac:dyDescent="0.35"/>
    <row r="4454" customFormat="1" x14ac:dyDescent="0.35"/>
    <row r="4455" customFormat="1" x14ac:dyDescent="0.35"/>
    <row r="4456" customFormat="1" x14ac:dyDescent="0.35"/>
    <row r="4457" customFormat="1" x14ac:dyDescent="0.35"/>
    <row r="4458" customFormat="1" x14ac:dyDescent="0.35"/>
    <row r="4459" customFormat="1" x14ac:dyDescent="0.35"/>
    <row r="4460" customFormat="1" x14ac:dyDescent="0.35"/>
    <row r="4461" customFormat="1" x14ac:dyDescent="0.35"/>
    <row r="4462" customFormat="1" x14ac:dyDescent="0.35"/>
    <row r="4463" customFormat="1" x14ac:dyDescent="0.35"/>
    <row r="4464" customFormat="1" x14ac:dyDescent="0.35"/>
    <row r="4465" customFormat="1" x14ac:dyDescent="0.35"/>
    <row r="4466" customFormat="1" x14ac:dyDescent="0.35"/>
    <row r="4467" customFormat="1" x14ac:dyDescent="0.35"/>
    <row r="4468" customFormat="1" x14ac:dyDescent="0.35"/>
    <row r="4469" customFormat="1" x14ac:dyDescent="0.35"/>
    <row r="4470" customFormat="1" x14ac:dyDescent="0.35"/>
    <row r="4471" customFormat="1" x14ac:dyDescent="0.35"/>
    <row r="4472" customFormat="1" x14ac:dyDescent="0.35"/>
    <row r="4473" customFormat="1" x14ac:dyDescent="0.35"/>
    <row r="4474" customFormat="1" x14ac:dyDescent="0.35"/>
    <row r="4475" customFormat="1" x14ac:dyDescent="0.35"/>
    <row r="4476" customFormat="1" x14ac:dyDescent="0.35"/>
    <row r="4477" customFormat="1" x14ac:dyDescent="0.35"/>
    <row r="4478" customFormat="1" x14ac:dyDescent="0.35"/>
    <row r="4479" customFormat="1" x14ac:dyDescent="0.35"/>
    <row r="4480" customFormat="1" x14ac:dyDescent="0.35"/>
    <row r="4481" customFormat="1" x14ac:dyDescent="0.35"/>
    <row r="4482" customFormat="1" x14ac:dyDescent="0.35"/>
    <row r="4483" customFormat="1" x14ac:dyDescent="0.35"/>
    <row r="4484" customFormat="1" x14ac:dyDescent="0.35"/>
    <row r="4485" customFormat="1" x14ac:dyDescent="0.35"/>
    <row r="4486" customFormat="1" x14ac:dyDescent="0.35"/>
    <row r="4487" customFormat="1" x14ac:dyDescent="0.35"/>
    <row r="4488" customFormat="1" x14ac:dyDescent="0.35"/>
    <row r="4489" customFormat="1" x14ac:dyDescent="0.35"/>
    <row r="4490" customFormat="1" x14ac:dyDescent="0.35"/>
    <row r="4491" customFormat="1" x14ac:dyDescent="0.35"/>
    <row r="4492" customFormat="1" x14ac:dyDescent="0.35"/>
    <row r="4493" customFormat="1" x14ac:dyDescent="0.35"/>
    <row r="4494" customFormat="1" x14ac:dyDescent="0.35"/>
    <row r="4495" customFormat="1" x14ac:dyDescent="0.35"/>
    <row r="4496" customFormat="1" x14ac:dyDescent="0.35"/>
    <row r="4497" customFormat="1" x14ac:dyDescent="0.35"/>
    <row r="4498" customFormat="1" x14ac:dyDescent="0.35"/>
    <row r="4499" customFormat="1" x14ac:dyDescent="0.35"/>
    <row r="4500" customFormat="1" x14ac:dyDescent="0.35"/>
    <row r="4501" customFormat="1" x14ac:dyDescent="0.35"/>
    <row r="4502" customFormat="1" x14ac:dyDescent="0.35"/>
    <row r="4503" customFormat="1" x14ac:dyDescent="0.35"/>
    <row r="4504" customFormat="1" x14ac:dyDescent="0.35"/>
    <row r="4505" customFormat="1" x14ac:dyDescent="0.35"/>
    <row r="4506" customFormat="1" x14ac:dyDescent="0.35"/>
    <row r="4507" customFormat="1" x14ac:dyDescent="0.35"/>
    <row r="4508" customFormat="1" x14ac:dyDescent="0.35"/>
    <row r="4509" customFormat="1" x14ac:dyDescent="0.35"/>
    <row r="4510" customFormat="1" x14ac:dyDescent="0.35"/>
    <row r="4511" customFormat="1" x14ac:dyDescent="0.35"/>
    <row r="4512" customFormat="1" x14ac:dyDescent="0.35"/>
    <row r="4513" customFormat="1" x14ac:dyDescent="0.35"/>
    <row r="4514" customFormat="1" x14ac:dyDescent="0.35"/>
    <row r="4515" customFormat="1" x14ac:dyDescent="0.35"/>
    <row r="4516" customFormat="1" x14ac:dyDescent="0.35"/>
    <row r="4517" customFormat="1" x14ac:dyDescent="0.35"/>
    <row r="4518" customFormat="1" x14ac:dyDescent="0.35"/>
    <row r="4519" customFormat="1" x14ac:dyDescent="0.35"/>
    <row r="4520" customFormat="1" x14ac:dyDescent="0.35"/>
    <row r="4521" customFormat="1" x14ac:dyDescent="0.35"/>
    <row r="4522" customFormat="1" x14ac:dyDescent="0.35"/>
    <row r="4523" customFormat="1" x14ac:dyDescent="0.35"/>
    <row r="4524" customFormat="1" x14ac:dyDescent="0.35"/>
    <row r="4525" customFormat="1" x14ac:dyDescent="0.35"/>
    <row r="4526" customFormat="1" x14ac:dyDescent="0.35"/>
    <row r="4527" customFormat="1" x14ac:dyDescent="0.35"/>
    <row r="4528" customFormat="1" x14ac:dyDescent="0.35"/>
    <row r="4529" customFormat="1" x14ac:dyDescent="0.35"/>
    <row r="4530" customFormat="1" x14ac:dyDescent="0.35"/>
    <row r="4531" customFormat="1" x14ac:dyDescent="0.35"/>
    <row r="4532" customFormat="1" x14ac:dyDescent="0.35"/>
    <row r="4533" customFormat="1" x14ac:dyDescent="0.35"/>
    <row r="4534" customFormat="1" x14ac:dyDescent="0.35"/>
    <row r="4535" customFormat="1" x14ac:dyDescent="0.35"/>
    <row r="4536" customFormat="1" x14ac:dyDescent="0.35"/>
    <row r="4537" customFormat="1" x14ac:dyDescent="0.35"/>
    <row r="4538" customFormat="1" x14ac:dyDescent="0.35"/>
    <row r="4539" customFormat="1" x14ac:dyDescent="0.35"/>
    <row r="4540" customFormat="1" x14ac:dyDescent="0.35"/>
    <row r="4541" customFormat="1" x14ac:dyDescent="0.35"/>
    <row r="4542" customFormat="1" x14ac:dyDescent="0.35"/>
    <row r="4543" customFormat="1" x14ac:dyDescent="0.35"/>
    <row r="4544" customFormat="1" x14ac:dyDescent="0.35"/>
    <row r="4545" customFormat="1" x14ac:dyDescent="0.35"/>
    <row r="4546" customFormat="1" x14ac:dyDescent="0.35"/>
    <row r="4547" customFormat="1" x14ac:dyDescent="0.35"/>
    <row r="4548" customFormat="1" x14ac:dyDescent="0.35"/>
    <row r="4549" customFormat="1" x14ac:dyDescent="0.35"/>
    <row r="4550" customFormat="1" x14ac:dyDescent="0.35"/>
    <row r="4551" customFormat="1" x14ac:dyDescent="0.35"/>
    <row r="4552" customFormat="1" x14ac:dyDescent="0.35"/>
    <row r="4553" customFormat="1" x14ac:dyDescent="0.35"/>
    <row r="4554" customFormat="1" x14ac:dyDescent="0.35"/>
    <row r="4555" customFormat="1" x14ac:dyDescent="0.35"/>
    <row r="4556" customFormat="1" x14ac:dyDescent="0.35"/>
    <row r="4557" customFormat="1" x14ac:dyDescent="0.35"/>
    <row r="4558" customFormat="1" x14ac:dyDescent="0.35"/>
    <row r="4559" customFormat="1" x14ac:dyDescent="0.35"/>
    <row r="4560" customFormat="1" x14ac:dyDescent="0.35"/>
    <row r="4561" customFormat="1" x14ac:dyDescent="0.35"/>
    <row r="4562" customFormat="1" x14ac:dyDescent="0.35"/>
    <row r="4563" customFormat="1" x14ac:dyDescent="0.35"/>
    <row r="4564" customFormat="1" x14ac:dyDescent="0.35"/>
    <row r="4565" customFormat="1" x14ac:dyDescent="0.35"/>
    <row r="4566" customFormat="1" x14ac:dyDescent="0.35"/>
    <row r="4567" customFormat="1" x14ac:dyDescent="0.35"/>
    <row r="4568" customFormat="1" x14ac:dyDescent="0.35"/>
    <row r="4569" customFormat="1" x14ac:dyDescent="0.35"/>
    <row r="4570" customFormat="1" x14ac:dyDescent="0.35"/>
    <row r="4571" customFormat="1" x14ac:dyDescent="0.35"/>
    <row r="4572" customFormat="1" x14ac:dyDescent="0.35"/>
    <row r="4573" customFormat="1" x14ac:dyDescent="0.35"/>
    <row r="4574" customFormat="1" x14ac:dyDescent="0.35"/>
    <row r="4575" customFormat="1" x14ac:dyDescent="0.35"/>
    <row r="4576" customFormat="1" x14ac:dyDescent="0.35"/>
    <row r="4577" customFormat="1" x14ac:dyDescent="0.35"/>
    <row r="4578" customFormat="1" x14ac:dyDescent="0.35"/>
    <row r="4579" customFormat="1" x14ac:dyDescent="0.35"/>
    <row r="4580" customFormat="1" x14ac:dyDescent="0.35"/>
    <row r="4581" customFormat="1" x14ac:dyDescent="0.35"/>
    <row r="4582" customFormat="1" x14ac:dyDescent="0.35"/>
    <row r="4583" customFormat="1" x14ac:dyDescent="0.35"/>
    <row r="4584" customFormat="1" x14ac:dyDescent="0.35"/>
    <row r="4585" customFormat="1" x14ac:dyDescent="0.35"/>
    <row r="4586" customFormat="1" x14ac:dyDescent="0.35"/>
    <row r="4587" customFormat="1" x14ac:dyDescent="0.35"/>
    <row r="4588" customFormat="1" x14ac:dyDescent="0.35"/>
    <row r="4589" customFormat="1" x14ac:dyDescent="0.35"/>
    <row r="4590" customFormat="1" x14ac:dyDescent="0.35"/>
    <row r="4591" customFormat="1" x14ac:dyDescent="0.35"/>
    <row r="4592" customFormat="1" x14ac:dyDescent="0.35"/>
    <row r="4593" customFormat="1" x14ac:dyDescent="0.35"/>
    <row r="4594" customFormat="1" x14ac:dyDescent="0.35"/>
    <row r="4595" customFormat="1" x14ac:dyDescent="0.35"/>
    <row r="4596" customFormat="1" x14ac:dyDescent="0.35"/>
    <row r="4597" customFormat="1" x14ac:dyDescent="0.35"/>
    <row r="4598" customFormat="1" x14ac:dyDescent="0.35"/>
    <row r="4599" customFormat="1" x14ac:dyDescent="0.35"/>
    <row r="4600" customFormat="1" x14ac:dyDescent="0.35"/>
    <row r="4601" customFormat="1" x14ac:dyDescent="0.35"/>
    <row r="4602" customFormat="1" x14ac:dyDescent="0.35"/>
    <row r="4603" customFormat="1" x14ac:dyDescent="0.35"/>
    <row r="4604" customFormat="1" x14ac:dyDescent="0.35"/>
    <row r="4605" customFormat="1" x14ac:dyDescent="0.35"/>
    <row r="4606" customFormat="1" x14ac:dyDescent="0.35"/>
    <row r="4607" customFormat="1" x14ac:dyDescent="0.35"/>
    <row r="4608" customFormat="1" x14ac:dyDescent="0.35"/>
    <row r="4609" customFormat="1" x14ac:dyDescent="0.35"/>
    <row r="4610" customFormat="1" x14ac:dyDescent="0.35"/>
    <row r="4611" customFormat="1" x14ac:dyDescent="0.35"/>
    <row r="4612" customFormat="1" x14ac:dyDescent="0.35"/>
    <row r="4613" customFormat="1" x14ac:dyDescent="0.35"/>
    <row r="4614" customFormat="1" x14ac:dyDescent="0.35"/>
    <row r="4615" customFormat="1" x14ac:dyDescent="0.35"/>
    <row r="4616" customFormat="1" x14ac:dyDescent="0.35"/>
    <row r="4617" customFormat="1" x14ac:dyDescent="0.35"/>
    <row r="4618" customFormat="1" x14ac:dyDescent="0.35"/>
    <row r="4619" customFormat="1" x14ac:dyDescent="0.35"/>
    <row r="4620" customFormat="1" x14ac:dyDescent="0.35"/>
    <row r="4621" customFormat="1" x14ac:dyDescent="0.35"/>
    <row r="4622" customFormat="1" x14ac:dyDescent="0.35"/>
    <row r="4623" customFormat="1" x14ac:dyDescent="0.35"/>
    <row r="4624" customFormat="1" x14ac:dyDescent="0.35"/>
    <row r="4625" customFormat="1" x14ac:dyDescent="0.35"/>
    <row r="4626" customFormat="1" x14ac:dyDescent="0.35"/>
    <row r="4627" customFormat="1" x14ac:dyDescent="0.35"/>
    <row r="4628" customFormat="1" x14ac:dyDescent="0.35"/>
    <row r="4629" customFormat="1" x14ac:dyDescent="0.35"/>
    <row r="4630" customFormat="1" x14ac:dyDescent="0.35"/>
    <row r="4631" customFormat="1" x14ac:dyDescent="0.35"/>
    <row r="4632" customFormat="1" x14ac:dyDescent="0.35"/>
    <row r="4633" customFormat="1" x14ac:dyDescent="0.35"/>
    <row r="4634" customFormat="1" x14ac:dyDescent="0.35"/>
    <row r="4635" customFormat="1" x14ac:dyDescent="0.35"/>
    <row r="4636" customFormat="1" x14ac:dyDescent="0.35"/>
    <row r="4637" customFormat="1" x14ac:dyDescent="0.35"/>
    <row r="4638" customFormat="1" x14ac:dyDescent="0.35"/>
    <row r="4639" customFormat="1" x14ac:dyDescent="0.35"/>
    <row r="4640" customFormat="1" x14ac:dyDescent="0.35"/>
    <row r="4641" customFormat="1" x14ac:dyDescent="0.35"/>
    <row r="4642" customFormat="1" x14ac:dyDescent="0.35"/>
    <row r="4643" customFormat="1" x14ac:dyDescent="0.35"/>
    <row r="4644" customFormat="1" x14ac:dyDescent="0.35"/>
    <row r="4645" customFormat="1" x14ac:dyDescent="0.35"/>
    <row r="4646" customFormat="1" x14ac:dyDescent="0.35"/>
    <row r="4647" customFormat="1" x14ac:dyDescent="0.35"/>
    <row r="4648" customFormat="1" x14ac:dyDescent="0.35"/>
    <row r="4649" customFormat="1" x14ac:dyDescent="0.35"/>
    <row r="4650" customFormat="1" x14ac:dyDescent="0.35"/>
    <row r="4651" customFormat="1" x14ac:dyDescent="0.35"/>
    <row r="4652" customFormat="1" x14ac:dyDescent="0.35"/>
    <row r="4653" customFormat="1" x14ac:dyDescent="0.35"/>
    <row r="4654" customFormat="1" x14ac:dyDescent="0.35"/>
    <row r="4655" customFormat="1" x14ac:dyDescent="0.35"/>
    <row r="4656" customFormat="1" x14ac:dyDescent="0.35"/>
    <row r="4657" customFormat="1" x14ac:dyDescent="0.35"/>
    <row r="4658" customFormat="1" x14ac:dyDescent="0.35"/>
    <row r="4659" customFormat="1" x14ac:dyDescent="0.35"/>
    <row r="4660" customFormat="1" x14ac:dyDescent="0.35"/>
    <row r="4661" customFormat="1" x14ac:dyDescent="0.35"/>
    <row r="4662" customFormat="1" x14ac:dyDescent="0.35"/>
    <row r="4663" customFormat="1" x14ac:dyDescent="0.35"/>
    <row r="4664" customFormat="1" x14ac:dyDescent="0.35"/>
    <row r="4665" customFormat="1" x14ac:dyDescent="0.35"/>
    <row r="4666" customFormat="1" x14ac:dyDescent="0.35"/>
    <row r="4667" customFormat="1" x14ac:dyDescent="0.35"/>
    <row r="4668" customFormat="1" x14ac:dyDescent="0.35"/>
    <row r="4669" customFormat="1" x14ac:dyDescent="0.35"/>
    <row r="4670" customFormat="1" x14ac:dyDescent="0.35"/>
    <row r="4671" customFormat="1" x14ac:dyDescent="0.35"/>
    <row r="4672" customFormat="1" x14ac:dyDescent="0.35"/>
    <row r="4673" customFormat="1" x14ac:dyDescent="0.35"/>
    <row r="4674" customFormat="1" x14ac:dyDescent="0.35"/>
    <row r="4675" customFormat="1" x14ac:dyDescent="0.35"/>
    <row r="4676" customFormat="1" x14ac:dyDescent="0.35"/>
    <row r="4677" customFormat="1" x14ac:dyDescent="0.35"/>
    <row r="4678" customFormat="1" x14ac:dyDescent="0.35"/>
    <row r="4679" customFormat="1" x14ac:dyDescent="0.35"/>
    <row r="4680" customFormat="1" x14ac:dyDescent="0.35"/>
    <row r="4681" customFormat="1" x14ac:dyDescent="0.35"/>
    <row r="4682" customFormat="1" x14ac:dyDescent="0.35"/>
    <row r="4683" customFormat="1" x14ac:dyDescent="0.35"/>
    <row r="4684" customFormat="1" x14ac:dyDescent="0.35"/>
    <row r="4685" customFormat="1" x14ac:dyDescent="0.35"/>
    <row r="4686" customFormat="1" x14ac:dyDescent="0.35"/>
    <row r="4687" customFormat="1" x14ac:dyDescent="0.35"/>
    <row r="4688" customFormat="1" x14ac:dyDescent="0.35"/>
    <row r="4689" customFormat="1" x14ac:dyDescent="0.35"/>
    <row r="4690" customFormat="1" x14ac:dyDescent="0.35"/>
    <row r="4691" customFormat="1" x14ac:dyDescent="0.35"/>
    <row r="4692" customFormat="1" x14ac:dyDescent="0.35"/>
    <row r="4693" customFormat="1" x14ac:dyDescent="0.35"/>
    <row r="4694" customFormat="1" x14ac:dyDescent="0.35"/>
    <row r="4695" customFormat="1" x14ac:dyDescent="0.35"/>
    <row r="4696" customFormat="1" x14ac:dyDescent="0.35"/>
    <row r="4697" customFormat="1" x14ac:dyDescent="0.35"/>
    <row r="4698" customFormat="1" x14ac:dyDescent="0.35"/>
    <row r="4699" customFormat="1" x14ac:dyDescent="0.35"/>
    <row r="4700" customFormat="1" x14ac:dyDescent="0.35"/>
    <row r="4701" customFormat="1" x14ac:dyDescent="0.35"/>
    <row r="4702" customFormat="1" x14ac:dyDescent="0.35"/>
    <row r="4703" customFormat="1" x14ac:dyDescent="0.35"/>
    <row r="4704" customFormat="1" x14ac:dyDescent="0.35"/>
    <row r="4705" customFormat="1" x14ac:dyDescent="0.35"/>
    <row r="4706" customFormat="1" x14ac:dyDescent="0.35"/>
    <row r="4707" customFormat="1" x14ac:dyDescent="0.35"/>
    <row r="4708" customFormat="1" x14ac:dyDescent="0.35"/>
    <row r="4709" customFormat="1" x14ac:dyDescent="0.35"/>
    <row r="4710" customFormat="1" x14ac:dyDescent="0.35"/>
    <row r="4711" customFormat="1" x14ac:dyDescent="0.35"/>
    <row r="4712" customFormat="1" x14ac:dyDescent="0.35"/>
    <row r="4713" customFormat="1" x14ac:dyDescent="0.35"/>
    <row r="4714" customFormat="1" x14ac:dyDescent="0.35"/>
    <row r="4715" customFormat="1" x14ac:dyDescent="0.35"/>
    <row r="4716" customFormat="1" x14ac:dyDescent="0.35"/>
    <row r="4717" customFormat="1" x14ac:dyDescent="0.35"/>
    <row r="4718" customFormat="1" x14ac:dyDescent="0.35"/>
    <row r="4719" customFormat="1" x14ac:dyDescent="0.35"/>
    <row r="4720" customFormat="1" x14ac:dyDescent="0.35"/>
    <row r="4721" customFormat="1" x14ac:dyDescent="0.35"/>
    <row r="4722" customFormat="1" x14ac:dyDescent="0.35"/>
    <row r="4723" customFormat="1" x14ac:dyDescent="0.35"/>
    <row r="4724" customFormat="1" x14ac:dyDescent="0.35"/>
    <row r="4725" customFormat="1" x14ac:dyDescent="0.35"/>
    <row r="4726" customFormat="1" x14ac:dyDescent="0.35"/>
    <row r="4727" customFormat="1" x14ac:dyDescent="0.35"/>
    <row r="4728" customFormat="1" x14ac:dyDescent="0.35"/>
    <row r="4729" customFormat="1" x14ac:dyDescent="0.35"/>
    <row r="4730" customFormat="1" x14ac:dyDescent="0.35"/>
    <row r="4731" customFormat="1" x14ac:dyDescent="0.35"/>
    <row r="4732" customFormat="1" x14ac:dyDescent="0.35"/>
    <row r="4733" customFormat="1" x14ac:dyDescent="0.35"/>
    <row r="4734" customFormat="1" x14ac:dyDescent="0.35"/>
    <row r="4735" customFormat="1" x14ac:dyDescent="0.35"/>
    <row r="4736" customFormat="1" x14ac:dyDescent="0.35"/>
    <row r="4737" customFormat="1" x14ac:dyDescent="0.35"/>
    <row r="4738" customFormat="1" x14ac:dyDescent="0.35"/>
    <row r="4739" customFormat="1" x14ac:dyDescent="0.35"/>
    <row r="4740" customFormat="1" x14ac:dyDescent="0.35"/>
    <row r="4741" customFormat="1" x14ac:dyDescent="0.35"/>
    <row r="4742" customFormat="1" x14ac:dyDescent="0.35"/>
    <row r="4743" customFormat="1" x14ac:dyDescent="0.35"/>
    <row r="4744" customFormat="1" x14ac:dyDescent="0.35"/>
    <row r="4745" customFormat="1" x14ac:dyDescent="0.35"/>
    <row r="4746" customFormat="1" x14ac:dyDescent="0.35"/>
    <row r="4747" customFormat="1" x14ac:dyDescent="0.35"/>
    <row r="4748" customFormat="1" x14ac:dyDescent="0.35"/>
    <row r="4749" customFormat="1" x14ac:dyDescent="0.35"/>
    <row r="4750" customFormat="1" x14ac:dyDescent="0.35"/>
    <row r="4751" customFormat="1" x14ac:dyDescent="0.35"/>
    <row r="4752" customFormat="1" x14ac:dyDescent="0.35"/>
    <row r="4753" customFormat="1" x14ac:dyDescent="0.35"/>
    <row r="4754" customFormat="1" x14ac:dyDescent="0.35"/>
    <row r="4755" customFormat="1" x14ac:dyDescent="0.35"/>
    <row r="4756" customFormat="1" x14ac:dyDescent="0.35"/>
    <row r="4757" customFormat="1" x14ac:dyDescent="0.35"/>
    <row r="4758" customFormat="1" x14ac:dyDescent="0.35"/>
    <row r="4759" customFormat="1" x14ac:dyDescent="0.35"/>
    <row r="4760" customFormat="1" x14ac:dyDescent="0.35"/>
    <row r="4761" customFormat="1" x14ac:dyDescent="0.35"/>
    <row r="4762" customFormat="1" x14ac:dyDescent="0.35"/>
    <row r="4763" customFormat="1" x14ac:dyDescent="0.35"/>
    <row r="4764" customFormat="1" x14ac:dyDescent="0.35"/>
    <row r="4765" customFormat="1" x14ac:dyDescent="0.35"/>
    <row r="4766" customFormat="1" x14ac:dyDescent="0.35"/>
    <row r="4767" customFormat="1" x14ac:dyDescent="0.35"/>
    <row r="4768" customFormat="1" x14ac:dyDescent="0.35"/>
    <row r="4769" customFormat="1" x14ac:dyDescent="0.35"/>
    <row r="4770" customFormat="1" x14ac:dyDescent="0.35"/>
    <row r="4771" customFormat="1" x14ac:dyDescent="0.35"/>
    <row r="4772" customFormat="1" x14ac:dyDescent="0.35"/>
    <row r="4773" customFormat="1" x14ac:dyDescent="0.35"/>
    <row r="4774" customFormat="1" x14ac:dyDescent="0.35"/>
    <row r="4775" customFormat="1" x14ac:dyDescent="0.35"/>
    <row r="4776" customFormat="1" x14ac:dyDescent="0.35"/>
    <row r="4777" customFormat="1" x14ac:dyDescent="0.35"/>
    <row r="4778" customFormat="1" x14ac:dyDescent="0.35"/>
    <row r="4779" customFormat="1" x14ac:dyDescent="0.35"/>
    <row r="4780" customFormat="1" x14ac:dyDescent="0.35"/>
    <row r="4781" customFormat="1" x14ac:dyDescent="0.35"/>
    <row r="4782" customFormat="1" x14ac:dyDescent="0.35"/>
    <row r="4783" customFormat="1" x14ac:dyDescent="0.35"/>
    <row r="4784" customFormat="1" x14ac:dyDescent="0.35"/>
    <row r="4785" customFormat="1" x14ac:dyDescent="0.35"/>
    <row r="4786" customFormat="1" x14ac:dyDescent="0.35"/>
    <row r="4787" customFormat="1" x14ac:dyDescent="0.35"/>
    <row r="4788" customFormat="1" x14ac:dyDescent="0.35"/>
    <row r="4789" customFormat="1" x14ac:dyDescent="0.35"/>
    <row r="4790" customFormat="1" x14ac:dyDescent="0.35"/>
    <row r="4791" customFormat="1" x14ac:dyDescent="0.35"/>
    <row r="4792" customFormat="1" x14ac:dyDescent="0.35"/>
    <row r="4793" customFormat="1" x14ac:dyDescent="0.35"/>
    <row r="4794" customFormat="1" x14ac:dyDescent="0.35"/>
    <row r="4795" customFormat="1" x14ac:dyDescent="0.35"/>
    <row r="4796" customFormat="1" x14ac:dyDescent="0.35"/>
    <row r="4797" customFormat="1" x14ac:dyDescent="0.35"/>
    <row r="4798" customFormat="1" x14ac:dyDescent="0.35"/>
    <row r="4799" customFormat="1" x14ac:dyDescent="0.35"/>
    <row r="4800" customFormat="1" x14ac:dyDescent="0.35"/>
    <row r="4801" customFormat="1" x14ac:dyDescent="0.35"/>
    <row r="4802" customFormat="1" x14ac:dyDescent="0.35"/>
    <row r="4803" customFormat="1" x14ac:dyDescent="0.35"/>
    <row r="4804" customFormat="1" x14ac:dyDescent="0.35"/>
    <row r="4805" customFormat="1" x14ac:dyDescent="0.35"/>
    <row r="4806" customFormat="1" x14ac:dyDescent="0.35"/>
    <row r="4807" customFormat="1" x14ac:dyDescent="0.35"/>
    <row r="4808" customFormat="1" x14ac:dyDescent="0.35"/>
    <row r="4809" customFormat="1" x14ac:dyDescent="0.35"/>
    <row r="4810" customFormat="1" x14ac:dyDescent="0.35"/>
    <row r="4811" customFormat="1" x14ac:dyDescent="0.35"/>
    <row r="4812" customFormat="1" x14ac:dyDescent="0.35"/>
    <row r="4813" customFormat="1" x14ac:dyDescent="0.35"/>
    <row r="4814" customFormat="1" x14ac:dyDescent="0.35"/>
    <row r="4815" customFormat="1" x14ac:dyDescent="0.35"/>
    <row r="4816" customFormat="1" x14ac:dyDescent="0.35"/>
    <row r="4817" customFormat="1" x14ac:dyDescent="0.35"/>
    <row r="4818" customFormat="1" x14ac:dyDescent="0.35"/>
    <row r="4819" customFormat="1" x14ac:dyDescent="0.35"/>
    <row r="4820" customFormat="1" x14ac:dyDescent="0.35"/>
    <row r="4821" customFormat="1" x14ac:dyDescent="0.35"/>
    <row r="4822" customFormat="1" x14ac:dyDescent="0.35"/>
    <row r="4823" customFormat="1" x14ac:dyDescent="0.35"/>
    <row r="4824" customFormat="1" x14ac:dyDescent="0.35"/>
    <row r="4825" customFormat="1" x14ac:dyDescent="0.35"/>
    <row r="4826" customFormat="1" x14ac:dyDescent="0.35"/>
    <row r="4827" customFormat="1" x14ac:dyDescent="0.35"/>
    <row r="4828" customFormat="1" x14ac:dyDescent="0.35"/>
    <row r="4829" customFormat="1" x14ac:dyDescent="0.35"/>
    <row r="4830" customFormat="1" x14ac:dyDescent="0.35"/>
    <row r="4831" customFormat="1" x14ac:dyDescent="0.35"/>
    <row r="4832" customFormat="1" x14ac:dyDescent="0.35"/>
    <row r="4833" customFormat="1" x14ac:dyDescent="0.35"/>
    <row r="4834" customFormat="1" x14ac:dyDescent="0.35"/>
    <row r="4835" customFormat="1" x14ac:dyDescent="0.35"/>
    <row r="4836" customFormat="1" x14ac:dyDescent="0.35"/>
    <row r="4837" customFormat="1" x14ac:dyDescent="0.35"/>
    <row r="4838" customFormat="1" x14ac:dyDescent="0.35"/>
    <row r="4839" customFormat="1" x14ac:dyDescent="0.35"/>
    <row r="4840" customFormat="1" x14ac:dyDescent="0.35"/>
    <row r="4841" customFormat="1" x14ac:dyDescent="0.35"/>
    <row r="4842" customFormat="1" x14ac:dyDescent="0.35"/>
    <row r="4843" customFormat="1" x14ac:dyDescent="0.35"/>
    <row r="4844" customFormat="1" x14ac:dyDescent="0.35"/>
    <row r="4845" customFormat="1" x14ac:dyDescent="0.35"/>
    <row r="4846" customFormat="1" x14ac:dyDescent="0.35"/>
    <row r="4847" customFormat="1" x14ac:dyDescent="0.35"/>
    <row r="4848" customFormat="1" x14ac:dyDescent="0.35"/>
    <row r="4849" customFormat="1" x14ac:dyDescent="0.35"/>
    <row r="4850" customFormat="1" x14ac:dyDescent="0.35"/>
    <row r="4851" customFormat="1" x14ac:dyDescent="0.35"/>
    <row r="4852" customFormat="1" x14ac:dyDescent="0.35"/>
    <row r="4853" customFormat="1" x14ac:dyDescent="0.35"/>
    <row r="4854" customFormat="1" x14ac:dyDescent="0.35"/>
    <row r="4855" customFormat="1" x14ac:dyDescent="0.35"/>
    <row r="4856" customFormat="1" x14ac:dyDescent="0.35"/>
    <row r="4857" customFormat="1" x14ac:dyDescent="0.35"/>
    <row r="4858" customFormat="1" x14ac:dyDescent="0.35"/>
    <row r="4859" customFormat="1" x14ac:dyDescent="0.35"/>
    <row r="4860" customFormat="1" x14ac:dyDescent="0.35"/>
    <row r="4861" customFormat="1" x14ac:dyDescent="0.35"/>
    <row r="4862" customFormat="1" x14ac:dyDescent="0.35"/>
    <row r="4863" customFormat="1" x14ac:dyDescent="0.35"/>
    <row r="4864" customFormat="1" x14ac:dyDescent="0.35"/>
    <row r="4865" customFormat="1" x14ac:dyDescent="0.35"/>
    <row r="4866" customFormat="1" x14ac:dyDescent="0.35"/>
    <row r="4867" customFormat="1" x14ac:dyDescent="0.35"/>
    <row r="4868" customFormat="1" x14ac:dyDescent="0.35"/>
    <row r="4869" customFormat="1" x14ac:dyDescent="0.35"/>
    <row r="4870" customFormat="1" x14ac:dyDescent="0.35"/>
    <row r="4871" customFormat="1" x14ac:dyDescent="0.35"/>
    <row r="4872" customFormat="1" x14ac:dyDescent="0.35"/>
    <row r="4873" customFormat="1" x14ac:dyDescent="0.35"/>
    <row r="4874" customFormat="1" x14ac:dyDescent="0.35"/>
    <row r="4875" customFormat="1" x14ac:dyDescent="0.35"/>
    <row r="4876" customFormat="1" x14ac:dyDescent="0.35"/>
    <row r="4877" customFormat="1" x14ac:dyDescent="0.35"/>
    <row r="4878" customFormat="1" x14ac:dyDescent="0.35"/>
    <row r="4879" customFormat="1" x14ac:dyDescent="0.35"/>
    <row r="4880" customFormat="1" x14ac:dyDescent="0.35"/>
    <row r="4881" customFormat="1" x14ac:dyDescent="0.35"/>
    <row r="4882" customFormat="1" x14ac:dyDescent="0.35"/>
    <row r="4883" customFormat="1" x14ac:dyDescent="0.35"/>
    <row r="4884" customFormat="1" x14ac:dyDescent="0.35"/>
    <row r="4885" customFormat="1" x14ac:dyDescent="0.35"/>
    <row r="4886" customFormat="1" x14ac:dyDescent="0.35"/>
    <row r="4887" customFormat="1" x14ac:dyDescent="0.35"/>
    <row r="4888" customFormat="1" x14ac:dyDescent="0.35"/>
    <row r="4889" customFormat="1" x14ac:dyDescent="0.35"/>
    <row r="4890" customFormat="1" x14ac:dyDescent="0.35"/>
    <row r="4891" customFormat="1" x14ac:dyDescent="0.35"/>
    <row r="4892" customFormat="1" x14ac:dyDescent="0.35"/>
    <row r="4893" customFormat="1" x14ac:dyDescent="0.35"/>
    <row r="4894" customFormat="1" x14ac:dyDescent="0.35"/>
    <row r="4895" customFormat="1" x14ac:dyDescent="0.35"/>
    <row r="4896" customFormat="1" x14ac:dyDescent="0.35"/>
    <row r="4897" customFormat="1" x14ac:dyDescent="0.35"/>
    <row r="4898" customFormat="1" x14ac:dyDescent="0.35"/>
    <row r="4899" customFormat="1" x14ac:dyDescent="0.35"/>
    <row r="4900" customFormat="1" x14ac:dyDescent="0.35"/>
    <row r="4901" customFormat="1" x14ac:dyDescent="0.35"/>
    <row r="4902" customFormat="1" x14ac:dyDescent="0.35"/>
    <row r="4903" customFormat="1" x14ac:dyDescent="0.35"/>
    <row r="4904" customFormat="1" x14ac:dyDescent="0.35"/>
    <row r="4905" customFormat="1" x14ac:dyDescent="0.35"/>
    <row r="4906" customFormat="1" x14ac:dyDescent="0.35"/>
    <row r="4907" customFormat="1" x14ac:dyDescent="0.35"/>
    <row r="4908" customFormat="1" x14ac:dyDescent="0.35"/>
    <row r="4909" customFormat="1" x14ac:dyDescent="0.35"/>
    <row r="4910" customFormat="1" x14ac:dyDescent="0.35"/>
    <row r="4911" customFormat="1" x14ac:dyDescent="0.35"/>
    <row r="4912" customFormat="1" x14ac:dyDescent="0.35"/>
    <row r="4913" customFormat="1" x14ac:dyDescent="0.35"/>
    <row r="4914" customFormat="1" x14ac:dyDescent="0.35"/>
    <row r="4915" customFormat="1" x14ac:dyDescent="0.35"/>
    <row r="4916" customFormat="1" x14ac:dyDescent="0.35"/>
    <row r="4917" customFormat="1" x14ac:dyDescent="0.35"/>
    <row r="4918" customFormat="1" x14ac:dyDescent="0.35"/>
    <row r="4919" customFormat="1" x14ac:dyDescent="0.35"/>
    <row r="4920" customFormat="1" x14ac:dyDescent="0.35"/>
    <row r="4921" customFormat="1" x14ac:dyDescent="0.35"/>
    <row r="4922" customFormat="1" x14ac:dyDescent="0.35"/>
    <row r="4923" customFormat="1" x14ac:dyDescent="0.35"/>
    <row r="4924" customFormat="1" x14ac:dyDescent="0.35"/>
    <row r="4925" customFormat="1" x14ac:dyDescent="0.35"/>
    <row r="4926" customFormat="1" x14ac:dyDescent="0.35"/>
    <row r="4927" customFormat="1" x14ac:dyDescent="0.35"/>
    <row r="4928" customFormat="1" x14ac:dyDescent="0.35"/>
    <row r="4929" customFormat="1" x14ac:dyDescent="0.35"/>
    <row r="4930" customFormat="1" x14ac:dyDescent="0.35"/>
    <row r="4931" customFormat="1" x14ac:dyDescent="0.35"/>
    <row r="4932" customFormat="1" x14ac:dyDescent="0.35"/>
    <row r="4933" customFormat="1" x14ac:dyDescent="0.35"/>
    <row r="4934" customFormat="1" x14ac:dyDescent="0.35"/>
    <row r="4935" customFormat="1" x14ac:dyDescent="0.35"/>
    <row r="4936" customFormat="1" x14ac:dyDescent="0.35"/>
    <row r="4937" customFormat="1" x14ac:dyDescent="0.35"/>
    <row r="4938" customFormat="1" x14ac:dyDescent="0.35"/>
    <row r="4939" customFormat="1" x14ac:dyDescent="0.35"/>
    <row r="4940" customFormat="1" x14ac:dyDescent="0.35"/>
    <row r="4941" customFormat="1" x14ac:dyDescent="0.35"/>
    <row r="4942" customFormat="1" x14ac:dyDescent="0.35"/>
    <row r="4943" customFormat="1" x14ac:dyDescent="0.35"/>
    <row r="4944" customFormat="1" x14ac:dyDescent="0.35"/>
    <row r="4945" customFormat="1" x14ac:dyDescent="0.35"/>
    <row r="4946" customFormat="1" x14ac:dyDescent="0.35"/>
    <row r="4947" customFormat="1" x14ac:dyDescent="0.35"/>
    <row r="4948" customFormat="1" x14ac:dyDescent="0.35"/>
    <row r="4949" customFormat="1" x14ac:dyDescent="0.35"/>
    <row r="4950" customFormat="1" x14ac:dyDescent="0.35"/>
    <row r="4951" customFormat="1" x14ac:dyDescent="0.35"/>
    <row r="4952" customFormat="1" x14ac:dyDescent="0.35"/>
    <row r="4953" customFormat="1" x14ac:dyDescent="0.35"/>
    <row r="4954" customFormat="1" x14ac:dyDescent="0.35"/>
    <row r="4955" customFormat="1" x14ac:dyDescent="0.35"/>
    <row r="4956" customFormat="1" x14ac:dyDescent="0.35"/>
    <row r="4957" customFormat="1" x14ac:dyDescent="0.35"/>
    <row r="4958" customFormat="1" x14ac:dyDescent="0.35"/>
    <row r="4959" customFormat="1" x14ac:dyDescent="0.35"/>
    <row r="4960" customFormat="1" x14ac:dyDescent="0.35"/>
    <row r="4961" customFormat="1" x14ac:dyDescent="0.35"/>
    <row r="4962" customFormat="1" x14ac:dyDescent="0.35"/>
    <row r="4963" customFormat="1" x14ac:dyDescent="0.35"/>
    <row r="4964" customFormat="1" x14ac:dyDescent="0.35"/>
    <row r="4965" customFormat="1" x14ac:dyDescent="0.35"/>
    <row r="4966" customFormat="1" x14ac:dyDescent="0.35"/>
    <row r="4967" customFormat="1" x14ac:dyDescent="0.35"/>
    <row r="4968" customFormat="1" x14ac:dyDescent="0.35"/>
    <row r="4969" customFormat="1" x14ac:dyDescent="0.35"/>
    <row r="4970" customFormat="1" x14ac:dyDescent="0.35"/>
    <row r="4971" customFormat="1" x14ac:dyDescent="0.35"/>
    <row r="4972" customFormat="1" x14ac:dyDescent="0.35"/>
    <row r="4973" customFormat="1" x14ac:dyDescent="0.35"/>
    <row r="4974" customFormat="1" x14ac:dyDescent="0.35"/>
    <row r="4975" customFormat="1" x14ac:dyDescent="0.35"/>
    <row r="4976" customFormat="1" x14ac:dyDescent="0.35"/>
    <row r="4977" customFormat="1" x14ac:dyDescent="0.35"/>
    <row r="4978" customFormat="1" x14ac:dyDescent="0.35"/>
    <row r="4979" customFormat="1" x14ac:dyDescent="0.35"/>
    <row r="4980" customFormat="1" x14ac:dyDescent="0.35"/>
    <row r="4981" customFormat="1" x14ac:dyDescent="0.35"/>
    <row r="4982" customFormat="1" x14ac:dyDescent="0.35"/>
    <row r="4983" customFormat="1" x14ac:dyDescent="0.35"/>
    <row r="4984" customFormat="1" x14ac:dyDescent="0.35"/>
    <row r="4985" customFormat="1" x14ac:dyDescent="0.35"/>
    <row r="4986" customFormat="1" x14ac:dyDescent="0.35"/>
    <row r="4987" customFormat="1" x14ac:dyDescent="0.35"/>
    <row r="4988" customFormat="1" x14ac:dyDescent="0.35"/>
    <row r="4989" customFormat="1" x14ac:dyDescent="0.35"/>
    <row r="4990" customFormat="1" x14ac:dyDescent="0.35"/>
    <row r="4991" customFormat="1" x14ac:dyDescent="0.35"/>
    <row r="4992" customFormat="1" x14ac:dyDescent="0.35"/>
    <row r="4993" customFormat="1" x14ac:dyDescent="0.35"/>
    <row r="4994" customFormat="1" x14ac:dyDescent="0.35"/>
    <row r="4995" customFormat="1" x14ac:dyDescent="0.35"/>
    <row r="4996" customFormat="1" x14ac:dyDescent="0.35"/>
    <row r="4997" customFormat="1" x14ac:dyDescent="0.35"/>
    <row r="4998" customFormat="1" x14ac:dyDescent="0.35"/>
    <row r="4999" customFormat="1" x14ac:dyDescent="0.35"/>
    <row r="5000" customFormat="1" x14ac:dyDescent="0.35"/>
    <row r="5001" customFormat="1" x14ac:dyDescent="0.35"/>
    <row r="5002" customFormat="1" x14ac:dyDescent="0.35"/>
    <row r="5003" customFormat="1" x14ac:dyDescent="0.35"/>
    <row r="5004" customFormat="1" x14ac:dyDescent="0.35"/>
    <row r="5005" customFormat="1" x14ac:dyDescent="0.35"/>
    <row r="5006" customFormat="1" x14ac:dyDescent="0.35"/>
    <row r="5007" customFormat="1" x14ac:dyDescent="0.35"/>
    <row r="5008" customFormat="1" x14ac:dyDescent="0.35"/>
    <row r="5009" customFormat="1" x14ac:dyDescent="0.35"/>
    <row r="5010" customFormat="1" x14ac:dyDescent="0.35"/>
    <row r="5011" customFormat="1" x14ac:dyDescent="0.35"/>
    <row r="5012" customFormat="1" x14ac:dyDescent="0.35"/>
    <row r="5013" customFormat="1" x14ac:dyDescent="0.35"/>
    <row r="5014" customFormat="1" x14ac:dyDescent="0.35"/>
    <row r="5015" customFormat="1" x14ac:dyDescent="0.35"/>
    <row r="5016" customFormat="1" x14ac:dyDescent="0.35"/>
    <row r="5017" customFormat="1" x14ac:dyDescent="0.35"/>
    <row r="5018" customFormat="1" x14ac:dyDescent="0.35"/>
    <row r="5019" customFormat="1" x14ac:dyDescent="0.35"/>
    <row r="5020" customFormat="1" x14ac:dyDescent="0.35"/>
    <row r="5021" customFormat="1" x14ac:dyDescent="0.35"/>
    <row r="5022" customFormat="1" x14ac:dyDescent="0.35"/>
    <row r="5023" customFormat="1" x14ac:dyDescent="0.35"/>
    <row r="5024" customFormat="1" x14ac:dyDescent="0.35"/>
    <row r="5025" customFormat="1" x14ac:dyDescent="0.35"/>
    <row r="5026" customFormat="1" x14ac:dyDescent="0.35"/>
    <row r="5027" customFormat="1" x14ac:dyDescent="0.35"/>
    <row r="5028" customFormat="1" x14ac:dyDescent="0.35"/>
    <row r="5029" customFormat="1" x14ac:dyDescent="0.35"/>
    <row r="5030" customFormat="1" x14ac:dyDescent="0.35"/>
    <row r="5031" customFormat="1" x14ac:dyDescent="0.35"/>
    <row r="5032" customFormat="1" x14ac:dyDescent="0.35"/>
    <row r="5033" customFormat="1" x14ac:dyDescent="0.35"/>
    <row r="5034" customFormat="1" x14ac:dyDescent="0.35"/>
    <row r="5035" customFormat="1" x14ac:dyDescent="0.35"/>
    <row r="5036" customFormat="1" x14ac:dyDescent="0.35"/>
    <row r="5037" customFormat="1" x14ac:dyDescent="0.35"/>
    <row r="5038" customFormat="1" x14ac:dyDescent="0.35"/>
    <row r="5039" customFormat="1" x14ac:dyDescent="0.35"/>
    <row r="5040" customFormat="1" x14ac:dyDescent="0.35"/>
    <row r="5041" customFormat="1" x14ac:dyDescent="0.35"/>
    <row r="5042" customFormat="1" x14ac:dyDescent="0.35"/>
    <row r="5043" customFormat="1" x14ac:dyDescent="0.35"/>
    <row r="5044" customFormat="1" x14ac:dyDescent="0.35"/>
    <row r="5045" customFormat="1" x14ac:dyDescent="0.35"/>
    <row r="5046" customFormat="1" x14ac:dyDescent="0.35"/>
    <row r="5047" customFormat="1" x14ac:dyDescent="0.35"/>
    <row r="5048" customFormat="1" x14ac:dyDescent="0.35"/>
    <row r="5049" customFormat="1" x14ac:dyDescent="0.35"/>
    <row r="5050" customFormat="1" x14ac:dyDescent="0.35"/>
    <row r="5051" customFormat="1" x14ac:dyDescent="0.35"/>
    <row r="5052" customFormat="1" x14ac:dyDescent="0.35"/>
    <row r="5053" customFormat="1" x14ac:dyDescent="0.35"/>
    <row r="5054" customFormat="1" x14ac:dyDescent="0.35"/>
    <row r="5055" customFormat="1" x14ac:dyDescent="0.35"/>
    <row r="5056" customFormat="1" x14ac:dyDescent="0.35"/>
    <row r="5057" customFormat="1" x14ac:dyDescent="0.35"/>
    <row r="5058" customFormat="1" x14ac:dyDescent="0.35"/>
    <row r="5059" customFormat="1" x14ac:dyDescent="0.35"/>
    <row r="5060" customFormat="1" x14ac:dyDescent="0.35"/>
    <row r="5061" customFormat="1" x14ac:dyDescent="0.35"/>
    <row r="5062" customFormat="1" x14ac:dyDescent="0.35"/>
    <row r="5063" customFormat="1" x14ac:dyDescent="0.35"/>
    <row r="5064" customFormat="1" x14ac:dyDescent="0.35"/>
    <row r="5065" customFormat="1" x14ac:dyDescent="0.35"/>
    <row r="5066" customFormat="1" x14ac:dyDescent="0.35"/>
    <row r="5067" customFormat="1" x14ac:dyDescent="0.35"/>
    <row r="5068" customFormat="1" x14ac:dyDescent="0.35"/>
    <row r="5069" customFormat="1" x14ac:dyDescent="0.35"/>
    <row r="5070" customFormat="1" x14ac:dyDescent="0.35"/>
    <row r="5071" customFormat="1" x14ac:dyDescent="0.35"/>
    <row r="5072" customFormat="1" x14ac:dyDescent="0.35"/>
    <row r="5073" customFormat="1" x14ac:dyDescent="0.35"/>
    <row r="5074" customFormat="1" x14ac:dyDescent="0.35"/>
    <row r="5075" customFormat="1" x14ac:dyDescent="0.35"/>
    <row r="5076" customFormat="1" x14ac:dyDescent="0.35"/>
    <row r="5077" customFormat="1" x14ac:dyDescent="0.35"/>
    <row r="5078" customFormat="1" x14ac:dyDescent="0.35"/>
    <row r="5079" customFormat="1" x14ac:dyDescent="0.35"/>
    <row r="5080" customFormat="1" x14ac:dyDescent="0.35"/>
    <row r="5081" customFormat="1" x14ac:dyDescent="0.35"/>
    <row r="5082" customFormat="1" x14ac:dyDescent="0.35"/>
    <row r="5083" customFormat="1" x14ac:dyDescent="0.35"/>
    <row r="5084" customFormat="1" x14ac:dyDescent="0.35"/>
    <row r="5085" customFormat="1" x14ac:dyDescent="0.35"/>
    <row r="5086" customFormat="1" x14ac:dyDescent="0.35"/>
    <row r="5087" customFormat="1" x14ac:dyDescent="0.35"/>
    <row r="5088" customFormat="1" x14ac:dyDescent="0.35"/>
    <row r="5089" customFormat="1" x14ac:dyDescent="0.35"/>
    <row r="5090" customFormat="1" x14ac:dyDescent="0.35"/>
    <row r="5091" customFormat="1" x14ac:dyDescent="0.35"/>
    <row r="5092" customFormat="1" x14ac:dyDescent="0.35"/>
    <row r="5093" customFormat="1" x14ac:dyDescent="0.35"/>
    <row r="5094" customFormat="1" x14ac:dyDescent="0.35"/>
    <row r="5095" customFormat="1" x14ac:dyDescent="0.35"/>
    <row r="5096" customFormat="1" x14ac:dyDescent="0.35"/>
    <row r="5097" customFormat="1" x14ac:dyDescent="0.35"/>
    <row r="5098" customFormat="1" x14ac:dyDescent="0.35"/>
    <row r="5099" customFormat="1" x14ac:dyDescent="0.35"/>
    <row r="5100" customFormat="1" x14ac:dyDescent="0.35"/>
    <row r="5101" customFormat="1" x14ac:dyDescent="0.35"/>
    <row r="5102" customFormat="1" x14ac:dyDescent="0.35"/>
    <row r="5103" customFormat="1" x14ac:dyDescent="0.35"/>
    <row r="5104" customFormat="1" x14ac:dyDescent="0.35"/>
    <row r="5105" customFormat="1" x14ac:dyDescent="0.35"/>
    <row r="5106" customFormat="1" x14ac:dyDescent="0.35"/>
    <row r="5107" customFormat="1" x14ac:dyDescent="0.35"/>
    <row r="5108" customFormat="1" x14ac:dyDescent="0.35"/>
    <row r="5109" customFormat="1" x14ac:dyDescent="0.35"/>
    <row r="5110" customFormat="1" x14ac:dyDescent="0.35"/>
    <row r="5111" customFormat="1" x14ac:dyDescent="0.35"/>
    <row r="5112" customFormat="1" x14ac:dyDescent="0.35"/>
    <row r="5113" customFormat="1" x14ac:dyDescent="0.35"/>
    <row r="5114" customFormat="1" x14ac:dyDescent="0.35"/>
    <row r="5115" customFormat="1" x14ac:dyDescent="0.35"/>
    <row r="5116" customFormat="1" x14ac:dyDescent="0.35"/>
    <row r="5117" customFormat="1" x14ac:dyDescent="0.35"/>
    <row r="5118" customFormat="1" x14ac:dyDescent="0.35"/>
    <row r="5119" customFormat="1" x14ac:dyDescent="0.35"/>
    <row r="5120" customFormat="1" x14ac:dyDescent="0.35"/>
    <row r="5121" customFormat="1" x14ac:dyDescent="0.35"/>
    <row r="5122" customFormat="1" x14ac:dyDescent="0.35"/>
    <row r="5123" customFormat="1" x14ac:dyDescent="0.35"/>
    <row r="5124" customFormat="1" x14ac:dyDescent="0.35"/>
    <row r="5125" customFormat="1" x14ac:dyDescent="0.35"/>
    <row r="5126" customFormat="1" x14ac:dyDescent="0.35"/>
    <row r="5127" customFormat="1" x14ac:dyDescent="0.35"/>
    <row r="5128" customFormat="1" x14ac:dyDescent="0.35"/>
    <row r="5129" customFormat="1" x14ac:dyDescent="0.35"/>
    <row r="5130" customFormat="1" x14ac:dyDescent="0.35"/>
    <row r="5131" customFormat="1" x14ac:dyDescent="0.35"/>
    <row r="5132" customFormat="1" x14ac:dyDescent="0.35"/>
    <row r="5133" customFormat="1" x14ac:dyDescent="0.35"/>
    <row r="5134" customFormat="1" x14ac:dyDescent="0.35"/>
    <row r="5135" customFormat="1" x14ac:dyDescent="0.35"/>
    <row r="5136" customFormat="1" x14ac:dyDescent="0.35"/>
    <row r="5137" customFormat="1" x14ac:dyDescent="0.35"/>
    <row r="5138" customFormat="1" x14ac:dyDescent="0.35"/>
    <row r="5139" customFormat="1" x14ac:dyDescent="0.35"/>
    <row r="5140" customFormat="1" x14ac:dyDescent="0.35"/>
    <row r="5141" customFormat="1" x14ac:dyDescent="0.35"/>
    <row r="5142" customFormat="1" x14ac:dyDescent="0.35"/>
    <row r="5143" customFormat="1" x14ac:dyDescent="0.35"/>
    <row r="5144" customFormat="1" x14ac:dyDescent="0.35"/>
    <row r="5145" customFormat="1" x14ac:dyDescent="0.35"/>
    <row r="5146" customFormat="1" x14ac:dyDescent="0.35"/>
    <row r="5147" customFormat="1" x14ac:dyDescent="0.35"/>
    <row r="5148" customFormat="1" x14ac:dyDescent="0.35"/>
    <row r="5149" customFormat="1" x14ac:dyDescent="0.35"/>
    <row r="5150" customFormat="1" x14ac:dyDescent="0.35"/>
    <row r="5151" customFormat="1" x14ac:dyDescent="0.35"/>
    <row r="5152" customFormat="1" x14ac:dyDescent="0.35"/>
    <row r="5153" customFormat="1" x14ac:dyDescent="0.35"/>
    <row r="5154" customFormat="1" x14ac:dyDescent="0.35"/>
    <row r="5155" customFormat="1" x14ac:dyDescent="0.35"/>
    <row r="5156" customFormat="1" x14ac:dyDescent="0.35"/>
    <row r="5157" customFormat="1" x14ac:dyDescent="0.35"/>
    <row r="5158" customFormat="1" x14ac:dyDescent="0.35"/>
    <row r="5159" customFormat="1" x14ac:dyDescent="0.35"/>
    <row r="5160" customFormat="1" x14ac:dyDescent="0.35"/>
    <row r="5161" customFormat="1" x14ac:dyDescent="0.35"/>
    <row r="5162" customFormat="1" x14ac:dyDescent="0.35"/>
    <row r="5163" customFormat="1" x14ac:dyDescent="0.35"/>
    <row r="5164" customFormat="1" x14ac:dyDescent="0.35"/>
    <row r="5165" customFormat="1" x14ac:dyDescent="0.35"/>
    <row r="5166" customFormat="1" x14ac:dyDescent="0.35"/>
    <row r="5167" customFormat="1" x14ac:dyDescent="0.35"/>
    <row r="5168" customFormat="1" x14ac:dyDescent="0.35"/>
    <row r="5169" customFormat="1" x14ac:dyDescent="0.35"/>
    <row r="5170" customFormat="1" x14ac:dyDescent="0.35"/>
    <row r="5171" customFormat="1" x14ac:dyDescent="0.35"/>
    <row r="5172" customFormat="1" x14ac:dyDescent="0.35"/>
    <row r="5173" customFormat="1" x14ac:dyDescent="0.35"/>
    <row r="5174" customFormat="1" x14ac:dyDescent="0.35"/>
    <row r="5175" customFormat="1" x14ac:dyDescent="0.35"/>
    <row r="5176" customFormat="1" x14ac:dyDescent="0.35"/>
    <row r="5177" customFormat="1" x14ac:dyDescent="0.35"/>
    <row r="5178" customFormat="1" x14ac:dyDescent="0.35"/>
    <row r="5179" customFormat="1" x14ac:dyDescent="0.35"/>
    <row r="5180" customFormat="1" x14ac:dyDescent="0.35"/>
    <row r="5181" customFormat="1" x14ac:dyDescent="0.35"/>
    <row r="5182" customFormat="1" x14ac:dyDescent="0.35"/>
    <row r="5183" customFormat="1" x14ac:dyDescent="0.35"/>
    <row r="5184" customFormat="1" x14ac:dyDescent="0.35"/>
    <row r="5185" customFormat="1" x14ac:dyDescent="0.35"/>
    <row r="5186" customFormat="1" x14ac:dyDescent="0.35"/>
    <row r="5187" customFormat="1" x14ac:dyDescent="0.35"/>
    <row r="5188" customFormat="1" x14ac:dyDescent="0.35"/>
    <row r="5189" customFormat="1" x14ac:dyDescent="0.35"/>
    <row r="5190" customFormat="1" x14ac:dyDescent="0.35"/>
    <row r="5191" customFormat="1" x14ac:dyDescent="0.35"/>
    <row r="5192" customFormat="1" x14ac:dyDescent="0.35"/>
    <row r="5193" customFormat="1" x14ac:dyDescent="0.35"/>
    <row r="5194" customFormat="1" x14ac:dyDescent="0.35"/>
    <row r="5195" customFormat="1" x14ac:dyDescent="0.35"/>
    <row r="5196" customFormat="1" x14ac:dyDescent="0.35"/>
    <row r="5197" customFormat="1" x14ac:dyDescent="0.35"/>
    <row r="5198" customFormat="1" x14ac:dyDescent="0.35"/>
    <row r="5199" customFormat="1" x14ac:dyDescent="0.35"/>
    <row r="5200" customFormat="1" x14ac:dyDescent="0.35"/>
    <row r="5201" customFormat="1" x14ac:dyDescent="0.35"/>
    <row r="5202" customFormat="1" x14ac:dyDescent="0.35"/>
    <row r="5203" customFormat="1" x14ac:dyDescent="0.35"/>
    <row r="5204" customFormat="1" x14ac:dyDescent="0.35"/>
    <row r="5205" customFormat="1" x14ac:dyDescent="0.35"/>
    <row r="5206" customFormat="1" x14ac:dyDescent="0.35"/>
    <row r="5207" customFormat="1" x14ac:dyDescent="0.35"/>
    <row r="5208" customFormat="1" x14ac:dyDescent="0.35"/>
    <row r="5209" customFormat="1" x14ac:dyDescent="0.35"/>
    <row r="5210" customFormat="1" x14ac:dyDescent="0.35"/>
    <row r="5211" customFormat="1" x14ac:dyDescent="0.35"/>
    <row r="5212" customFormat="1" x14ac:dyDescent="0.35"/>
    <row r="5213" customFormat="1" x14ac:dyDescent="0.35"/>
    <row r="5214" customFormat="1" x14ac:dyDescent="0.35"/>
    <row r="5215" customFormat="1" x14ac:dyDescent="0.35"/>
    <row r="5216" customFormat="1" x14ac:dyDescent="0.35"/>
    <row r="5217" customFormat="1" x14ac:dyDescent="0.35"/>
    <row r="5218" customFormat="1" x14ac:dyDescent="0.35"/>
    <row r="5219" customFormat="1" x14ac:dyDescent="0.35"/>
    <row r="5220" customFormat="1" x14ac:dyDescent="0.35"/>
    <row r="5221" customFormat="1" x14ac:dyDescent="0.35"/>
    <row r="5222" customFormat="1" x14ac:dyDescent="0.35"/>
    <row r="5223" customFormat="1" x14ac:dyDescent="0.35"/>
    <row r="5224" customFormat="1" x14ac:dyDescent="0.35"/>
    <row r="5225" customFormat="1" x14ac:dyDescent="0.35"/>
    <row r="5226" customFormat="1" x14ac:dyDescent="0.35"/>
    <row r="5227" customFormat="1" x14ac:dyDescent="0.35"/>
    <row r="5228" customFormat="1" x14ac:dyDescent="0.35"/>
    <row r="5229" customFormat="1" x14ac:dyDescent="0.35"/>
    <row r="5230" customFormat="1" x14ac:dyDescent="0.35"/>
    <row r="5231" customFormat="1" x14ac:dyDescent="0.35"/>
    <row r="5232" customFormat="1" x14ac:dyDescent="0.35"/>
    <row r="5233" customFormat="1" x14ac:dyDescent="0.35"/>
    <row r="5234" customFormat="1" x14ac:dyDescent="0.35"/>
    <row r="5235" customFormat="1" x14ac:dyDescent="0.35"/>
    <row r="5236" customFormat="1" x14ac:dyDescent="0.35"/>
    <row r="5237" customFormat="1" x14ac:dyDescent="0.35"/>
    <row r="5238" customFormat="1" x14ac:dyDescent="0.35"/>
    <row r="5239" customFormat="1" x14ac:dyDescent="0.35"/>
    <row r="5240" customFormat="1" x14ac:dyDescent="0.35"/>
    <row r="5241" customFormat="1" x14ac:dyDescent="0.35"/>
    <row r="5242" customFormat="1" x14ac:dyDescent="0.35"/>
    <row r="5243" customFormat="1" x14ac:dyDescent="0.35"/>
    <row r="5244" customFormat="1" x14ac:dyDescent="0.35"/>
    <row r="5245" customFormat="1" x14ac:dyDescent="0.35"/>
    <row r="5246" customFormat="1" x14ac:dyDescent="0.35"/>
    <row r="5247" customFormat="1" x14ac:dyDescent="0.35"/>
    <row r="5248" customFormat="1" x14ac:dyDescent="0.35"/>
    <row r="5249" customFormat="1" x14ac:dyDescent="0.35"/>
    <row r="5250" customFormat="1" x14ac:dyDescent="0.35"/>
    <row r="5251" customFormat="1" x14ac:dyDescent="0.35"/>
    <row r="5252" customFormat="1" x14ac:dyDescent="0.35"/>
    <row r="5253" customFormat="1" x14ac:dyDescent="0.35"/>
    <row r="5254" customFormat="1" x14ac:dyDescent="0.35"/>
    <row r="5255" customFormat="1" x14ac:dyDescent="0.35"/>
    <row r="5256" customFormat="1" x14ac:dyDescent="0.35"/>
    <row r="5257" customFormat="1" x14ac:dyDescent="0.35"/>
    <row r="5258" customFormat="1" x14ac:dyDescent="0.35"/>
    <row r="5259" customFormat="1" x14ac:dyDescent="0.35"/>
    <row r="5260" customFormat="1" x14ac:dyDescent="0.35"/>
    <row r="5261" customFormat="1" x14ac:dyDescent="0.35"/>
    <row r="5262" customFormat="1" x14ac:dyDescent="0.35"/>
    <row r="5263" customFormat="1" x14ac:dyDescent="0.35"/>
    <row r="5264" customFormat="1" x14ac:dyDescent="0.35"/>
    <row r="5265" customFormat="1" x14ac:dyDescent="0.35"/>
    <row r="5266" customFormat="1" x14ac:dyDescent="0.35"/>
    <row r="5267" customFormat="1" x14ac:dyDescent="0.35"/>
    <row r="5268" customFormat="1" x14ac:dyDescent="0.35"/>
    <row r="5269" customFormat="1" x14ac:dyDescent="0.35"/>
    <row r="5270" customFormat="1" x14ac:dyDescent="0.35"/>
    <row r="5271" customFormat="1" x14ac:dyDescent="0.35"/>
    <row r="5272" customFormat="1" x14ac:dyDescent="0.35"/>
    <row r="5273" customFormat="1" x14ac:dyDescent="0.35"/>
    <row r="5274" customFormat="1" x14ac:dyDescent="0.35"/>
    <row r="5275" customFormat="1" x14ac:dyDescent="0.35"/>
    <row r="5276" customFormat="1" x14ac:dyDescent="0.35"/>
    <row r="5277" customFormat="1" x14ac:dyDescent="0.35"/>
    <row r="5278" customFormat="1" x14ac:dyDescent="0.35"/>
    <row r="5279" customFormat="1" x14ac:dyDescent="0.35"/>
    <row r="5280" customFormat="1" x14ac:dyDescent="0.35"/>
    <row r="5281" customFormat="1" x14ac:dyDescent="0.35"/>
    <row r="5282" customFormat="1" x14ac:dyDescent="0.35"/>
    <row r="5283" customFormat="1" x14ac:dyDescent="0.35"/>
    <row r="5284" customFormat="1" x14ac:dyDescent="0.35"/>
    <row r="5285" customFormat="1" x14ac:dyDescent="0.35"/>
    <row r="5286" customFormat="1" x14ac:dyDescent="0.35"/>
    <row r="5287" customFormat="1" x14ac:dyDescent="0.35"/>
    <row r="5288" customFormat="1" x14ac:dyDescent="0.35"/>
    <row r="5289" customFormat="1" x14ac:dyDescent="0.35"/>
    <row r="5290" customFormat="1" x14ac:dyDescent="0.35"/>
    <row r="5291" customFormat="1" x14ac:dyDescent="0.35"/>
    <row r="5292" customFormat="1" x14ac:dyDescent="0.35"/>
    <row r="5293" customFormat="1" x14ac:dyDescent="0.35"/>
    <row r="5294" customFormat="1" x14ac:dyDescent="0.35"/>
    <row r="5295" customFormat="1" x14ac:dyDescent="0.35"/>
    <row r="5296" customFormat="1" x14ac:dyDescent="0.35"/>
    <row r="5297" customFormat="1" x14ac:dyDescent="0.35"/>
    <row r="5298" customFormat="1" x14ac:dyDescent="0.35"/>
    <row r="5299" customFormat="1" x14ac:dyDescent="0.35"/>
    <row r="5300" customFormat="1" x14ac:dyDescent="0.35"/>
    <row r="5301" customFormat="1" x14ac:dyDescent="0.35"/>
    <row r="5302" customFormat="1" x14ac:dyDescent="0.35"/>
    <row r="5303" customFormat="1" x14ac:dyDescent="0.35"/>
    <row r="5304" customFormat="1" x14ac:dyDescent="0.35"/>
    <row r="5305" customFormat="1" x14ac:dyDescent="0.35"/>
    <row r="5306" customFormat="1" x14ac:dyDescent="0.35"/>
    <row r="5307" customFormat="1" x14ac:dyDescent="0.35"/>
    <row r="5308" customFormat="1" x14ac:dyDescent="0.35"/>
    <row r="5309" customFormat="1" x14ac:dyDescent="0.35"/>
    <row r="5310" customFormat="1" x14ac:dyDescent="0.35"/>
    <row r="5311" customFormat="1" x14ac:dyDescent="0.35"/>
    <row r="5312" customFormat="1" x14ac:dyDescent="0.35"/>
    <row r="5313" customFormat="1" x14ac:dyDescent="0.35"/>
    <row r="5314" customFormat="1" x14ac:dyDescent="0.35"/>
    <row r="5315" customFormat="1" x14ac:dyDescent="0.35"/>
    <row r="5316" customFormat="1" x14ac:dyDescent="0.35"/>
    <row r="5317" customFormat="1" x14ac:dyDescent="0.35"/>
    <row r="5318" customFormat="1" x14ac:dyDescent="0.35"/>
    <row r="5319" customFormat="1" x14ac:dyDescent="0.35"/>
    <row r="5320" customFormat="1" x14ac:dyDescent="0.35"/>
    <row r="5321" customFormat="1" x14ac:dyDescent="0.35"/>
    <row r="5322" customFormat="1" x14ac:dyDescent="0.35"/>
    <row r="5323" customFormat="1" x14ac:dyDescent="0.35"/>
    <row r="5324" customFormat="1" x14ac:dyDescent="0.35"/>
    <row r="5325" customFormat="1" x14ac:dyDescent="0.35"/>
    <row r="5326" customFormat="1" x14ac:dyDescent="0.35"/>
    <row r="5327" customFormat="1" x14ac:dyDescent="0.35"/>
    <row r="5328" customFormat="1" x14ac:dyDescent="0.35"/>
    <row r="5329" customFormat="1" x14ac:dyDescent="0.35"/>
    <row r="5330" customFormat="1" x14ac:dyDescent="0.35"/>
    <row r="5331" customFormat="1" x14ac:dyDescent="0.35"/>
    <row r="5332" customFormat="1" x14ac:dyDescent="0.35"/>
    <row r="5333" customFormat="1" x14ac:dyDescent="0.35"/>
    <row r="5334" customFormat="1" x14ac:dyDescent="0.35"/>
    <row r="5335" customFormat="1" x14ac:dyDescent="0.35"/>
    <row r="5336" customFormat="1" x14ac:dyDescent="0.35"/>
    <row r="5337" customFormat="1" x14ac:dyDescent="0.35"/>
    <row r="5338" customFormat="1" x14ac:dyDescent="0.35"/>
    <row r="5339" customFormat="1" x14ac:dyDescent="0.35"/>
    <row r="5340" customFormat="1" x14ac:dyDescent="0.35"/>
    <row r="5341" customFormat="1" x14ac:dyDescent="0.35"/>
    <row r="5342" customFormat="1" x14ac:dyDescent="0.35"/>
    <row r="5343" customFormat="1" x14ac:dyDescent="0.35"/>
    <row r="5344" customFormat="1" x14ac:dyDescent="0.35"/>
    <row r="5345" customFormat="1" x14ac:dyDescent="0.35"/>
    <row r="5346" customFormat="1" x14ac:dyDescent="0.35"/>
    <row r="5347" customFormat="1" x14ac:dyDescent="0.35"/>
    <row r="5348" customFormat="1" x14ac:dyDescent="0.35"/>
    <row r="5349" customFormat="1" x14ac:dyDescent="0.35"/>
    <row r="5350" customFormat="1" x14ac:dyDescent="0.35"/>
    <row r="5351" customFormat="1" x14ac:dyDescent="0.35"/>
    <row r="5352" customFormat="1" x14ac:dyDescent="0.35"/>
    <row r="5353" customFormat="1" x14ac:dyDescent="0.35"/>
    <row r="5354" customFormat="1" x14ac:dyDescent="0.35"/>
    <row r="5355" customFormat="1" x14ac:dyDescent="0.35"/>
    <row r="5356" customFormat="1" x14ac:dyDescent="0.35"/>
    <row r="5357" customFormat="1" x14ac:dyDescent="0.35"/>
    <row r="5358" customFormat="1" x14ac:dyDescent="0.35"/>
    <row r="5359" customFormat="1" x14ac:dyDescent="0.35"/>
    <row r="5360" customFormat="1" x14ac:dyDescent="0.35"/>
    <row r="5361" customFormat="1" x14ac:dyDescent="0.35"/>
    <row r="5362" customFormat="1" x14ac:dyDescent="0.35"/>
    <row r="5363" customFormat="1" x14ac:dyDescent="0.35"/>
    <row r="5364" customFormat="1" x14ac:dyDescent="0.35"/>
    <row r="5365" customFormat="1" x14ac:dyDescent="0.35"/>
    <row r="5366" customFormat="1" x14ac:dyDescent="0.35"/>
    <row r="5367" customFormat="1" x14ac:dyDescent="0.35"/>
    <row r="5368" customFormat="1" x14ac:dyDescent="0.35"/>
    <row r="5369" customFormat="1" x14ac:dyDescent="0.35"/>
    <row r="5370" customFormat="1" x14ac:dyDescent="0.35"/>
    <row r="5371" customFormat="1" x14ac:dyDescent="0.35"/>
    <row r="5372" customFormat="1" x14ac:dyDescent="0.35"/>
    <row r="5373" customFormat="1" x14ac:dyDescent="0.35"/>
    <row r="5374" customFormat="1" x14ac:dyDescent="0.35"/>
    <row r="5375" customFormat="1" x14ac:dyDescent="0.35"/>
    <row r="5376" customFormat="1" x14ac:dyDescent="0.35"/>
    <row r="5377" customFormat="1" x14ac:dyDescent="0.35"/>
    <row r="5378" customFormat="1" x14ac:dyDescent="0.35"/>
    <row r="5379" customFormat="1" x14ac:dyDescent="0.35"/>
    <row r="5380" customFormat="1" x14ac:dyDescent="0.35"/>
    <row r="5381" customFormat="1" x14ac:dyDescent="0.35"/>
    <row r="5382" customFormat="1" x14ac:dyDescent="0.35"/>
    <row r="5383" customFormat="1" x14ac:dyDescent="0.35"/>
    <row r="5384" customFormat="1" x14ac:dyDescent="0.35"/>
    <row r="5385" customFormat="1" x14ac:dyDescent="0.35"/>
    <row r="5386" customFormat="1" x14ac:dyDescent="0.35"/>
    <row r="5387" customFormat="1" x14ac:dyDescent="0.35"/>
    <row r="5388" customFormat="1" x14ac:dyDescent="0.35"/>
    <row r="5389" customFormat="1" x14ac:dyDescent="0.35"/>
    <row r="5390" customFormat="1" x14ac:dyDescent="0.35"/>
    <row r="5391" customFormat="1" x14ac:dyDescent="0.35"/>
    <row r="5392" customFormat="1" x14ac:dyDescent="0.35"/>
    <row r="5393" customFormat="1" x14ac:dyDescent="0.35"/>
    <row r="5394" customFormat="1" x14ac:dyDescent="0.35"/>
    <row r="5395" customFormat="1" x14ac:dyDescent="0.35"/>
    <row r="5396" customFormat="1" x14ac:dyDescent="0.35"/>
    <row r="5397" customFormat="1" x14ac:dyDescent="0.35"/>
    <row r="5398" customFormat="1" x14ac:dyDescent="0.35"/>
    <row r="5399" customFormat="1" x14ac:dyDescent="0.35"/>
    <row r="5400" customFormat="1" x14ac:dyDescent="0.35"/>
    <row r="5401" customFormat="1" x14ac:dyDescent="0.35"/>
    <row r="5402" customFormat="1" x14ac:dyDescent="0.35"/>
    <row r="5403" customFormat="1" x14ac:dyDescent="0.35"/>
    <row r="5404" customFormat="1" x14ac:dyDescent="0.35"/>
    <row r="5405" customFormat="1" x14ac:dyDescent="0.35"/>
    <row r="5406" customFormat="1" x14ac:dyDescent="0.35"/>
    <row r="5407" customFormat="1" x14ac:dyDescent="0.35"/>
    <row r="5408" customFormat="1" x14ac:dyDescent="0.35"/>
    <row r="5409" customFormat="1" x14ac:dyDescent="0.35"/>
    <row r="5410" customFormat="1" x14ac:dyDescent="0.35"/>
    <row r="5411" customFormat="1" x14ac:dyDescent="0.35"/>
    <row r="5412" customFormat="1" x14ac:dyDescent="0.35"/>
    <row r="5413" customFormat="1" x14ac:dyDescent="0.35"/>
    <row r="5414" customFormat="1" x14ac:dyDescent="0.35"/>
    <row r="5415" customFormat="1" x14ac:dyDescent="0.35"/>
    <row r="5416" customFormat="1" x14ac:dyDescent="0.35"/>
    <row r="5417" customFormat="1" x14ac:dyDescent="0.35"/>
    <row r="5418" customFormat="1" x14ac:dyDescent="0.35"/>
    <row r="5419" customFormat="1" x14ac:dyDescent="0.35"/>
    <row r="5420" customFormat="1" x14ac:dyDescent="0.35"/>
    <row r="5421" customFormat="1" x14ac:dyDescent="0.35"/>
    <row r="5422" customFormat="1" x14ac:dyDescent="0.35"/>
    <row r="5423" customFormat="1" x14ac:dyDescent="0.35"/>
    <row r="5424" customFormat="1" x14ac:dyDescent="0.35"/>
    <row r="5425" customFormat="1" x14ac:dyDescent="0.35"/>
    <row r="5426" customFormat="1" x14ac:dyDescent="0.35"/>
    <row r="5427" customFormat="1" x14ac:dyDescent="0.35"/>
    <row r="5428" customFormat="1" x14ac:dyDescent="0.35"/>
    <row r="5429" customFormat="1" x14ac:dyDescent="0.35"/>
    <row r="5430" customFormat="1" x14ac:dyDescent="0.35"/>
    <row r="5431" customFormat="1" x14ac:dyDescent="0.35"/>
    <row r="5432" customFormat="1" x14ac:dyDescent="0.35"/>
    <row r="5433" customFormat="1" x14ac:dyDescent="0.35"/>
    <row r="5434" customFormat="1" x14ac:dyDescent="0.35"/>
    <row r="5435" customFormat="1" x14ac:dyDescent="0.35"/>
    <row r="5436" customFormat="1" x14ac:dyDescent="0.35"/>
    <row r="5437" customFormat="1" x14ac:dyDescent="0.35"/>
    <row r="5438" customFormat="1" x14ac:dyDescent="0.35"/>
    <row r="5439" customFormat="1" x14ac:dyDescent="0.35"/>
    <row r="5440" customFormat="1" x14ac:dyDescent="0.35"/>
    <row r="5441" customFormat="1" x14ac:dyDescent="0.35"/>
    <row r="5442" customFormat="1" x14ac:dyDescent="0.35"/>
    <row r="5443" customFormat="1" x14ac:dyDescent="0.35"/>
    <row r="5444" customFormat="1" x14ac:dyDescent="0.35"/>
    <row r="5445" customFormat="1" x14ac:dyDescent="0.35"/>
    <row r="5446" customFormat="1" x14ac:dyDescent="0.35"/>
    <row r="5447" customFormat="1" x14ac:dyDescent="0.35"/>
    <row r="5448" customFormat="1" x14ac:dyDescent="0.35"/>
    <row r="5449" customFormat="1" x14ac:dyDescent="0.35"/>
    <row r="5450" customFormat="1" x14ac:dyDescent="0.35"/>
    <row r="5451" customFormat="1" x14ac:dyDescent="0.35"/>
    <row r="5452" customFormat="1" x14ac:dyDescent="0.35"/>
    <row r="5453" customFormat="1" x14ac:dyDescent="0.35"/>
    <row r="5454" customFormat="1" x14ac:dyDescent="0.35"/>
    <row r="5455" customFormat="1" x14ac:dyDescent="0.35"/>
    <row r="5456" customFormat="1" x14ac:dyDescent="0.35"/>
    <row r="5457" customFormat="1" x14ac:dyDescent="0.35"/>
    <row r="5458" customFormat="1" x14ac:dyDescent="0.35"/>
    <row r="5459" customFormat="1" x14ac:dyDescent="0.35"/>
    <row r="5460" customFormat="1" x14ac:dyDescent="0.35"/>
    <row r="5461" customFormat="1" x14ac:dyDescent="0.35"/>
    <row r="5462" customFormat="1" x14ac:dyDescent="0.35"/>
    <row r="5463" customFormat="1" x14ac:dyDescent="0.35"/>
    <row r="5464" customFormat="1" x14ac:dyDescent="0.35"/>
    <row r="5465" customFormat="1" x14ac:dyDescent="0.35"/>
    <row r="5466" customFormat="1" x14ac:dyDescent="0.35"/>
    <row r="5467" customFormat="1" x14ac:dyDescent="0.35"/>
    <row r="5468" customFormat="1" x14ac:dyDescent="0.35"/>
    <row r="5469" customFormat="1" x14ac:dyDescent="0.35"/>
    <row r="5470" customFormat="1" x14ac:dyDescent="0.35"/>
    <row r="5471" customFormat="1" x14ac:dyDescent="0.35"/>
    <row r="5472" customFormat="1" x14ac:dyDescent="0.35"/>
    <row r="5473" customFormat="1" x14ac:dyDescent="0.35"/>
    <row r="5474" customFormat="1" x14ac:dyDescent="0.35"/>
    <row r="5475" customFormat="1" x14ac:dyDescent="0.35"/>
    <row r="5476" customFormat="1" x14ac:dyDescent="0.35"/>
    <row r="5477" customFormat="1" x14ac:dyDescent="0.35"/>
    <row r="5478" customFormat="1" x14ac:dyDescent="0.35"/>
    <row r="5479" customFormat="1" x14ac:dyDescent="0.35"/>
    <row r="5480" customFormat="1" x14ac:dyDescent="0.35"/>
    <row r="5481" customFormat="1" x14ac:dyDescent="0.35"/>
    <row r="5482" customFormat="1" x14ac:dyDescent="0.35"/>
    <row r="5483" customFormat="1" x14ac:dyDescent="0.35"/>
    <row r="5484" customFormat="1" x14ac:dyDescent="0.35"/>
    <row r="5485" customFormat="1" x14ac:dyDescent="0.35"/>
    <row r="5486" customFormat="1" x14ac:dyDescent="0.35"/>
    <row r="5487" customFormat="1" x14ac:dyDescent="0.35"/>
    <row r="5488" customFormat="1" x14ac:dyDescent="0.35"/>
    <row r="5489" customFormat="1" x14ac:dyDescent="0.35"/>
    <row r="5490" customFormat="1" x14ac:dyDescent="0.35"/>
    <row r="5491" customFormat="1" x14ac:dyDescent="0.35"/>
    <row r="5492" customFormat="1" x14ac:dyDescent="0.35"/>
    <row r="5493" customFormat="1" x14ac:dyDescent="0.35"/>
    <row r="5494" customFormat="1" x14ac:dyDescent="0.35"/>
    <row r="5495" customFormat="1" x14ac:dyDescent="0.35"/>
    <row r="5496" customFormat="1" x14ac:dyDescent="0.35"/>
    <row r="5497" customFormat="1" x14ac:dyDescent="0.35"/>
    <row r="5498" customFormat="1" x14ac:dyDescent="0.35"/>
    <row r="5499" customFormat="1" x14ac:dyDescent="0.35"/>
    <row r="5500" customFormat="1" x14ac:dyDescent="0.35"/>
    <row r="5501" customFormat="1" x14ac:dyDescent="0.35"/>
    <row r="5502" customFormat="1" x14ac:dyDescent="0.35"/>
    <row r="5503" customFormat="1" x14ac:dyDescent="0.35"/>
    <row r="5504" customFormat="1" x14ac:dyDescent="0.35"/>
    <row r="5505" customFormat="1" x14ac:dyDescent="0.35"/>
    <row r="5506" customFormat="1" x14ac:dyDescent="0.35"/>
    <row r="5507" customFormat="1" x14ac:dyDescent="0.35"/>
    <row r="5508" customFormat="1" x14ac:dyDescent="0.35"/>
    <row r="5509" customFormat="1" x14ac:dyDescent="0.35"/>
    <row r="5510" customFormat="1" x14ac:dyDescent="0.35"/>
    <row r="5511" customFormat="1" x14ac:dyDescent="0.35"/>
    <row r="5512" customFormat="1" x14ac:dyDescent="0.35"/>
    <row r="5513" customFormat="1" x14ac:dyDescent="0.35"/>
    <row r="5514" customFormat="1" x14ac:dyDescent="0.35"/>
    <row r="5515" customFormat="1" x14ac:dyDescent="0.35"/>
    <row r="5516" customFormat="1" x14ac:dyDescent="0.35"/>
    <row r="5517" customFormat="1" x14ac:dyDescent="0.35"/>
    <row r="5518" customFormat="1" x14ac:dyDescent="0.35"/>
    <row r="5519" customFormat="1" x14ac:dyDescent="0.35"/>
    <row r="5520" customFormat="1" x14ac:dyDescent="0.35"/>
    <row r="5521" customFormat="1" x14ac:dyDescent="0.35"/>
    <row r="5522" customFormat="1" x14ac:dyDescent="0.35"/>
    <row r="5523" customFormat="1" x14ac:dyDescent="0.35"/>
    <row r="5524" customFormat="1" x14ac:dyDescent="0.35"/>
    <row r="5525" customFormat="1" x14ac:dyDescent="0.35"/>
    <row r="5526" customFormat="1" x14ac:dyDescent="0.35"/>
    <row r="5527" customFormat="1" x14ac:dyDescent="0.35"/>
    <row r="5528" customFormat="1" x14ac:dyDescent="0.35"/>
    <row r="5529" customFormat="1" x14ac:dyDescent="0.35"/>
    <row r="5530" customFormat="1" x14ac:dyDescent="0.35"/>
    <row r="5531" customFormat="1" x14ac:dyDescent="0.35"/>
    <row r="5532" customFormat="1" x14ac:dyDescent="0.35"/>
    <row r="5533" customFormat="1" x14ac:dyDescent="0.35"/>
    <row r="5534" customFormat="1" x14ac:dyDescent="0.35"/>
    <row r="5535" customFormat="1" x14ac:dyDescent="0.35"/>
    <row r="5536" customFormat="1" x14ac:dyDescent="0.35"/>
    <row r="5537" customFormat="1" x14ac:dyDescent="0.35"/>
    <row r="5538" customFormat="1" x14ac:dyDescent="0.35"/>
    <row r="5539" customFormat="1" x14ac:dyDescent="0.35"/>
    <row r="5540" customFormat="1" x14ac:dyDescent="0.35"/>
    <row r="5541" customFormat="1" x14ac:dyDescent="0.35"/>
    <row r="5542" customFormat="1" x14ac:dyDescent="0.35"/>
    <row r="5543" customFormat="1" x14ac:dyDescent="0.35"/>
    <row r="5544" customFormat="1" x14ac:dyDescent="0.35"/>
    <row r="5545" customFormat="1" x14ac:dyDescent="0.35"/>
    <row r="5546" customFormat="1" x14ac:dyDescent="0.35"/>
    <row r="5547" customFormat="1" x14ac:dyDescent="0.35"/>
    <row r="5548" customFormat="1" x14ac:dyDescent="0.35"/>
    <row r="5549" customFormat="1" x14ac:dyDescent="0.35"/>
    <row r="5550" customFormat="1" x14ac:dyDescent="0.35"/>
    <row r="5551" customFormat="1" x14ac:dyDescent="0.35"/>
    <row r="5552" customFormat="1" x14ac:dyDescent="0.35"/>
    <row r="5553" customFormat="1" x14ac:dyDescent="0.35"/>
    <row r="5554" customFormat="1" x14ac:dyDescent="0.35"/>
    <row r="5555" customFormat="1" x14ac:dyDescent="0.35"/>
    <row r="5556" customFormat="1" x14ac:dyDescent="0.35"/>
    <row r="5557" customFormat="1" x14ac:dyDescent="0.35"/>
    <row r="5558" customFormat="1" x14ac:dyDescent="0.35"/>
    <row r="5559" customFormat="1" x14ac:dyDescent="0.35"/>
    <row r="5560" customFormat="1" x14ac:dyDescent="0.35"/>
    <row r="5561" customFormat="1" x14ac:dyDescent="0.35"/>
    <row r="5562" customFormat="1" x14ac:dyDescent="0.35"/>
    <row r="5563" customFormat="1" x14ac:dyDescent="0.35"/>
    <row r="5564" customFormat="1" x14ac:dyDescent="0.35"/>
    <row r="5565" customFormat="1" x14ac:dyDescent="0.35"/>
    <row r="5566" customFormat="1" x14ac:dyDescent="0.35"/>
    <row r="5567" customFormat="1" x14ac:dyDescent="0.35"/>
    <row r="5568" customFormat="1" x14ac:dyDescent="0.35"/>
    <row r="5569" customFormat="1" x14ac:dyDescent="0.35"/>
    <row r="5570" customFormat="1" x14ac:dyDescent="0.35"/>
    <row r="5571" customFormat="1" x14ac:dyDescent="0.35"/>
    <row r="5572" customFormat="1" x14ac:dyDescent="0.35"/>
    <row r="5573" customFormat="1" x14ac:dyDescent="0.35"/>
    <row r="5574" customFormat="1" x14ac:dyDescent="0.35"/>
    <row r="5575" customFormat="1" x14ac:dyDescent="0.35"/>
    <row r="5576" customFormat="1" x14ac:dyDescent="0.35"/>
    <row r="5577" customFormat="1" x14ac:dyDescent="0.35"/>
    <row r="5578" customFormat="1" x14ac:dyDescent="0.35"/>
    <row r="5579" customFormat="1" x14ac:dyDescent="0.35"/>
    <row r="5580" customFormat="1" x14ac:dyDescent="0.35"/>
    <row r="5581" customFormat="1" x14ac:dyDescent="0.35"/>
    <row r="5582" customFormat="1" x14ac:dyDescent="0.35"/>
    <row r="5583" customFormat="1" x14ac:dyDescent="0.35"/>
    <row r="5584" customFormat="1" x14ac:dyDescent="0.35"/>
    <row r="5585" customFormat="1" x14ac:dyDescent="0.35"/>
    <row r="5586" customFormat="1" x14ac:dyDescent="0.35"/>
    <row r="5587" customFormat="1" x14ac:dyDescent="0.35"/>
    <row r="5588" customFormat="1" x14ac:dyDescent="0.35"/>
    <row r="5589" customFormat="1" x14ac:dyDescent="0.35"/>
    <row r="5590" customFormat="1" x14ac:dyDescent="0.35"/>
    <row r="5591" customFormat="1" x14ac:dyDescent="0.35"/>
    <row r="5592" customFormat="1" x14ac:dyDescent="0.35"/>
    <row r="5593" customFormat="1" x14ac:dyDescent="0.35"/>
    <row r="5594" customFormat="1" x14ac:dyDescent="0.35"/>
    <row r="5595" customFormat="1" x14ac:dyDescent="0.35"/>
    <row r="5596" customFormat="1" x14ac:dyDescent="0.35"/>
    <row r="5597" customFormat="1" x14ac:dyDescent="0.35"/>
    <row r="5598" customFormat="1" x14ac:dyDescent="0.35"/>
    <row r="5599" customFormat="1" x14ac:dyDescent="0.35"/>
    <row r="5600" customFormat="1" x14ac:dyDescent="0.35"/>
    <row r="5601" customFormat="1" x14ac:dyDescent="0.35"/>
    <row r="5602" customFormat="1" x14ac:dyDescent="0.35"/>
    <row r="5603" customFormat="1" x14ac:dyDescent="0.35"/>
    <row r="5604" customFormat="1" x14ac:dyDescent="0.35"/>
    <row r="5605" customFormat="1" x14ac:dyDescent="0.35"/>
    <row r="5606" customFormat="1" x14ac:dyDescent="0.35"/>
    <row r="5607" customFormat="1" x14ac:dyDescent="0.35"/>
    <row r="5608" customFormat="1" x14ac:dyDescent="0.35"/>
    <row r="5609" customFormat="1" x14ac:dyDescent="0.35"/>
    <row r="5610" customFormat="1" x14ac:dyDescent="0.35"/>
    <row r="5611" customFormat="1" x14ac:dyDescent="0.35"/>
    <row r="5612" customFormat="1" x14ac:dyDescent="0.35"/>
    <row r="5613" customFormat="1" x14ac:dyDescent="0.35"/>
    <row r="5614" customFormat="1" x14ac:dyDescent="0.35"/>
    <row r="5615" customFormat="1" x14ac:dyDescent="0.35"/>
    <row r="5616" customFormat="1" x14ac:dyDescent="0.35"/>
    <row r="5617" customFormat="1" x14ac:dyDescent="0.35"/>
    <row r="5618" customFormat="1" x14ac:dyDescent="0.35"/>
    <row r="5619" customFormat="1" x14ac:dyDescent="0.35"/>
    <row r="5620" customFormat="1" x14ac:dyDescent="0.35"/>
    <row r="5621" customFormat="1" x14ac:dyDescent="0.35"/>
    <row r="5622" customFormat="1" x14ac:dyDescent="0.35"/>
    <row r="5623" customFormat="1" x14ac:dyDescent="0.35"/>
    <row r="5624" customFormat="1" x14ac:dyDescent="0.35"/>
    <row r="5625" customFormat="1" x14ac:dyDescent="0.35"/>
    <row r="5626" customFormat="1" x14ac:dyDescent="0.35"/>
    <row r="5627" customFormat="1" x14ac:dyDescent="0.35"/>
    <row r="5628" customFormat="1" x14ac:dyDescent="0.35"/>
    <row r="5629" customFormat="1" x14ac:dyDescent="0.35"/>
    <row r="5630" customFormat="1" x14ac:dyDescent="0.35"/>
    <row r="5631" customFormat="1" x14ac:dyDescent="0.35"/>
    <row r="5632" customFormat="1" x14ac:dyDescent="0.35"/>
    <row r="5633" customFormat="1" x14ac:dyDescent="0.35"/>
    <row r="5634" customFormat="1" x14ac:dyDescent="0.35"/>
    <row r="5635" customFormat="1" x14ac:dyDescent="0.35"/>
    <row r="5636" customFormat="1" x14ac:dyDescent="0.35"/>
    <row r="5637" customFormat="1" x14ac:dyDescent="0.35"/>
    <row r="5638" customFormat="1" x14ac:dyDescent="0.35"/>
    <row r="5639" customFormat="1" x14ac:dyDescent="0.35"/>
    <row r="5640" customFormat="1" x14ac:dyDescent="0.35"/>
    <row r="5641" customFormat="1" x14ac:dyDescent="0.35"/>
    <row r="5642" customFormat="1" x14ac:dyDescent="0.35"/>
    <row r="5643" customFormat="1" x14ac:dyDescent="0.35"/>
    <row r="5644" customFormat="1" x14ac:dyDescent="0.35"/>
    <row r="5645" customFormat="1" x14ac:dyDescent="0.35"/>
    <row r="5646" customFormat="1" x14ac:dyDescent="0.35"/>
    <row r="5647" customFormat="1" x14ac:dyDescent="0.35"/>
    <row r="5648" customFormat="1" x14ac:dyDescent="0.35"/>
    <row r="5649" customFormat="1" x14ac:dyDescent="0.35"/>
    <row r="5650" customFormat="1" x14ac:dyDescent="0.35"/>
    <row r="5651" customFormat="1" x14ac:dyDescent="0.35"/>
    <row r="5652" customFormat="1" x14ac:dyDescent="0.35"/>
    <row r="5653" customFormat="1" x14ac:dyDescent="0.35"/>
    <row r="5654" customFormat="1" x14ac:dyDescent="0.35"/>
    <row r="5655" customFormat="1" x14ac:dyDescent="0.35"/>
    <row r="5656" customFormat="1" x14ac:dyDescent="0.35"/>
    <row r="5657" customFormat="1" x14ac:dyDescent="0.35"/>
    <row r="5658" customFormat="1" x14ac:dyDescent="0.35"/>
    <row r="5659" customFormat="1" x14ac:dyDescent="0.35"/>
    <row r="5660" customFormat="1" x14ac:dyDescent="0.35"/>
    <row r="5661" customFormat="1" x14ac:dyDescent="0.35"/>
    <row r="5662" customFormat="1" x14ac:dyDescent="0.35"/>
    <row r="5663" customFormat="1" x14ac:dyDescent="0.35"/>
    <row r="5664" customFormat="1" x14ac:dyDescent="0.35"/>
    <row r="5665" customFormat="1" x14ac:dyDescent="0.35"/>
    <row r="5666" customFormat="1" x14ac:dyDescent="0.35"/>
    <row r="5667" customFormat="1" x14ac:dyDescent="0.35"/>
    <row r="5668" customFormat="1" x14ac:dyDescent="0.35"/>
    <row r="5669" customFormat="1" x14ac:dyDescent="0.35"/>
    <row r="5670" customFormat="1" x14ac:dyDescent="0.35"/>
    <row r="5671" customFormat="1" x14ac:dyDescent="0.35"/>
    <row r="5672" customFormat="1" x14ac:dyDescent="0.35"/>
    <row r="5673" customFormat="1" x14ac:dyDescent="0.35"/>
    <row r="5674" customFormat="1" x14ac:dyDescent="0.35"/>
    <row r="5675" customFormat="1" x14ac:dyDescent="0.35"/>
    <row r="5676" customFormat="1" x14ac:dyDescent="0.35"/>
    <row r="5677" customFormat="1" x14ac:dyDescent="0.35"/>
    <row r="5678" customFormat="1" x14ac:dyDescent="0.35"/>
    <row r="5679" customFormat="1" x14ac:dyDescent="0.35"/>
    <row r="5680" customFormat="1" x14ac:dyDescent="0.35"/>
    <row r="5681" customFormat="1" x14ac:dyDescent="0.35"/>
    <row r="5682" customFormat="1" x14ac:dyDescent="0.35"/>
    <row r="5683" customFormat="1" x14ac:dyDescent="0.35"/>
    <row r="5684" customFormat="1" x14ac:dyDescent="0.35"/>
    <row r="5685" customFormat="1" x14ac:dyDescent="0.35"/>
    <row r="5686" customFormat="1" x14ac:dyDescent="0.35"/>
    <row r="5687" customFormat="1" x14ac:dyDescent="0.35"/>
    <row r="5688" customFormat="1" x14ac:dyDescent="0.35"/>
    <row r="5689" customFormat="1" x14ac:dyDescent="0.35"/>
    <row r="5690" customFormat="1" x14ac:dyDescent="0.35"/>
    <row r="5691" customFormat="1" x14ac:dyDescent="0.35"/>
    <row r="5692" customFormat="1" x14ac:dyDescent="0.35"/>
    <row r="5693" customFormat="1" x14ac:dyDescent="0.35"/>
    <row r="5694" customFormat="1" x14ac:dyDescent="0.35"/>
    <row r="5695" customFormat="1" x14ac:dyDescent="0.35"/>
    <row r="5696" customFormat="1" x14ac:dyDescent="0.35"/>
    <row r="5697" customFormat="1" x14ac:dyDescent="0.35"/>
    <row r="5698" customFormat="1" x14ac:dyDescent="0.35"/>
    <row r="5699" customFormat="1" x14ac:dyDescent="0.35"/>
    <row r="5700" customFormat="1" x14ac:dyDescent="0.35"/>
    <row r="5701" customFormat="1" x14ac:dyDescent="0.35"/>
    <row r="5702" customFormat="1" x14ac:dyDescent="0.35"/>
    <row r="5703" customFormat="1" x14ac:dyDescent="0.35"/>
    <row r="5704" customFormat="1" x14ac:dyDescent="0.35"/>
    <row r="5705" customFormat="1" x14ac:dyDescent="0.35"/>
    <row r="5706" customFormat="1" x14ac:dyDescent="0.35"/>
    <row r="5707" customFormat="1" x14ac:dyDescent="0.35"/>
    <row r="5708" customFormat="1" x14ac:dyDescent="0.35"/>
    <row r="5709" customFormat="1" x14ac:dyDescent="0.35"/>
    <row r="5710" customFormat="1" x14ac:dyDescent="0.35"/>
    <row r="5711" customFormat="1" x14ac:dyDescent="0.35"/>
    <row r="5712" customFormat="1" x14ac:dyDescent="0.35"/>
    <row r="5713" customFormat="1" x14ac:dyDescent="0.35"/>
    <row r="5714" customFormat="1" x14ac:dyDescent="0.35"/>
    <row r="5715" customFormat="1" x14ac:dyDescent="0.35"/>
    <row r="5716" customFormat="1" x14ac:dyDescent="0.35"/>
    <row r="5717" customFormat="1" x14ac:dyDescent="0.35"/>
    <row r="5718" customFormat="1" x14ac:dyDescent="0.35"/>
    <row r="5719" customFormat="1" x14ac:dyDescent="0.35"/>
    <row r="5720" customFormat="1" x14ac:dyDescent="0.35"/>
    <row r="5721" customFormat="1" x14ac:dyDescent="0.35"/>
    <row r="5722" customFormat="1" x14ac:dyDescent="0.35"/>
    <row r="5723" customFormat="1" x14ac:dyDescent="0.35"/>
    <row r="5724" customFormat="1" x14ac:dyDescent="0.35"/>
    <row r="5725" customFormat="1" x14ac:dyDescent="0.35"/>
    <row r="5726" customFormat="1" x14ac:dyDescent="0.35"/>
    <row r="5727" customFormat="1" x14ac:dyDescent="0.35"/>
    <row r="5728" customFormat="1" x14ac:dyDescent="0.35"/>
    <row r="5729" customFormat="1" x14ac:dyDescent="0.35"/>
    <row r="5730" customFormat="1" x14ac:dyDescent="0.35"/>
    <row r="5731" customFormat="1" x14ac:dyDescent="0.35"/>
    <row r="5732" customFormat="1" x14ac:dyDescent="0.35"/>
    <row r="5733" customFormat="1" x14ac:dyDescent="0.35"/>
    <row r="5734" customFormat="1" x14ac:dyDescent="0.35"/>
    <row r="5735" customFormat="1" x14ac:dyDescent="0.35"/>
    <row r="5736" customFormat="1" x14ac:dyDescent="0.35"/>
    <row r="5737" customFormat="1" x14ac:dyDescent="0.35"/>
    <row r="5738" customFormat="1" x14ac:dyDescent="0.35"/>
    <row r="5739" customFormat="1" x14ac:dyDescent="0.35"/>
    <row r="5740" customFormat="1" x14ac:dyDescent="0.35"/>
    <row r="5741" customFormat="1" x14ac:dyDescent="0.35"/>
    <row r="5742" customFormat="1" x14ac:dyDescent="0.35"/>
    <row r="5743" customFormat="1" x14ac:dyDescent="0.35"/>
    <row r="5744" customFormat="1" x14ac:dyDescent="0.35"/>
    <row r="5745" customFormat="1" x14ac:dyDescent="0.35"/>
    <row r="5746" customFormat="1" x14ac:dyDescent="0.35"/>
    <row r="5747" customFormat="1" x14ac:dyDescent="0.35"/>
    <row r="5748" customFormat="1" x14ac:dyDescent="0.35"/>
    <row r="5749" customFormat="1" x14ac:dyDescent="0.35"/>
    <row r="5750" customFormat="1" x14ac:dyDescent="0.35"/>
    <row r="5751" customFormat="1" x14ac:dyDescent="0.35"/>
    <row r="5752" customFormat="1" x14ac:dyDescent="0.35"/>
    <row r="5753" customFormat="1" x14ac:dyDescent="0.35"/>
    <row r="5754" customFormat="1" x14ac:dyDescent="0.35"/>
    <row r="5755" customFormat="1" x14ac:dyDescent="0.35"/>
    <row r="5756" customFormat="1" x14ac:dyDescent="0.35"/>
    <row r="5757" customFormat="1" x14ac:dyDescent="0.35"/>
    <row r="5758" customFormat="1" x14ac:dyDescent="0.35"/>
    <row r="5759" customFormat="1" x14ac:dyDescent="0.35"/>
    <row r="5760" customFormat="1" x14ac:dyDescent="0.35"/>
    <row r="5761" customFormat="1" x14ac:dyDescent="0.35"/>
    <row r="5762" customFormat="1" x14ac:dyDescent="0.35"/>
    <row r="5763" customFormat="1" x14ac:dyDescent="0.35"/>
    <row r="5764" customFormat="1" x14ac:dyDescent="0.35"/>
    <row r="5765" customFormat="1" x14ac:dyDescent="0.35"/>
    <row r="5766" customFormat="1" x14ac:dyDescent="0.35"/>
    <row r="5767" customFormat="1" x14ac:dyDescent="0.35"/>
    <row r="5768" customFormat="1" x14ac:dyDescent="0.35"/>
    <row r="5769" customFormat="1" x14ac:dyDescent="0.35"/>
    <row r="5770" customFormat="1" x14ac:dyDescent="0.35"/>
    <row r="5771" customFormat="1" x14ac:dyDescent="0.35"/>
    <row r="5772" customFormat="1" x14ac:dyDescent="0.35"/>
    <row r="5773" customFormat="1" x14ac:dyDescent="0.35"/>
    <row r="5774" customFormat="1" x14ac:dyDescent="0.35"/>
    <row r="5775" customFormat="1" x14ac:dyDescent="0.35"/>
    <row r="5776" customFormat="1" x14ac:dyDescent="0.35"/>
    <row r="5777" customFormat="1" x14ac:dyDescent="0.35"/>
    <row r="5778" customFormat="1" x14ac:dyDescent="0.35"/>
    <row r="5779" customFormat="1" x14ac:dyDescent="0.35"/>
    <row r="5780" customFormat="1" x14ac:dyDescent="0.35"/>
    <row r="5781" customFormat="1" x14ac:dyDescent="0.35"/>
    <row r="5782" customFormat="1" x14ac:dyDescent="0.35"/>
    <row r="5783" customFormat="1" x14ac:dyDescent="0.35"/>
    <row r="5784" customFormat="1" x14ac:dyDescent="0.35"/>
    <row r="5785" customFormat="1" x14ac:dyDescent="0.35"/>
    <row r="5786" customFormat="1" x14ac:dyDescent="0.35"/>
    <row r="5787" customFormat="1" x14ac:dyDescent="0.35"/>
    <row r="5788" customFormat="1" x14ac:dyDescent="0.35"/>
    <row r="5789" customFormat="1" x14ac:dyDescent="0.35"/>
    <row r="5790" customFormat="1" x14ac:dyDescent="0.35"/>
    <row r="5791" customFormat="1" x14ac:dyDescent="0.35"/>
    <row r="5792" customFormat="1" x14ac:dyDescent="0.35"/>
    <row r="5793" customFormat="1" x14ac:dyDescent="0.35"/>
    <row r="5794" customFormat="1" x14ac:dyDescent="0.35"/>
    <row r="5795" customFormat="1" x14ac:dyDescent="0.35"/>
    <row r="5796" customFormat="1" x14ac:dyDescent="0.35"/>
    <row r="5797" customFormat="1" x14ac:dyDescent="0.35"/>
    <row r="5798" customFormat="1" x14ac:dyDescent="0.35"/>
    <row r="5799" customFormat="1" x14ac:dyDescent="0.35"/>
    <row r="5800" customFormat="1" x14ac:dyDescent="0.35"/>
    <row r="5801" customFormat="1" x14ac:dyDescent="0.35"/>
    <row r="5802" customFormat="1" x14ac:dyDescent="0.35"/>
    <row r="5803" customFormat="1" x14ac:dyDescent="0.35"/>
    <row r="5804" customFormat="1" x14ac:dyDescent="0.35"/>
    <row r="5805" customFormat="1" x14ac:dyDescent="0.35"/>
    <row r="5806" customFormat="1" x14ac:dyDescent="0.35"/>
    <row r="5807" customFormat="1" x14ac:dyDescent="0.35"/>
    <row r="5808" customFormat="1" x14ac:dyDescent="0.35"/>
    <row r="5809" customFormat="1" x14ac:dyDescent="0.35"/>
    <row r="5810" customFormat="1" x14ac:dyDescent="0.35"/>
    <row r="5811" customFormat="1" x14ac:dyDescent="0.35"/>
    <row r="5812" customFormat="1" x14ac:dyDescent="0.35"/>
    <row r="5813" customFormat="1" x14ac:dyDescent="0.35"/>
    <row r="5814" customFormat="1" x14ac:dyDescent="0.35"/>
    <row r="5815" customFormat="1" x14ac:dyDescent="0.35"/>
    <row r="5816" customFormat="1" x14ac:dyDescent="0.35"/>
    <row r="5817" customFormat="1" x14ac:dyDescent="0.35"/>
    <row r="5818" customFormat="1" x14ac:dyDescent="0.35"/>
    <row r="5819" customFormat="1" x14ac:dyDescent="0.35"/>
    <row r="5820" customFormat="1" x14ac:dyDescent="0.35"/>
    <row r="5821" customFormat="1" x14ac:dyDescent="0.35"/>
    <row r="5822" customFormat="1" x14ac:dyDescent="0.35"/>
    <row r="5823" customFormat="1" x14ac:dyDescent="0.35"/>
    <row r="5824" customFormat="1" x14ac:dyDescent="0.35"/>
    <row r="5825" customFormat="1" x14ac:dyDescent="0.35"/>
    <row r="5826" customFormat="1" x14ac:dyDescent="0.35"/>
    <row r="5827" customFormat="1" x14ac:dyDescent="0.35"/>
    <row r="5828" customFormat="1" x14ac:dyDescent="0.35"/>
    <row r="5829" customFormat="1" x14ac:dyDescent="0.35"/>
    <row r="5830" customFormat="1" x14ac:dyDescent="0.35"/>
    <row r="5831" customFormat="1" x14ac:dyDescent="0.35"/>
    <row r="5832" customFormat="1" x14ac:dyDescent="0.35"/>
    <row r="5833" customFormat="1" x14ac:dyDescent="0.35"/>
    <row r="5834" customFormat="1" x14ac:dyDescent="0.35"/>
    <row r="5835" customFormat="1" x14ac:dyDescent="0.35"/>
    <row r="5836" customFormat="1" x14ac:dyDescent="0.35"/>
    <row r="5837" customFormat="1" x14ac:dyDescent="0.35"/>
    <row r="5838" customFormat="1" x14ac:dyDescent="0.35"/>
    <row r="5839" customFormat="1" x14ac:dyDescent="0.35"/>
    <row r="5840" customFormat="1" x14ac:dyDescent="0.35"/>
    <row r="5841" customFormat="1" x14ac:dyDescent="0.35"/>
    <row r="5842" customFormat="1" x14ac:dyDescent="0.35"/>
    <row r="5843" customFormat="1" x14ac:dyDescent="0.35"/>
    <row r="5844" customFormat="1" x14ac:dyDescent="0.35"/>
    <row r="5845" customFormat="1" x14ac:dyDescent="0.35"/>
    <row r="5846" customFormat="1" x14ac:dyDescent="0.35"/>
    <row r="5847" customFormat="1" x14ac:dyDescent="0.35"/>
    <row r="5848" customFormat="1" x14ac:dyDescent="0.35"/>
    <row r="5849" customFormat="1" x14ac:dyDescent="0.35"/>
    <row r="5850" customFormat="1" x14ac:dyDescent="0.35"/>
    <row r="5851" customFormat="1" x14ac:dyDescent="0.35"/>
    <row r="5852" customFormat="1" x14ac:dyDescent="0.35"/>
    <row r="5853" customFormat="1" x14ac:dyDescent="0.35"/>
    <row r="5854" customFormat="1" x14ac:dyDescent="0.35"/>
    <row r="5855" customFormat="1" x14ac:dyDescent="0.35"/>
    <row r="5856" customFormat="1" x14ac:dyDescent="0.35"/>
    <row r="5857" customFormat="1" x14ac:dyDescent="0.35"/>
    <row r="5858" customFormat="1" x14ac:dyDescent="0.35"/>
    <row r="5859" customFormat="1" x14ac:dyDescent="0.35"/>
    <row r="5860" customFormat="1" x14ac:dyDescent="0.35"/>
    <row r="5861" customFormat="1" x14ac:dyDescent="0.35"/>
    <row r="5862" customFormat="1" x14ac:dyDescent="0.35"/>
    <row r="5863" customFormat="1" x14ac:dyDescent="0.35"/>
    <row r="5864" customFormat="1" x14ac:dyDescent="0.35"/>
    <row r="5865" customFormat="1" x14ac:dyDescent="0.35"/>
    <row r="5866" customFormat="1" x14ac:dyDescent="0.35"/>
    <row r="5867" customFormat="1" x14ac:dyDescent="0.35"/>
    <row r="5868" customFormat="1" x14ac:dyDescent="0.35"/>
    <row r="5869" customFormat="1" x14ac:dyDescent="0.35"/>
    <row r="5870" customFormat="1" x14ac:dyDescent="0.35"/>
    <row r="5871" customFormat="1" x14ac:dyDescent="0.35"/>
    <row r="5872" customFormat="1" x14ac:dyDescent="0.35"/>
    <row r="5873" customFormat="1" x14ac:dyDescent="0.35"/>
    <row r="5874" customFormat="1" x14ac:dyDescent="0.35"/>
    <row r="5875" customFormat="1" x14ac:dyDescent="0.35"/>
    <row r="5876" customFormat="1" x14ac:dyDescent="0.35"/>
    <row r="5877" customFormat="1" x14ac:dyDescent="0.35"/>
    <row r="5878" customFormat="1" x14ac:dyDescent="0.35"/>
    <row r="5879" customFormat="1" x14ac:dyDescent="0.35"/>
    <row r="5880" customFormat="1" x14ac:dyDescent="0.35"/>
    <row r="5881" customFormat="1" x14ac:dyDescent="0.35"/>
    <row r="5882" customFormat="1" x14ac:dyDescent="0.35"/>
    <row r="5883" customFormat="1" x14ac:dyDescent="0.35"/>
    <row r="5884" customFormat="1" x14ac:dyDescent="0.35"/>
    <row r="5885" customFormat="1" x14ac:dyDescent="0.35"/>
    <row r="5886" customFormat="1" x14ac:dyDescent="0.35"/>
    <row r="5887" customFormat="1" x14ac:dyDescent="0.35"/>
    <row r="5888" customFormat="1" x14ac:dyDescent="0.35"/>
    <row r="5889" customFormat="1" x14ac:dyDescent="0.35"/>
    <row r="5890" customFormat="1" x14ac:dyDescent="0.35"/>
    <row r="5891" customFormat="1" x14ac:dyDescent="0.35"/>
    <row r="5892" customFormat="1" x14ac:dyDescent="0.35"/>
    <row r="5893" customFormat="1" x14ac:dyDescent="0.35"/>
    <row r="5894" customFormat="1" x14ac:dyDescent="0.35"/>
    <row r="5895" customFormat="1" x14ac:dyDescent="0.35"/>
    <row r="5896" customFormat="1" x14ac:dyDescent="0.35"/>
    <row r="5897" customFormat="1" x14ac:dyDescent="0.35"/>
    <row r="5898" customFormat="1" x14ac:dyDescent="0.35"/>
    <row r="5899" customFormat="1" x14ac:dyDescent="0.35"/>
    <row r="5900" customFormat="1" x14ac:dyDescent="0.35"/>
    <row r="5901" customFormat="1" x14ac:dyDescent="0.35"/>
    <row r="5902" customFormat="1" x14ac:dyDescent="0.35"/>
    <row r="5903" customFormat="1" x14ac:dyDescent="0.35"/>
    <row r="5904" customFormat="1" x14ac:dyDescent="0.35"/>
    <row r="5905" customFormat="1" x14ac:dyDescent="0.35"/>
    <row r="5906" customFormat="1" x14ac:dyDescent="0.35"/>
    <row r="5907" customFormat="1" x14ac:dyDescent="0.35"/>
    <row r="5908" customFormat="1" x14ac:dyDescent="0.35"/>
    <row r="5909" customFormat="1" x14ac:dyDescent="0.35"/>
    <row r="5910" customFormat="1" x14ac:dyDescent="0.35"/>
    <row r="5911" customFormat="1" x14ac:dyDescent="0.35"/>
    <row r="5912" customFormat="1" x14ac:dyDescent="0.35"/>
    <row r="5913" customFormat="1" x14ac:dyDescent="0.35"/>
    <row r="5914" customFormat="1" x14ac:dyDescent="0.35"/>
    <row r="5915" customFormat="1" x14ac:dyDescent="0.35"/>
    <row r="5916" customFormat="1" x14ac:dyDescent="0.35"/>
    <row r="5917" customFormat="1" x14ac:dyDescent="0.35"/>
    <row r="5918" customFormat="1" x14ac:dyDescent="0.35"/>
    <row r="5919" customFormat="1" x14ac:dyDescent="0.35"/>
    <row r="5920" customFormat="1" x14ac:dyDescent="0.35"/>
    <row r="5921" customFormat="1" x14ac:dyDescent="0.35"/>
    <row r="5922" customFormat="1" x14ac:dyDescent="0.35"/>
    <row r="5923" customFormat="1" x14ac:dyDescent="0.35"/>
    <row r="5924" customFormat="1" x14ac:dyDescent="0.35"/>
    <row r="5925" customFormat="1" x14ac:dyDescent="0.35"/>
    <row r="5926" customFormat="1" x14ac:dyDescent="0.35"/>
    <row r="5927" customFormat="1" x14ac:dyDescent="0.35"/>
    <row r="5928" customFormat="1" x14ac:dyDescent="0.35"/>
    <row r="5929" customFormat="1" x14ac:dyDescent="0.35"/>
    <row r="5930" customFormat="1" x14ac:dyDescent="0.35"/>
    <row r="5931" customFormat="1" x14ac:dyDescent="0.35"/>
    <row r="5932" customFormat="1" x14ac:dyDescent="0.35"/>
    <row r="5933" customFormat="1" x14ac:dyDescent="0.35"/>
    <row r="5934" customFormat="1" x14ac:dyDescent="0.35"/>
    <row r="5935" customFormat="1" x14ac:dyDescent="0.35"/>
    <row r="5936" customFormat="1" x14ac:dyDescent="0.35"/>
    <row r="5937" customFormat="1" x14ac:dyDescent="0.35"/>
    <row r="5938" customFormat="1" x14ac:dyDescent="0.35"/>
    <row r="5939" customFormat="1" x14ac:dyDescent="0.35"/>
    <row r="5940" customFormat="1" x14ac:dyDescent="0.35"/>
    <row r="5941" customFormat="1" x14ac:dyDescent="0.35"/>
    <row r="5942" customFormat="1" x14ac:dyDescent="0.35"/>
    <row r="5943" customFormat="1" x14ac:dyDescent="0.35"/>
    <row r="5944" customFormat="1" x14ac:dyDescent="0.35"/>
    <row r="5945" customFormat="1" x14ac:dyDescent="0.35"/>
    <row r="5946" customFormat="1" x14ac:dyDescent="0.35"/>
    <row r="5947" customFormat="1" x14ac:dyDescent="0.35"/>
    <row r="5948" customFormat="1" x14ac:dyDescent="0.35"/>
    <row r="5949" customFormat="1" x14ac:dyDescent="0.35"/>
    <row r="5950" customFormat="1" x14ac:dyDescent="0.35"/>
    <row r="5951" customFormat="1" x14ac:dyDescent="0.35"/>
    <row r="5952" customFormat="1" x14ac:dyDescent="0.35"/>
    <row r="5953" customFormat="1" x14ac:dyDescent="0.35"/>
    <row r="5954" customFormat="1" x14ac:dyDescent="0.35"/>
    <row r="5955" customFormat="1" x14ac:dyDescent="0.35"/>
    <row r="5956" customFormat="1" x14ac:dyDescent="0.35"/>
    <row r="5957" customFormat="1" x14ac:dyDescent="0.35"/>
    <row r="5958" customFormat="1" x14ac:dyDescent="0.35"/>
    <row r="5959" customFormat="1" x14ac:dyDescent="0.35"/>
    <row r="5960" customFormat="1" x14ac:dyDescent="0.35"/>
    <row r="5961" customFormat="1" x14ac:dyDescent="0.35"/>
    <row r="5962" customFormat="1" x14ac:dyDescent="0.35"/>
    <row r="5963" customFormat="1" x14ac:dyDescent="0.35"/>
    <row r="5964" customFormat="1" x14ac:dyDescent="0.35"/>
    <row r="5965" customFormat="1" x14ac:dyDescent="0.35"/>
    <row r="5966" customFormat="1" x14ac:dyDescent="0.35"/>
    <row r="5967" customFormat="1" x14ac:dyDescent="0.35"/>
    <row r="5968" customFormat="1" x14ac:dyDescent="0.35"/>
    <row r="5969" customFormat="1" x14ac:dyDescent="0.35"/>
    <row r="5970" customFormat="1" x14ac:dyDescent="0.35"/>
    <row r="5971" customFormat="1" x14ac:dyDescent="0.35"/>
    <row r="5972" customFormat="1" x14ac:dyDescent="0.35"/>
    <row r="5973" customFormat="1" x14ac:dyDescent="0.35"/>
    <row r="5974" customFormat="1" x14ac:dyDescent="0.35"/>
    <row r="5975" customFormat="1" x14ac:dyDescent="0.35"/>
    <row r="5976" customFormat="1" x14ac:dyDescent="0.35"/>
    <row r="5977" customFormat="1" x14ac:dyDescent="0.35"/>
    <row r="5978" customFormat="1" x14ac:dyDescent="0.35"/>
    <row r="5979" customFormat="1" x14ac:dyDescent="0.35"/>
    <row r="5980" customFormat="1" x14ac:dyDescent="0.35"/>
    <row r="5981" customFormat="1" x14ac:dyDescent="0.35"/>
    <row r="5982" customFormat="1" x14ac:dyDescent="0.35"/>
    <row r="5983" customFormat="1" x14ac:dyDescent="0.35"/>
    <row r="5984" customFormat="1" x14ac:dyDescent="0.35"/>
    <row r="5985" customFormat="1" x14ac:dyDescent="0.35"/>
    <row r="5986" customFormat="1" x14ac:dyDescent="0.35"/>
    <row r="5987" customFormat="1" x14ac:dyDescent="0.35"/>
    <row r="5988" customFormat="1" x14ac:dyDescent="0.35"/>
    <row r="5989" customFormat="1" x14ac:dyDescent="0.35"/>
    <row r="5990" customFormat="1" x14ac:dyDescent="0.35"/>
    <row r="5991" customFormat="1" x14ac:dyDescent="0.35"/>
    <row r="5992" customFormat="1" x14ac:dyDescent="0.35"/>
    <row r="5993" customFormat="1" x14ac:dyDescent="0.35"/>
    <row r="5994" customFormat="1" x14ac:dyDescent="0.35"/>
    <row r="5995" customFormat="1" x14ac:dyDescent="0.35"/>
    <row r="5996" customFormat="1" x14ac:dyDescent="0.35"/>
    <row r="5997" customFormat="1" x14ac:dyDescent="0.35"/>
    <row r="5998" customFormat="1" x14ac:dyDescent="0.35"/>
    <row r="5999" customFormat="1" x14ac:dyDescent="0.35"/>
    <row r="6000" customFormat="1" x14ac:dyDescent="0.35"/>
    <row r="6001" customFormat="1" x14ac:dyDescent="0.35"/>
    <row r="6002" customFormat="1" x14ac:dyDescent="0.35"/>
    <row r="6003" customFormat="1" x14ac:dyDescent="0.35"/>
    <row r="6004" customFormat="1" x14ac:dyDescent="0.35"/>
    <row r="6005" customFormat="1" x14ac:dyDescent="0.35"/>
    <row r="6006" customFormat="1" x14ac:dyDescent="0.35"/>
    <row r="6007" customFormat="1" x14ac:dyDescent="0.35"/>
    <row r="6008" customFormat="1" x14ac:dyDescent="0.35"/>
    <row r="6009" customFormat="1" x14ac:dyDescent="0.35"/>
    <row r="6010" customFormat="1" x14ac:dyDescent="0.35"/>
    <row r="6011" customFormat="1" x14ac:dyDescent="0.35"/>
    <row r="6012" customFormat="1" x14ac:dyDescent="0.35"/>
    <row r="6013" customFormat="1" x14ac:dyDescent="0.35"/>
    <row r="6014" customFormat="1" x14ac:dyDescent="0.35"/>
    <row r="6015" customFormat="1" x14ac:dyDescent="0.35"/>
    <row r="6016" customFormat="1" x14ac:dyDescent="0.35"/>
    <row r="6017" customFormat="1" x14ac:dyDescent="0.35"/>
    <row r="6018" customFormat="1" x14ac:dyDescent="0.35"/>
    <row r="6019" customFormat="1" x14ac:dyDescent="0.35"/>
    <row r="6020" customFormat="1" x14ac:dyDescent="0.35"/>
    <row r="6021" customFormat="1" x14ac:dyDescent="0.35"/>
    <row r="6022" customFormat="1" x14ac:dyDescent="0.35"/>
    <row r="6023" customFormat="1" x14ac:dyDescent="0.35"/>
    <row r="6024" customFormat="1" x14ac:dyDescent="0.35"/>
    <row r="6025" customFormat="1" x14ac:dyDescent="0.35"/>
    <row r="6026" customFormat="1" x14ac:dyDescent="0.35"/>
    <row r="6027" customFormat="1" x14ac:dyDescent="0.35"/>
    <row r="6028" customFormat="1" x14ac:dyDescent="0.35"/>
    <row r="6029" customFormat="1" x14ac:dyDescent="0.35"/>
    <row r="6030" customFormat="1" x14ac:dyDescent="0.35"/>
    <row r="6031" customFormat="1" x14ac:dyDescent="0.35"/>
    <row r="6032" customFormat="1" x14ac:dyDescent="0.35"/>
    <row r="6033" customFormat="1" x14ac:dyDescent="0.35"/>
    <row r="6034" customFormat="1" x14ac:dyDescent="0.35"/>
    <row r="6035" customFormat="1" x14ac:dyDescent="0.35"/>
    <row r="6036" customFormat="1" x14ac:dyDescent="0.35"/>
    <row r="6037" customFormat="1" x14ac:dyDescent="0.35"/>
    <row r="6038" customFormat="1" x14ac:dyDescent="0.35"/>
    <row r="6039" customFormat="1" x14ac:dyDescent="0.35"/>
    <row r="6040" customFormat="1" x14ac:dyDescent="0.35"/>
    <row r="6041" customFormat="1" x14ac:dyDescent="0.35"/>
    <row r="6042" customFormat="1" x14ac:dyDescent="0.35"/>
    <row r="6043" customFormat="1" x14ac:dyDescent="0.35"/>
    <row r="6044" customFormat="1" x14ac:dyDescent="0.35"/>
    <row r="6045" customFormat="1" x14ac:dyDescent="0.35"/>
    <row r="6046" customFormat="1" x14ac:dyDescent="0.35"/>
    <row r="6047" customFormat="1" x14ac:dyDescent="0.35"/>
    <row r="6048" customFormat="1" x14ac:dyDescent="0.35"/>
    <row r="6049" customFormat="1" x14ac:dyDescent="0.35"/>
    <row r="6050" customFormat="1" x14ac:dyDescent="0.35"/>
    <row r="6051" customFormat="1" x14ac:dyDescent="0.35"/>
    <row r="6052" customFormat="1" x14ac:dyDescent="0.35"/>
    <row r="6053" customFormat="1" x14ac:dyDescent="0.35"/>
    <row r="6054" customFormat="1" x14ac:dyDescent="0.35"/>
    <row r="6055" customFormat="1" x14ac:dyDescent="0.35"/>
    <row r="6056" customFormat="1" x14ac:dyDescent="0.35"/>
    <row r="6057" customFormat="1" x14ac:dyDescent="0.35"/>
    <row r="6058" customFormat="1" x14ac:dyDescent="0.35"/>
    <row r="6059" customFormat="1" x14ac:dyDescent="0.35"/>
    <row r="6060" customFormat="1" x14ac:dyDescent="0.35"/>
    <row r="6061" customFormat="1" x14ac:dyDescent="0.35"/>
    <row r="6062" customFormat="1" x14ac:dyDescent="0.35"/>
    <row r="6063" customFormat="1" x14ac:dyDescent="0.35"/>
    <row r="6064" customFormat="1" x14ac:dyDescent="0.35"/>
    <row r="6065" customFormat="1" x14ac:dyDescent="0.35"/>
    <row r="6066" customFormat="1" x14ac:dyDescent="0.35"/>
    <row r="6067" customFormat="1" x14ac:dyDescent="0.35"/>
    <row r="6068" customFormat="1" x14ac:dyDescent="0.35"/>
    <row r="6069" customFormat="1" x14ac:dyDescent="0.35"/>
    <row r="6070" customFormat="1" x14ac:dyDescent="0.35"/>
    <row r="6071" customFormat="1" x14ac:dyDescent="0.35"/>
    <row r="6072" customFormat="1" x14ac:dyDescent="0.35"/>
    <row r="6073" customFormat="1" x14ac:dyDescent="0.35"/>
    <row r="6074" customFormat="1" x14ac:dyDescent="0.35"/>
    <row r="6075" customFormat="1" x14ac:dyDescent="0.35"/>
    <row r="6076" customFormat="1" x14ac:dyDescent="0.35"/>
    <row r="6077" customFormat="1" x14ac:dyDescent="0.35"/>
    <row r="6078" customFormat="1" x14ac:dyDescent="0.35"/>
    <row r="6079" customFormat="1" x14ac:dyDescent="0.35"/>
    <row r="6080" customFormat="1" x14ac:dyDescent="0.35"/>
    <row r="6081" customFormat="1" x14ac:dyDescent="0.35"/>
    <row r="6082" customFormat="1" x14ac:dyDescent="0.35"/>
    <row r="6083" customFormat="1" x14ac:dyDescent="0.35"/>
    <row r="6084" customFormat="1" x14ac:dyDescent="0.35"/>
    <row r="6085" customFormat="1" x14ac:dyDescent="0.35"/>
    <row r="6086" customFormat="1" x14ac:dyDescent="0.35"/>
    <row r="6087" customFormat="1" x14ac:dyDescent="0.35"/>
    <row r="6088" customFormat="1" x14ac:dyDescent="0.35"/>
    <row r="6089" customFormat="1" x14ac:dyDescent="0.35"/>
    <row r="6090" customFormat="1" x14ac:dyDescent="0.35"/>
    <row r="6091" customFormat="1" x14ac:dyDescent="0.35"/>
    <row r="6092" customFormat="1" x14ac:dyDescent="0.35"/>
    <row r="6093" customFormat="1" x14ac:dyDescent="0.35"/>
    <row r="6094" customFormat="1" x14ac:dyDescent="0.35"/>
    <row r="6095" customFormat="1" x14ac:dyDescent="0.35"/>
    <row r="6096" customFormat="1" x14ac:dyDescent="0.35"/>
    <row r="6097" customFormat="1" x14ac:dyDescent="0.35"/>
    <row r="6098" customFormat="1" x14ac:dyDescent="0.35"/>
    <row r="6099" customFormat="1" x14ac:dyDescent="0.35"/>
    <row r="6100" customFormat="1" x14ac:dyDescent="0.35"/>
    <row r="6101" customFormat="1" x14ac:dyDescent="0.35"/>
    <row r="6102" customFormat="1" x14ac:dyDescent="0.35"/>
    <row r="6103" customFormat="1" x14ac:dyDescent="0.35"/>
    <row r="6104" customFormat="1" x14ac:dyDescent="0.35"/>
    <row r="6105" customFormat="1" x14ac:dyDescent="0.35"/>
    <row r="6106" customFormat="1" x14ac:dyDescent="0.35"/>
    <row r="6107" customFormat="1" x14ac:dyDescent="0.35"/>
    <row r="6108" customFormat="1" x14ac:dyDescent="0.35"/>
    <row r="6109" customFormat="1" x14ac:dyDescent="0.35"/>
    <row r="6110" customFormat="1" x14ac:dyDescent="0.35"/>
    <row r="6111" customFormat="1" x14ac:dyDescent="0.35"/>
    <row r="6112" customFormat="1" x14ac:dyDescent="0.35"/>
    <row r="6113" customFormat="1" x14ac:dyDescent="0.35"/>
    <row r="6114" customFormat="1" x14ac:dyDescent="0.35"/>
    <row r="6115" customFormat="1" x14ac:dyDescent="0.35"/>
    <row r="6116" customFormat="1" x14ac:dyDescent="0.35"/>
    <row r="6117" customFormat="1" x14ac:dyDescent="0.35"/>
    <row r="6118" customFormat="1" x14ac:dyDescent="0.35"/>
    <row r="6119" customFormat="1" x14ac:dyDescent="0.35"/>
    <row r="6120" customFormat="1" x14ac:dyDescent="0.35"/>
    <row r="6121" customFormat="1" x14ac:dyDescent="0.35"/>
    <row r="6122" customFormat="1" x14ac:dyDescent="0.35"/>
    <row r="6123" customFormat="1" x14ac:dyDescent="0.35"/>
    <row r="6124" customFormat="1" x14ac:dyDescent="0.35"/>
    <row r="6125" customFormat="1" x14ac:dyDescent="0.35"/>
    <row r="6126" customFormat="1" x14ac:dyDescent="0.35"/>
    <row r="6127" customFormat="1" x14ac:dyDescent="0.35"/>
    <row r="6128" customFormat="1" x14ac:dyDescent="0.35"/>
    <row r="6129" customFormat="1" x14ac:dyDescent="0.35"/>
    <row r="6130" customFormat="1" x14ac:dyDescent="0.35"/>
    <row r="6131" customFormat="1" x14ac:dyDescent="0.35"/>
    <row r="6132" customFormat="1" x14ac:dyDescent="0.35"/>
    <row r="6133" customFormat="1" x14ac:dyDescent="0.35"/>
    <row r="6134" customFormat="1" x14ac:dyDescent="0.35"/>
    <row r="6135" customFormat="1" x14ac:dyDescent="0.35"/>
    <row r="6136" customFormat="1" x14ac:dyDescent="0.35"/>
    <row r="6137" customFormat="1" x14ac:dyDescent="0.35"/>
    <row r="6138" customFormat="1" x14ac:dyDescent="0.35"/>
    <row r="6139" customFormat="1" x14ac:dyDescent="0.35"/>
    <row r="6140" customFormat="1" x14ac:dyDescent="0.35"/>
    <row r="6141" customFormat="1" x14ac:dyDescent="0.35"/>
    <row r="6142" customFormat="1" x14ac:dyDescent="0.35"/>
    <row r="6143" customFormat="1" x14ac:dyDescent="0.35"/>
    <row r="6144" customFormat="1" x14ac:dyDescent="0.35"/>
    <row r="6145" customFormat="1" x14ac:dyDescent="0.35"/>
    <row r="6146" customFormat="1" x14ac:dyDescent="0.35"/>
    <row r="6147" customFormat="1" x14ac:dyDescent="0.35"/>
    <row r="6148" customFormat="1" x14ac:dyDescent="0.35"/>
    <row r="6149" customFormat="1" x14ac:dyDescent="0.35"/>
    <row r="6150" customFormat="1" x14ac:dyDescent="0.35"/>
    <row r="6151" customFormat="1" x14ac:dyDescent="0.35"/>
    <row r="6152" customFormat="1" x14ac:dyDescent="0.35"/>
    <row r="6153" customFormat="1" x14ac:dyDescent="0.35"/>
    <row r="6154" customFormat="1" x14ac:dyDescent="0.35"/>
    <row r="6155" customFormat="1" x14ac:dyDescent="0.35"/>
    <row r="6156" customFormat="1" x14ac:dyDescent="0.35"/>
    <row r="6157" customFormat="1" x14ac:dyDescent="0.35"/>
    <row r="6158" customFormat="1" x14ac:dyDescent="0.35"/>
    <row r="6159" customFormat="1" x14ac:dyDescent="0.35"/>
    <row r="6160" customFormat="1" x14ac:dyDescent="0.35"/>
    <row r="6161" customFormat="1" x14ac:dyDescent="0.35"/>
    <row r="6162" customFormat="1" x14ac:dyDescent="0.35"/>
    <row r="6163" customFormat="1" x14ac:dyDescent="0.35"/>
    <row r="6164" customFormat="1" x14ac:dyDescent="0.35"/>
    <row r="6165" customFormat="1" x14ac:dyDescent="0.35"/>
    <row r="6166" customFormat="1" x14ac:dyDescent="0.35"/>
    <row r="6167" customFormat="1" x14ac:dyDescent="0.35"/>
    <row r="6168" customFormat="1" x14ac:dyDescent="0.35"/>
    <row r="6169" customFormat="1" x14ac:dyDescent="0.35"/>
    <row r="6170" customFormat="1" x14ac:dyDescent="0.35"/>
    <row r="6171" customFormat="1" x14ac:dyDescent="0.35"/>
    <row r="6172" customFormat="1" x14ac:dyDescent="0.35"/>
    <row r="6173" customFormat="1" x14ac:dyDescent="0.35"/>
    <row r="6174" customFormat="1" x14ac:dyDescent="0.35"/>
    <row r="6175" customFormat="1" x14ac:dyDescent="0.35"/>
    <row r="6176" customFormat="1" x14ac:dyDescent="0.35"/>
    <row r="6177" customFormat="1" x14ac:dyDescent="0.35"/>
    <row r="6178" customFormat="1" x14ac:dyDescent="0.35"/>
    <row r="6179" customFormat="1" x14ac:dyDescent="0.35"/>
    <row r="6180" customFormat="1" x14ac:dyDescent="0.35"/>
    <row r="6181" customFormat="1" x14ac:dyDescent="0.35"/>
    <row r="6182" customFormat="1" x14ac:dyDescent="0.35"/>
    <row r="6183" customFormat="1" x14ac:dyDescent="0.35"/>
    <row r="6184" customFormat="1" x14ac:dyDescent="0.35"/>
    <row r="6185" customFormat="1" x14ac:dyDescent="0.35"/>
    <row r="6186" customFormat="1" x14ac:dyDescent="0.35"/>
    <row r="6187" customFormat="1" x14ac:dyDescent="0.35"/>
    <row r="6188" customFormat="1" x14ac:dyDescent="0.35"/>
    <row r="6189" customFormat="1" x14ac:dyDescent="0.35"/>
    <row r="6190" customFormat="1" x14ac:dyDescent="0.35"/>
    <row r="6191" customFormat="1" x14ac:dyDescent="0.35"/>
    <row r="6192" customFormat="1" x14ac:dyDescent="0.35"/>
    <row r="6193" customFormat="1" x14ac:dyDescent="0.35"/>
    <row r="6194" customFormat="1" x14ac:dyDescent="0.35"/>
    <row r="6195" customFormat="1" x14ac:dyDescent="0.35"/>
    <row r="6196" customFormat="1" x14ac:dyDescent="0.35"/>
    <row r="6197" customFormat="1" x14ac:dyDescent="0.35"/>
    <row r="6198" customFormat="1" x14ac:dyDescent="0.35"/>
    <row r="6199" customFormat="1" x14ac:dyDescent="0.35"/>
    <row r="6200" customFormat="1" x14ac:dyDescent="0.35"/>
    <row r="6201" customFormat="1" x14ac:dyDescent="0.35"/>
    <row r="6202" customFormat="1" x14ac:dyDescent="0.35"/>
    <row r="6203" customFormat="1" x14ac:dyDescent="0.35"/>
    <row r="6204" customFormat="1" x14ac:dyDescent="0.35"/>
    <row r="6205" customFormat="1" x14ac:dyDescent="0.35"/>
    <row r="6206" customFormat="1" x14ac:dyDescent="0.35"/>
    <row r="6207" customFormat="1" x14ac:dyDescent="0.35"/>
    <row r="6208" customFormat="1" x14ac:dyDescent="0.35"/>
    <row r="6209" customFormat="1" x14ac:dyDescent="0.35"/>
    <row r="6210" customFormat="1" x14ac:dyDescent="0.35"/>
    <row r="6211" customFormat="1" x14ac:dyDescent="0.35"/>
    <row r="6212" customFormat="1" x14ac:dyDescent="0.35"/>
    <row r="6213" customFormat="1" x14ac:dyDescent="0.35"/>
    <row r="6214" customFormat="1" x14ac:dyDescent="0.35"/>
    <row r="6215" customFormat="1" x14ac:dyDescent="0.35"/>
    <row r="6216" customFormat="1" x14ac:dyDescent="0.35"/>
    <row r="6217" customFormat="1" x14ac:dyDescent="0.35"/>
    <row r="6218" customFormat="1" x14ac:dyDescent="0.35"/>
    <row r="6219" customFormat="1" x14ac:dyDescent="0.35"/>
    <row r="6220" customFormat="1" x14ac:dyDescent="0.35"/>
    <row r="6221" customFormat="1" x14ac:dyDescent="0.35"/>
    <row r="6222" customFormat="1" x14ac:dyDescent="0.35"/>
    <row r="6223" customFormat="1" x14ac:dyDescent="0.35"/>
    <row r="6224" customFormat="1" x14ac:dyDescent="0.35"/>
    <row r="6225" customFormat="1" x14ac:dyDescent="0.35"/>
    <row r="6226" customFormat="1" x14ac:dyDescent="0.35"/>
    <row r="6227" customFormat="1" x14ac:dyDescent="0.35"/>
    <row r="6228" customFormat="1" x14ac:dyDescent="0.35"/>
    <row r="6229" customFormat="1" x14ac:dyDescent="0.35"/>
    <row r="6230" customFormat="1" x14ac:dyDescent="0.35"/>
    <row r="6231" customFormat="1" x14ac:dyDescent="0.35"/>
    <row r="6232" customFormat="1" x14ac:dyDescent="0.35"/>
    <row r="6233" customFormat="1" x14ac:dyDescent="0.35"/>
    <row r="6234" customFormat="1" x14ac:dyDescent="0.35"/>
    <row r="6235" customFormat="1" x14ac:dyDescent="0.35"/>
    <row r="6236" customFormat="1" x14ac:dyDescent="0.35"/>
    <row r="6237" customFormat="1" x14ac:dyDescent="0.35"/>
    <row r="6238" customFormat="1" x14ac:dyDescent="0.35"/>
    <row r="6239" customFormat="1" x14ac:dyDescent="0.35"/>
    <row r="6240" customFormat="1" x14ac:dyDescent="0.35"/>
    <row r="6241" customFormat="1" x14ac:dyDescent="0.35"/>
    <row r="6242" customFormat="1" x14ac:dyDescent="0.35"/>
    <row r="6243" customFormat="1" x14ac:dyDescent="0.35"/>
    <row r="6244" customFormat="1" x14ac:dyDescent="0.35"/>
    <row r="6245" customFormat="1" x14ac:dyDescent="0.35"/>
    <row r="6246" customFormat="1" x14ac:dyDescent="0.35"/>
    <row r="6247" customFormat="1" x14ac:dyDescent="0.35"/>
    <row r="6248" customFormat="1" x14ac:dyDescent="0.35"/>
    <row r="6249" customFormat="1" x14ac:dyDescent="0.35"/>
    <row r="6250" customFormat="1" x14ac:dyDescent="0.35"/>
    <row r="6251" customFormat="1" x14ac:dyDescent="0.35"/>
    <row r="6252" customFormat="1" x14ac:dyDescent="0.35"/>
    <row r="6253" customFormat="1" x14ac:dyDescent="0.35"/>
    <row r="6254" customFormat="1" x14ac:dyDescent="0.35"/>
    <row r="6255" customFormat="1" x14ac:dyDescent="0.35"/>
    <row r="6256" customFormat="1" x14ac:dyDescent="0.35"/>
    <row r="6257" customFormat="1" x14ac:dyDescent="0.35"/>
    <row r="6258" customFormat="1" x14ac:dyDescent="0.35"/>
    <row r="6259" customFormat="1" x14ac:dyDescent="0.35"/>
    <row r="6260" customFormat="1" x14ac:dyDescent="0.35"/>
    <row r="6261" customFormat="1" x14ac:dyDescent="0.35"/>
    <row r="6262" customFormat="1" x14ac:dyDescent="0.35"/>
    <row r="6263" customFormat="1" x14ac:dyDescent="0.35"/>
    <row r="6264" customFormat="1" x14ac:dyDescent="0.35"/>
    <row r="6265" customFormat="1" x14ac:dyDescent="0.35"/>
    <row r="6266" customFormat="1" x14ac:dyDescent="0.35"/>
    <row r="6267" customFormat="1" x14ac:dyDescent="0.35"/>
    <row r="6268" customFormat="1" x14ac:dyDescent="0.35"/>
    <row r="6269" customFormat="1" x14ac:dyDescent="0.35"/>
    <row r="6270" customFormat="1" x14ac:dyDescent="0.35"/>
    <row r="6271" customFormat="1" x14ac:dyDescent="0.35"/>
    <row r="6272" customFormat="1" x14ac:dyDescent="0.35"/>
    <row r="6273" customFormat="1" x14ac:dyDescent="0.35"/>
    <row r="6274" customFormat="1" x14ac:dyDescent="0.35"/>
    <row r="6275" customFormat="1" x14ac:dyDescent="0.35"/>
    <row r="6276" customFormat="1" x14ac:dyDescent="0.35"/>
    <row r="6277" customFormat="1" x14ac:dyDescent="0.35"/>
    <row r="6278" customFormat="1" x14ac:dyDescent="0.35"/>
    <row r="6279" customFormat="1" x14ac:dyDescent="0.35"/>
    <row r="6280" customFormat="1" x14ac:dyDescent="0.35"/>
    <row r="6281" customFormat="1" x14ac:dyDescent="0.35"/>
    <row r="6282" customFormat="1" x14ac:dyDescent="0.35"/>
    <row r="6283" customFormat="1" x14ac:dyDescent="0.35"/>
    <row r="6284" customFormat="1" x14ac:dyDescent="0.35"/>
    <row r="6285" customFormat="1" x14ac:dyDescent="0.35"/>
    <row r="6286" customFormat="1" x14ac:dyDescent="0.35"/>
    <row r="6287" customFormat="1" x14ac:dyDescent="0.35"/>
    <row r="6288" customFormat="1" x14ac:dyDescent="0.35"/>
    <row r="6289" customFormat="1" x14ac:dyDescent="0.35"/>
    <row r="6290" customFormat="1" x14ac:dyDescent="0.35"/>
    <row r="6291" customFormat="1" x14ac:dyDescent="0.35"/>
    <row r="6292" customFormat="1" x14ac:dyDescent="0.35"/>
    <row r="6293" customFormat="1" x14ac:dyDescent="0.35"/>
    <row r="6294" customFormat="1" x14ac:dyDescent="0.35"/>
    <row r="6295" customFormat="1" x14ac:dyDescent="0.35"/>
    <row r="6296" customFormat="1" x14ac:dyDescent="0.35"/>
    <row r="6297" customFormat="1" x14ac:dyDescent="0.35"/>
    <row r="6298" customFormat="1" x14ac:dyDescent="0.35"/>
    <row r="6299" customFormat="1" x14ac:dyDescent="0.35"/>
    <row r="6300" customFormat="1" x14ac:dyDescent="0.35"/>
    <row r="6301" customFormat="1" x14ac:dyDescent="0.35"/>
    <row r="6302" customFormat="1" x14ac:dyDescent="0.35"/>
    <row r="6303" customFormat="1" x14ac:dyDescent="0.35"/>
    <row r="6304" customFormat="1" x14ac:dyDescent="0.35"/>
    <row r="6305" customFormat="1" x14ac:dyDescent="0.35"/>
    <row r="6306" customFormat="1" x14ac:dyDescent="0.35"/>
    <row r="6307" customFormat="1" x14ac:dyDescent="0.35"/>
    <row r="6308" customFormat="1" x14ac:dyDescent="0.35"/>
    <row r="6309" customFormat="1" x14ac:dyDescent="0.35"/>
    <row r="6310" customFormat="1" x14ac:dyDescent="0.35"/>
    <row r="6311" customFormat="1" x14ac:dyDescent="0.35"/>
    <row r="6312" customFormat="1" x14ac:dyDescent="0.35"/>
    <row r="6313" customFormat="1" x14ac:dyDescent="0.35"/>
    <row r="6314" customFormat="1" x14ac:dyDescent="0.35"/>
    <row r="6315" customFormat="1" x14ac:dyDescent="0.35"/>
    <row r="6316" customFormat="1" x14ac:dyDescent="0.35"/>
    <row r="6317" customFormat="1" x14ac:dyDescent="0.35"/>
    <row r="6318" customFormat="1" x14ac:dyDescent="0.35"/>
    <row r="6319" customFormat="1" x14ac:dyDescent="0.35"/>
    <row r="6320" customFormat="1" x14ac:dyDescent="0.35"/>
    <row r="6321" customFormat="1" x14ac:dyDescent="0.35"/>
    <row r="6322" customFormat="1" x14ac:dyDescent="0.35"/>
    <row r="6323" customFormat="1" x14ac:dyDescent="0.35"/>
    <row r="6324" customFormat="1" x14ac:dyDescent="0.35"/>
    <row r="6325" customFormat="1" x14ac:dyDescent="0.35"/>
    <row r="6326" customFormat="1" x14ac:dyDescent="0.35"/>
    <row r="6327" customFormat="1" x14ac:dyDescent="0.35"/>
    <row r="6328" customFormat="1" x14ac:dyDescent="0.35"/>
    <row r="6329" customFormat="1" x14ac:dyDescent="0.35"/>
    <row r="6330" customFormat="1" x14ac:dyDescent="0.35"/>
    <row r="6331" customFormat="1" x14ac:dyDescent="0.35"/>
    <row r="6332" customFormat="1" x14ac:dyDescent="0.35"/>
    <row r="6333" customFormat="1" x14ac:dyDescent="0.35"/>
    <row r="6334" customFormat="1" x14ac:dyDescent="0.35"/>
    <row r="6335" customFormat="1" x14ac:dyDescent="0.35"/>
    <row r="6336" customFormat="1" x14ac:dyDescent="0.35"/>
    <row r="6337" customFormat="1" x14ac:dyDescent="0.35"/>
    <row r="6338" customFormat="1" x14ac:dyDescent="0.35"/>
    <row r="6339" customFormat="1" x14ac:dyDescent="0.35"/>
    <row r="6340" customFormat="1" x14ac:dyDescent="0.35"/>
    <row r="6341" customFormat="1" x14ac:dyDescent="0.35"/>
    <row r="6342" customFormat="1" x14ac:dyDescent="0.35"/>
    <row r="6343" customFormat="1" x14ac:dyDescent="0.35"/>
    <row r="6344" customFormat="1" x14ac:dyDescent="0.35"/>
    <row r="6345" customFormat="1" x14ac:dyDescent="0.35"/>
    <row r="6346" customFormat="1" x14ac:dyDescent="0.35"/>
    <row r="6347" customFormat="1" x14ac:dyDescent="0.35"/>
    <row r="6348" customFormat="1" x14ac:dyDescent="0.35"/>
    <row r="6349" customFormat="1" x14ac:dyDescent="0.35"/>
    <row r="6350" customFormat="1" x14ac:dyDescent="0.35"/>
    <row r="6351" customFormat="1" x14ac:dyDescent="0.35"/>
    <row r="6352" customFormat="1" x14ac:dyDescent="0.35"/>
    <row r="6353" customFormat="1" x14ac:dyDescent="0.35"/>
    <row r="6354" customFormat="1" x14ac:dyDescent="0.35"/>
    <row r="6355" customFormat="1" x14ac:dyDescent="0.35"/>
    <row r="6356" customFormat="1" x14ac:dyDescent="0.35"/>
    <row r="6357" customFormat="1" x14ac:dyDescent="0.35"/>
    <row r="6358" customFormat="1" x14ac:dyDescent="0.35"/>
    <row r="6359" customFormat="1" x14ac:dyDescent="0.35"/>
    <row r="6360" customFormat="1" x14ac:dyDescent="0.35"/>
    <row r="6361" customFormat="1" x14ac:dyDescent="0.35"/>
    <row r="6362" customFormat="1" x14ac:dyDescent="0.35"/>
    <row r="6363" customFormat="1" x14ac:dyDescent="0.35"/>
    <row r="6364" customFormat="1" x14ac:dyDescent="0.35"/>
    <row r="6365" customFormat="1" x14ac:dyDescent="0.35"/>
    <row r="6366" customFormat="1" x14ac:dyDescent="0.35"/>
    <row r="6367" customFormat="1" x14ac:dyDescent="0.35"/>
    <row r="6368" customFormat="1" x14ac:dyDescent="0.35"/>
    <row r="6369" customFormat="1" x14ac:dyDescent="0.35"/>
    <row r="6370" customFormat="1" x14ac:dyDescent="0.35"/>
    <row r="6371" customFormat="1" x14ac:dyDescent="0.35"/>
    <row r="6372" customFormat="1" x14ac:dyDescent="0.35"/>
    <row r="6373" customFormat="1" x14ac:dyDescent="0.35"/>
    <row r="6374" customFormat="1" x14ac:dyDescent="0.35"/>
    <row r="6375" customFormat="1" x14ac:dyDescent="0.35"/>
    <row r="6376" customFormat="1" x14ac:dyDescent="0.35"/>
    <row r="6377" customFormat="1" x14ac:dyDescent="0.35"/>
    <row r="6378" customFormat="1" x14ac:dyDescent="0.35"/>
    <row r="6379" customFormat="1" x14ac:dyDescent="0.35"/>
    <row r="6380" customFormat="1" x14ac:dyDescent="0.35"/>
    <row r="6381" customFormat="1" x14ac:dyDescent="0.35"/>
    <row r="6382" customFormat="1" x14ac:dyDescent="0.35"/>
    <row r="6383" customFormat="1" x14ac:dyDescent="0.35"/>
    <row r="6384" customFormat="1" x14ac:dyDescent="0.35"/>
    <row r="6385" customFormat="1" x14ac:dyDescent="0.35"/>
    <row r="6386" customFormat="1" x14ac:dyDescent="0.35"/>
    <row r="6387" customFormat="1" x14ac:dyDescent="0.35"/>
    <row r="6388" customFormat="1" x14ac:dyDescent="0.35"/>
    <row r="6389" customFormat="1" x14ac:dyDescent="0.35"/>
    <row r="6390" customFormat="1" x14ac:dyDescent="0.35"/>
    <row r="6391" customFormat="1" x14ac:dyDescent="0.35"/>
    <row r="6392" customFormat="1" x14ac:dyDescent="0.35"/>
    <row r="6393" customFormat="1" x14ac:dyDescent="0.35"/>
    <row r="6394" customFormat="1" x14ac:dyDescent="0.35"/>
    <row r="6395" customFormat="1" x14ac:dyDescent="0.35"/>
    <row r="6396" customFormat="1" x14ac:dyDescent="0.35"/>
    <row r="6397" customFormat="1" x14ac:dyDescent="0.35"/>
    <row r="6398" customFormat="1" x14ac:dyDescent="0.35"/>
    <row r="6399" customFormat="1" x14ac:dyDescent="0.35"/>
    <row r="6400" customFormat="1" x14ac:dyDescent="0.35"/>
    <row r="6401" customFormat="1" x14ac:dyDescent="0.35"/>
    <row r="6402" customFormat="1" x14ac:dyDescent="0.35"/>
    <row r="6403" customFormat="1" x14ac:dyDescent="0.35"/>
    <row r="6404" customFormat="1" x14ac:dyDescent="0.35"/>
    <row r="6405" customFormat="1" x14ac:dyDescent="0.35"/>
    <row r="6406" customFormat="1" x14ac:dyDescent="0.35"/>
    <row r="6407" customFormat="1" x14ac:dyDescent="0.35"/>
    <row r="6408" customFormat="1" x14ac:dyDescent="0.35"/>
    <row r="6409" customFormat="1" x14ac:dyDescent="0.35"/>
    <row r="6410" customFormat="1" x14ac:dyDescent="0.35"/>
    <row r="6411" customFormat="1" x14ac:dyDescent="0.35"/>
    <row r="6412" customFormat="1" x14ac:dyDescent="0.35"/>
    <row r="6413" customFormat="1" x14ac:dyDescent="0.35"/>
    <row r="6414" customFormat="1" x14ac:dyDescent="0.35"/>
    <row r="6415" customFormat="1" x14ac:dyDescent="0.35"/>
    <row r="6416" customFormat="1" x14ac:dyDescent="0.35"/>
    <row r="6417" customFormat="1" x14ac:dyDescent="0.35"/>
    <row r="6418" customFormat="1" x14ac:dyDescent="0.35"/>
    <row r="6419" customFormat="1" x14ac:dyDescent="0.35"/>
    <row r="6420" customFormat="1" x14ac:dyDescent="0.35"/>
    <row r="6421" customFormat="1" x14ac:dyDescent="0.35"/>
    <row r="6422" customFormat="1" x14ac:dyDescent="0.35"/>
    <row r="6423" customFormat="1" x14ac:dyDescent="0.35"/>
    <row r="6424" customFormat="1" x14ac:dyDescent="0.35"/>
    <row r="6425" customFormat="1" x14ac:dyDescent="0.35"/>
    <row r="6426" customFormat="1" x14ac:dyDescent="0.35"/>
    <row r="6427" customFormat="1" x14ac:dyDescent="0.35"/>
    <row r="6428" customFormat="1" x14ac:dyDescent="0.35"/>
    <row r="6429" customFormat="1" x14ac:dyDescent="0.35"/>
    <row r="6430" customFormat="1" x14ac:dyDescent="0.35"/>
    <row r="6431" customFormat="1" x14ac:dyDescent="0.35"/>
    <row r="6432" customFormat="1" x14ac:dyDescent="0.35"/>
    <row r="6433" customFormat="1" x14ac:dyDescent="0.35"/>
    <row r="6434" customFormat="1" x14ac:dyDescent="0.35"/>
    <row r="6435" customFormat="1" x14ac:dyDescent="0.35"/>
    <row r="6436" customFormat="1" x14ac:dyDescent="0.35"/>
    <row r="6437" customFormat="1" x14ac:dyDescent="0.35"/>
    <row r="6438" customFormat="1" x14ac:dyDescent="0.35"/>
    <row r="6439" customFormat="1" x14ac:dyDescent="0.35"/>
    <row r="6440" customFormat="1" x14ac:dyDescent="0.35"/>
    <row r="6441" customFormat="1" x14ac:dyDescent="0.35"/>
    <row r="6442" customFormat="1" x14ac:dyDescent="0.35"/>
    <row r="6443" customFormat="1" x14ac:dyDescent="0.35"/>
    <row r="6444" customFormat="1" x14ac:dyDescent="0.35"/>
    <row r="6445" customFormat="1" x14ac:dyDescent="0.35"/>
    <row r="6446" customFormat="1" x14ac:dyDescent="0.35"/>
    <row r="6447" customFormat="1" x14ac:dyDescent="0.35"/>
    <row r="6448" customFormat="1" x14ac:dyDescent="0.35"/>
    <row r="6449" customFormat="1" x14ac:dyDescent="0.35"/>
    <row r="6450" customFormat="1" x14ac:dyDescent="0.35"/>
    <row r="6451" customFormat="1" x14ac:dyDescent="0.35"/>
    <row r="6452" customFormat="1" x14ac:dyDescent="0.35"/>
    <row r="6453" customFormat="1" x14ac:dyDescent="0.35"/>
    <row r="6454" customFormat="1" x14ac:dyDescent="0.35"/>
    <row r="6455" customFormat="1" x14ac:dyDescent="0.35"/>
    <row r="6456" customFormat="1" x14ac:dyDescent="0.35"/>
    <row r="6457" customFormat="1" x14ac:dyDescent="0.35"/>
    <row r="6458" customFormat="1" x14ac:dyDescent="0.35"/>
    <row r="6459" customFormat="1" x14ac:dyDescent="0.35"/>
    <row r="6460" customFormat="1" x14ac:dyDescent="0.35"/>
    <row r="6461" customFormat="1" x14ac:dyDescent="0.35"/>
    <row r="6462" customFormat="1" x14ac:dyDescent="0.35"/>
    <row r="6463" customFormat="1" x14ac:dyDescent="0.35"/>
    <row r="6464" customFormat="1" x14ac:dyDescent="0.35"/>
    <row r="6465" customFormat="1" x14ac:dyDescent="0.35"/>
    <row r="6466" customFormat="1" x14ac:dyDescent="0.35"/>
    <row r="6467" customFormat="1" x14ac:dyDescent="0.35"/>
    <row r="6468" customFormat="1" x14ac:dyDescent="0.35"/>
    <row r="6469" customFormat="1" x14ac:dyDescent="0.35"/>
    <row r="6470" customFormat="1" x14ac:dyDescent="0.35"/>
    <row r="6471" customFormat="1" x14ac:dyDescent="0.35"/>
    <row r="6472" customFormat="1" x14ac:dyDescent="0.35"/>
    <row r="6473" customFormat="1" x14ac:dyDescent="0.35"/>
    <row r="6474" customFormat="1" x14ac:dyDescent="0.35"/>
    <row r="6475" customFormat="1" x14ac:dyDescent="0.35"/>
    <row r="6476" customFormat="1" x14ac:dyDescent="0.35"/>
    <row r="6477" customFormat="1" x14ac:dyDescent="0.35"/>
    <row r="6478" customFormat="1" x14ac:dyDescent="0.35"/>
    <row r="6479" customFormat="1" x14ac:dyDescent="0.35"/>
    <row r="6480" customFormat="1" x14ac:dyDescent="0.35"/>
    <row r="6481" customFormat="1" x14ac:dyDescent="0.35"/>
    <row r="6482" customFormat="1" x14ac:dyDescent="0.35"/>
    <row r="6483" customFormat="1" x14ac:dyDescent="0.35"/>
    <row r="6484" customFormat="1" x14ac:dyDescent="0.35"/>
    <row r="6485" customFormat="1" x14ac:dyDescent="0.35"/>
    <row r="6486" customFormat="1" x14ac:dyDescent="0.35"/>
    <row r="6487" customFormat="1" x14ac:dyDescent="0.35"/>
    <row r="6488" customFormat="1" x14ac:dyDescent="0.35"/>
    <row r="6489" customFormat="1" x14ac:dyDescent="0.35"/>
    <row r="6490" customFormat="1" x14ac:dyDescent="0.35"/>
    <row r="6491" customFormat="1" x14ac:dyDescent="0.35"/>
    <row r="6492" customFormat="1" x14ac:dyDescent="0.35"/>
    <row r="6493" customFormat="1" x14ac:dyDescent="0.35"/>
    <row r="6494" customFormat="1" x14ac:dyDescent="0.35"/>
    <row r="6495" customFormat="1" x14ac:dyDescent="0.35"/>
    <row r="6496" customFormat="1" x14ac:dyDescent="0.35"/>
    <row r="6497" customFormat="1" x14ac:dyDescent="0.35"/>
    <row r="6498" customFormat="1" x14ac:dyDescent="0.35"/>
    <row r="6499" customFormat="1" x14ac:dyDescent="0.35"/>
    <row r="6500" customFormat="1" x14ac:dyDescent="0.35"/>
    <row r="6501" customFormat="1" x14ac:dyDescent="0.35"/>
    <row r="6502" customFormat="1" x14ac:dyDescent="0.35"/>
    <row r="6503" customFormat="1" x14ac:dyDescent="0.35"/>
    <row r="6504" customFormat="1" x14ac:dyDescent="0.35"/>
    <row r="6505" customFormat="1" x14ac:dyDescent="0.35"/>
    <row r="6506" customFormat="1" x14ac:dyDescent="0.35"/>
    <row r="6507" customFormat="1" x14ac:dyDescent="0.35"/>
    <row r="6508" customFormat="1" x14ac:dyDescent="0.35"/>
    <row r="6509" customFormat="1" x14ac:dyDescent="0.35"/>
    <row r="6510" customFormat="1" x14ac:dyDescent="0.35"/>
    <row r="6511" customFormat="1" x14ac:dyDescent="0.35"/>
    <row r="6512" customFormat="1" x14ac:dyDescent="0.35"/>
    <row r="6513" customFormat="1" x14ac:dyDescent="0.35"/>
    <row r="6514" customFormat="1" x14ac:dyDescent="0.35"/>
    <row r="6515" customFormat="1" x14ac:dyDescent="0.35"/>
    <row r="6516" customFormat="1" x14ac:dyDescent="0.35"/>
    <row r="6517" customFormat="1" x14ac:dyDescent="0.35"/>
    <row r="6518" customFormat="1" x14ac:dyDescent="0.35"/>
    <row r="6519" customFormat="1" x14ac:dyDescent="0.35"/>
    <row r="6520" customFormat="1" x14ac:dyDescent="0.35"/>
    <row r="6521" customFormat="1" x14ac:dyDescent="0.35"/>
    <row r="6522" customFormat="1" x14ac:dyDescent="0.35"/>
    <row r="6523" customFormat="1" x14ac:dyDescent="0.35"/>
    <row r="6524" customFormat="1" x14ac:dyDescent="0.35"/>
    <row r="6525" customFormat="1" x14ac:dyDescent="0.35"/>
    <row r="6526" customFormat="1" x14ac:dyDescent="0.35"/>
    <row r="6527" customFormat="1" x14ac:dyDescent="0.35"/>
    <row r="6528" customFormat="1" x14ac:dyDescent="0.35"/>
    <row r="6529" customFormat="1" x14ac:dyDescent="0.35"/>
    <row r="6530" customFormat="1" x14ac:dyDescent="0.35"/>
    <row r="6531" customFormat="1" x14ac:dyDescent="0.35"/>
    <row r="6532" customFormat="1" x14ac:dyDescent="0.35"/>
    <row r="6533" customFormat="1" x14ac:dyDescent="0.35"/>
    <row r="6534" customFormat="1" x14ac:dyDescent="0.35"/>
    <row r="6535" customFormat="1" x14ac:dyDescent="0.35"/>
    <row r="6536" customFormat="1" x14ac:dyDescent="0.35"/>
    <row r="6537" customFormat="1" x14ac:dyDescent="0.35"/>
    <row r="6538" customFormat="1" x14ac:dyDescent="0.35"/>
    <row r="6539" customFormat="1" x14ac:dyDescent="0.35"/>
    <row r="6540" customFormat="1" x14ac:dyDescent="0.35"/>
    <row r="6541" customFormat="1" x14ac:dyDescent="0.35"/>
    <row r="6542" customFormat="1" x14ac:dyDescent="0.35"/>
    <row r="6543" customFormat="1" x14ac:dyDescent="0.35"/>
    <row r="6544" customFormat="1" x14ac:dyDescent="0.35"/>
    <row r="6545" customFormat="1" x14ac:dyDescent="0.35"/>
    <row r="6546" customFormat="1" x14ac:dyDescent="0.35"/>
    <row r="6547" customFormat="1" x14ac:dyDescent="0.35"/>
    <row r="6548" customFormat="1" x14ac:dyDescent="0.35"/>
    <row r="6549" customFormat="1" x14ac:dyDescent="0.35"/>
    <row r="6550" customFormat="1" x14ac:dyDescent="0.35"/>
    <row r="6551" customFormat="1" x14ac:dyDescent="0.35"/>
    <row r="6552" customFormat="1" x14ac:dyDescent="0.35"/>
    <row r="6553" customFormat="1" x14ac:dyDescent="0.35"/>
    <row r="6554" customFormat="1" x14ac:dyDescent="0.35"/>
    <row r="6555" customFormat="1" x14ac:dyDescent="0.35"/>
    <row r="6556" customFormat="1" x14ac:dyDescent="0.35"/>
    <row r="6557" customFormat="1" x14ac:dyDescent="0.35"/>
    <row r="6558" customFormat="1" x14ac:dyDescent="0.35"/>
    <row r="6559" customFormat="1" x14ac:dyDescent="0.35"/>
    <row r="6560" customFormat="1" x14ac:dyDescent="0.35"/>
    <row r="6561" customFormat="1" x14ac:dyDescent="0.35"/>
    <row r="6562" customFormat="1" x14ac:dyDescent="0.35"/>
    <row r="6563" customFormat="1" x14ac:dyDescent="0.35"/>
    <row r="6564" customFormat="1" x14ac:dyDescent="0.35"/>
    <row r="6565" customFormat="1" x14ac:dyDescent="0.35"/>
    <row r="6566" customFormat="1" x14ac:dyDescent="0.35"/>
    <row r="6567" customFormat="1" x14ac:dyDescent="0.35"/>
    <row r="6568" customFormat="1" x14ac:dyDescent="0.35"/>
    <row r="6569" customFormat="1" x14ac:dyDescent="0.35"/>
    <row r="6570" customFormat="1" x14ac:dyDescent="0.35"/>
    <row r="6571" customFormat="1" x14ac:dyDescent="0.35"/>
    <row r="6572" customFormat="1" x14ac:dyDescent="0.35"/>
    <row r="6573" customFormat="1" x14ac:dyDescent="0.35"/>
    <row r="6574" customFormat="1" x14ac:dyDescent="0.35"/>
    <row r="6575" customFormat="1" x14ac:dyDescent="0.35"/>
    <row r="6576" customFormat="1" x14ac:dyDescent="0.35"/>
    <row r="6577" customFormat="1" x14ac:dyDescent="0.35"/>
    <row r="6578" customFormat="1" x14ac:dyDescent="0.35"/>
    <row r="6579" customFormat="1" x14ac:dyDescent="0.35"/>
    <row r="6580" customFormat="1" x14ac:dyDescent="0.35"/>
    <row r="6581" customFormat="1" x14ac:dyDescent="0.35"/>
    <row r="6582" customFormat="1" x14ac:dyDescent="0.35"/>
    <row r="6583" customFormat="1" x14ac:dyDescent="0.35"/>
    <row r="6584" customFormat="1" x14ac:dyDescent="0.35"/>
    <row r="6585" customFormat="1" x14ac:dyDescent="0.35"/>
    <row r="6586" customFormat="1" x14ac:dyDescent="0.35"/>
    <row r="6587" customFormat="1" x14ac:dyDescent="0.35"/>
    <row r="6588" customFormat="1" x14ac:dyDescent="0.35"/>
    <row r="6589" customFormat="1" x14ac:dyDescent="0.35"/>
    <row r="6590" customFormat="1" x14ac:dyDescent="0.35"/>
    <row r="6591" customFormat="1" x14ac:dyDescent="0.35"/>
    <row r="6592" customFormat="1" x14ac:dyDescent="0.35"/>
    <row r="6593" customFormat="1" x14ac:dyDescent="0.35"/>
    <row r="6594" customFormat="1" x14ac:dyDescent="0.35"/>
    <row r="6595" customFormat="1" x14ac:dyDescent="0.35"/>
    <row r="6596" customFormat="1" x14ac:dyDescent="0.35"/>
    <row r="6597" customFormat="1" x14ac:dyDescent="0.35"/>
    <row r="6598" customFormat="1" x14ac:dyDescent="0.35"/>
    <row r="6599" customFormat="1" x14ac:dyDescent="0.35"/>
    <row r="6600" customFormat="1" x14ac:dyDescent="0.35"/>
    <row r="6601" customFormat="1" x14ac:dyDescent="0.35"/>
    <row r="6602" customFormat="1" x14ac:dyDescent="0.35"/>
    <row r="6603" customFormat="1" x14ac:dyDescent="0.35"/>
    <row r="6604" customFormat="1" x14ac:dyDescent="0.35"/>
    <row r="6605" customFormat="1" x14ac:dyDescent="0.35"/>
    <row r="6606" customFormat="1" x14ac:dyDescent="0.35"/>
    <row r="6607" customFormat="1" x14ac:dyDescent="0.35"/>
    <row r="6608" customFormat="1" x14ac:dyDescent="0.35"/>
    <row r="6609" customFormat="1" x14ac:dyDescent="0.35"/>
    <row r="6610" customFormat="1" x14ac:dyDescent="0.35"/>
    <row r="6611" customFormat="1" x14ac:dyDescent="0.35"/>
    <row r="6612" customFormat="1" x14ac:dyDescent="0.35"/>
    <row r="6613" customFormat="1" x14ac:dyDescent="0.35"/>
    <row r="6614" customFormat="1" x14ac:dyDescent="0.35"/>
    <row r="6615" customFormat="1" x14ac:dyDescent="0.35"/>
    <row r="6616" customFormat="1" x14ac:dyDescent="0.35"/>
    <row r="6617" customFormat="1" x14ac:dyDescent="0.35"/>
    <row r="6618" customFormat="1" x14ac:dyDescent="0.35"/>
    <row r="6619" customFormat="1" x14ac:dyDescent="0.35"/>
    <row r="6620" customFormat="1" x14ac:dyDescent="0.35"/>
    <row r="6621" customFormat="1" x14ac:dyDescent="0.35"/>
    <row r="6622" customFormat="1" x14ac:dyDescent="0.35"/>
    <row r="6623" customFormat="1" x14ac:dyDescent="0.35"/>
    <row r="6624" customFormat="1" x14ac:dyDescent="0.35"/>
    <row r="6625" customFormat="1" x14ac:dyDescent="0.35"/>
    <row r="6626" customFormat="1" x14ac:dyDescent="0.35"/>
    <row r="6627" customFormat="1" x14ac:dyDescent="0.35"/>
    <row r="6628" customFormat="1" x14ac:dyDescent="0.35"/>
    <row r="6629" customFormat="1" x14ac:dyDescent="0.35"/>
    <row r="6630" customFormat="1" x14ac:dyDescent="0.35"/>
    <row r="6631" customFormat="1" x14ac:dyDescent="0.35"/>
    <row r="6632" customFormat="1" x14ac:dyDescent="0.35"/>
    <row r="6633" customFormat="1" x14ac:dyDescent="0.35"/>
    <row r="6634" customFormat="1" x14ac:dyDescent="0.35"/>
    <row r="6635" customFormat="1" x14ac:dyDescent="0.35"/>
    <row r="6636" customFormat="1" x14ac:dyDescent="0.35"/>
    <row r="6637" customFormat="1" x14ac:dyDescent="0.35"/>
    <row r="6638" customFormat="1" x14ac:dyDescent="0.35"/>
    <row r="6639" customFormat="1" x14ac:dyDescent="0.35"/>
    <row r="6640" customFormat="1" x14ac:dyDescent="0.35"/>
    <row r="6641" customFormat="1" x14ac:dyDescent="0.35"/>
    <row r="6642" customFormat="1" x14ac:dyDescent="0.35"/>
    <row r="6643" customFormat="1" x14ac:dyDescent="0.35"/>
    <row r="6644" customFormat="1" x14ac:dyDescent="0.35"/>
    <row r="6645" customFormat="1" x14ac:dyDescent="0.35"/>
    <row r="6646" customFormat="1" x14ac:dyDescent="0.35"/>
    <row r="6647" customFormat="1" x14ac:dyDescent="0.35"/>
    <row r="6648" customFormat="1" x14ac:dyDescent="0.35"/>
    <row r="6649" customFormat="1" x14ac:dyDescent="0.35"/>
    <row r="6650" customFormat="1" x14ac:dyDescent="0.35"/>
    <row r="6651" customFormat="1" x14ac:dyDescent="0.35"/>
    <row r="6652" customFormat="1" x14ac:dyDescent="0.35"/>
    <row r="6653" customFormat="1" x14ac:dyDescent="0.35"/>
    <row r="6654" customFormat="1" x14ac:dyDescent="0.35"/>
    <row r="6655" customFormat="1" x14ac:dyDescent="0.35"/>
    <row r="6656" customFormat="1" x14ac:dyDescent="0.35"/>
    <row r="6657" customFormat="1" x14ac:dyDescent="0.35"/>
    <row r="6658" customFormat="1" x14ac:dyDescent="0.35"/>
    <row r="6659" customFormat="1" x14ac:dyDescent="0.35"/>
    <row r="6660" customFormat="1" x14ac:dyDescent="0.35"/>
    <row r="6661" customFormat="1" x14ac:dyDescent="0.35"/>
    <row r="6662" customFormat="1" x14ac:dyDescent="0.35"/>
    <row r="6663" customFormat="1" x14ac:dyDescent="0.35"/>
    <row r="6664" customFormat="1" x14ac:dyDescent="0.35"/>
    <row r="6665" customFormat="1" x14ac:dyDescent="0.35"/>
    <row r="6666" customFormat="1" x14ac:dyDescent="0.35"/>
    <row r="6667" customFormat="1" x14ac:dyDescent="0.35"/>
    <row r="6668" customFormat="1" x14ac:dyDescent="0.35"/>
    <row r="6669" customFormat="1" x14ac:dyDescent="0.35"/>
    <row r="6670" customFormat="1" x14ac:dyDescent="0.35"/>
    <row r="6671" customFormat="1" x14ac:dyDescent="0.35"/>
    <row r="6672" customFormat="1" x14ac:dyDescent="0.35"/>
    <row r="6673" customFormat="1" x14ac:dyDescent="0.35"/>
    <row r="6674" customFormat="1" x14ac:dyDescent="0.35"/>
    <row r="6675" customFormat="1" x14ac:dyDescent="0.35"/>
    <row r="6676" customFormat="1" x14ac:dyDescent="0.35"/>
    <row r="6677" customFormat="1" x14ac:dyDescent="0.35"/>
    <row r="6678" customFormat="1" x14ac:dyDescent="0.35"/>
    <row r="6679" customFormat="1" x14ac:dyDescent="0.35"/>
    <row r="6680" customFormat="1" x14ac:dyDescent="0.35"/>
    <row r="6681" customFormat="1" x14ac:dyDescent="0.35"/>
    <row r="6682" customFormat="1" x14ac:dyDescent="0.35"/>
    <row r="6683" customFormat="1" x14ac:dyDescent="0.35"/>
    <row r="6684" customFormat="1" x14ac:dyDescent="0.35"/>
    <row r="6685" customFormat="1" x14ac:dyDescent="0.35"/>
    <row r="6686" customFormat="1" x14ac:dyDescent="0.35"/>
    <row r="6687" customFormat="1" x14ac:dyDescent="0.35"/>
    <row r="6688" customFormat="1" x14ac:dyDescent="0.35"/>
    <row r="6689" customFormat="1" x14ac:dyDescent="0.35"/>
    <row r="6690" customFormat="1" x14ac:dyDescent="0.35"/>
    <row r="6691" customFormat="1" x14ac:dyDescent="0.35"/>
    <row r="6692" customFormat="1" x14ac:dyDescent="0.35"/>
    <row r="6693" customFormat="1" x14ac:dyDescent="0.35"/>
    <row r="6694" customFormat="1" x14ac:dyDescent="0.35"/>
    <row r="6695" customFormat="1" x14ac:dyDescent="0.35"/>
    <row r="6696" customFormat="1" x14ac:dyDescent="0.35"/>
    <row r="6697" customFormat="1" x14ac:dyDescent="0.35"/>
    <row r="6698" customFormat="1" x14ac:dyDescent="0.35"/>
    <row r="6699" customFormat="1" x14ac:dyDescent="0.35"/>
    <row r="6700" customFormat="1" x14ac:dyDescent="0.35"/>
    <row r="6701" customFormat="1" x14ac:dyDescent="0.35"/>
    <row r="6702" customFormat="1" x14ac:dyDescent="0.35"/>
    <row r="6703" customFormat="1" x14ac:dyDescent="0.35"/>
    <row r="6704" customFormat="1" x14ac:dyDescent="0.35"/>
    <row r="6705" customFormat="1" x14ac:dyDescent="0.35"/>
    <row r="6706" customFormat="1" x14ac:dyDescent="0.35"/>
    <row r="6707" customFormat="1" x14ac:dyDescent="0.35"/>
    <row r="6708" customFormat="1" x14ac:dyDescent="0.35"/>
    <row r="6709" customFormat="1" x14ac:dyDescent="0.35"/>
    <row r="6710" customFormat="1" x14ac:dyDescent="0.35"/>
    <row r="6711" customFormat="1" x14ac:dyDescent="0.35"/>
    <row r="6712" customFormat="1" x14ac:dyDescent="0.35"/>
    <row r="6713" customFormat="1" x14ac:dyDescent="0.35"/>
    <row r="6714" customFormat="1" x14ac:dyDescent="0.35"/>
    <row r="6715" customFormat="1" x14ac:dyDescent="0.35"/>
    <row r="6716" customFormat="1" x14ac:dyDescent="0.35"/>
    <row r="6717" customFormat="1" x14ac:dyDescent="0.35"/>
    <row r="6718" customFormat="1" x14ac:dyDescent="0.35"/>
    <row r="6719" customFormat="1" x14ac:dyDescent="0.35"/>
    <row r="6720" customFormat="1" x14ac:dyDescent="0.35"/>
    <row r="6721" customFormat="1" x14ac:dyDescent="0.35"/>
    <row r="6722" customFormat="1" x14ac:dyDescent="0.35"/>
    <row r="6723" customFormat="1" x14ac:dyDescent="0.35"/>
    <row r="6724" customFormat="1" x14ac:dyDescent="0.35"/>
    <row r="6725" customFormat="1" x14ac:dyDescent="0.35"/>
    <row r="6726" customFormat="1" x14ac:dyDescent="0.35"/>
    <row r="6727" customFormat="1" x14ac:dyDescent="0.35"/>
    <row r="6728" customFormat="1" x14ac:dyDescent="0.35"/>
    <row r="6729" customFormat="1" x14ac:dyDescent="0.35"/>
    <row r="6730" customFormat="1" x14ac:dyDescent="0.35"/>
    <row r="6731" customFormat="1" x14ac:dyDescent="0.35"/>
    <row r="6732" customFormat="1" x14ac:dyDescent="0.35"/>
    <row r="6733" customFormat="1" x14ac:dyDescent="0.35"/>
    <row r="6734" customFormat="1" x14ac:dyDescent="0.35"/>
    <row r="6735" customFormat="1" x14ac:dyDescent="0.35"/>
    <row r="6736" customFormat="1" x14ac:dyDescent="0.35"/>
    <row r="6737" customFormat="1" x14ac:dyDescent="0.35"/>
    <row r="6738" customFormat="1" x14ac:dyDescent="0.35"/>
    <row r="6739" customFormat="1" x14ac:dyDescent="0.35"/>
    <row r="6740" customFormat="1" x14ac:dyDescent="0.35"/>
    <row r="6741" customFormat="1" x14ac:dyDescent="0.35"/>
    <row r="6742" customFormat="1" x14ac:dyDescent="0.35"/>
    <row r="6743" customFormat="1" x14ac:dyDescent="0.35"/>
    <row r="6744" customFormat="1" x14ac:dyDescent="0.35"/>
    <row r="6745" customFormat="1" x14ac:dyDescent="0.35"/>
    <row r="6746" customFormat="1" x14ac:dyDescent="0.35"/>
    <row r="6747" customFormat="1" x14ac:dyDescent="0.35"/>
    <row r="6748" customFormat="1" x14ac:dyDescent="0.35"/>
    <row r="6749" customFormat="1" x14ac:dyDescent="0.35"/>
    <row r="6750" customFormat="1" x14ac:dyDescent="0.35"/>
    <row r="6751" customFormat="1" x14ac:dyDescent="0.35"/>
    <row r="6752" customFormat="1" x14ac:dyDescent="0.35"/>
    <row r="6753" customFormat="1" x14ac:dyDescent="0.35"/>
    <row r="6754" customFormat="1" x14ac:dyDescent="0.35"/>
    <row r="6755" customFormat="1" x14ac:dyDescent="0.35"/>
    <row r="6756" customFormat="1" x14ac:dyDescent="0.35"/>
    <row r="6757" customFormat="1" x14ac:dyDescent="0.35"/>
    <row r="6758" customFormat="1" x14ac:dyDescent="0.35"/>
    <row r="6759" customFormat="1" x14ac:dyDescent="0.35"/>
    <row r="6760" customFormat="1" x14ac:dyDescent="0.35"/>
    <row r="6761" customFormat="1" x14ac:dyDescent="0.35"/>
    <row r="6762" customFormat="1" x14ac:dyDescent="0.35"/>
    <row r="6763" customFormat="1" x14ac:dyDescent="0.35"/>
    <row r="6764" customFormat="1" x14ac:dyDescent="0.35"/>
    <row r="6765" customFormat="1" x14ac:dyDescent="0.35"/>
    <row r="6766" customFormat="1" x14ac:dyDescent="0.35"/>
    <row r="6767" customFormat="1" x14ac:dyDescent="0.35"/>
    <row r="6768" customFormat="1" x14ac:dyDescent="0.35"/>
    <row r="6769" customFormat="1" x14ac:dyDescent="0.35"/>
    <row r="6770" customFormat="1" x14ac:dyDescent="0.35"/>
    <row r="6771" customFormat="1" x14ac:dyDescent="0.35"/>
    <row r="6772" customFormat="1" x14ac:dyDescent="0.35"/>
    <row r="6773" customFormat="1" x14ac:dyDescent="0.35"/>
    <row r="6774" customFormat="1" x14ac:dyDescent="0.35"/>
    <row r="6775" customFormat="1" x14ac:dyDescent="0.35"/>
    <row r="6776" customFormat="1" x14ac:dyDescent="0.35"/>
    <row r="6777" customFormat="1" x14ac:dyDescent="0.35"/>
    <row r="6778" customFormat="1" x14ac:dyDescent="0.35"/>
    <row r="6779" customFormat="1" x14ac:dyDescent="0.35"/>
    <row r="6780" customFormat="1" x14ac:dyDescent="0.35"/>
    <row r="6781" customFormat="1" x14ac:dyDescent="0.35"/>
    <row r="6782" customFormat="1" x14ac:dyDescent="0.35"/>
    <row r="6783" customFormat="1" x14ac:dyDescent="0.35"/>
    <row r="6784" customFormat="1" x14ac:dyDescent="0.35"/>
    <row r="6785" customFormat="1" x14ac:dyDescent="0.35"/>
    <row r="6786" customFormat="1" x14ac:dyDescent="0.35"/>
    <row r="6787" customFormat="1" x14ac:dyDescent="0.35"/>
    <row r="6788" customFormat="1" x14ac:dyDescent="0.35"/>
    <row r="6789" customFormat="1" x14ac:dyDescent="0.35"/>
    <row r="6790" customFormat="1" x14ac:dyDescent="0.35"/>
    <row r="6791" customFormat="1" x14ac:dyDescent="0.35"/>
    <row r="6792" customFormat="1" x14ac:dyDescent="0.35"/>
    <row r="6793" customFormat="1" x14ac:dyDescent="0.35"/>
    <row r="6794" customFormat="1" x14ac:dyDescent="0.35"/>
    <row r="6795" customFormat="1" x14ac:dyDescent="0.35"/>
    <row r="6796" customFormat="1" x14ac:dyDescent="0.35"/>
    <row r="6797" customFormat="1" x14ac:dyDescent="0.35"/>
    <row r="6798" customFormat="1" x14ac:dyDescent="0.35"/>
    <row r="6799" customFormat="1" x14ac:dyDescent="0.35"/>
    <row r="6800" customFormat="1" x14ac:dyDescent="0.35"/>
    <row r="6801" customFormat="1" x14ac:dyDescent="0.35"/>
    <row r="6802" customFormat="1" x14ac:dyDescent="0.35"/>
    <row r="6803" customFormat="1" x14ac:dyDescent="0.35"/>
    <row r="6804" customFormat="1" x14ac:dyDescent="0.35"/>
    <row r="6805" customFormat="1" x14ac:dyDescent="0.35"/>
    <row r="6806" customFormat="1" x14ac:dyDescent="0.35"/>
    <row r="6807" customFormat="1" x14ac:dyDescent="0.35"/>
    <row r="6808" customFormat="1" x14ac:dyDescent="0.35"/>
    <row r="6809" customFormat="1" x14ac:dyDescent="0.35"/>
    <row r="6810" customFormat="1" x14ac:dyDescent="0.35"/>
    <row r="6811" customFormat="1" x14ac:dyDescent="0.35"/>
    <row r="6812" customFormat="1" x14ac:dyDescent="0.35"/>
    <row r="6813" customFormat="1" x14ac:dyDescent="0.35"/>
    <row r="6814" customFormat="1" x14ac:dyDescent="0.35"/>
    <row r="6815" customFormat="1" x14ac:dyDescent="0.35"/>
    <row r="6816" customFormat="1" x14ac:dyDescent="0.35"/>
    <row r="6817" customFormat="1" x14ac:dyDescent="0.35"/>
    <row r="6818" customFormat="1" x14ac:dyDescent="0.35"/>
    <row r="6819" customFormat="1" x14ac:dyDescent="0.35"/>
    <row r="6820" customFormat="1" x14ac:dyDescent="0.35"/>
    <row r="6821" customFormat="1" x14ac:dyDescent="0.35"/>
    <row r="6822" customFormat="1" x14ac:dyDescent="0.35"/>
    <row r="6823" customFormat="1" x14ac:dyDescent="0.35"/>
    <row r="6824" customFormat="1" x14ac:dyDescent="0.35"/>
    <row r="6825" customFormat="1" x14ac:dyDescent="0.35"/>
    <row r="6826" customFormat="1" x14ac:dyDescent="0.35"/>
    <row r="6827" customFormat="1" x14ac:dyDescent="0.35"/>
    <row r="6828" customFormat="1" x14ac:dyDescent="0.35"/>
    <row r="6829" customFormat="1" x14ac:dyDescent="0.35"/>
    <row r="6830" customFormat="1" x14ac:dyDescent="0.35"/>
    <row r="6831" customFormat="1" x14ac:dyDescent="0.35"/>
    <row r="6832" customFormat="1" x14ac:dyDescent="0.35"/>
    <row r="6833" customFormat="1" x14ac:dyDescent="0.35"/>
    <row r="6834" customFormat="1" x14ac:dyDescent="0.35"/>
    <row r="6835" customFormat="1" x14ac:dyDescent="0.35"/>
    <row r="6836" customFormat="1" x14ac:dyDescent="0.35"/>
    <row r="6837" customFormat="1" x14ac:dyDescent="0.35"/>
    <row r="6838" customFormat="1" x14ac:dyDescent="0.35"/>
    <row r="6839" customFormat="1" x14ac:dyDescent="0.35"/>
    <row r="6840" customFormat="1" x14ac:dyDescent="0.35"/>
    <row r="6841" customFormat="1" x14ac:dyDescent="0.35"/>
    <row r="6842" customFormat="1" x14ac:dyDescent="0.35"/>
    <row r="6843" customFormat="1" x14ac:dyDescent="0.35"/>
    <row r="6844" customFormat="1" x14ac:dyDescent="0.35"/>
    <row r="6845" customFormat="1" x14ac:dyDescent="0.35"/>
    <row r="6846" customFormat="1" x14ac:dyDescent="0.35"/>
    <row r="6847" customFormat="1" x14ac:dyDescent="0.35"/>
    <row r="6848" customFormat="1" x14ac:dyDescent="0.35"/>
    <row r="6849" customFormat="1" x14ac:dyDescent="0.35"/>
    <row r="6850" customFormat="1" x14ac:dyDescent="0.35"/>
    <row r="6851" customFormat="1" x14ac:dyDescent="0.35"/>
    <row r="6852" customFormat="1" x14ac:dyDescent="0.35"/>
    <row r="6853" customFormat="1" x14ac:dyDescent="0.35"/>
    <row r="6854" customFormat="1" x14ac:dyDescent="0.35"/>
    <row r="6855" customFormat="1" x14ac:dyDescent="0.35"/>
    <row r="6856" customFormat="1" x14ac:dyDescent="0.35"/>
    <row r="6857" customFormat="1" x14ac:dyDescent="0.35"/>
    <row r="6858" customFormat="1" x14ac:dyDescent="0.35"/>
    <row r="6859" customFormat="1" x14ac:dyDescent="0.35"/>
    <row r="6860" customFormat="1" x14ac:dyDescent="0.35"/>
    <row r="6861" customFormat="1" x14ac:dyDescent="0.35"/>
    <row r="6862" customFormat="1" x14ac:dyDescent="0.35"/>
    <row r="6863" customFormat="1" x14ac:dyDescent="0.35"/>
    <row r="6864" customFormat="1" x14ac:dyDescent="0.35"/>
    <row r="6865" customFormat="1" x14ac:dyDescent="0.35"/>
    <row r="6866" customFormat="1" x14ac:dyDescent="0.35"/>
    <row r="6867" customFormat="1" x14ac:dyDescent="0.35"/>
    <row r="6868" customFormat="1" x14ac:dyDescent="0.35"/>
    <row r="6869" customFormat="1" x14ac:dyDescent="0.35"/>
    <row r="6870" customFormat="1" x14ac:dyDescent="0.35"/>
    <row r="6871" customFormat="1" x14ac:dyDescent="0.35"/>
    <row r="6872" customFormat="1" x14ac:dyDescent="0.35"/>
    <row r="6873" customFormat="1" x14ac:dyDescent="0.35"/>
    <row r="6874" customFormat="1" x14ac:dyDescent="0.35"/>
    <row r="6875" customFormat="1" x14ac:dyDescent="0.35"/>
    <row r="6876" customFormat="1" x14ac:dyDescent="0.35"/>
    <row r="6877" customFormat="1" x14ac:dyDescent="0.35"/>
    <row r="6878" customFormat="1" x14ac:dyDescent="0.35"/>
    <row r="6879" customFormat="1" x14ac:dyDescent="0.35"/>
    <row r="6880" customFormat="1" x14ac:dyDescent="0.35"/>
    <row r="6881" customFormat="1" x14ac:dyDescent="0.35"/>
    <row r="6882" customFormat="1" x14ac:dyDescent="0.35"/>
    <row r="6883" customFormat="1" x14ac:dyDescent="0.35"/>
    <row r="6884" customFormat="1" x14ac:dyDescent="0.35"/>
    <row r="6885" customFormat="1" x14ac:dyDescent="0.35"/>
    <row r="6886" customFormat="1" x14ac:dyDescent="0.35"/>
    <row r="6887" customFormat="1" x14ac:dyDescent="0.35"/>
    <row r="6888" customFormat="1" x14ac:dyDescent="0.35"/>
    <row r="6889" customFormat="1" x14ac:dyDescent="0.35"/>
    <row r="6890" customFormat="1" x14ac:dyDescent="0.35"/>
    <row r="6891" customFormat="1" x14ac:dyDescent="0.35"/>
    <row r="6892" customFormat="1" x14ac:dyDescent="0.35"/>
    <row r="6893" customFormat="1" x14ac:dyDescent="0.35"/>
    <row r="6894" customFormat="1" x14ac:dyDescent="0.35"/>
    <row r="6895" customFormat="1" x14ac:dyDescent="0.35"/>
    <row r="6896" customFormat="1" x14ac:dyDescent="0.35"/>
    <row r="6897" customFormat="1" x14ac:dyDescent="0.35"/>
    <row r="6898" customFormat="1" x14ac:dyDescent="0.35"/>
    <row r="6899" customFormat="1" x14ac:dyDescent="0.35"/>
    <row r="6900" customFormat="1" x14ac:dyDescent="0.35"/>
    <row r="6901" customFormat="1" x14ac:dyDescent="0.35"/>
    <row r="6902" customFormat="1" x14ac:dyDescent="0.35"/>
    <row r="6903" customFormat="1" x14ac:dyDescent="0.35"/>
    <row r="6904" customFormat="1" x14ac:dyDescent="0.35"/>
    <row r="6905" customFormat="1" x14ac:dyDescent="0.35"/>
    <row r="6906" customFormat="1" x14ac:dyDescent="0.35"/>
    <row r="6907" customFormat="1" x14ac:dyDescent="0.35"/>
    <row r="6908" customFormat="1" x14ac:dyDescent="0.35"/>
    <row r="6909" customFormat="1" x14ac:dyDescent="0.35"/>
    <row r="6910" customFormat="1" x14ac:dyDescent="0.35"/>
    <row r="6911" customFormat="1" x14ac:dyDescent="0.35"/>
    <row r="6912" customFormat="1" x14ac:dyDescent="0.35"/>
    <row r="6913" customFormat="1" x14ac:dyDescent="0.35"/>
    <row r="6914" customFormat="1" x14ac:dyDescent="0.35"/>
    <row r="6915" customFormat="1" x14ac:dyDescent="0.35"/>
    <row r="6916" customFormat="1" x14ac:dyDescent="0.35"/>
    <row r="6917" customFormat="1" x14ac:dyDescent="0.35"/>
    <row r="6918" customFormat="1" x14ac:dyDescent="0.35"/>
    <row r="6919" customFormat="1" x14ac:dyDescent="0.35"/>
    <row r="6920" customFormat="1" x14ac:dyDescent="0.35"/>
    <row r="6921" customFormat="1" x14ac:dyDescent="0.35"/>
    <row r="6922" customFormat="1" x14ac:dyDescent="0.35"/>
    <row r="6923" customFormat="1" x14ac:dyDescent="0.35"/>
    <row r="6924" customFormat="1" x14ac:dyDescent="0.35"/>
    <row r="6925" customFormat="1" x14ac:dyDescent="0.35"/>
    <row r="6926" customFormat="1" x14ac:dyDescent="0.35"/>
    <row r="6927" customFormat="1" x14ac:dyDescent="0.35"/>
    <row r="6928" customFormat="1" x14ac:dyDescent="0.35"/>
    <row r="6929" customFormat="1" x14ac:dyDescent="0.35"/>
    <row r="6930" customFormat="1" x14ac:dyDescent="0.35"/>
    <row r="6931" customFormat="1" x14ac:dyDescent="0.35"/>
    <row r="6932" customFormat="1" x14ac:dyDescent="0.35"/>
    <row r="6933" customFormat="1" x14ac:dyDescent="0.35"/>
    <row r="6934" customFormat="1" x14ac:dyDescent="0.35"/>
    <row r="6935" customFormat="1" x14ac:dyDescent="0.35"/>
    <row r="6936" customFormat="1" x14ac:dyDescent="0.35"/>
    <row r="6937" customFormat="1" x14ac:dyDescent="0.35"/>
    <row r="6938" customFormat="1" x14ac:dyDescent="0.35"/>
    <row r="6939" customFormat="1" x14ac:dyDescent="0.35"/>
    <row r="6940" customFormat="1" x14ac:dyDescent="0.35"/>
    <row r="6941" customFormat="1" x14ac:dyDescent="0.35"/>
    <row r="6942" customFormat="1" x14ac:dyDescent="0.35"/>
    <row r="6943" customFormat="1" x14ac:dyDescent="0.35"/>
    <row r="6944" customFormat="1" x14ac:dyDescent="0.35"/>
    <row r="6945" customFormat="1" x14ac:dyDescent="0.35"/>
    <row r="6946" customFormat="1" x14ac:dyDescent="0.35"/>
    <row r="6947" customFormat="1" x14ac:dyDescent="0.35"/>
    <row r="6948" customFormat="1" x14ac:dyDescent="0.35"/>
    <row r="6949" customFormat="1" x14ac:dyDescent="0.35"/>
    <row r="6950" customFormat="1" x14ac:dyDescent="0.35"/>
    <row r="6951" customFormat="1" x14ac:dyDescent="0.35"/>
    <row r="6952" customFormat="1" x14ac:dyDescent="0.35"/>
    <row r="6953" customFormat="1" x14ac:dyDescent="0.35"/>
    <row r="6954" customFormat="1" x14ac:dyDescent="0.35"/>
    <row r="6955" customFormat="1" x14ac:dyDescent="0.35"/>
    <row r="6956" customFormat="1" x14ac:dyDescent="0.35"/>
    <row r="6957" customFormat="1" x14ac:dyDescent="0.35"/>
    <row r="6958" customFormat="1" x14ac:dyDescent="0.35"/>
    <row r="6959" customFormat="1" x14ac:dyDescent="0.35"/>
    <row r="6960" customFormat="1" x14ac:dyDescent="0.35"/>
    <row r="6961" customFormat="1" x14ac:dyDescent="0.35"/>
    <row r="6962" customFormat="1" x14ac:dyDescent="0.35"/>
    <row r="6963" customFormat="1" x14ac:dyDescent="0.35"/>
    <row r="6964" customFormat="1" x14ac:dyDescent="0.35"/>
    <row r="6965" customFormat="1" x14ac:dyDescent="0.35"/>
    <row r="6966" customFormat="1" x14ac:dyDescent="0.35"/>
    <row r="6967" customFormat="1" x14ac:dyDescent="0.35"/>
    <row r="6968" customFormat="1" x14ac:dyDescent="0.35"/>
    <row r="6969" customFormat="1" x14ac:dyDescent="0.35"/>
    <row r="6970" customFormat="1" x14ac:dyDescent="0.35"/>
    <row r="6971" customFormat="1" x14ac:dyDescent="0.35"/>
    <row r="6972" customFormat="1" x14ac:dyDescent="0.35"/>
    <row r="6973" customFormat="1" x14ac:dyDescent="0.35"/>
    <row r="6974" customFormat="1" x14ac:dyDescent="0.35"/>
    <row r="6975" customFormat="1" x14ac:dyDescent="0.35"/>
    <row r="6976" customFormat="1" x14ac:dyDescent="0.35"/>
    <row r="6977" customFormat="1" x14ac:dyDescent="0.35"/>
    <row r="6978" customFormat="1" x14ac:dyDescent="0.35"/>
    <row r="6979" customFormat="1" x14ac:dyDescent="0.35"/>
    <row r="6980" customFormat="1" x14ac:dyDescent="0.35"/>
    <row r="6981" customFormat="1" x14ac:dyDescent="0.35"/>
    <row r="6982" customFormat="1" x14ac:dyDescent="0.35"/>
    <row r="6983" customFormat="1" x14ac:dyDescent="0.35"/>
    <row r="6984" customFormat="1" x14ac:dyDescent="0.35"/>
    <row r="6985" customFormat="1" x14ac:dyDescent="0.35"/>
    <row r="6986" customFormat="1" x14ac:dyDescent="0.35"/>
    <row r="6987" customFormat="1" x14ac:dyDescent="0.35"/>
    <row r="6988" customFormat="1" x14ac:dyDescent="0.35"/>
    <row r="6989" customFormat="1" x14ac:dyDescent="0.35"/>
    <row r="6990" customFormat="1" x14ac:dyDescent="0.35"/>
    <row r="6991" customFormat="1" x14ac:dyDescent="0.35"/>
    <row r="6992" customFormat="1" x14ac:dyDescent="0.35"/>
    <row r="6993" customFormat="1" x14ac:dyDescent="0.35"/>
    <row r="6994" customFormat="1" x14ac:dyDescent="0.35"/>
    <row r="6995" customFormat="1" x14ac:dyDescent="0.35"/>
    <row r="6996" customFormat="1" x14ac:dyDescent="0.35"/>
    <row r="6997" customFormat="1" x14ac:dyDescent="0.35"/>
    <row r="6998" customFormat="1" x14ac:dyDescent="0.35"/>
    <row r="6999" customFormat="1" x14ac:dyDescent="0.35"/>
    <row r="7000" customFormat="1" x14ac:dyDescent="0.35"/>
    <row r="7001" customFormat="1" x14ac:dyDescent="0.35"/>
    <row r="7002" customFormat="1" x14ac:dyDescent="0.35"/>
    <row r="7003" customFormat="1" x14ac:dyDescent="0.35"/>
    <row r="7004" customFormat="1" x14ac:dyDescent="0.35"/>
    <row r="7005" customFormat="1" x14ac:dyDescent="0.35"/>
    <row r="7006" customFormat="1" x14ac:dyDescent="0.35"/>
    <row r="7007" customFormat="1" x14ac:dyDescent="0.35"/>
    <row r="7008" customFormat="1" x14ac:dyDescent="0.35"/>
    <row r="7009" customFormat="1" x14ac:dyDescent="0.35"/>
    <row r="7010" customFormat="1" x14ac:dyDescent="0.35"/>
    <row r="7011" customFormat="1" x14ac:dyDescent="0.35"/>
    <row r="7012" customFormat="1" x14ac:dyDescent="0.35"/>
    <row r="7013" customFormat="1" x14ac:dyDescent="0.35"/>
    <row r="7014" customFormat="1" x14ac:dyDescent="0.35"/>
    <row r="7015" customFormat="1" x14ac:dyDescent="0.35"/>
    <row r="7016" customFormat="1" x14ac:dyDescent="0.35"/>
    <row r="7017" customFormat="1" x14ac:dyDescent="0.35"/>
    <row r="7018" customFormat="1" x14ac:dyDescent="0.35"/>
    <row r="7019" customFormat="1" x14ac:dyDescent="0.35"/>
    <row r="7020" customFormat="1" x14ac:dyDescent="0.35"/>
    <row r="7021" customFormat="1" x14ac:dyDescent="0.35"/>
    <row r="7022" customFormat="1" x14ac:dyDescent="0.35"/>
    <row r="7023" customFormat="1" x14ac:dyDescent="0.35"/>
    <row r="7024" customFormat="1" x14ac:dyDescent="0.35"/>
    <row r="7025" customFormat="1" x14ac:dyDescent="0.35"/>
    <row r="7026" customFormat="1" x14ac:dyDescent="0.35"/>
    <row r="7027" customFormat="1" x14ac:dyDescent="0.35"/>
    <row r="7028" customFormat="1" x14ac:dyDescent="0.35"/>
    <row r="7029" customFormat="1" x14ac:dyDescent="0.35"/>
    <row r="7030" customFormat="1" x14ac:dyDescent="0.35"/>
    <row r="7031" customFormat="1" x14ac:dyDescent="0.35"/>
    <row r="7032" customFormat="1" x14ac:dyDescent="0.35"/>
    <row r="7033" customFormat="1" x14ac:dyDescent="0.35"/>
    <row r="7034" customFormat="1" x14ac:dyDescent="0.35"/>
    <row r="7035" customFormat="1" x14ac:dyDescent="0.35"/>
    <row r="7036" customFormat="1" x14ac:dyDescent="0.35"/>
    <row r="7037" customFormat="1" x14ac:dyDescent="0.35"/>
    <row r="7038" customFormat="1" x14ac:dyDescent="0.35"/>
    <row r="7039" customFormat="1" x14ac:dyDescent="0.35"/>
    <row r="7040" customFormat="1" x14ac:dyDescent="0.35"/>
    <row r="7041" customFormat="1" x14ac:dyDescent="0.35"/>
    <row r="7042" customFormat="1" x14ac:dyDescent="0.35"/>
    <row r="7043" customFormat="1" x14ac:dyDescent="0.35"/>
    <row r="7044" customFormat="1" x14ac:dyDescent="0.35"/>
    <row r="7045" customFormat="1" x14ac:dyDescent="0.35"/>
    <row r="7046" customFormat="1" x14ac:dyDescent="0.35"/>
    <row r="7047" customFormat="1" x14ac:dyDescent="0.35"/>
    <row r="7048" customFormat="1" x14ac:dyDescent="0.35"/>
    <row r="7049" customFormat="1" x14ac:dyDescent="0.35"/>
    <row r="7050" customFormat="1" x14ac:dyDescent="0.35"/>
    <row r="7051" customFormat="1" x14ac:dyDescent="0.35"/>
    <row r="7052" customFormat="1" x14ac:dyDescent="0.35"/>
    <row r="7053" customFormat="1" x14ac:dyDescent="0.35"/>
    <row r="7054" customFormat="1" x14ac:dyDescent="0.35"/>
    <row r="7055" customFormat="1" x14ac:dyDescent="0.35"/>
    <row r="7056" customFormat="1" x14ac:dyDescent="0.35"/>
    <row r="7057" customFormat="1" x14ac:dyDescent="0.35"/>
    <row r="7058" customFormat="1" x14ac:dyDescent="0.35"/>
    <row r="7059" customFormat="1" x14ac:dyDescent="0.35"/>
    <row r="7060" customFormat="1" x14ac:dyDescent="0.35"/>
    <row r="7061" customFormat="1" x14ac:dyDescent="0.35"/>
    <row r="7062" customFormat="1" x14ac:dyDescent="0.35"/>
    <row r="7063" customFormat="1" x14ac:dyDescent="0.35"/>
    <row r="7064" customFormat="1" x14ac:dyDescent="0.35"/>
    <row r="7065" customFormat="1" x14ac:dyDescent="0.35"/>
    <row r="7066" customFormat="1" x14ac:dyDescent="0.35"/>
    <row r="7067" customFormat="1" x14ac:dyDescent="0.35"/>
    <row r="7068" customFormat="1" x14ac:dyDescent="0.35"/>
    <row r="7069" customFormat="1" x14ac:dyDescent="0.35"/>
    <row r="7070" customFormat="1" x14ac:dyDescent="0.35"/>
    <row r="7071" customFormat="1" x14ac:dyDescent="0.35"/>
    <row r="7072" customFormat="1" x14ac:dyDescent="0.35"/>
    <row r="7073" customFormat="1" x14ac:dyDescent="0.35"/>
    <row r="7074" customFormat="1" x14ac:dyDescent="0.35"/>
    <row r="7075" customFormat="1" x14ac:dyDescent="0.35"/>
    <row r="7076" customFormat="1" x14ac:dyDescent="0.35"/>
    <row r="7077" customFormat="1" x14ac:dyDescent="0.35"/>
    <row r="7078" customFormat="1" x14ac:dyDescent="0.35"/>
    <row r="7079" customFormat="1" x14ac:dyDescent="0.35"/>
    <row r="7080" customFormat="1" x14ac:dyDescent="0.35"/>
    <row r="7081" customFormat="1" x14ac:dyDescent="0.35"/>
    <row r="7082" customFormat="1" x14ac:dyDescent="0.35"/>
    <row r="7083" customFormat="1" x14ac:dyDescent="0.35"/>
    <row r="7084" customFormat="1" x14ac:dyDescent="0.35"/>
    <row r="7085" customFormat="1" x14ac:dyDescent="0.35"/>
    <row r="7086" customFormat="1" x14ac:dyDescent="0.35"/>
    <row r="7087" customFormat="1" x14ac:dyDescent="0.35"/>
    <row r="7088" customFormat="1" x14ac:dyDescent="0.35"/>
    <row r="7089" customFormat="1" x14ac:dyDescent="0.35"/>
    <row r="7090" customFormat="1" x14ac:dyDescent="0.35"/>
    <row r="7091" customFormat="1" x14ac:dyDescent="0.35"/>
    <row r="7092" customFormat="1" x14ac:dyDescent="0.35"/>
    <row r="7093" customFormat="1" x14ac:dyDescent="0.35"/>
    <row r="7094" customFormat="1" x14ac:dyDescent="0.35"/>
    <row r="7095" customFormat="1" x14ac:dyDescent="0.35"/>
    <row r="7096" customFormat="1" x14ac:dyDescent="0.35"/>
    <row r="7097" customFormat="1" x14ac:dyDescent="0.35"/>
    <row r="7098" customFormat="1" x14ac:dyDescent="0.35"/>
    <row r="7099" customFormat="1" x14ac:dyDescent="0.35"/>
    <row r="7100" customFormat="1" x14ac:dyDescent="0.35"/>
    <row r="7101" customFormat="1" x14ac:dyDescent="0.35"/>
    <row r="7102" customFormat="1" x14ac:dyDescent="0.35"/>
    <row r="7103" customFormat="1" x14ac:dyDescent="0.35"/>
    <row r="7104" customFormat="1" x14ac:dyDescent="0.35"/>
    <row r="7105" customFormat="1" x14ac:dyDescent="0.35"/>
    <row r="7106" customFormat="1" x14ac:dyDescent="0.35"/>
    <row r="7107" customFormat="1" x14ac:dyDescent="0.35"/>
    <row r="7108" customFormat="1" x14ac:dyDescent="0.35"/>
    <row r="7109" customFormat="1" x14ac:dyDescent="0.35"/>
    <row r="7110" customFormat="1" x14ac:dyDescent="0.35"/>
    <row r="7111" customFormat="1" x14ac:dyDescent="0.35"/>
    <row r="7112" customFormat="1" x14ac:dyDescent="0.35"/>
    <row r="7113" customFormat="1" x14ac:dyDescent="0.35"/>
    <row r="7114" customFormat="1" x14ac:dyDescent="0.35"/>
    <row r="7115" customFormat="1" x14ac:dyDescent="0.35"/>
    <row r="7116" customFormat="1" x14ac:dyDescent="0.35"/>
    <row r="7117" customFormat="1" x14ac:dyDescent="0.35"/>
    <row r="7118" customFormat="1" x14ac:dyDescent="0.35"/>
    <row r="7119" customFormat="1" x14ac:dyDescent="0.35"/>
    <row r="7120" customFormat="1" x14ac:dyDescent="0.35"/>
    <row r="7121" customFormat="1" x14ac:dyDescent="0.35"/>
    <row r="7122" customFormat="1" x14ac:dyDescent="0.35"/>
    <row r="7123" customFormat="1" x14ac:dyDescent="0.35"/>
    <row r="7124" customFormat="1" x14ac:dyDescent="0.35"/>
    <row r="7125" customFormat="1" x14ac:dyDescent="0.35"/>
    <row r="7126" customFormat="1" x14ac:dyDescent="0.35"/>
    <row r="7127" customFormat="1" x14ac:dyDescent="0.35"/>
    <row r="7128" customFormat="1" x14ac:dyDescent="0.35"/>
    <row r="7129" customFormat="1" x14ac:dyDescent="0.35"/>
    <row r="7130" customFormat="1" x14ac:dyDescent="0.35"/>
    <row r="7131" customFormat="1" x14ac:dyDescent="0.35"/>
    <row r="7132" customFormat="1" x14ac:dyDescent="0.35"/>
    <row r="7133" customFormat="1" x14ac:dyDescent="0.35"/>
    <row r="7134" customFormat="1" x14ac:dyDescent="0.35"/>
    <row r="7135" customFormat="1" x14ac:dyDescent="0.35"/>
    <row r="7136" customFormat="1" x14ac:dyDescent="0.35"/>
    <row r="7137" customFormat="1" x14ac:dyDescent="0.35"/>
    <row r="7138" customFormat="1" x14ac:dyDescent="0.35"/>
    <row r="7139" customFormat="1" x14ac:dyDescent="0.35"/>
    <row r="7140" customFormat="1" x14ac:dyDescent="0.35"/>
    <row r="7141" customFormat="1" x14ac:dyDescent="0.35"/>
    <row r="7142" customFormat="1" x14ac:dyDescent="0.35"/>
    <row r="7143" customFormat="1" x14ac:dyDescent="0.35"/>
    <row r="7144" customFormat="1" x14ac:dyDescent="0.35"/>
    <row r="7145" customFormat="1" x14ac:dyDescent="0.35"/>
    <row r="7146" customFormat="1" x14ac:dyDescent="0.35"/>
    <row r="7147" customFormat="1" x14ac:dyDescent="0.35"/>
    <row r="7148" customFormat="1" x14ac:dyDescent="0.35"/>
    <row r="7149" customFormat="1" x14ac:dyDescent="0.35"/>
    <row r="7150" customFormat="1" x14ac:dyDescent="0.35"/>
    <row r="7151" customFormat="1" x14ac:dyDescent="0.35"/>
    <row r="7152" customFormat="1" x14ac:dyDescent="0.35"/>
    <row r="7153" customFormat="1" x14ac:dyDescent="0.35"/>
    <row r="7154" customFormat="1" x14ac:dyDescent="0.35"/>
    <row r="7155" customFormat="1" x14ac:dyDescent="0.35"/>
    <row r="7156" customFormat="1" x14ac:dyDescent="0.35"/>
    <row r="7157" customFormat="1" x14ac:dyDescent="0.35"/>
    <row r="7158" customFormat="1" x14ac:dyDescent="0.35"/>
    <row r="7159" customFormat="1" x14ac:dyDescent="0.35"/>
    <row r="7160" customFormat="1" x14ac:dyDescent="0.35"/>
    <row r="7161" customFormat="1" x14ac:dyDescent="0.35"/>
    <row r="7162" customFormat="1" x14ac:dyDescent="0.35"/>
    <row r="7163" customFormat="1" x14ac:dyDescent="0.35"/>
    <row r="7164" customFormat="1" x14ac:dyDescent="0.35"/>
    <row r="7165" customFormat="1" x14ac:dyDescent="0.35"/>
    <row r="7166" customFormat="1" x14ac:dyDescent="0.35"/>
    <row r="7167" customFormat="1" x14ac:dyDescent="0.35"/>
    <row r="7168" customFormat="1" x14ac:dyDescent="0.35"/>
    <row r="7169" customFormat="1" x14ac:dyDescent="0.35"/>
    <row r="7170" customFormat="1" x14ac:dyDescent="0.35"/>
    <row r="7171" customFormat="1" x14ac:dyDescent="0.35"/>
    <row r="7172" customFormat="1" x14ac:dyDescent="0.35"/>
    <row r="7173" customFormat="1" x14ac:dyDescent="0.35"/>
    <row r="7174" customFormat="1" x14ac:dyDescent="0.35"/>
    <row r="7175" customFormat="1" x14ac:dyDescent="0.35"/>
    <row r="7176" customFormat="1" x14ac:dyDescent="0.35"/>
    <row r="7177" customFormat="1" x14ac:dyDescent="0.35"/>
    <row r="7178" customFormat="1" x14ac:dyDescent="0.35"/>
    <row r="7179" customFormat="1" x14ac:dyDescent="0.35"/>
    <row r="7180" customFormat="1" x14ac:dyDescent="0.35"/>
    <row r="7181" customFormat="1" x14ac:dyDescent="0.35"/>
    <row r="7182" customFormat="1" x14ac:dyDescent="0.35"/>
    <row r="7183" customFormat="1" x14ac:dyDescent="0.35"/>
    <row r="7184" customFormat="1" x14ac:dyDescent="0.35"/>
    <row r="7185" customFormat="1" x14ac:dyDescent="0.35"/>
    <row r="7186" customFormat="1" x14ac:dyDescent="0.35"/>
    <row r="7187" customFormat="1" x14ac:dyDescent="0.35"/>
    <row r="7188" customFormat="1" x14ac:dyDescent="0.35"/>
    <row r="7189" customFormat="1" x14ac:dyDescent="0.35"/>
    <row r="7190" customFormat="1" x14ac:dyDescent="0.35"/>
    <row r="7191" customFormat="1" x14ac:dyDescent="0.35"/>
    <row r="7192" customFormat="1" x14ac:dyDescent="0.35"/>
    <row r="7193" customFormat="1" x14ac:dyDescent="0.35"/>
    <row r="7194" customFormat="1" x14ac:dyDescent="0.35"/>
    <row r="7195" customFormat="1" x14ac:dyDescent="0.35"/>
    <row r="7196" customFormat="1" x14ac:dyDescent="0.35"/>
    <row r="7197" customFormat="1" x14ac:dyDescent="0.35"/>
    <row r="7198" customFormat="1" x14ac:dyDescent="0.35"/>
    <row r="7199" customFormat="1" x14ac:dyDescent="0.35"/>
    <row r="7200" customFormat="1" x14ac:dyDescent="0.35"/>
    <row r="7201" customFormat="1" x14ac:dyDescent="0.35"/>
    <row r="7202" customFormat="1" x14ac:dyDescent="0.35"/>
    <row r="7203" customFormat="1" x14ac:dyDescent="0.35"/>
    <row r="7204" customFormat="1" x14ac:dyDescent="0.35"/>
    <row r="7205" customFormat="1" x14ac:dyDescent="0.35"/>
    <row r="7206" customFormat="1" x14ac:dyDescent="0.35"/>
    <row r="7207" customFormat="1" x14ac:dyDescent="0.35"/>
    <row r="7208" customFormat="1" x14ac:dyDescent="0.35"/>
    <row r="7209" customFormat="1" x14ac:dyDescent="0.35"/>
    <row r="7210" customFormat="1" x14ac:dyDescent="0.35"/>
    <row r="7211" customFormat="1" x14ac:dyDescent="0.35"/>
    <row r="7212" customFormat="1" x14ac:dyDescent="0.35"/>
    <row r="7213" customFormat="1" x14ac:dyDescent="0.35"/>
    <row r="7214" customFormat="1" x14ac:dyDescent="0.35"/>
    <row r="7215" customFormat="1" x14ac:dyDescent="0.35"/>
    <row r="7216" customFormat="1" x14ac:dyDescent="0.35"/>
    <row r="7217" customFormat="1" x14ac:dyDescent="0.35"/>
    <row r="7218" customFormat="1" x14ac:dyDescent="0.35"/>
    <row r="7219" customFormat="1" x14ac:dyDescent="0.35"/>
    <row r="7220" customFormat="1" x14ac:dyDescent="0.35"/>
    <row r="7221" customFormat="1" x14ac:dyDescent="0.35"/>
    <row r="7222" customFormat="1" x14ac:dyDescent="0.35"/>
    <row r="7223" customFormat="1" x14ac:dyDescent="0.35"/>
    <row r="7224" customFormat="1" x14ac:dyDescent="0.35"/>
    <row r="7225" customFormat="1" x14ac:dyDescent="0.35"/>
    <row r="7226" customFormat="1" x14ac:dyDescent="0.35"/>
    <row r="7227" customFormat="1" x14ac:dyDescent="0.35"/>
    <row r="7228" customFormat="1" x14ac:dyDescent="0.35"/>
    <row r="7229" customFormat="1" x14ac:dyDescent="0.35"/>
    <row r="7230" customFormat="1" x14ac:dyDescent="0.35"/>
    <row r="7231" customFormat="1" x14ac:dyDescent="0.35"/>
    <row r="7232" customFormat="1" x14ac:dyDescent="0.35"/>
    <row r="7233" customFormat="1" x14ac:dyDescent="0.35"/>
    <row r="7234" customFormat="1" x14ac:dyDescent="0.35"/>
    <row r="7235" customFormat="1" x14ac:dyDescent="0.35"/>
    <row r="7236" customFormat="1" x14ac:dyDescent="0.35"/>
    <row r="7237" customFormat="1" x14ac:dyDescent="0.35"/>
    <row r="7238" customFormat="1" x14ac:dyDescent="0.35"/>
    <row r="7239" customFormat="1" x14ac:dyDescent="0.35"/>
    <row r="7240" customFormat="1" x14ac:dyDescent="0.35"/>
    <row r="7241" customFormat="1" x14ac:dyDescent="0.35"/>
    <row r="7242" customFormat="1" x14ac:dyDescent="0.35"/>
    <row r="7243" customFormat="1" x14ac:dyDescent="0.35"/>
    <row r="7244" customFormat="1" x14ac:dyDescent="0.35"/>
    <row r="7245" customFormat="1" x14ac:dyDescent="0.35"/>
    <row r="7246" customFormat="1" x14ac:dyDescent="0.35"/>
    <row r="7247" customFormat="1" x14ac:dyDescent="0.35"/>
    <row r="7248" customFormat="1" x14ac:dyDescent="0.35"/>
    <row r="7249" customFormat="1" x14ac:dyDescent="0.35"/>
    <row r="7250" customFormat="1" x14ac:dyDescent="0.35"/>
    <row r="7251" customFormat="1" x14ac:dyDescent="0.35"/>
    <row r="7252" customFormat="1" x14ac:dyDescent="0.35"/>
    <row r="7253" customFormat="1" x14ac:dyDescent="0.35"/>
    <row r="7254" customFormat="1" x14ac:dyDescent="0.35"/>
    <row r="7255" customFormat="1" x14ac:dyDescent="0.35"/>
    <row r="7256" customFormat="1" x14ac:dyDescent="0.35"/>
    <row r="7257" customFormat="1" x14ac:dyDescent="0.35"/>
    <row r="7258" customFormat="1" x14ac:dyDescent="0.35"/>
    <row r="7259" customFormat="1" x14ac:dyDescent="0.35"/>
    <row r="7260" customFormat="1" x14ac:dyDescent="0.35"/>
    <row r="7261" customFormat="1" x14ac:dyDescent="0.35"/>
    <row r="7262" customFormat="1" x14ac:dyDescent="0.35"/>
    <row r="7263" customFormat="1" x14ac:dyDescent="0.35"/>
    <row r="7264" customFormat="1" x14ac:dyDescent="0.35"/>
    <row r="7265" customFormat="1" x14ac:dyDescent="0.35"/>
    <row r="7266" customFormat="1" x14ac:dyDescent="0.35"/>
    <row r="7267" customFormat="1" x14ac:dyDescent="0.35"/>
    <row r="7268" customFormat="1" x14ac:dyDescent="0.35"/>
    <row r="7269" customFormat="1" x14ac:dyDescent="0.35"/>
    <row r="7270" customFormat="1" x14ac:dyDescent="0.35"/>
    <row r="7271" customFormat="1" x14ac:dyDescent="0.35"/>
    <row r="7272" customFormat="1" x14ac:dyDescent="0.35"/>
    <row r="7273" customFormat="1" x14ac:dyDescent="0.35"/>
    <row r="7274" customFormat="1" x14ac:dyDescent="0.35"/>
    <row r="7275" customFormat="1" x14ac:dyDescent="0.35"/>
    <row r="7276" customFormat="1" x14ac:dyDescent="0.35"/>
    <row r="7277" customFormat="1" x14ac:dyDescent="0.35"/>
    <row r="7278" customFormat="1" x14ac:dyDescent="0.35"/>
    <row r="7279" customFormat="1" x14ac:dyDescent="0.35"/>
    <row r="7280" customFormat="1" x14ac:dyDescent="0.35"/>
    <row r="7281" customFormat="1" x14ac:dyDescent="0.35"/>
    <row r="7282" customFormat="1" x14ac:dyDescent="0.35"/>
    <row r="7283" customFormat="1" x14ac:dyDescent="0.35"/>
    <row r="7284" customFormat="1" x14ac:dyDescent="0.35"/>
    <row r="7285" customFormat="1" x14ac:dyDescent="0.35"/>
    <row r="7286" customFormat="1" x14ac:dyDescent="0.35"/>
    <row r="7287" customFormat="1" x14ac:dyDescent="0.35"/>
    <row r="7288" customFormat="1" x14ac:dyDescent="0.35"/>
    <row r="7289" customFormat="1" x14ac:dyDescent="0.35"/>
    <row r="7290" customFormat="1" x14ac:dyDescent="0.35"/>
    <row r="7291" customFormat="1" x14ac:dyDescent="0.35"/>
    <row r="7292" customFormat="1" x14ac:dyDescent="0.35"/>
    <row r="7293" customFormat="1" x14ac:dyDescent="0.35"/>
    <row r="7294" customFormat="1" x14ac:dyDescent="0.35"/>
    <row r="7295" customFormat="1" x14ac:dyDescent="0.35"/>
    <row r="7296" customFormat="1" x14ac:dyDescent="0.35"/>
    <row r="7297" customFormat="1" x14ac:dyDescent="0.35"/>
    <row r="7298" customFormat="1" x14ac:dyDescent="0.35"/>
    <row r="7299" customFormat="1" x14ac:dyDescent="0.35"/>
    <row r="7300" customFormat="1" x14ac:dyDescent="0.35"/>
    <row r="7301" customFormat="1" x14ac:dyDescent="0.35"/>
    <row r="7302" customFormat="1" x14ac:dyDescent="0.35"/>
    <row r="7303" customFormat="1" x14ac:dyDescent="0.35"/>
    <row r="7304" customFormat="1" x14ac:dyDescent="0.35"/>
    <row r="7305" customFormat="1" x14ac:dyDescent="0.35"/>
    <row r="7306" customFormat="1" x14ac:dyDescent="0.35"/>
    <row r="7307" customFormat="1" x14ac:dyDescent="0.35"/>
    <row r="7308" customFormat="1" x14ac:dyDescent="0.35"/>
    <row r="7309" customFormat="1" x14ac:dyDescent="0.35"/>
    <row r="7310" customFormat="1" x14ac:dyDescent="0.35"/>
    <row r="7311" customFormat="1" x14ac:dyDescent="0.35"/>
    <row r="7312" customFormat="1" x14ac:dyDescent="0.35"/>
    <row r="7313" customFormat="1" x14ac:dyDescent="0.35"/>
    <row r="7314" customFormat="1" x14ac:dyDescent="0.35"/>
    <row r="7315" customFormat="1" x14ac:dyDescent="0.35"/>
    <row r="7316" customFormat="1" x14ac:dyDescent="0.35"/>
    <row r="7317" customFormat="1" x14ac:dyDescent="0.35"/>
    <row r="7318" customFormat="1" x14ac:dyDescent="0.35"/>
    <row r="7319" customFormat="1" x14ac:dyDescent="0.35"/>
    <row r="7320" customFormat="1" x14ac:dyDescent="0.35"/>
    <row r="7321" customFormat="1" x14ac:dyDescent="0.35"/>
    <row r="7322" customFormat="1" x14ac:dyDescent="0.35"/>
    <row r="7323" customFormat="1" x14ac:dyDescent="0.35"/>
    <row r="7324" customFormat="1" x14ac:dyDescent="0.35"/>
    <row r="7325" customFormat="1" x14ac:dyDescent="0.35"/>
    <row r="7326" customFormat="1" x14ac:dyDescent="0.35"/>
    <row r="7327" customFormat="1" x14ac:dyDescent="0.35"/>
    <row r="7328" customFormat="1" x14ac:dyDescent="0.35"/>
    <row r="7329" customFormat="1" x14ac:dyDescent="0.35"/>
    <row r="7330" customFormat="1" x14ac:dyDescent="0.35"/>
    <row r="7331" customFormat="1" x14ac:dyDescent="0.35"/>
    <row r="7332" customFormat="1" x14ac:dyDescent="0.35"/>
    <row r="7333" customFormat="1" x14ac:dyDescent="0.35"/>
    <row r="7334" customFormat="1" x14ac:dyDescent="0.35"/>
    <row r="7335" customFormat="1" x14ac:dyDescent="0.35"/>
    <row r="7336" customFormat="1" x14ac:dyDescent="0.35"/>
    <row r="7337" customFormat="1" x14ac:dyDescent="0.35"/>
    <row r="7338" customFormat="1" x14ac:dyDescent="0.35"/>
    <row r="7339" customFormat="1" x14ac:dyDescent="0.35"/>
    <row r="7340" customFormat="1" x14ac:dyDescent="0.35"/>
    <row r="7341" customFormat="1" x14ac:dyDescent="0.35"/>
    <row r="7342" customFormat="1" x14ac:dyDescent="0.35"/>
    <row r="7343" customFormat="1" x14ac:dyDescent="0.35"/>
    <row r="7344" customFormat="1" x14ac:dyDescent="0.35"/>
    <row r="7345" customFormat="1" x14ac:dyDescent="0.35"/>
    <row r="7346" customFormat="1" x14ac:dyDescent="0.35"/>
    <row r="7347" customFormat="1" x14ac:dyDescent="0.35"/>
    <row r="7348" customFormat="1" x14ac:dyDescent="0.35"/>
    <row r="7349" customFormat="1" x14ac:dyDescent="0.35"/>
    <row r="7350" customFormat="1" x14ac:dyDescent="0.35"/>
    <row r="7351" customFormat="1" x14ac:dyDescent="0.35"/>
    <row r="7352" customFormat="1" x14ac:dyDescent="0.35"/>
    <row r="7353" customFormat="1" x14ac:dyDescent="0.35"/>
    <row r="7354" customFormat="1" x14ac:dyDescent="0.35"/>
    <row r="7355" customFormat="1" x14ac:dyDescent="0.35"/>
    <row r="7356" customFormat="1" x14ac:dyDescent="0.35"/>
    <row r="7357" customFormat="1" x14ac:dyDescent="0.35"/>
    <row r="7358" customFormat="1" x14ac:dyDescent="0.35"/>
    <row r="7359" customFormat="1" x14ac:dyDescent="0.35"/>
    <row r="7360" customFormat="1" x14ac:dyDescent="0.35"/>
    <row r="7361" customFormat="1" x14ac:dyDescent="0.35"/>
    <row r="7362" customFormat="1" x14ac:dyDescent="0.35"/>
    <row r="7363" customFormat="1" x14ac:dyDescent="0.35"/>
    <row r="7364" customFormat="1" x14ac:dyDescent="0.35"/>
    <row r="7365" customFormat="1" x14ac:dyDescent="0.35"/>
    <row r="7366" customFormat="1" x14ac:dyDescent="0.35"/>
    <row r="7367" customFormat="1" x14ac:dyDescent="0.35"/>
    <row r="7368" customFormat="1" x14ac:dyDescent="0.35"/>
    <row r="7369" customFormat="1" x14ac:dyDescent="0.35"/>
    <row r="7370" customFormat="1" x14ac:dyDescent="0.35"/>
    <row r="7371" customFormat="1" x14ac:dyDescent="0.35"/>
    <row r="7372" customFormat="1" x14ac:dyDescent="0.35"/>
    <row r="7373" customFormat="1" x14ac:dyDescent="0.35"/>
    <row r="7374" customFormat="1" x14ac:dyDescent="0.35"/>
    <row r="7375" customFormat="1" x14ac:dyDescent="0.35"/>
    <row r="7376" customFormat="1" x14ac:dyDescent="0.35"/>
    <row r="7377" customFormat="1" x14ac:dyDescent="0.35"/>
    <row r="7378" customFormat="1" x14ac:dyDescent="0.35"/>
    <row r="7379" customFormat="1" x14ac:dyDescent="0.35"/>
    <row r="7380" customFormat="1" x14ac:dyDescent="0.35"/>
    <row r="7381" customFormat="1" x14ac:dyDescent="0.35"/>
    <row r="7382" customFormat="1" x14ac:dyDescent="0.35"/>
    <row r="7383" customFormat="1" x14ac:dyDescent="0.35"/>
    <row r="7384" customFormat="1" x14ac:dyDescent="0.35"/>
    <row r="7385" customFormat="1" x14ac:dyDescent="0.35"/>
    <row r="7386" customFormat="1" x14ac:dyDescent="0.35"/>
    <row r="7387" customFormat="1" x14ac:dyDescent="0.35"/>
    <row r="7388" customFormat="1" x14ac:dyDescent="0.35"/>
    <row r="7389" customFormat="1" x14ac:dyDescent="0.35"/>
    <row r="7390" customFormat="1" x14ac:dyDescent="0.35"/>
    <row r="7391" customFormat="1" x14ac:dyDescent="0.35"/>
    <row r="7392" customFormat="1" x14ac:dyDescent="0.35"/>
    <row r="7393" customFormat="1" x14ac:dyDescent="0.35"/>
    <row r="7394" customFormat="1" x14ac:dyDescent="0.35"/>
    <row r="7395" customFormat="1" x14ac:dyDescent="0.35"/>
    <row r="7396" customFormat="1" x14ac:dyDescent="0.35"/>
    <row r="7397" customFormat="1" x14ac:dyDescent="0.35"/>
    <row r="7398" customFormat="1" x14ac:dyDescent="0.35"/>
    <row r="7399" customFormat="1" x14ac:dyDescent="0.35"/>
    <row r="7400" customFormat="1" x14ac:dyDescent="0.35"/>
    <row r="7401" customFormat="1" x14ac:dyDescent="0.35"/>
    <row r="7402" customFormat="1" x14ac:dyDescent="0.35"/>
    <row r="7403" customFormat="1" x14ac:dyDescent="0.35"/>
    <row r="7404" customFormat="1" x14ac:dyDescent="0.35"/>
    <row r="7405" customFormat="1" x14ac:dyDescent="0.35"/>
    <row r="7406" customFormat="1" x14ac:dyDescent="0.35"/>
    <row r="7407" customFormat="1" x14ac:dyDescent="0.35"/>
    <row r="7408" customFormat="1" x14ac:dyDescent="0.35"/>
    <row r="7409" customFormat="1" x14ac:dyDescent="0.35"/>
    <row r="7410" customFormat="1" x14ac:dyDescent="0.35"/>
    <row r="7411" customFormat="1" x14ac:dyDescent="0.35"/>
    <row r="7412" customFormat="1" x14ac:dyDescent="0.35"/>
    <row r="7413" customFormat="1" x14ac:dyDescent="0.35"/>
    <row r="7414" customFormat="1" x14ac:dyDescent="0.35"/>
    <row r="7415" customFormat="1" x14ac:dyDescent="0.35"/>
    <row r="7416" customFormat="1" x14ac:dyDescent="0.35"/>
    <row r="7417" customFormat="1" x14ac:dyDescent="0.35"/>
    <row r="7418" customFormat="1" x14ac:dyDescent="0.35"/>
    <row r="7419" customFormat="1" x14ac:dyDescent="0.35"/>
    <row r="7420" customFormat="1" x14ac:dyDescent="0.35"/>
    <row r="7421" customFormat="1" x14ac:dyDescent="0.35"/>
    <row r="7422" customFormat="1" x14ac:dyDescent="0.35"/>
    <row r="7423" customFormat="1" x14ac:dyDescent="0.35"/>
    <row r="7424" customFormat="1" x14ac:dyDescent="0.35"/>
    <row r="7425" customFormat="1" x14ac:dyDescent="0.35"/>
    <row r="7426" customFormat="1" x14ac:dyDescent="0.35"/>
    <row r="7427" customFormat="1" x14ac:dyDescent="0.35"/>
    <row r="7428" customFormat="1" x14ac:dyDescent="0.35"/>
    <row r="7429" customFormat="1" x14ac:dyDescent="0.35"/>
    <row r="7430" customFormat="1" x14ac:dyDescent="0.35"/>
    <row r="7431" customFormat="1" x14ac:dyDescent="0.35"/>
    <row r="7432" customFormat="1" x14ac:dyDescent="0.35"/>
    <row r="7433" customFormat="1" x14ac:dyDescent="0.35"/>
    <row r="7434" customFormat="1" x14ac:dyDescent="0.35"/>
    <row r="7435" customFormat="1" x14ac:dyDescent="0.35"/>
    <row r="7436" customFormat="1" x14ac:dyDescent="0.35"/>
    <row r="7437" customFormat="1" x14ac:dyDescent="0.35"/>
    <row r="7438" customFormat="1" x14ac:dyDescent="0.35"/>
    <row r="7439" customFormat="1" x14ac:dyDescent="0.35"/>
    <row r="7440" customFormat="1" x14ac:dyDescent="0.35"/>
    <row r="7441" customFormat="1" x14ac:dyDescent="0.35"/>
    <row r="7442" customFormat="1" x14ac:dyDescent="0.35"/>
    <row r="7443" customFormat="1" x14ac:dyDescent="0.35"/>
    <row r="7444" customFormat="1" x14ac:dyDescent="0.35"/>
    <row r="7445" customFormat="1" x14ac:dyDescent="0.35"/>
    <row r="7446" customFormat="1" x14ac:dyDescent="0.35"/>
    <row r="7447" customFormat="1" x14ac:dyDescent="0.35"/>
    <row r="7448" customFormat="1" x14ac:dyDescent="0.35"/>
    <row r="7449" customFormat="1" x14ac:dyDescent="0.35"/>
    <row r="7450" customFormat="1" x14ac:dyDescent="0.35"/>
    <row r="7451" customFormat="1" x14ac:dyDescent="0.35"/>
    <row r="7452" customFormat="1" x14ac:dyDescent="0.35"/>
    <row r="7453" customFormat="1" x14ac:dyDescent="0.35"/>
    <row r="7454" customFormat="1" x14ac:dyDescent="0.35"/>
    <row r="7455" customFormat="1" x14ac:dyDescent="0.35"/>
    <row r="7456" customFormat="1" x14ac:dyDescent="0.35"/>
    <row r="7457" customFormat="1" x14ac:dyDescent="0.35"/>
    <row r="7458" customFormat="1" x14ac:dyDescent="0.35"/>
    <row r="7459" customFormat="1" x14ac:dyDescent="0.35"/>
    <row r="7460" customFormat="1" x14ac:dyDescent="0.35"/>
    <row r="7461" customFormat="1" x14ac:dyDescent="0.35"/>
    <row r="7462" customFormat="1" x14ac:dyDescent="0.35"/>
    <row r="7463" customFormat="1" x14ac:dyDescent="0.35"/>
    <row r="7464" customFormat="1" x14ac:dyDescent="0.35"/>
    <row r="7465" customFormat="1" x14ac:dyDescent="0.35"/>
    <row r="7466" customFormat="1" x14ac:dyDescent="0.35"/>
    <row r="7467" customFormat="1" x14ac:dyDescent="0.35"/>
    <row r="7468" customFormat="1" x14ac:dyDescent="0.35"/>
    <row r="7469" customFormat="1" x14ac:dyDescent="0.35"/>
    <row r="7470" customFormat="1" x14ac:dyDescent="0.35"/>
    <row r="7471" customFormat="1" x14ac:dyDescent="0.35"/>
    <row r="7472" customFormat="1" x14ac:dyDescent="0.35"/>
    <row r="7473" customFormat="1" x14ac:dyDescent="0.35"/>
    <row r="7474" customFormat="1" x14ac:dyDescent="0.35"/>
    <row r="7475" customFormat="1" x14ac:dyDescent="0.35"/>
    <row r="7476" customFormat="1" x14ac:dyDescent="0.35"/>
    <row r="7477" customFormat="1" x14ac:dyDescent="0.35"/>
    <row r="7478" customFormat="1" x14ac:dyDescent="0.35"/>
    <row r="7479" customFormat="1" x14ac:dyDescent="0.35"/>
    <row r="7480" customFormat="1" x14ac:dyDescent="0.35"/>
    <row r="7481" customFormat="1" x14ac:dyDescent="0.35"/>
    <row r="7482" customFormat="1" x14ac:dyDescent="0.35"/>
    <row r="7483" customFormat="1" x14ac:dyDescent="0.35"/>
    <row r="7484" customFormat="1" x14ac:dyDescent="0.35"/>
    <row r="7485" customFormat="1" x14ac:dyDescent="0.35"/>
    <row r="7486" customFormat="1" x14ac:dyDescent="0.35"/>
    <row r="7487" customFormat="1" x14ac:dyDescent="0.35"/>
    <row r="7488" customFormat="1" x14ac:dyDescent="0.35"/>
    <row r="7489" customFormat="1" x14ac:dyDescent="0.35"/>
    <row r="7490" customFormat="1" x14ac:dyDescent="0.35"/>
    <row r="7491" customFormat="1" x14ac:dyDescent="0.35"/>
    <row r="7492" customFormat="1" x14ac:dyDescent="0.35"/>
    <row r="7493" customFormat="1" x14ac:dyDescent="0.35"/>
    <row r="7494" customFormat="1" x14ac:dyDescent="0.35"/>
    <row r="7495" customFormat="1" x14ac:dyDescent="0.35"/>
    <row r="7496" customFormat="1" x14ac:dyDescent="0.35"/>
    <row r="7497" customFormat="1" x14ac:dyDescent="0.35"/>
    <row r="7498" customFormat="1" x14ac:dyDescent="0.35"/>
    <row r="7499" customFormat="1" x14ac:dyDescent="0.35"/>
    <row r="7500" customFormat="1" x14ac:dyDescent="0.35"/>
    <row r="7501" customFormat="1" x14ac:dyDescent="0.35"/>
    <row r="7502" customFormat="1" x14ac:dyDescent="0.35"/>
    <row r="7503" customFormat="1" x14ac:dyDescent="0.35"/>
    <row r="7504" customFormat="1" x14ac:dyDescent="0.35"/>
    <row r="7505" customFormat="1" x14ac:dyDescent="0.35"/>
    <row r="7506" customFormat="1" x14ac:dyDescent="0.35"/>
    <row r="7507" customFormat="1" x14ac:dyDescent="0.35"/>
    <row r="7508" customFormat="1" x14ac:dyDescent="0.35"/>
    <row r="7509" customFormat="1" x14ac:dyDescent="0.35"/>
    <row r="7510" customFormat="1" x14ac:dyDescent="0.35"/>
    <row r="7511" customFormat="1" x14ac:dyDescent="0.35"/>
    <row r="7512" customFormat="1" x14ac:dyDescent="0.35"/>
    <row r="7513" customFormat="1" x14ac:dyDescent="0.35"/>
    <row r="7514" customFormat="1" x14ac:dyDescent="0.35"/>
    <row r="7515" customFormat="1" x14ac:dyDescent="0.35"/>
    <row r="7516" customFormat="1" x14ac:dyDescent="0.35"/>
    <row r="7517" customFormat="1" x14ac:dyDescent="0.35"/>
    <row r="7518" customFormat="1" x14ac:dyDescent="0.35"/>
    <row r="7519" customFormat="1" x14ac:dyDescent="0.35"/>
    <row r="7520" customFormat="1" x14ac:dyDescent="0.35"/>
    <row r="7521" customFormat="1" x14ac:dyDescent="0.35"/>
    <row r="7522" customFormat="1" x14ac:dyDescent="0.35"/>
    <row r="7523" customFormat="1" x14ac:dyDescent="0.35"/>
    <row r="7524" customFormat="1" x14ac:dyDescent="0.35"/>
    <row r="7525" customFormat="1" x14ac:dyDescent="0.35"/>
    <row r="7526" customFormat="1" x14ac:dyDescent="0.35"/>
    <row r="7527" customFormat="1" x14ac:dyDescent="0.35"/>
    <row r="7528" customFormat="1" x14ac:dyDescent="0.35"/>
    <row r="7529" customFormat="1" x14ac:dyDescent="0.35"/>
    <row r="7530" customFormat="1" x14ac:dyDescent="0.35"/>
    <row r="7531" customFormat="1" x14ac:dyDescent="0.35"/>
    <row r="7532" customFormat="1" x14ac:dyDescent="0.35"/>
    <row r="7533" customFormat="1" x14ac:dyDescent="0.35"/>
    <row r="7534" customFormat="1" x14ac:dyDescent="0.35"/>
    <row r="7535" customFormat="1" x14ac:dyDescent="0.35"/>
    <row r="7536" customFormat="1" x14ac:dyDescent="0.35"/>
    <row r="7537" customFormat="1" x14ac:dyDescent="0.35"/>
    <row r="7538" customFormat="1" x14ac:dyDescent="0.35"/>
    <row r="7539" customFormat="1" x14ac:dyDescent="0.35"/>
    <row r="7540" customFormat="1" x14ac:dyDescent="0.35"/>
    <row r="7541" customFormat="1" x14ac:dyDescent="0.35"/>
    <row r="7542" customFormat="1" x14ac:dyDescent="0.35"/>
    <row r="7543" customFormat="1" x14ac:dyDescent="0.35"/>
    <row r="7544" customFormat="1" x14ac:dyDescent="0.35"/>
    <row r="7545" customFormat="1" x14ac:dyDescent="0.35"/>
    <row r="7546" customFormat="1" x14ac:dyDescent="0.35"/>
    <row r="7547" customFormat="1" x14ac:dyDescent="0.35"/>
    <row r="7548" customFormat="1" x14ac:dyDescent="0.35"/>
    <row r="7549" customFormat="1" x14ac:dyDescent="0.35"/>
    <row r="7550" customFormat="1" x14ac:dyDescent="0.35"/>
    <row r="7551" customFormat="1" x14ac:dyDescent="0.35"/>
    <row r="7552" customFormat="1" x14ac:dyDescent="0.35"/>
    <row r="7553" customFormat="1" x14ac:dyDescent="0.35"/>
    <row r="7554" customFormat="1" x14ac:dyDescent="0.35"/>
    <row r="7555" customFormat="1" x14ac:dyDescent="0.35"/>
    <row r="7556" customFormat="1" x14ac:dyDescent="0.35"/>
    <row r="7557" customFormat="1" x14ac:dyDescent="0.35"/>
    <row r="7558" customFormat="1" x14ac:dyDescent="0.35"/>
    <row r="7559" customFormat="1" x14ac:dyDescent="0.35"/>
    <row r="7560" customFormat="1" x14ac:dyDescent="0.35"/>
    <row r="7561" customFormat="1" x14ac:dyDescent="0.35"/>
    <row r="7562" customFormat="1" x14ac:dyDescent="0.35"/>
    <row r="7563" customFormat="1" x14ac:dyDescent="0.35"/>
    <row r="7564" customFormat="1" x14ac:dyDescent="0.35"/>
    <row r="7565" customFormat="1" x14ac:dyDescent="0.35"/>
    <row r="7566" customFormat="1" x14ac:dyDescent="0.35"/>
    <row r="7567" customFormat="1" x14ac:dyDescent="0.35"/>
    <row r="7568" customFormat="1" x14ac:dyDescent="0.35"/>
    <row r="7569" customFormat="1" x14ac:dyDescent="0.35"/>
    <row r="7570" customFormat="1" x14ac:dyDescent="0.35"/>
    <row r="7571" customFormat="1" x14ac:dyDescent="0.35"/>
    <row r="7572" customFormat="1" x14ac:dyDescent="0.35"/>
    <row r="7573" customFormat="1" x14ac:dyDescent="0.35"/>
    <row r="7574" customFormat="1" x14ac:dyDescent="0.35"/>
    <row r="7575" customFormat="1" x14ac:dyDescent="0.35"/>
    <row r="7576" customFormat="1" x14ac:dyDescent="0.35"/>
    <row r="7577" customFormat="1" x14ac:dyDescent="0.35"/>
    <row r="7578" customFormat="1" x14ac:dyDescent="0.35"/>
    <row r="7579" customFormat="1" x14ac:dyDescent="0.35"/>
    <row r="7580" customFormat="1" x14ac:dyDescent="0.35"/>
    <row r="7581" customFormat="1" x14ac:dyDescent="0.35"/>
    <row r="7582" customFormat="1" x14ac:dyDescent="0.35"/>
    <row r="7583" customFormat="1" x14ac:dyDescent="0.35"/>
    <row r="7584" customFormat="1" x14ac:dyDescent="0.35"/>
    <row r="7585" customFormat="1" x14ac:dyDescent="0.35"/>
    <row r="7586" customFormat="1" x14ac:dyDescent="0.35"/>
    <row r="7587" customFormat="1" x14ac:dyDescent="0.35"/>
    <row r="7588" customFormat="1" x14ac:dyDescent="0.35"/>
    <row r="7589" customFormat="1" x14ac:dyDescent="0.35"/>
    <row r="7590" customFormat="1" x14ac:dyDescent="0.35"/>
    <row r="7591" customFormat="1" x14ac:dyDescent="0.35"/>
    <row r="7592" customFormat="1" x14ac:dyDescent="0.35"/>
    <row r="7593" customFormat="1" x14ac:dyDescent="0.35"/>
    <row r="7594" customFormat="1" x14ac:dyDescent="0.35"/>
    <row r="7595" customFormat="1" x14ac:dyDescent="0.35"/>
    <row r="7596" customFormat="1" x14ac:dyDescent="0.35"/>
    <row r="7597" customFormat="1" x14ac:dyDescent="0.35"/>
    <row r="7598" customFormat="1" x14ac:dyDescent="0.35"/>
    <row r="7599" customFormat="1" x14ac:dyDescent="0.35"/>
    <row r="7600" customFormat="1" x14ac:dyDescent="0.35"/>
    <row r="7601" customFormat="1" x14ac:dyDescent="0.35"/>
    <row r="7602" customFormat="1" x14ac:dyDescent="0.35"/>
    <row r="7603" customFormat="1" x14ac:dyDescent="0.35"/>
    <row r="7604" customFormat="1" x14ac:dyDescent="0.35"/>
    <row r="7605" customFormat="1" x14ac:dyDescent="0.35"/>
    <row r="7606" customFormat="1" x14ac:dyDescent="0.35"/>
    <row r="7607" customFormat="1" x14ac:dyDescent="0.35"/>
    <row r="7608" customFormat="1" x14ac:dyDescent="0.35"/>
    <row r="7609" customFormat="1" x14ac:dyDescent="0.35"/>
    <row r="7610" customFormat="1" x14ac:dyDescent="0.35"/>
    <row r="7611" customFormat="1" x14ac:dyDescent="0.35"/>
    <row r="7612" customFormat="1" x14ac:dyDescent="0.35"/>
    <row r="7613" customFormat="1" x14ac:dyDescent="0.35"/>
    <row r="7614" customFormat="1" x14ac:dyDescent="0.35"/>
    <row r="7615" customFormat="1" x14ac:dyDescent="0.35"/>
    <row r="7616" customFormat="1" x14ac:dyDescent="0.35"/>
    <row r="7617" customFormat="1" x14ac:dyDescent="0.35"/>
    <row r="7618" customFormat="1" x14ac:dyDescent="0.35"/>
    <row r="7619" customFormat="1" x14ac:dyDescent="0.35"/>
    <row r="7620" customFormat="1" x14ac:dyDescent="0.35"/>
    <row r="7621" customFormat="1" x14ac:dyDescent="0.35"/>
    <row r="7622" customFormat="1" x14ac:dyDescent="0.35"/>
    <row r="7623" customFormat="1" x14ac:dyDescent="0.35"/>
    <row r="7624" customFormat="1" x14ac:dyDescent="0.35"/>
    <row r="7625" customFormat="1" x14ac:dyDescent="0.35"/>
    <row r="7626" customFormat="1" x14ac:dyDescent="0.35"/>
    <row r="7627" customFormat="1" x14ac:dyDescent="0.35"/>
    <row r="7628" customFormat="1" x14ac:dyDescent="0.35"/>
    <row r="7629" customFormat="1" x14ac:dyDescent="0.35"/>
    <row r="7630" customFormat="1" x14ac:dyDescent="0.35"/>
    <row r="7631" customFormat="1" x14ac:dyDescent="0.35"/>
    <row r="7632" customFormat="1" x14ac:dyDescent="0.35"/>
    <row r="7633" customFormat="1" x14ac:dyDescent="0.35"/>
    <row r="7634" customFormat="1" x14ac:dyDescent="0.35"/>
    <row r="7635" customFormat="1" x14ac:dyDescent="0.35"/>
    <row r="7636" customFormat="1" x14ac:dyDescent="0.35"/>
    <row r="7637" customFormat="1" x14ac:dyDescent="0.35"/>
    <row r="7638" customFormat="1" x14ac:dyDescent="0.35"/>
    <row r="7639" customFormat="1" x14ac:dyDescent="0.35"/>
    <row r="7640" customFormat="1" x14ac:dyDescent="0.35"/>
    <row r="7641" customFormat="1" x14ac:dyDescent="0.35"/>
    <row r="7642" customFormat="1" x14ac:dyDescent="0.35"/>
    <row r="7643" customFormat="1" x14ac:dyDescent="0.35"/>
    <row r="7644" customFormat="1" x14ac:dyDescent="0.35"/>
    <row r="7645" customFormat="1" x14ac:dyDescent="0.35"/>
    <row r="7646" customFormat="1" x14ac:dyDescent="0.35"/>
    <row r="7647" customFormat="1" x14ac:dyDescent="0.35"/>
    <row r="7648" customFormat="1" x14ac:dyDescent="0.35"/>
    <row r="7649" customFormat="1" x14ac:dyDescent="0.35"/>
    <row r="7650" customFormat="1" x14ac:dyDescent="0.35"/>
    <row r="7651" customFormat="1" x14ac:dyDescent="0.35"/>
    <row r="7652" customFormat="1" x14ac:dyDescent="0.35"/>
    <row r="7653" customFormat="1" x14ac:dyDescent="0.35"/>
    <row r="7654" customFormat="1" x14ac:dyDescent="0.35"/>
    <row r="7655" customFormat="1" x14ac:dyDescent="0.35"/>
    <row r="7656" customFormat="1" x14ac:dyDescent="0.35"/>
    <row r="7657" customFormat="1" x14ac:dyDescent="0.35"/>
    <row r="7658" customFormat="1" x14ac:dyDescent="0.35"/>
    <row r="7659" customFormat="1" x14ac:dyDescent="0.35"/>
    <row r="7660" customFormat="1" x14ac:dyDescent="0.35"/>
    <row r="7661" customFormat="1" x14ac:dyDescent="0.35"/>
    <row r="7662" customFormat="1" x14ac:dyDescent="0.35"/>
    <row r="7663" customFormat="1" x14ac:dyDescent="0.35"/>
    <row r="7664" customFormat="1" x14ac:dyDescent="0.35"/>
    <row r="7665" customFormat="1" x14ac:dyDescent="0.35"/>
    <row r="7666" customFormat="1" x14ac:dyDescent="0.35"/>
    <row r="7667" customFormat="1" x14ac:dyDescent="0.35"/>
    <row r="7668" customFormat="1" x14ac:dyDescent="0.35"/>
    <row r="7669" customFormat="1" x14ac:dyDescent="0.35"/>
    <row r="7670" customFormat="1" x14ac:dyDescent="0.35"/>
    <row r="7671" customFormat="1" x14ac:dyDescent="0.35"/>
    <row r="7672" customFormat="1" x14ac:dyDescent="0.35"/>
    <row r="7673" customFormat="1" x14ac:dyDescent="0.35"/>
    <row r="7674" customFormat="1" x14ac:dyDescent="0.35"/>
    <row r="7675" customFormat="1" x14ac:dyDescent="0.35"/>
    <row r="7676" customFormat="1" x14ac:dyDescent="0.35"/>
    <row r="7677" customFormat="1" x14ac:dyDescent="0.35"/>
    <row r="7678" customFormat="1" x14ac:dyDescent="0.35"/>
    <row r="7679" customFormat="1" x14ac:dyDescent="0.35"/>
    <row r="7680" customFormat="1" x14ac:dyDescent="0.35"/>
    <row r="7681" customFormat="1" x14ac:dyDescent="0.35"/>
    <row r="7682" customFormat="1" x14ac:dyDescent="0.35"/>
    <row r="7683" customFormat="1" x14ac:dyDescent="0.35"/>
    <row r="7684" customFormat="1" x14ac:dyDescent="0.35"/>
    <row r="7685" customFormat="1" x14ac:dyDescent="0.35"/>
    <row r="7686" customFormat="1" x14ac:dyDescent="0.35"/>
    <row r="7687" customFormat="1" x14ac:dyDescent="0.35"/>
    <row r="7688" customFormat="1" x14ac:dyDescent="0.35"/>
    <row r="7689" customFormat="1" x14ac:dyDescent="0.35"/>
    <row r="7690" customFormat="1" x14ac:dyDescent="0.35"/>
    <row r="7691" customFormat="1" x14ac:dyDescent="0.35"/>
    <row r="7692" customFormat="1" x14ac:dyDescent="0.35"/>
    <row r="7693" customFormat="1" x14ac:dyDescent="0.35"/>
    <row r="7694" customFormat="1" x14ac:dyDescent="0.35"/>
    <row r="7695" customFormat="1" x14ac:dyDescent="0.35"/>
    <row r="7696" customFormat="1" x14ac:dyDescent="0.35"/>
    <row r="7697" customFormat="1" x14ac:dyDescent="0.35"/>
    <row r="7698" customFormat="1" x14ac:dyDescent="0.35"/>
    <row r="7699" customFormat="1" x14ac:dyDescent="0.35"/>
    <row r="7700" customFormat="1" x14ac:dyDescent="0.35"/>
    <row r="7701" customFormat="1" x14ac:dyDescent="0.35"/>
    <row r="7702" customFormat="1" x14ac:dyDescent="0.35"/>
    <row r="7703" customFormat="1" x14ac:dyDescent="0.35"/>
    <row r="7704" customFormat="1" x14ac:dyDescent="0.35"/>
    <row r="7705" customFormat="1" x14ac:dyDescent="0.35"/>
    <row r="7706" customFormat="1" x14ac:dyDescent="0.35"/>
    <row r="7707" customFormat="1" x14ac:dyDescent="0.35"/>
    <row r="7708" customFormat="1" x14ac:dyDescent="0.35"/>
    <row r="7709" customFormat="1" x14ac:dyDescent="0.35"/>
    <row r="7710" customFormat="1" x14ac:dyDescent="0.35"/>
    <row r="7711" customFormat="1" x14ac:dyDescent="0.35"/>
    <row r="7712" customFormat="1" x14ac:dyDescent="0.35"/>
    <row r="7713" customFormat="1" x14ac:dyDescent="0.35"/>
    <row r="7714" customFormat="1" x14ac:dyDescent="0.35"/>
    <row r="7715" customFormat="1" x14ac:dyDescent="0.35"/>
    <row r="7716" customFormat="1" x14ac:dyDescent="0.35"/>
    <row r="7717" customFormat="1" x14ac:dyDescent="0.35"/>
    <row r="7718" customFormat="1" x14ac:dyDescent="0.35"/>
    <row r="7719" customFormat="1" x14ac:dyDescent="0.35"/>
    <row r="7720" customFormat="1" x14ac:dyDescent="0.35"/>
    <row r="7721" customFormat="1" x14ac:dyDescent="0.35"/>
    <row r="7722" customFormat="1" x14ac:dyDescent="0.35"/>
    <row r="7723" customFormat="1" x14ac:dyDescent="0.35"/>
    <row r="7724" customFormat="1" x14ac:dyDescent="0.35"/>
    <row r="7725" customFormat="1" x14ac:dyDescent="0.35"/>
    <row r="7726" customFormat="1" x14ac:dyDescent="0.35"/>
    <row r="7727" customFormat="1" x14ac:dyDescent="0.35"/>
    <row r="7728" customFormat="1" x14ac:dyDescent="0.35"/>
    <row r="7729" customFormat="1" x14ac:dyDescent="0.35"/>
    <row r="7730" customFormat="1" x14ac:dyDescent="0.35"/>
    <row r="7731" customFormat="1" x14ac:dyDescent="0.35"/>
    <row r="7732" customFormat="1" x14ac:dyDescent="0.35"/>
    <row r="7733" customFormat="1" x14ac:dyDescent="0.35"/>
    <row r="7734" customFormat="1" x14ac:dyDescent="0.35"/>
    <row r="7735" customFormat="1" x14ac:dyDescent="0.35"/>
    <row r="7736" customFormat="1" x14ac:dyDescent="0.35"/>
    <row r="7737" customFormat="1" x14ac:dyDescent="0.35"/>
    <row r="7738" customFormat="1" x14ac:dyDescent="0.35"/>
    <row r="7739" customFormat="1" x14ac:dyDescent="0.35"/>
    <row r="7740" customFormat="1" x14ac:dyDescent="0.35"/>
    <row r="7741" customFormat="1" x14ac:dyDescent="0.35"/>
    <row r="7742" customFormat="1" x14ac:dyDescent="0.35"/>
    <row r="7743" customFormat="1" x14ac:dyDescent="0.35"/>
    <row r="7744" customFormat="1" x14ac:dyDescent="0.35"/>
    <row r="7745" customFormat="1" x14ac:dyDescent="0.35"/>
    <row r="7746" customFormat="1" x14ac:dyDescent="0.35"/>
    <row r="7747" customFormat="1" x14ac:dyDescent="0.35"/>
    <row r="7748" customFormat="1" x14ac:dyDescent="0.35"/>
    <row r="7749" customFormat="1" x14ac:dyDescent="0.35"/>
    <row r="7750" customFormat="1" x14ac:dyDescent="0.35"/>
    <row r="7751" customFormat="1" x14ac:dyDescent="0.35"/>
    <row r="7752" customFormat="1" x14ac:dyDescent="0.35"/>
    <row r="7753" customFormat="1" x14ac:dyDescent="0.35"/>
    <row r="7754" customFormat="1" x14ac:dyDescent="0.35"/>
    <row r="7755" customFormat="1" x14ac:dyDescent="0.35"/>
    <row r="7756" customFormat="1" x14ac:dyDescent="0.35"/>
    <row r="7757" customFormat="1" x14ac:dyDescent="0.35"/>
    <row r="7758" customFormat="1" x14ac:dyDescent="0.35"/>
    <row r="7759" customFormat="1" x14ac:dyDescent="0.35"/>
    <row r="7760" customFormat="1" x14ac:dyDescent="0.35"/>
    <row r="7761" customFormat="1" x14ac:dyDescent="0.35"/>
    <row r="7762" customFormat="1" x14ac:dyDescent="0.35"/>
    <row r="7763" customFormat="1" x14ac:dyDescent="0.35"/>
    <row r="7764" customFormat="1" x14ac:dyDescent="0.35"/>
    <row r="7765" customFormat="1" x14ac:dyDescent="0.35"/>
    <row r="7766" customFormat="1" x14ac:dyDescent="0.35"/>
    <row r="7767" customFormat="1" x14ac:dyDescent="0.35"/>
    <row r="7768" customFormat="1" x14ac:dyDescent="0.35"/>
    <row r="7769" customFormat="1" x14ac:dyDescent="0.35"/>
    <row r="7770" customFormat="1" x14ac:dyDescent="0.35"/>
    <row r="7771" customFormat="1" x14ac:dyDescent="0.35"/>
    <row r="7772" customFormat="1" x14ac:dyDescent="0.35"/>
    <row r="7773" customFormat="1" x14ac:dyDescent="0.35"/>
    <row r="7774" customFormat="1" x14ac:dyDescent="0.35"/>
    <row r="7775" customFormat="1" x14ac:dyDescent="0.35"/>
    <row r="7776" customFormat="1" x14ac:dyDescent="0.35"/>
    <row r="7777" customFormat="1" x14ac:dyDescent="0.35"/>
    <row r="7778" customFormat="1" x14ac:dyDescent="0.35"/>
    <row r="7779" customFormat="1" x14ac:dyDescent="0.35"/>
    <row r="7780" customFormat="1" x14ac:dyDescent="0.35"/>
    <row r="7781" customFormat="1" x14ac:dyDescent="0.35"/>
    <row r="7782" customFormat="1" x14ac:dyDescent="0.35"/>
    <row r="7783" customFormat="1" x14ac:dyDescent="0.35"/>
    <row r="7784" customFormat="1" x14ac:dyDescent="0.35"/>
    <row r="7785" customFormat="1" x14ac:dyDescent="0.35"/>
    <row r="7786" customFormat="1" x14ac:dyDescent="0.35"/>
    <row r="7787" customFormat="1" x14ac:dyDescent="0.35"/>
    <row r="7788" customFormat="1" x14ac:dyDescent="0.35"/>
    <row r="7789" customFormat="1" x14ac:dyDescent="0.35"/>
    <row r="7790" customFormat="1" x14ac:dyDescent="0.35"/>
    <row r="7791" customFormat="1" x14ac:dyDescent="0.35"/>
    <row r="7792" customFormat="1" x14ac:dyDescent="0.35"/>
    <row r="7793" customFormat="1" x14ac:dyDescent="0.35"/>
    <row r="7794" customFormat="1" x14ac:dyDescent="0.35"/>
    <row r="7795" customFormat="1" x14ac:dyDescent="0.35"/>
    <row r="7796" customFormat="1" x14ac:dyDescent="0.35"/>
    <row r="7797" customFormat="1" x14ac:dyDescent="0.35"/>
    <row r="7798" customFormat="1" x14ac:dyDescent="0.35"/>
    <row r="7799" customFormat="1" x14ac:dyDescent="0.35"/>
    <row r="7800" customFormat="1" x14ac:dyDescent="0.35"/>
    <row r="7801" customFormat="1" x14ac:dyDescent="0.35"/>
    <row r="7802" customFormat="1" x14ac:dyDescent="0.35"/>
    <row r="7803" customFormat="1" x14ac:dyDescent="0.35"/>
    <row r="7804" customFormat="1" x14ac:dyDescent="0.35"/>
    <row r="7805" customFormat="1" x14ac:dyDescent="0.35"/>
    <row r="7806" customFormat="1" x14ac:dyDescent="0.35"/>
    <row r="7807" customFormat="1" x14ac:dyDescent="0.35"/>
    <row r="7808" customFormat="1" x14ac:dyDescent="0.35"/>
    <row r="7809" customFormat="1" x14ac:dyDescent="0.35"/>
    <row r="7810" customFormat="1" x14ac:dyDescent="0.35"/>
    <row r="7811" customFormat="1" x14ac:dyDescent="0.35"/>
    <row r="7812" customFormat="1" x14ac:dyDescent="0.35"/>
    <row r="7813" customFormat="1" x14ac:dyDescent="0.35"/>
    <row r="7814" customFormat="1" x14ac:dyDescent="0.35"/>
    <row r="7815" customFormat="1" x14ac:dyDescent="0.35"/>
    <row r="7816" customFormat="1" x14ac:dyDescent="0.35"/>
    <row r="7817" customFormat="1" x14ac:dyDescent="0.35"/>
    <row r="7818" customFormat="1" x14ac:dyDescent="0.35"/>
    <row r="7819" customFormat="1" x14ac:dyDescent="0.35"/>
    <row r="7820" customFormat="1" x14ac:dyDescent="0.35"/>
    <row r="7821" customFormat="1" x14ac:dyDescent="0.35"/>
    <row r="7822" customFormat="1" x14ac:dyDescent="0.35"/>
    <row r="7823" customFormat="1" x14ac:dyDescent="0.35"/>
    <row r="7824" customFormat="1" x14ac:dyDescent="0.35"/>
    <row r="7825" customFormat="1" x14ac:dyDescent="0.35"/>
    <row r="7826" customFormat="1" x14ac:dyDescent="0.35"/>
    <row r="7827" customFormat="1" x14ac:dyDescent="0.35"/>
    <row r="7828" customFormat="1" x14ac:dyDescent="0.35"/>
    <row r="7829" customFormat="1" x14ac:dyDescent="0.35"/>
    <row r="7830" customFormat="1" x14ac:dyDescent="0.35"/>
    <row r="7831" customFormat="1" x14ac:dyDescent="0.35"/>
    <row r="7832" customFormat="1" x14ac:dyDescent="0.35"/>
    <row r="7833" customFormat="1" x14ac:dyDescent="0.35"/>
    <row r="7834" customFormat="1" x14ac:dyDescent="0.35"/>
    <row r="7835" customFormat="1" x14ac:dyDescent="0.35"/>
    <row r="7836" customFormat="1" x14ac:dyDescent="0.35"/>
    <row r="7837" customFormat="1" x14ac:dyDescent="0.35"/>
    <row r="7838" customFormat="1" x14ac:dyDescent="0.35"/>
    <row r="7839" customFormat="1" x14ac:dyDescent="0.35"/>
    <row r="7840" customFormat="1" x14ac:dyDescent="0.35"/>
    <row r="7841" customFormat="1" x14ac:dyDescent="0.35"/>
    <row r="7842" customFormat="1" x14ac:dyDescent="0.35"/>
    <row r="7843" customFormat="1" x14ac:dyDescent="0.35"/>
    <row r="7844" customFormat="1" x14ac:dyDescent="0.35"/>
    <row r="7845" customFormat="1" x14ac:dyDescent="0.35"/>
    <row r="7846" customFormat="1" x14ac:dyDescent="0.35"/>
    <row r="7847" customFormat="1" x14ac:dyDescent="0.35"/>
    <row r="7848" customFormat="1" x14ac:dyDescent="0.35"/>
    <row r="7849" customFormat="1" x14ac:dyDescent="0.35"/>
    <row r="7850" customFormat="1" x14ac:dyDescent="0.35"/>
    <row r="7851" customFormat="1" x14ac:dyDescent="0.35"/>
    <row r="7852" customFormat="1" x14ac:dyDescent="0.35"/>
    <row r="7853" customFormat="1" x14ac:dyDescent="0.35"/>
    <row r="7854" customFormat="1" x14ac:dyDescent="0.35"/>
    <row r="7855" customFormat="1" x14ac:dyDescent="0.35"/>
    <row r="7856" customFormat="1" x14ac:dyDescent="0.35"/>
    <row r="7857" customFormat="1" x14ac:dyDescent="0.35"/>
    <row r="7858" customFormat="1" x14ac:dyDescent="0.35"/>
    <row r="7859" customFormat="1" x14ac:dyDescent="0.35"/>
    <row r="7860" customFormat="1" x14ac:dyDescent="0.35"/>
    <row r="7861" customFormat="1" x14ac:dyDescent="0.35"/>
    <row r="7862" customFormat="1" x14ac:dyDescent="0.35"/>
    <row r="7863" customFormat="1" x14ac:dyDescent="0.35"/>
    <row r="7864" customFormat="1" x14ac:dyDescent="0.35"/>
    <row r="7865" customFormat="1" x14ac:dyDescent="0.35"/>
    <row r="7866" customFormat="1" x14ac:dyDescent="0.35"/>
    <row r="7867" customFormat="1" x14ac:dyDescent="0.35"/>
    <row r="7868" customFormat="1" x14ac:dyDescent="0.35"/>
    <row r="7869" customFormat="1" x14ac:dyDescent="0.35"/>
    <row r="7870" customFormat="1" x14ac:dyDescent="0.35"/>
    <row r="7871" customFormat="1" x14ac:dyDescent="0.35"/>
    <row r="7872" customFormat="1" x14ac:dyDescent="0.35"/>
    <row r="7873" customFormat="1" x14ac:dyDescent="0.35"/>
    <row r="7874" customFormat="1" x14ac:dyDescent="0.35"/>
    <row r="7875" customFormat="1" x14ac:dyDescent="0.35"/>
    <row r="7876" customFormat="1" x14ac:dyDescent="0.35"/>
    <row r="7877" customFormat="1" x14ac:dyDescent="0.35"/>
    <row r="7878" customFormat="1" x14ac:dyDescent="0.35"/>
    <row r="7879" customFormat="1" x14ac:dyDescent="0.35"/>
    <row r="7880" customFormat="1" x14ac:dyDescent="0.35"/>
    <row r="7881" customFormat="1" x14ac:dyDescent="0.35"/>
    <row r="7882" customFormat="1" x14ac:dyDescent="0.35"/>
    <row r="7883" customFormat="1" x14ac:dyDescent="0.35"/>
    <row r="7884" customFormat="1" x14ac:dyDescent="0.35"/>
    <row r="7885" customFormat="1" x14ac:dyDescent="0.35"/>
    <row r="7886" customFormat="1" x14ac:dyDescent="0.35"/>
    <row r="7887" customFormat="1" x14ac:dyDescent="0.35"/>
    <row r="7888" customFormat="1" x14ac:dyDescent="0.35"/>
    <row r="7889" customFormat="1" x14ac:dyDescent="0.35"/>
    <row r="7890" customFormat="1" x14ac:dyDescent="0.35"/>
    <row r="7891" customFormat="1" x14ac:dyDescent="0.35"/>
    <row r="7892" customFormat="1" x14ac:dyDescent="0.35"/>
    <row r="7893" customFormat="1" x14ac:dyDescent="0.35"/>
    <row r="7894" customFormat="1" x14ac:dyDescent="0.35"/>
    <row r="7895" customFormat="1" x14ac:dyDescent="0.35"/>
    <row r="7896" customFormat="1" x14ac:dyDescent="0.35"/>
    <row r="7897" customFormat="1" x14ac:dyDescent="0.35"/>
    <row r="7898" customFormat="1" x14ac:dyDescent="0.35"/>
    <row r="7899" customFormat="1" x14ac:dyDescent="0.35"/>
    <row r="7900" customFormat="1" x14ac:dyDescent="0.35"/>
    <row r="7901" customFormat="1" x14ac:dyDescent="0.35"/>
    <row r="7902" customFormat="1" x14ac:dyDescent="0.35"/>
    <row r="7903" customFormat="1" x14ac:dyDescent="0.35"/>
    <row r="7904" customFormat="1" x14ac:dyDescent="0.35"/>
    <row r="7905" customFormat="1" x14ac:dyDescent="0.35"/>
    <row r="7906" customFormat="1" x14ac:dyDescent="0.35"/>
    <row r="7907" customFormat="1" x14ac:dyDescent="0.35"/>
    <row r="7908" customFormat="1" x14ac:dyDescent="0.35"/>
    <row r="7909" customFormat="1" x14ac:dyDescent="0.35"/>
    <row r="7910" customFormat="1" x14ac:dyDescent="0.35"/>
    <row r="7911" customFormat="1" x14ac:dyDescent="0.35"/>
    <row r="7912" customFormat="1" x14ac:dyDescent="0.35"/>
    <row r="7913" customFormat="1" x14ac:dyDescent="0.35"/>
    <row r="7914" customFormat="1" x14ac:dyDescent="0.35"/>
    <row r="7915" customFormat="1" x14ac:dyDescent="0.35"/>
    <row r="7916" customFormat="1" x14ac:dyDescent="0.35"/>
    <row r="7917" customFormat="1" x14ac:dyDescent="0.35"/>
    <row r="7918" customFormat="1" x14ac:dyDescent="0.35"/>
    <row r="7919" customFormat="1" x14ac:dyDescent="0.35"/>
    <row r="7920" customFormat="1" x14ac:dyDescent="0.35"/>
    <row r="7921" customFormat="1" x14ac:dyDescent="0.35"/>
    <row r="7922" customFormat="1" x14ac:dyDescent="0.35"/>
    <row r="7923" customFormat="1" x14ac:dyDescent="0.35"/>
    <row r="7924" customFormat="1" x14ac:dyDescent="0.35"/>
    <row r="7925" customFormat="1" x14ac:dyDescent="0.35"/>
    <row r="7926" customFormat="1" x14ac:dyDescent="0.35"/>
    <row r="7927" customFormat="1" x14ac:dyDescent="0.35"/>
    <row r="7928" customFormat="1" x14ac:dyDescent="0.35"/>
    <row r="7929" customFormat="1" x14ac:dyDescent="0.35"/>
    <row r="7930" customFormat="1" x14ac:dyDescent="0.35"/>
    <row r="7931" customFormat="1" x14ac:dyDescent="0.35"/>
    <row r="7932" customFormat="1" x14ac:dyDescent="0.35"/>
    <row r="7933" customFormat="1" x14ac:dyDescent="0.35"/>
    <row r="7934" customFormat="1" x14ac:dyDescent="0.35"/>
    <row r="7935" customFormat="1" x14ac:dyDescent="0.35"/>
    <row r="7936" customFormat="1" x14ac:dyDescent="0.35"/>
    <row r="7937" customFormat="1" x14ac:dyDescent="0.35"/>
    <row r="7938" customFormat="1" x14ac:dyDescent="0.35"/>
    <row r="7939" customFormat="1" x14ac:dyDescent="0.35"/>
    <row r="7940" customFormat="1" x14ac:dyDescent="0.35"/>
    <row r="7941" customFormat="1" x14ac:dyDescent="0.35"/>
    <row r="7942" customFormat="1" x14ac:dyDescent="0.35"/>
    <row r="7943" customFormat="1" x14ac:dyDescent="0.35"/>
    <row r="7944" customFormat="1" x14ac:dyDescent="0.35"/>
    <row r="7945" customFormat="1" x14ac:dyDescent="0.35"/>
    <row r="7946" customFormat="1" x14ac:dyDescent="0.35"/>
    <row r="7947" customFormat="1" x14ac:dyDescent="0.35"/>
    <row r="7948" customFormat="1" x14ac:dyDescent="0.35"/>
    <row r="7949" customFormat="1" x14ac:dyDescent="0.35"/>
    <row r="7950" customFormat="1" x14ac:dyDescent="0.35"/>
    <row r="7951" customFormat="1" x14ac:dyDescent="0.35"/>
    <row r="7952" customFormat="1" x14ac:dyDescent="0.35"/>
    <row r="7953" customFormat="1" x14ac:dyDescent="0.35"/>
    <row r="7954" customFormat="1" x14ac:dyDescent="0.35"/>
    <row r="7955" customFormat="1" x14ac:dyDescent="0.35"/>
    <row r="7956" customFormat="1" x14ac:dyDescent="0.35"/>
    <row r="7957" customFormat="1" x14ac:dyDescent="0.35"/>
    <row r="7958" customFormat="1" x14ac:dyDescent="0.35"/>
    <row r="7959" customFormat="1" x14ac:dyDescent="0.35"/>
    <row r="7960" customFormat="1" x14ac:dyDescent="0.35"/>
    <row r="7961" customFormat="1" x14ac:dyDescent="0.35"/>
    <row r="7962" customFormat="1" x14ac:dyDescent="0.35"/>
    <row r="7963" customFormat="1" x14ac:dyDescent="0.35"/>
    <row r="7964" customFormat="1" x14ac:dyDescent="0.35"/>
    <row r="7965" customFormat="1" x14ac:dyDescent="0.35"/>
    <row r="7966" customFormat="1" x14ac:dyDescent="0.35"/>
    <row r="7967" customFormat="1" x14ac:dyDescent="0.35"/>
    <row r="7968" customFormat="1" x14ac:dyDescent="0.35"/>
    <row r="7969" customFormat="1" x14ac:dyDescent="0.35"/>
    <row r="7970" customFormat="1" x14ac:dyDescent="0.35"/>
    <row r="7971" customFormat="1" x14ac:dyDescent="0.35"/>
    <row r="7972" customFormat="1" x14ac:dyDescent="0.35"/>
    <row r="7973" customFormat="1" x14ac:dyDescent="0.35"/>
    <row r="7974" customFormat="1" x14ac:dyDescent="0.35"/>
    <row r="7975" customFormat="1" x14ac:dyDescent="0.35"/>
    <row r="7976" customFormat="1" x14ac:dyDescent="0.35"/>
    <row r="7977" customFormat="1" x14ac:dyDescent="0.35"/>
    <row r="7978" customFormat="1" x14ac:dyDescent="0.35"/>
    <row r="7979" customFormat="1" x14ac:dyDescent="0.35"/>
    <row r="7980" customFormat="1" x14ac:dyDescent="0.35"/>
    <row r="7981" customFormat="1" x14ac:dyDescent="0.35"/>
    <row r="7982" customFormat="1" x14ac:dyDescent="0.35"/>
    <row r="7983" customFormat="1" x14ac:dyDescent="0.35"/>
    <row r="7984" customFormat="1" x14ac:dyDescent="0.35"/>
    <row r="7985" customFormat="1" x14ac:dyDescent="0.35"/>
    <row r="7986" customFormat="1" x14ac:dyDescent="0.35"/>
    <row r="7987" customFormat="1" x14ac:dyDescent="0.35"/>
    <row r="7988" customFormat="1" x14ac:dyDescent="0.35"/>
    <row r="7989" customFormat="1" x14ac:dyDescent="0.35"/>
    <row r="7990" customFormat="1" x14ac:dyDescent="0.35"/>
    <row r="7991" customFormat="1" x14ac:dyDescent="0.35"/>
    <row r="7992" customFormat="1" x14ac:dyDescent="0.35"/>
    <row r="7993" customFormat="1" x14ac:dyDescent="0.35"/>
    <row r="7994" customFormat="1" x14ac:dyDescent="0.35"/>
    <row r="7995" customFormat="1" x14ac:dyDescent="0.35"/>
    <row r="7996" customFormat="1" x14ac:dyDescent="0.35"/>
    <row r="7997" customFormat="1" x14ac:dyDescent="0.35"/>
    <row r="7998" customFormat="1" x14ac:dyDescent="0.35"/>
    <row r="7999" customFormat="1" x14ac:dyDescent="0.35"/>
    <row r="8000" customFormat="1" x14ac:dyDescent="0.35"/>
    <row r="8001" customFormat="1" x14ac:dyDescent="0.35"/>
    <row r="8002" customFormat="1" x14ac:dyDescent="0.35"/>
    <row r="8003" customFormat="1" x14ac:dyDescent="0.35"/>
    <row r="8004" customFormat="1" x14ac:dyDescent="0.35"/>
    <row r="8005" customFormat="1" x14ac:dyDescent="0.35"/>
    <row r="8006" customFormat="1" x14ac:dyDescent="0.35"/>
    <row r="8007" customFormat="1" x14ac:dyDescent="0.35"/>
    <row r="8008" customFormat="1" x14ac:dyDescent="0.35"/>
    <row r="8009" customFormat="1" x14ac:dyDescent="0.35"/>
    <row r="8010" customFormat="1" x14ac:dyDescent="0.35"/>
    <row r="8011" customFormat="1" x14ac:dyDescent="0.35"/>
    <row r="8012" customFormat="1" x14ac:dyDescent="0.35"/>
    <row r="8013" customFormat="1" x14ac:dyDescent="0.35"/>
    <row r="8014" customFormat="1" x14ac:dyDescent="0.35"/>
    <row r="8015" customFormat="1" x14ac:dyDescent="0.35"/>
    <row r="8016" customFormat="1" x14ac:dyDescent="0.35"/>
    <row r="8017" customFormat="1" x14ac:dyDescent="0.35"/>
    <row r="8018" customFormat="1" x14ac:dyDescent="0.35"/>
    <row r="8019" customFormat="1" x14ac:dyDescent="0.35"/>
    <row r="8020" customFormat="1" x14ac:dyDescent="0.35"/>
    <row r="8021" customFormat="1" x14ac:dyDescent="0.35"/>
    <row r="8022" customFormat="1" x14ac:dyDescent="0.35"/>
    <row r="8023" customFormat="1" x14ac:dyDescent="0.35"/>
    <row r="8024" customFormat="1" x14ac:dyDescent="0.35"/>
    <row r="8025" customFormat="1" x14ac:dyDescent="0.35"/>
    <row r="8026" customFormat="1" x14ac:dyDescent="0.35"/>
    <row r="8027" customFormat="1" x14ac:dyDescent="0.35"/>
    <row r="8028" customFormat="1" x14ac:dyDescent="0.35"/>
    <row r="8029" customFormat="1" x14ac:dyDescent="0.35"/>
    <row r="8030" customFormat="1" x14ac:dyDescent="0.35"/>
    <row r="8031" customFormat="1" x14ac:dyDescent="0.35"/>
    <row r="8032" customFormat="1" x14ac:dyDescent="0.35"/>
    <row r="8033" customFormat="1" x14ac:dyDescent="0.35"/>
    <row r="8034" customFormat="1" x14ac:dyDescent="0.35"/>
    <row r="8035" customFormat="1" x14ac:dyDescent="0.35"/>
    <row r="8036" customFormat="1" x14ac:dyDescent="0.35"/>
    <row r="8037" customFormat="1" x14ac:dyDescent="0.35"/>
    <row r="8038" customFormat="1" x14ac:dyDescent="0.35"/>
    <row r="8039" customFormat="1" x14ac:dyDescent="0.35"/>
    <row r="8040" customFormat="1" x14ac:dyDescent="0.35"/>
    <row r="8041" customFormat="1" x14ac:dyDescent="0.35"/>
    <row r="8042" customFormat="1" x14ac:dyDescent="0.35"/>
    <row r="8043" customFormat="1" x14ac:dyDescent="0.35"/>
    <row r="8044" customFormat="1" x14ac:dyDescent="0.35"/>
    <row r="8045" customFormat="1" x14ac:dyDescent="0.35"/>
    <row r="8046" customFormat="1" x14ac:dyDescent="0.35"/>
    <row r="8047" customFormat="1" x14ac:dyDescent="0.35"/>
    <row r="8048" customFormat="1" x14ac:dyDescent="0.35"/>
    <row r="8049" customFormat="1" x14ac:dyDescent="0.35"/>
    <row r="8050" customFormat="1" x14ac:dyDescent="0.35"/>
    <row r="8051" customFormat="1" x14ac:dyDescent="0.35"/>
    <row r="8052" customFormat="1" x14ac:dyDescent="0.35"/>
    <row r="8053" customFormat="1" x14ac:dyDescent="0.35"/>
    <row r="8054" customFormat="1" x14ac:dyDescent="0.35"/>
    <row r="8055" customFormat="1" x14ac:dyDescent="0.35"/>
    <row r="8056" customFormat="1" x14ac:dyDescent="0.35"/>
    <row r="8057" customFormat="1" x14ac:dyDescent="0.35"/>
    <row r="8058" customFormat="1" x14ac:dyDescent="0.35"/>
    <row r="8059" customFormat="1" x14ac:dyDescent="0.35"/>
    <row r="8060" customFormat="1" x14ac:dyDescent="0.35"/>
    <row r="8061" customFormat="1" x14ac:dyDescent="0.35"/>
    <row r="8062" customFormat="1" x14ac:dyDescent="0.35"/>
    <row r="8063" customFormat="1" x14ac:dyDescent="0.35"/>
    <row r="8064" customFormat="1" x14ac:dyDescent="0.35"/>
    <row r="8065" customFormat="1" x14ac:dyDescent="0.35"/>
    <row r="8066" customFormat="1" x14ac:dyDescent="0.35"/>
    <row r="8067" customFormat="1" x14ac:dyDescent="0.35"/>
    <row r="8068" customFormat="1" x14ac:dyDescent="0.35"/>
    <row r="8069" customFormat="1" x14ac:dyDescent="0.35"/>
    <row r="8070" customFormat="1" x14ac:dyDescent="0.35"/>
    <row r="8071" customFormat="1" x14ac:dyDescent="0.35"/>
    <row r="8072" customFormat="1" x14ac:dyDescent="0.35"/>
    <row r="8073" customFormat="1" x14ac:dyDescent="0.35"/>
    <row r="8074" customFormat="1" x14ac:dyDescent="0.35"/>
    <row r="8075" customFormat="1" x14ac:dyDescent="0.35"/>
    <row r="8076" customFormat="1" x14ac:dyDescent="0.35"/>
    <row r="8077" customFormat="1" x14ac:dyDescent="0.35"/>
    <row r="8078" customFormat="1" x14ac:dyDescent="0.35"/>
    <row r="8079" customFormat="1" x14ac:dyDescent="0.35"/>
    <row r="8080" customFormat="1" x14ac:dyDescent="0.35"/>
    <row r="8081" customFormat="1" x14ac:dyDescent="0.35"/>
    <row r="8082" customFormat="1" x14ac:dyDescent="0.35"/>
    <row r="8083" customFormat="1" x14ac:dyDescent="0.35"/>
    <row r="8084" customFormat="1" x14ac:dyDescent="0.35"/>
    <row r="8085" customFormat="1" x14ac:dyDescent="0.35"/>
    <row r="8086" customFormat="1" x14ac:dyDescent="0.35"/>
    <row r="8087" customFormat="1" x14ac:dyDescent="0.35"/>
    <row r="8088" customFormat="1" x14ac:dyDescent="0.35"/>
    <row r="8089" customFormat="1" x14ac:dyDescent="0.35"/>
    <row r="8090" customFormat="1" x14ac:dyDescent="0.35"/>
    <row r="8091" customFormat="1" x14ac:dyDescent="0.35"/>
    <row r="8092" customFormat="1" x14ac:dyDescent="0.35"/>
    <row r="8093" customFormat="1" x14ac:dyDescent="0.35"/>
    <row r="8094" customFormat="1" x14ac:dyDescent="0.35"/>
    <row r="8095" customFormat="1" x14ac:dyDescent="0.35"/>
    <row r="8096" customFormat="1" x14ac:dyDescent="0.35"/>
    <row r="8097" customFormat="1" x14ac:dyDescent="0.35"/>
    <row r="8098" customFormat="1" x14ac:dyDescent="0.35"/>
    <row r="8099" customFormat="1" x14ac:dyDescent="0.35"/>
    <row r="8100" customFormat="1" x14ac:dyDescent="0.35"/>
    <row r="8101" customFormat="1" x14ac:dyDescent="0.35"/>
    <row r="8102" customFormat="1" x14ac:dyDescent="0.35"/>
    <row r="8103" customFormat="1" x14ac:dyDescent="0.35"/>
    <row r="8104" customFormat="1" x14ac:dyDescent="0.35"/>
    <row r="8105" customFormat="1" x14ac:dyDescent="0.35"/>
    <row r="8106" customFormat="1" x14ac:dyDescent="0.35"/>
    <row r="8107" customFormat="1" x14ac:dyDescent="0.35"/>
    <row r="8108" customFormat="1" x14ac:dyDescent="0.35"/>
    <row r="8109" customFormat="1" x14ac:dyDescent="0.35"/>
    <row r="8110" customFormat="1" x14ac:dyDescent="0.35"/>
    <row r="8111" customFormat="1" x14ac:dyDescent="0.35"/>
    <row r="8112" customFormat="1" x14ac:dyDescent="0.35"/>
    <row r="8113" customFormat="1" x14ac:dyDescent="0.35"/>
    <row r="8114" customFormat="1" x14ac:dyDescent="0.35"/>
    <row r="8115" customFormat="1" x14ac:dyDescent="0.35"/>
    <row r="8116" customFormat="1" x14ac:dyDescent="0.35"/>
    <row r="8117" customFormat="1" x14ac:dyDescent="0.35"/>
    <row r="8118" customFormat="1" x14ac:dyDescent="0.35"/>
    <row r="8119" customFormat="1" x14ac:dyDescent="0.35"/>
    <row r="8120" customFormat="1" x14ac:dyDescent="0.35"/>
    <row r="8121" customFormat="1" x14ac:dyDescent="0.35"/>
    <row r="8122" customFormat="1" x14ac:dyDescent="0.35"/>
    <row r="8123" customFormat="1" x14ac:dyDescent="0.35"/>
    <row r="8124" customFormat="1" x14ac:dyDescent="0.35"/>
    <row r="8125" customFormat="1" x14ac:dyDescent="0.35"/>
    <row r="8126" customFormat="1" x14ac:dyDescent="0.35"/>
    <row r="8127" customFormat="1" x14ac:dyDescent="0.35"/>
    <row r="8128" customFormat="1" x14ac:dyDescent="0.35"/>
    <row r="8129" customFormat="1" x14ac:dyDescent="0.35"/>
    <row r="8130" customFormat="1" x14ac:dyDescent="0.35"/>
    <row r="8131" customFormat="1" x14ac:dyDescent="0.35"/>
    <row r="8132" customFormat="1" x14ac:dyDescent="0.35"/>
    <row r="8133" customFormat="1" x14ac:dyDescent="0.35"/>
    <row r="8134" customFormat="1" x14ac:dyDescent="0.35"/>
    <row r="8135" customFormat="1" x14ac:dyDescent="0.35"/>
    <row r="8136" customFormat="1" x14ac:dyDescent="0.35"/>
    <row r="8137" customFormat="1" x14ac:dyDescent="0.35"/>
    <row r="8138" customFormat="1" x14ac:dyDescent="0.35"/>
    <row r="8139" customFormat="1" x14ac:dyDescent="0.35"/>
    <row r="8140" customFormat="1" x14ac:dyDescent="0.35"/>
    <row r="8141" customFormat="1" x14ac:dyDescent="0.35"/>
    <row r="8142" customFormat="1" x14ac:dyDescent="0.35"/>
    <row r="8143" customFormat="1" x14ac:dyDescent="0.35"/>
    <row r="8144" customFormat="1" x14ac:dyDescent="0.35"/>
    <row r="8145" customFormat="1" x14ac:dyDescent="0.35"/>
    <row r="8146" customFormat="1" x14ac:dyDescent="0.35"/>
    <row r="8147" customFormat="1" x14ac:dyDescent="0.35"/>
    <row r="8148" customFormat="1" x14ac:dyDescent="0.35"/>
    <row r="8149" customFormat="1" x14ac:dyDescent="0.35"/>
    <row r="8150" customFormat="1" x14ac:dyDescent="0.35"/>
    <row r="8151" customFormat="1" x14ac:dyDescent="0.35"/>
    <row r="8152" customFormat="1" x14ac:dyDescent="0.35"/>
    <row r="8153" customFormat="1" x14ac:dyDescent="0.35"/>
    <row r="8154" customFormat="1" x14ac:dyDescent="0.35"/>
    <row r="8155" customFormat="1" x14ac:dyDescent="0.35"/>
    <row r="8156" customFormat="1" x14ac:dyDescent="0.35"/>
    <row r="8157" customFormat="1" x14ac:dyDescent="0.35"/>
    <row r="8158" customFormat="1" x14ac:dyDescent="0.35"/>
    <row r="8159" customFormat="1" x14ac:dyDescent="0.35"/>
    <row r="8160" customFormat="1" x14ac:dyDescent="0.35"/>
    <row r="8161" customFormat="1" x14ac:dyDescent="0.35"/>
    <row r="8162" customFormat="1" x14ac:dyDescent="0.35"/>
    <row r="8163" customFormat="1" x14ac:dyDescent="0.35"/>
    <row r="8164" customFormat="1" x14ac:dyDescent="0.35"/>
    <row r="8165" customFormat="1" x14ac:dyDescent="0.35"/>
    <row r="8166" customFormat="1" x14ac:dyDescent="0.35"/>
    <row r="8167" customFormat="1" x14ac:dyDescent="0.35"/>
    <row r="8168" customFormat="1" x14ac:dyDescent="0.35"/>
    <row r="8169" customFormat="1" x14ac:dyDescent="0.35"/>
    <row r="8170" customFormat="1" x14ac:dyDescent="0.35"/>
    <row r="8171" customFormat="1" x14ac:dyDescent="0.35"/>
    <row r="8172" customFormat="1" x14ac:dyDescent="0.35"/>
    <row r="8173" customFormat="1" x14ac:dyDescent="0.35"/>
    <row r="8174" customFormat="1" x14ac:dyDescent="0.35"/>
    <row r="8175" customFormat="1" x14ac:dyDescent="0.35"/>
    <row r="8176" customFormat="1" x14ac:dyDescent="0.35"/>
    <row r="8177" customFormat="1" x14ac:dyDescent="0.35"/>
    <row r="8178" customFormat="1" x14ac:dyDescent="0.35"/>
    <row r="8179" customFormat="1" x14ac:dyDescent="0.35"/>
    <row r="8180" customFormat="1" x14ac:dyDescent="0.35"/>
    <row r="8181" customFormat="1" x14ac:dyDescent="0.35"/>
    <row r="8182" customFormat="1" x14ac:dyDescent="0.35"/>
    <row r="8183" customFormat="1" x14ac:dyDescent="0.35"/>
    <row r="8184" customFormat="1" x14ac:dyDescent="0.35"/>
    <row r="8185" customFormat="1" x14ac:dyDescent="0.35"/>
    <row r="8186" customFormat="1" x14ac:dyDescent="0.35"/>
    <row r="8187" customFormat="1" x14ac:dyDescent="0.35"/>
    <row r="8188" customFormat="1" x14ac:dyDescent="0.35"/>
    <row r="8189" customFormat="1" x14ac:dyDescent="0.35"/>
    <row r="8190" customFormat="1" x14ac:dyDescent="0.35"/>
    <row r="8191" customFormat="1" x14ac:dyDescent="0.35"/>
    <row r="8192" customFormat="1" x14ac:dyDescent="0.35"/>
    <row r="8193" customFormat="1" x14ac:dyDescent="0.35"/>
    <row r="8194" customFormat="1" x14ac:dyDescent="0.35"/>
    <row r="8195" customFormat="1" x14ac:dyDescent="0.35"/>
    <row r="8196" customFormat="1" x14ac:dyDescent="0.35"/>
    <row r="8197" customFormat="1" x14ac:dyDescent="0.35"/>
    <row r="8198" customFormat="1" x14ac:dyDescent="0.35"/>
    <row r="8199" customFormat="1" x14ac:dyDescent="0.35"/>
    <row r="8200" customFormat="1" x14ac:dyDescent="0.35"/>
    <row r="8201" customFormat="1" x14ac:dyDescent="0.35"/>
    <row r="8202" customFormat="1" x14ac:dyDescent="0.35"/>
    <row r="8203" customFormat="1" x14ac:dyDescent="0.35"/>
    <row r="8204" customFormat="1" x14ac:dyDescent="0.35"/>
    <row r="8205" customFormat="1" x14ac:dyDescent="0.35"/>
    <row r="8206" customFormat="1" x14ac:dyDescent="0.35"/>
    <row r="8207" customFormat="1" x14ac:dyDescent="0.35"/>
    <row r="8208" customFormat="1" x14ac:dyDescent="0.35"/>
    <row r="8209" customFormat="1" x14ac:dyDescent="0.35"/>
    <row r="8210" customFormat="1" x14ac:dyDescent="0.35"/>
    <row r="8211" customFormat="1" x14ac:dyDescent="0.35"/>
    <row r="8212" customFormat="1" x14ac:dyDescent="0.35"/>
    <row r="8213" customFormat="1" x14ac:dyDescent="0.35"/>
    <row r="8214" customFormat="1" x14ac:dyDescent="0.35"/>
    <row r="8215" customFormat="1" x14ac:dyDescent="0.35"/>
    <row r="8216" customFormat="1" x14ac:dyDescent="0.35"/>
    <row r="8217" customFormat="1" x14ac:dyDescent="0.35"/>
    <row r="8218" customFormat="1" x14ac:dyDescent="0.35"/>
    <row r="8219" customFormat="1" x14ac:dyDescent="0.35"/>
    <row r="8220" customFormat="1" x14ac:dyDescent="0.35"/>
    <row r="8221" customFormat="1" x14ac:dyDescent="0.35"/>
    <row r="8222" customFormat="1" x14ac:dyDescent="0.35"/>
    <row r="8223" customFormat="1" x14ac:dyDescent="0.35"/>
    <row r="8224" customFormat="1" x14ac:dyDescent="0.35"/>
    <row r="8225" customFormat="1" x14ac:dyDescent="0.35"/>
    <row r="8226" customFormat="1" x14ac:dyDescent="0.35"/>
    <row r="8227" customFormat="1" x14ac:dyDescent="0.35"/>
    <row r="8228" customFormat="1" x14ac:dyDescent="0.35"/>
    <row r="8229" customFormat="1" x14ac:dyDescent="0.35"/>
    <row r="8230" customFormat="1" x14ac:dyDescent="0.35"/>
    <row r="8231" customFormat="1" x14ac:dyDescent="0.35"/>
    <row r="8232" customFormat="1" x14ac:dyDescent="0.35"/>
    <row r="8233" customFormat="1" x14ac:dyDescent="0.35"/>
    <row r="8234" customFormat="1" x14ac:dyDescent="0.35"/>
    <row r="8235" customFormat="1" x14ac:dyDescent="0.35"/>
    <row r="8236" customFormat="1" x14ac:dyDescent="0.35"/>
    <row r="8237" customFormat="1" x14ac:dyDescent="0.35"/>
    <row r="8238" customFormat="1" x14ac:dyDescent="0.35"/>
    <row r="8239" customFormat="1" x14ac:dyDescent="0.35"/>
    <row r="8240" customFormat="1" x14ac:dyDescent="0.35"/>
    <row r="8241" customFormat="1" x14ac:dyDescent="0.35"/>
    <row r="8242" customFormat="1" x14ac:dyDescent="0.35"/>
    <row r="8243" customFormat="1" x14ac:dyDescent="0.35"/>
    <row r="8244" customFormat="1" x14ac:dyDescent="0.35"/>
    <row r="8245" customFormat="1" x14ac:dyDescent="0.35"/>
    <row r="8246" customFormat="1" x14ac:dyDescent="0.35"/>
    <row r="8247" customFormat="1" x14ac:dyDescent="0.35"/>
    <row r="8248" customFormat="1" x14ac:dyDescent="0.35"/>
    <row r="8249" customFormat="1" x14ac:dyDescent="0.35"/>
    <row r="8250" customFormat="1" x14ac:dyDescent="0.35"/>
    <row r="8251" customFormat="1" x14ac:dyDescent="0.35"/>
    <row r="8252" customFormat="1" x14ac:dyDescent="0.35"/>
    <row r="8253" customFormat="1" x14ac:dyDescent="0.35"/>
    <row r="8254" customFormat="1" x14ac:dyDescent="0.35"/>
    <row r="8255" customFormat="1" x14ac:dyDescent="0.35"/>
    <row r="8256" customFormat="1" x14ac:dyDescent="0.35"/>
    <row r="8257" customFormat="1" x14ac:dyDescent="0.35"/>
    <row r="8258" customFormat="1" x14ac:dyDescent="0.35"/>
    <row r="8259" customFormat="1" x14ac:dyDescent="0.35"/>
    <row r="8260" customFormat="1" x14ac:dyDescent="0.35"/>
    <row r="8261" customFormat="1" x14ac:dyDescent="0.35"/>
    <row r="8262" customFormat="1" x14ac:dyDescent="0.35"/>
    <row r="8263" customFormat="1" x14ac:dyDescent="0.35"/>
    <row r="8264" customFormat="1" x14ac:dyDescent="0.35"/>
    <row r="8265" customFormat="1" x14ac:dyDescent="0.35"/>
    <row r="8266" customFormat="1" x14ac:dyDescent="0.35"/>
    <row r="8267" customFormat="1" x14ac:dyDescent="0.35"/>
    <row r="8268" customFormat="1" x14ac:dyDescent="0.35"/>
    <row r="8269" customFormat="1" x14ac:dyDescent="0.35"/>
    <row r="8270" customFormat="1" x14ac:dyDescent="0.35"/>
    <row r="8271" customFormat="1" x14ac:dyDescent="0.35"/>
    <row r="8272" customFormat="1" x14ac:dyDescent="0.35"/>
    <row r="8273" customFormat="1" x14ac:dyDescent="0.35"/>
    <row r="8274" customFormat="1" x14ac:dyDescent="0.35"/>
    <row r="8275" customFormat="1" x14ac:dyDescent="0.35"/>
    <row r="8276" customFormat="1" x14ac:dyDescent="0.35"/>
    <row r="8277" customFormat="1" x14ac:dyDescent="0.35"/>
    <row r="8278" customFormat="1" x14ac:dyDescent="0.35"/>
    <row r="8279" customFormat="1" x14ac:dyDescent="0.35"/>
    <row r="8280" customFormat="1" x14ac:dyDescent="0.35"/>
    <row r="8281" customFormat="1" x14ac:dyDescent="0.35"/>
    <row r="8282" customFormat="1" x14ac:dyDescent="0.35"/>
    <row r="8283" customFormat="1" x14ac:dyDescent="0.35"/>
    <row r="8284" customFormat="1" x14ac:dyDescent="0.35"/>
    <row r="8285" customFormat="1" x14ac:dyDescent="0.35"/>
    <row r="8286" customFormat="1" x14ac:dyDescent="0.35"/>
    <row r="8287" customFormat="1" x14ac:dyDescent="0.35"/>
    <row r="8288" customFormat="1" x14ac:dyDescent="0.35"/>
    <row r="8289" customFormat="1" x14ac:dyDescent="0.35"/>
    <row r="8290" customFormat="1" x14ac:dyDescent="0.35"/>
    <row r="8291" customFormat="1" x14ac:dyDescent="0.35"/>
    <row r="8292" customFormat="1" x14ac:dyDescent="0.35"/>
    <row r="8293" customFormat="1" x14ac:dyDescent="0.35"/>
    <row r="8294" customFormat="1" x14ac:dyDescent="0.35"/>
    <row r="8295" customFormat="1" x14ac:dyDescent="0.35"/>
    <row r="8296" customFormat="1" x14ac:dyDescent="0.35"/>
    <row r="8297" customFormat="1" x14ac:dyDescent="0.35"/>
    <row r="8298" customFormat="1" x14ac:dyDescent="0.35"/>
    <row r="8299" customFormat="1" x14ac:dyDescent="0.35"/>
    <row r="8300" customFormat="1" x14ac:dyDescent="0.35"/>
    <row r="8301" customFormat="1" x14ac:dyDescent="0.35"/>
    <row r="8302" customFormat="1" x14ac:dyDescent="0.35"/>
    <row r="8303" customFormat="1" x14ac:dyDescent="0.35"/>
    <row r="8304" customFormat="1" x14ac:dyDescent="0.35"/>
    <row r="8305" customFormat="1" x14ac:dyDescent="0.35"/>
    <row r="8306" customFormat="1" x14ac:dyDescent="0.35"/>
    <row r="8307" customFormat="1" x14ac:dyDescent="0.35"/>
    <row r="8308" customFormat="1" x14ac:dyDescent="0.35"/>
    <row r="8309" customFormat="1" x14ac:dyDescent="0.35"/>
    <row r="8310" customFormat="1" x14ac:dyDescent="0.35"/>
    <row r="8311" customFormat="1" x14ac:dyDescent="0.35"/>
    <row r="8312" customFormat="1" x14ac:dyDescent="0.35"/>
    <row r="8313" customFormat="1" x14ac:dyDescent="0.35"/>
    <row r="8314" customFormat="1" x14ac:dyDescent="0.35"/>
    <row r="8315" customFormat="1" x14ac:dyDescent="0.35"/>
    <row r="8316" customFormat="1" x14ac:dyDescent="0.35"/>
    <row r="8317" customFormat="1" x14ac:dyDescent="0.35"/>
    <row r="8318" customFormat="1" x14ac:dyDescent="0.35"/>
    <row r="8319" customFormat="1" x14ac:dyDescent="0.35"/>
    <row r="8320" customFormat="1" x14ac:dyDescent="0.35"/>
    <row r="8321" customFormat="1" x14ac:dyDescent="0.35"/>
    <row r="8322" customFormat="1" x14ac:dyDescent="0.35"/>
    <row r="8323" customFormat="1" x14ac:dyDescent="0.35"/>
    <row r="8324" customFormat="1" x14ac:dyDescent="0.35"/>
    <row r="8325" customFormat="1" x14ac:dyDescent="0.35"/>
    <row r="8326" customFormat="1" x14ac:dyDescent="0.35"/>
    <row r="8327" customFormat="1" x14ac:dyDescent="0.35"/>
    <row r="8328" customFormat="1" x14ac:dyDescent="0.35"/>
    <row r="8329" customFormat="1" x14ac:dyDescent="0.35"/>
    <row r="8330" customFormat="1" x14ac:dyDescent="0.35"/>
    <row r="8331" customFormat="1" x14ac:dyDescent="0.35"/>
    <row r="8332" customFormat="1" x14ac:dyDescent="0.35"/>
    <row r="8333" customFormat="1" x14ac:dyDescent="0.35"/>
    <row r="8334" customFormat="1" x14ac:dyDescent="0.35"/>
    <row r="8335" customFormat="1" x14ac:dyDescent="0.35"/>
    <row r="8336" customFormat="1" x14ac:dyDescent="0.35"/>
    <row r="8337" customFormat="1" x14ac:dyDescent="0.35"/>
    <row r="8338" customFormat="1" x14ac:dyDescent="0.35"/>
    <row r="8339" customFormat="1" x14ac:dyDescent="0.35"/>
    <row r="8340" customFormat="1" x14ac:dyDescent="0.35"/>
    <row r="8341" customFormat="1" x14ac:dyDescent="0.35"/>
    <row r="8342" customFormat="1" x14ac:dyDescent="0.35"/>
    <row r="8343" customFormat="1" x14ac:dyDescent="0.35"/>
    <row r="8344" customFormat="1" x14ac:dyDescent="0.35"/>
    <row r="8345" customFormat="1" x14ac:dyDescent="0.35"/>
    <row r="8346" customFormat="1" x14ac:dyDescent="0.35"/>
    <row r="8347" customFormat="1" x14ac:dyDescent="0.35"/>
    <row r="8348" customFormat="1" x14ac:dyDescent="0.35"/>
    <row r="8349" customFormat="1" x14ac:dyDescent="0.35"/>
    <row r="8350" customFormat="1" x14ac:dyDescent="0.35"/>
    <row r="8351" customFormat="1" x14ac:dyDescent="0.35"/>
    <row r="8352" customFormat="1" x14ac:dyDescent="0.35"/>
    <row r="8353" customFormat="1" x14ac:dyDescent="0.35"/>
    <row r="8354" customFormat="1" x14ac:dyDescent="0.35"/>
    <row r="8355" customFormat="1" x14ac:dyDescent="0.35"/>
    <row r="8356" customFormat="1" x14ac:dyDescent="0.35"/>
    <row r="8357" customFormat="1" x14ac:dyDescent="0.35"/>
    <row r="8358" customFormat="1" x14ac:dyDescent="0.35"/>
    <row r="8359" customFormat="1" x14ac:dyDescent="0.35"/>
    <row r="8360" customFormat="1" x14ac:dyDescent="0.35"/>
    <row r="8361" customFormat="1" x14ac:dyDescent="0.35"/>
    <row r="8362" customFormat="1" x14ac:dyDescent="0.35"/>
    <row r="8363" customFormat="1" x14ac:dyDescent="0.35"/>
    <row r="8364" customFormat="1" x14ac:dyDescent="0.35"/>
    <row r="8365" customFormat="1" x14ac:dyDescent="0.35"/>
    <row r="8366" customFormat="1" x14ac:dyDescent="0.35"/>
    <row r="8367" customFormat="1" x14ac:dyDescent="0.35"/>
    <row r="8368" customFormat="1" x14ac:dyDescent="0.35"/>
    <row r="8369" customFormat="1" x14ac:dyDescent="0.35"/>
    <row r="8370" customFormat="1" x14ac:dyDescent="0.35"/>
    <row r="8371" customFormat="1" x14ac:dyDescent="0.35"/>
    <row r="8372" customFormat="1" x14ac:dyDescent="0.35"/>
    <row r="8373" customFormat="1" x14ac:dyDescent="0.35"/>
    <row r="8374" customFormat="1" x14ac:dyDescent="0.35"/>
    <row r="8375" customFormat="1" x14ac:dyDescent="0.35"/>
    <row r="8376" customFormat="1" x14ac:dyDescent="0.35"/>
    <row r="8377" customFormat="1" x14ac:dyDescent="0.35"/>
    <row r="8378" customFormat="1" x14ac:dyDescent="0.35"/>
    <row r="8379" customFormat="1" x14ac:dyDescent="0.35"/>
    <row r="8380" customFormat="1" x14ac:dyDescent="0.35"/>
    <row r="8381" customFormat="1" x14ac:dyDescent="0.35"/>
    <row r="8382" customFormat="1" x14ac:dyDescent="0.35"/>
    <row r="8383" customFormat="1" x14ac:dyDescent="0.35"/>
    <row r="8384" customFormat="1" x14ac:dyDescent="0.35"/>
    <row r="8385" customFormat="1" x14ac:dyDescent="0.35"/>
    <row r="8386" customFormat="1" x14ac:dyDescent="0.35"/>
    <row r="8387" customFormat="1" x14ac:dyDescent="0.35"/>
    <row r="8388" customFormat="1" x14ac:dyDescent="0.35"/>
    <row r="8389" customFormat="1" x14ac:dyDescent="0.35"/>
    <row r="8390" customFormat="1" x14ac:dyDescent="0.35"/>
    <row r="8391" customFormat="1" x14ac:dyDescent="0.35"/>
    <row r="8392" customFormat="1" x14ac:dyDescent="0.35"/>
    <row r="8393" customFormat="1" x14ac:dyDescent="0.35"/>
    <row r="8394" customFormat="1" x14ac:dyDescent="0.35"/>
    <row r="8395" customFormat="1" x14ac:dyDescent="0.35"/>
    <row r="8396" customFormat="1" x14ac:dyDescent="0.35"/>
    <row r="8397" customFormat="1" x14ac:dyDescent="0.35"/>
    <row r="8398" customFormat="1" x14ac:dyDescent="0.35"/>
    <row r="8399" customFormat="1" x14ac:dyDescent="0.35"/>
    <row r="8400" customFormat="1" x14ac:dyDescent="0.35"/>
    <row r="8401" customFormat="1" x14ac:dyDescent="0.35"/>
    <row r="8402" customFormat="1" x14ac:dyDescent="0.35"/>
    <row r="8403" customFormat="1" x14ac:dyDescent="0.35"/>
    <row r="8404" customFormat="1" x14ac:dyDescent="0.35"/>
    <row r="8405" customFormat="1" x14ac:dyDescent="0.35"/>
    <row r="8406" customFormat="1" x14ac:dyDescent="0.35"/>
    <row r="8407" customFormat="1" x14ac:dyDescent="0.35"/>
    <row r="8408" customFormat="1" x14ac:dyDescent="0.35"/>
    <row r="8409" customFormat="1" x14ac:dyDescent="0.35"/>
    <row r="8410" customFormat="1" x14ac:dyDescent="0.35"/>
    <row r="8411" customFormat="1" x14ac:dyDescent="0.35"/>
    <row r="8412" customFormat="1" x14ac:dyDescent="0.35"/>
    <row r="8413" customFormat="1" x14ac:dyDescent="0.35"/>
    <row r="8414" customFormat="1" x14ac:dyDescent="0.35"/>
    <row r="8415" customFormat="1" x14ac:dyDescent="0.35"/>
    <row r="8416" customFormat="1" x14ac:dyDescent="0.35"/>
    <row r="8417" customFormat="1" x14ac:dyDescent="0.35"/>
    <row r="8418" customFormat="1" x14ac:dyDescent="0.35"/>
    <row r="8419" customFormat="1" x14ac:dyDescent="0.35"/>
    <row r="8420" customFormat="1" x14ac:dyDescent="0.35"/>
    <row r="8421" customFormat="1" x14ac:dyDescent="0.35"/>
    <row r="8422" customFormat="1" x14ac:dyDescent="0.35"/>
    <row r="8423" customFormat="1" x14ac:dyDescent="0.35"/>
    <row r="8424" customFormat="1" x14ac:dyDescent="0.35"/>
    <row r="8425" customFormat="1" x14ac:dyDescent="0.35"/>
    <row r="8426" customFormat="1" x14ac:dyDescent="0.35"/>
    <row r="8427" customFormat="1" x14ac:dyDescent="0.35"/>
    <row r="8428" customFormat="1" x14ac:dyDescent="0.35"/>
    <row r="8429" customFormat="1" x14ac:dyDescent="0.35"/>
    <row r="8430" customFormat="1" x14ac:dyDescent="0.35"/>
    <row r="8431" customFormat="1" x14ac:dyDescent="0.35"/>
    <row r="8432" customFormat="1" x14ac:dyDescent="0.35"/>
    <row r="8433" customFormat="1" x14ac:dyDescent="0.35"/>
    <row r="8434" customFormat="1" x14ac:dyDescent="0.35"/>
    <row r="8435" customFormat="1" x14ac:dyDescent="0.35"/>
    <row r="8436" customFormat="1" x14ac:dyDescent="0.35"/>
    <row r="8437" customFormat="1" x14ac:dyDescent="0.35"/>
    <row r="8438" customFormat="1" x14ac:dyDescent="0.35"/>
    <row r="8439" customFormat="1" x14ac:dyDescent="0.35"/>
    <row r="8440" customFormat="1" x14ac:dyDescent="0.35"/>
    <row r="8441" customFormat="1" x14ac:dyDescent="0.35"/>
    <row r="8442" customFormat="1" x14ac:dyDescent="0.35"/>
    <row r="8443" customFormat="1" x14ac:dyDescent="0.35"/>
    <row r="8444" customFormat="1" x14ac:dyDescent="0.35"/>
    <row r="8445" customFormat="1" x14ac:dyDescent="0.35"/>
    <row r="8446" customFormat="1" x14ac:dyDescent="0.35"/>
    <row r="8447" customFormat="1" x14ac:dyDescent="0.35"/>
    <row r="8448" customFormat="1" x14ac:dyDescent="0.35"/>
    <row r="8449" customFormat="1" x14ac:dyDescent="0.35"/>
    <row r="8450" customFormat="1" x14ac:dyDescent="0.35"/>
    <row r="8451" customFormat="1" x14ac:dyDescent="0.35"/>
    <row r="8452" customFormat="1" x14ac:dyDescent="0.35"/>
    <row r="8453" customFormat="1" x14ac:dyDescent="0.35"/>
    <row r="8454" customFormat="1" x14ac:dyDescent="0.35"/>
    <row r="8455" customFormat="1" x14ac:dyDescent="0.35"/>
    <row r="8456" customFormat="1" x14ac:dyDescent="0.35"/>
    <row r="8457" customFormat="1" x14ac:dyDescent="0.35"/>
    <row r="8458" customFormat="1" x14ac:dyDescent="0.35"/>
    <row r="8459" customFormat="1" x14ac:dyDescent="0.35"/>
    <row r="8460" customFormat="1" x14ac:dyDescent="0.35"/>
    <row r="8461" customFormat="1" x14ac:dyDescent="0.35"/>
    <row r="8462" customFormat="1" x14ac:dyDescent="0.35"/>
    <row r="8463" customFormat="1" x14ac:dyDescent="0.35"/>
    <row r="8464" customFormat="1" x14ac:dyDescent="0.35"/>
    <row r="8465" customFormat="1" x14ac:dyDescent="0.35"/>
    <row r="8466" customFormat="1" x14ac:dyDescent="0.35"/>
    <row r="8467" customFormat="1" x14ac:dyDescent="0.35"/>
    <row r="8468" customFormat="1" x14ac:dyDescent="0.35"/>
    <row r="8469" customFormat="1" x14ac:dyDescent="0.35"/>
    <row r="8470" customFormat="1" x14ac:dyDescent="0.35"/>
    <row r="8471" customFormat="1" x14ac:dyDescent="0.35"/>
    <row r="8472" customFormat="1" x14ac:dyDescent="0.35"/>
    <row r="8473" customFormat="1" x14ac:dyDescent="0.35"/>
    <row r="8474" customFormat="1" x14ac:dyDescent="0.35"/>
    <row r="8475" customFormat="1" x14ac:dyDescent="0.35"/>
    <row r="8476" customFormat="1" x14ac:dyDescent="0.35"/>
    <row r="8477" customFormat="1" x14ac:dyDescent="0.35"/>
    <row r="8478" customFormat="1" x14ac:dyDescent="0.35"/>
    <row r="8479" customFormat="1" x14ac:dyDescent="0.35"/>
    <row r="8480" customFormat="1" x14ac:dyDescent="0.35"/>
    <row r="8481" customFormat="1" x14ac:dyDescent="0.35"/>
    <row r="8482" customFormat="1" x14ac:dyDescent="0.35"/>
    <row r="8483" customFormat="1" x14ac:dyDescent="0.35"/>
    <row r="8484" customFormat="1" x14ac:dyDescent="0.35"/>
    <row r="8485" customFormat="1" x14ac:dyDescent="0.35"/>
    <row r="8486" customFormat="1" x14ac:dyDescent="0.35"/>
    <row r="8487" customFormat="1" x14ac:dyDescent="0.35"/>
    <row r="8488" customFormat="1" x14ac:dyDescent="0.35"/>
    <row r="8489" customFormat="1" x14ac:dyDescent="0.35"/>
    <row r="8490" customFormat="1" x14ac:dyDescent="0.35"/>
    <row r="8491" customFormat="1" x14ac:dyDescent="0.35"/>
    <row r="8492" customFormat="1" x14ac:dyDescent="0.35"/>
    <row r="8493" customFormat="1" x14ac:dyDescent="0.35"/>
    <row r="8494" customFormat="1" x14ac:dyDescent="0.35"/>
    <row r="8495" customFormat="1" x14ac:dyDescent="0.35"/>
    <row r="8496" customFormat="1" x14ac:dyDescent="0.35"/>
    <row r="8497" customFormat="1" x14ac:dyDescent="0.35"/>
    <row r="8498" customFormat="1" x14ac:dyDescent="0.35"/>
    <row r="8499" customFormat="1" x14ac:dyDescent="0.35"/>
    <row r="8500" customFormat="1" x14ac:dyDescent="0.35"/>
    <row r="8501" customFormat="1" x14ac:dyDescent="0.35"/>
    <row r="8502" customFormat="1" x14ac:dyDescent="0.35"/>
    <row r="8503" customFormat="1" x14ac:dyDescent="0.35"/>
    <row r="8504" customFormat="1" x14ac:dyDescent="0.35"/>
    <row r="8505" customFormat="1" x14ac:dyDescent="0.35"/>
    <row r="8506" customFormat="1" x14ac:dyDescent="0.35"/>
    <row r="8507" customFormat="1" x14ac:dyDescent="0.35"/>
    <row r="8508" customFormat="1" x14ac:dyDescent="0.35"/>
    <row r="8509" customFormat="1" x14ac:dyDescent="0.35"/>
    <row r="8510" customFormat="1" x14ac:dyDescent="0.35"/>
    <row r="8511" customFormat="1" x14ac:dyDescent="0.35"/>
    <row r="8512" customFormat="1" x14ac:dyDescent="0.35"/>
    <row r="8513" customFormat="1" x14ac:dyDescent="0.35"/>
    <row r="8514" customFormat="1" x14ac:dyDescent="0.35"/>
    <row r="8515" customFormat="1" x14ac:dyDescent="0.35"/>
    <row r="8516" customFormat="1" x14ac:dyDescent="0.35"/>
    <row r="8517" customFormat="1" x14ac:dyDescent="0.35"/>
    <row r="8518" customFormat="1" x14ac:dyDescent="0.35"/>
    <row r="8519" customFormat="1" x14ac:dyDescent="0.35"/>
    <row r="8520" customFormat="1" x14ac:dyDescent="0.35"/>
    <row r="8521" customFormat="1" x14ac:dyDescent="0.35"/>
    <row r="8522" customFormat="1" x14ac:dyDescent="0.35"/>
    <row r="8523" customFormat="1" x14ac:dyDescent="0.35"/>
    <row r="8524" customFormat="1" x14ac:dyDescent="0.35"/>
    <row r="8525" customFormat="1" x14ac:dyDescent="0.35"/>
    <row r="8526" customFormat="1" x14ac:dyDescent="0.35"/>
    <row r="8527" customFormat="1" x14ac:dyDescent="0.35"/>
    <row r="8528" customFormat="1" x14ac:dyDescent="0.35"/>
    <row r="8529" customFormat="1" x14ac:dyDescent="0.35"/>
    <row r="8530" customFormat="1" x14ac:dyDescent="0.35"/>
    <row r="8531" customFormat="1" x14ac:dyDescent="0.35"/>
    <row r="8532" customFormat="1" x14ac:dyDescent="0.35"/>
    <row r="8533" customFormat="1" x14ac:dyDescent="0.35"/>
    <row r="8534" customFormat="1" x14ac:dyDescent="0.35"/>
    <row r="8535" customFormat="1" x14ac:dyDescent="0.35"/>
    <row r="8536" customFormat="1" x14ac:dyDescent="0.35"/>
    <row r="8537" customFormat="1" x14ac:dyDescent="0.35"/>
    <row r="8538" customFormat="1" x14ac:dyDescent="0.35"/>
    <row r="8539" customFormat="1" x14ac:dyDescent="0.35"/>
    <row r="8540" customFormat="1" x14ac:dyDescent="0.35"/>
    <row r="8541" customFormat="1" x14ac:dyDescent="0.35"/>
    <row r="8542" customFormat="1" x14ac:dyDescent="0.35"/>
    <row r="8543" customFormat="1" x14ac:dyDescent="0.35"/>
    <row r="8544" customFormat="1" x14ac:dyDescent="0.35"/>
    <row r="8545" customFormat="1" x14ac:dyDescent="0.35"/>
    <row r="8546" customFormat="1" x14ac:dyDescent="0.35"/>
    <row r="8547" customFormat="1" x14ac:dyDescent="0.35"/>
    <row r="8548" customFormat="1" x14ac:dyDescent="0.35"/>
    <row r="8549" customFormat="1" x14ac:dyDescent="0.35"/>
    <row r="8550" customFormat="1" x14ac:dyDescent="0.35"/>
    <row r="8551" customFormat="1" x14ac:dyDescent="0.35"/>
    <row r="8552" customFormat="1" x14ac:dyDescent="0.35"/>
    <row r="8553" customFormat="1" x14ac:dyDescent="0.35"/>
    <row r="8554" customFormat="1" x14ac:dyDescent="0.35"/>
    <row r="8555" customFormat="1" x14ac:dyDescent="0.35"/>
    <row r="8556" customFormat="1" x14ac:dyDescent="0.35"/>
    <row r="8557" customFormat="1" x14ac:dyDescent="0.35"/>
    <row r="8558" customFormat="1" x14ac:dyDescent="0.35"/>
    <row r="8559" customFormat="1" x14ac:dyDescent="0.35"/>
    <row r="8560" customFormat="1" x14ac:dyDescent="0.35"/>
    <row r="8561" customFormat="1" x14ac:dyDescent="0.35"/>
    <row r="8562" customFormat="1" x14ac:dyDescent="0.35"/>
    <row r="8563" customFormat="1" x14ac:dyDescent="0.35"/>
    <row r="8564" customFormat="1" x14ac:dyDescent="0.35"/>
    <row r="8565" customFormat="1" x14ac:dyDescent="0.35"/>
    <row r="8566" customFormat="1" x14ac:dyDescent="0.35"/>
    <row r="8567" customFormat="1" x14ac:dyDescent="0.35"/>
    <row r="8568" customFormat="1" x14ac:dyDescent="0.35"/>
    <row r="8569" customFormat="1" x14ac:dyDescent="0.35"/>
    <row r="8570" customFormat="1" x14ac:dyDescent="0.35"/>
    <row r="8571" customFormat="1" x14ac:dyDescent="0.35"/>
    <row r="8572" customFormat="1" x14ac:dyDescent="0.35"/>
    <row r="8573" customFormat="1" x14ac:dyDescent="0.35"/>
    <row r="8574" customFormat="1" x14ac:dyDescent="0.35"/>
    <row r="8575" customFormat="1" x14ac:dyDescent="0.35"/>
    <row r="8576" customFormat="1" x14ac:dyDescent="0.35"/>
    <row r="8577" customFormat="1" x14ac:dyDescent="0.35"/>
    <row r="8578" customFormat="1" x14ac:dyDescent="0.35"/>
    <row r="8579" customFormat="1" x14ac:dyDescent="0.35"/>
    <row r="8580" customFormat="1" x14ac:dyDescent="0.35"/>
    <row r="8581" customFormat="1" x14ac:dyDescent="0.35"/>
    <row r="8582" customFormat="1" x14ac:dyDescent="0.35"/>
    <row r="8583" customFormat="1" x14ac:dyDescent="0.35"/>
    <row r="8584" customFormat="1" x14ac:dyDescent="0.35"/>
    <row r="8585" customFormat="1" x14ac:dyDescent="0.35"/>
    <row r="8586" customFormat="1" x14ac:dyDescent="0.35"/>
    <row r="8587" customFormat="1" x14ac:dyDescent="0.35"/>
    <row r="8588" customFormat="1" x14ac:dyDescent="0.35"/>
    <row r="8589" customFormat="1" x14ac:dyDescent="0.35"/>
    <row r="8590" customFormat="1" x14ac:dyDescent="0.35"/>
    <row r="8591" customFormat="1" x14ac:dyDescent="0.35"/>
    <row r="8592" customFormat="1" x14ac:dyDescent="0.35"/>
    <row r="8593" customFormat="1" x14ac:dyDescent="0.35"/>
    <row r="8594" customFormat="1" x14ac:dyDescent="0.35"/>
    <row r="8595" customFormat="1" x14ac:dyDescent="0.35"/>
    <row r="8596" customFormat="1" x14ac:dyDescent="0.35"/>
    <row r="8597" customFormat="1" x14ac:dyDescent="0.35"/>
    <row r="8598" customFormat="1" x14ac:dyDescent="0.35"/>
    <row r="8599" customFormat="1" x14ac:dyDescent="0.35"/>
    <row r="8600" customFormat="1" x14ac:dyDescent="0.35"/>
    <row r="8601" customFormat="1" x14ac:dyDescent="0.35"/>
    <row r="8602" customFormat="1" x14ac:dyDescent="0.35"/>
    <row r="8603" customFormat="1" x14ac:dyDescent="0.35"/>
    <row r="8604" customFormat="1" x14ac:dyDescent="0.35"/>
    <row r="8605" customFormat="1" x14ac:dyDescent="0.35"/>
    <row r="8606" customFormat="1" x14ac:dyDescent="0.35"/>
    <row r="8607" customFormat="1" x14ac:dyDescent="0.35"/>
    <row r="8608" customFormat="1" x14ac:dyDescent="0.35"/>
    <row r="8609" customFormat="1" x14ac:dyDescent="0.35"/>
    <row r="8610" customFormat="1" x14ac:dyDescent="0.35"/>
    <row r="8611" customFormat="1" x14ac:dyDescent="0.35"/>
    <row r="8612" customFormat="1" x14ac:dyDescent="0.35"/>
    <row r="8613" customFormat="1" x14ac:dyDescent="0.35"/>
    <row r="8614" customFormat="1" x14ac:dyDescent="0.35"/>
    <row r="8615" customFormat="1" x14ac:dyDescent="0.35"/>
    <row r="8616" customFormat="1" x14ac:dyDescent="0.35"/>
    <row r="8617" customFormat="1" x14ac:dyDescent="0.35"/>
    <row r="8618" customFormat="1" x14ac:dyDescent="0.35"/>
    <row r="8619" customFormat="1" x14ac:dyDescent="0.35"/>
    <row r="8620" customFormat="1" x14ac:dyDescent="0.35"/>
    <row r="8621" customFormat="1" x14ac:dyDescent="0.35"/>
    <row r="8622" customFormat="1" x14ac:dyDescent="0.35"/>
    <row r="8623" customFormat="1" x14ac:dyDescent="0.35"/>
    <row r="8624" customFormat="1" x14ac:dyDescent="0.35"/>
    <row r="8625" customFormat="1" x14ac:dyDescent="0.35"/>
    <row r="8626" customFormat="1" x14ac:dyDescent="0.35"/>
    <row r="8627" customFormat="1" x14ac:dyDescent="0.35"/>
    <row r="8628" customFormat="1" x14ac:dyDescent="0.35"/>
    <row r="8629" customFormat="1" x14ac:dyDescent="0.35"/>
    <row r="8630" customFormat="1" x14ac:dyDescent="0.35"/>
    <row r="8631" customFormat="1" x14ac:dyDescent="0.35"/>
    <row r="8632" customFormat="1" x14ac:dyDescent="0.35"/>
    <row r="8633" customFormat="1" x14ac:dyDescent="0.35"/>
    <row r="8634" customFormat="1" x14ac:dyDescent="0.35"/>
    <row r="8635" customFormat="1" x14ac:dyDescent="0.35"/>
    <row r="8636" customFormat="1" x14ac:dyDescent="0.35"/>
    <row r="8637" customFormat="1" x14ac:dyDescent="0.35"/>
    <row r="8638" customFormat="1" x14ac:dyDescent="0.35"/>
    <row r="8639" customFormat="1" x14ac:dyDescent="0.35"/>
    <row r="8640" customFormat="1" x14ac:dyDescent="0.35"/>
    <row r="8641" customFormat="1" x14ac:dyDescent="0.35"/>
    <row r="8642" customFormat="1" x14ac:dyDescent="0.35"/>
    <row r="8643" customFormat="1" x14ac:dyDescent="0.35"/>
    <row r="8644" customFormat="1" x14ac:dyDescent="0.35"/>
    <row r="8645" customFormat="1" x14ac:dyDescent="0.35"/>
    <row r="8646" customFormat="1" x14ac:dyDescent="0.35"/>
    <row r="8647" customFormat="1" x14ac:dyDescent="0.35"/>
    <row r="8648" customFormat="1" x14ac:dyDescent="0.35"/>
    <row r="8649" customFormat="1" x14ac:dyDescent="0.35"/>
    <row r="8650" customFormat="1" x14ac:dyDescent="0.35"/>
    <row r="8651" customFormat="1" x14ac:dyDescent="0.35"/>
    <row r="8652" customFormat="1" x14ac:dyDescent="0.35"/>
    <row r="8653" customFormat="1" x14ac:dyDescent="0.35"/>
    <row r="8654" customFormat="1" x14ac:dyDescent="0.35"/>
    <row r="8655" customFormat="1" x14ac:dyDescent="0.35"/>
    <row r="8656" customFormat="1" x14ac:dyDescent="0.35"/>
    <row r="8657" customFormat="1" x14ac:dyDescent="0.35"/>
    <row r="8658" customFormat="1" x14ac:dyDescent="0.35"/>
    <row r="8659" customFormat="1" x14ac:dyDescent="0.35"/>
    <row r="8660" customFormat="1" x14ac:dyDescent="0.35"/>
    <row r="8661" customFormat="1" x14ac:dyDescent="0.35"/>
    <row r="8662" customFormat="1" x14ac:dyDescent="0.35"/>
    <row r="8663" customFormat="1" x14ac:dyDescent="0.35"/>
    <row r="8664" customFormat="1" x14ac:dyDescent="0.35"/>
    <row r="8665" customFormat="1" x14ac:dyDescent="0.35"/>
    <row r="8666" customFormat="1" x14ac:dyDescent="0.35"/>
    <row r="8667" customFormat="1" x14ac:dyDescent="0.35"/>
    <row r="8668" customFormat="1" x14ac:dyDescent="0.35"/>
    <row r="8669" customFormat="1" x14ac:dyDescent="0.35"/>
    <row r="8670" customFormat="1" x14ac:dyDescent="0.35"/>
    <row r="8671" customFormat="1" x14ac:dyDescent="0.35"/>
    <row r="8672" customFormat="1" x14ac:dyDescent="0.35"/>
    <row r="8673" customFormat="1" x14ac:dyDescent="0.35"/>
    <row r="8674" customFormat="1" x14ac:dyDescent="0.35"/>
    <row r="8675" customFormat="1" x14ac:dyDescent="0.35"/>
    <row r="8676" customFormat="1" x14ac:dyDescent="0.35"/>
    <row r="8677" customFormat="1" x14ac:dyDescent="0.35"/>
    <row r="8678" customFormat="1" x14ac:dyDescent="0.35"/>
    <row r="8679" customFormat="1" x14ac:dyDescent="0.35"/>
    <row r="8680" customFormat="1" x14ac:dyDescent="0.35"/>
    <row r="8681" customFormat="1" x14ac:dyDescent="0.35"/>
    <row r="8682" customFormat="1" x14ac:dyDescent="0.35"/>
    <row r="8683" customFormat="1" x14ac:dyDescent="0.35"/>
    <row r="8684" customFormat="1" x14ac:dyDescent="0.35"/>
    <row r="8685" customFormat="1" x14ac:dyDescent="0.35"/>
    <row r="8686" customFormat="1" x14ac:dyDescent="0.35"/>
    <row r="8687" customFormat="1" x14ac:dyDescent="0.35"/>
    <row r="8688" customFormat="1" x14ac:dyDescent="0.35"/>
    <row r="8689" customFormat="1" x14ac:dyDescent="0.35"/>
    <row r="8690" customFormat="1" x14ac:dyDescent="0.35"/>
    <row r="8691" customFormat="1" x14ac:dyDescent="0.35"/>
    <row r="8692" customFormat="1" x14ac:dyDescent="0.35"/>
    <row r="8693" customFormat="1" x14ac:dyDescent="0.35"/>
    <row r="8694" customFormat="1" x14ac:dyDescent="0.35"/>
    <row r="8695" customFormat="1" x14ac:dyDescent="0.35"/>
    <row r="8696" customFormat="1" x14ac:dyDescent="0.35"/>
    <row r="8697" customFormat="1" x14ac:dyDescent="0.35"/>
    <row r="8698" customFormat="1" x14ac:dyDescent="0.35"/>
    <row r="8699" customFormat="1" x14ac:dyDescent="0.35"/>
    <row r="8700" customFormat="1" x14ac:dyDescent="0.35"/>
    <row r="8701" customFormat="1" x14ac:dyDescent="0.35"/>
    <row r="8702" customFormat="1" x14ac:dyDescent="0.35"/>
    <row r="8703" customFormat="1" x14ac:dyDescent="0.35"/>
    <row r="8704" customFormat="1" x14ac:dyDescent="0.35"/>
    <row r="8705" customFormat="1" x14ac:dyDescent="0.35"/>
    <row r="8706" customFormat="1" x14ac:dyDescent="0.35"/>
    <row r="8707" customFormat="1" x14ac:dyDescent="0.35"/>
    <row r="8708" customFormat="1" x14ac:dyDescent="0.35"/>
    <row r="8709" customFormat="1" x14ac:dyDescent="0.35"/>
    <row r="8710" customFormat="1" x14ac:dyDescent="0.35"/>
    <row r="8711" customFormat="1" x14ac:dyDescent="0.35"/>
    <row r="8712" customFormat="1" x14ac:dyDescent="0.35"/>
    <row r="8713" customFormat="1" x14ac:dyDescent="0.35"/>
    <row r="8714" customFormat="1" x14ac:dyDescent="0.35"/>
    <row r="8715" customFormat="1" x14ac:dyDescent="0.35"/>
    <row r="8716" customFormat="1" x14ac:dyDescent="0.35"/>
    <row r="8717" customFormat="1" x14ac:dyDescent="0.35"/>
    <row r="8718" customFormat="1" x14ac:dyDescent="0.35"/>
    <row r="8719" customFormat="1" x14ac:dyDescent="0.35"/>
    <row r="8720" customFormat="1" x14ac:dyDescent="0.35"/>
    <row r="8721" customFormat="1" x14ac:dyDescent="0.35"/>
    <row r="8722" customFormat="1" x14ac:dyDescent="0.35"/>
    <row r="8723" customFormat="1" x14ac:dyDescent="0.35"/>
    <row r="8724" customFormat="1" x14ac:dyDescent="0.35"/>
    <row r="8725" customFormat="1" x14ac:dyDescent="0.35"/>
    <row r="8726" customFormat="1" x14ac:dyDescent="0.35"/>
    <row r="8727" customFormat="1" x14ac:dyDescent="0.35"/>
    <row r="8728" customFormat="1" x14ac:dyDescent="0.35"/>
    <row r="8729" customFormat="1" x14ac:dyDescent="0.35"/>
    <row r="8730" customFormat="1" x14ac:dyDescent="0.35"/>
    <row r="8731" customFormat="1" x14ac:dyDescent="0.35"/>
    <row r="8732" customFormat="1" x14ac:dyDescent="0.35"/>
    <row r="8733" customFormat="1" x14ac:dyDescent="0.35"/>
    <row r="8734" customFormat="1" x14ac:dyDescent="0.35"/>
    <row r="8735" customFormat="1" x14ac:dyDescent="0.35"/>
    <row r="8736" customFormat="1" x14ac:dyDescent="0.35"/>
    <row r="8737" customFormat="1" x14ac:dyDescent="0.35"/>
    <row r="8738" customFormat="1" x14ac:dyDescent="0.35"/>
    <row r="8739" customFormat="1" x14ac:dyDescent="0.35"/>
    <row r="8740" customFormat="1" x14ac:dyDescent="0.35"/>
    <row r="8741" customFormat="1" x14ac:dyDescent="0.35"/>
    <row r="8742" customFormat="1" x14ac:dyDescent="0.35"/>
    <row r="8743" customFormat="1" x14ac:dyDescent="0.35"/>
    <row r="8744" customFormat="1" x14ac:dyDescent="0.35"/>
    <row r="8745" customFormat="1" x14ac:dyDescent="0.35"/>
    <row r="8746" customFormat="1" x14ac:dyDescent="0.35"/>
    <row r="8747" customFormat="1" x14ac:dyDescent="0.35"/>
    <row r="8748" customFormat="1" x14ac:dyDescent="0.35"/>
    <row r="8749" customFormat="1" x14ac:dyDescent="0.35"/>
    <row r="8750" customFormat="1" x14ac:dyDescent="0.35"/>
    <row r="8751" customFormat="1" x14ac:dyDescent="0.35"/>
    <row r="8752" customFormat="1" x14ac:dyDescent="0.35"/>
    <row r="8753" customFormat="1" x14ac:dyDescent="0.35"/>
    <row r="8754" customFormat="1" x14ac:dyDescent="0.35"/>
    <row r="8755" customFormat="1" x14ac:dyDescent="0.35"/>
    <row r="8756" customFormat="1" x14ac:dyDescent="0.35"/>
    <row r="8757" customFormat="1" x14ac:dyDescent="0.35"/>
    <row r="8758" customFormat="1" x14ac:dyDescent="0.35"/>
    <row r="8759" customFormat="1" x14ac:dyDescent="0.35"/>
    <row r="8760" customFormat="1" x14ac:dyDescent="0.35"/>
    <row r="8761" customFormat="1" x14ac:dyDescent="0.35"/>
    <row r="8762" customFormat="1" x14ac:dyDescent="0.35"/>
    <row r="8763" customFormat="1" x14ac:dyDescent="0.35"/>
    <row r="8764" customFormat="1" x14ac:dyDescent="0.35"/>
    <row r="8765" customFormat="1" x14ac:dyDescent="0.35"/>
    <row r="8766" customFormat="1" x14ac:dyDescent="0.35"/>
    <row r="8767" customFormat="1" x14ac:dyDescent="0.35"/>
    <row r="8768" customFormat="1" x14ac:dyDescent="0.35"/>
    <row r="8769" customFormat="1" x14ac:dyDescent="0.35"/>
    <row r="8770" customFormat="1" x14ac:dyDescent="0.35"/>
    <row r="8771" customFormat="1" x14ac:dyDescent="0.35"/>
    <row r="8772" customFormat="1" x14ac:dyDescent="0.35"/>
    <row r="8773" customFormat="1" x14ac:dyDescent="0.35"/>
    <row r="8774" customFormat="1" x14ac:dyDescent="0.35"/>
    <row r="8775" customFormat="1" x14ac:dyDescent="0.35"/>
    <row r="8776" customFormat="1" x14ac:dyDescent="0.35"/>
    <row r="8777" customFormat="1" x14ac:dyDescent="0.35"/>
    <row r="8778" customFormat="1" x14ac:dyDescent="0.35"/>
    <row r="8779" customFormat="1" x14ac:dyDescent="0.35"/>
    <row r="8780" customFormat="1" x14ac:dyDescent="0.35"/>
    <row r="8781" customFormat="1" x14ac:dyDescent="0.35"/>
    <row r="8782" customFormat="1" x14ac:dyDescent="0.35"/>
    <row r="8783" customFormat="1" x14ac:dyDescent="0.35"/>
    <row r="8784" customFormat="1" x14ac:dyDescent="0.35"/>
    <row r="8785" customFormat="1" x14ac:dyDescent="0.35"/>
    <row r="8786" customFormat="1" x14ac:dyDescent="0.35"/>
    <row r="8787" customFormat="1" x14ac:dyDescent="0.35"/>
    <row r="8788" customFormat="1" x14ac:dyDescent="0.35"/>
    <row r="8789" customFormat="1" x14ac:dyDescent="0.35"/>
    <row r="8790" customFormat="1" x14ac:dyDescent="0.35"/>
    <row r="8791" customFormat="1" x14ac:dyDescent="0.35"/>
    <row r="8792" customFormat="1" x14ac:dyDescent="0.35"/>
    <row r="8793" customFormat="1" x14ac:dyDescent="0.35"/>
    <row r="8794" customFormat="1" x14ac:dyDescent="0.35"/>
    <row r="8795" customFormat="1" x14ac:dyDescent="0.35"/>
    <row r="8796" customFormat="1" x14ac:dyDescent="0.35"/>
    <row r="8797" customFormat="1" x14ac:dyDescent="0.35"/>
    <row r="8798" customFormat="1" x14ac:dyDescent="0.35"/>
    <row r="8799" customFormat="1" x14ac:dyDescent="0.35"/>
    <row r="8800" customFormat="1" x14ac:dyDescent="0.35"/>
    <row r="8801" customFormat="1" x14ac:dyDescent="0.35"/>
    <row r="8802" customFormat="1" x14ac:dyDescent="0.35"/>
    <row r="8803" customFormat="1" x14ac:dyDescent="0.35"/>
    <row r="8804" customFormat="1" x14ac:dyDescent="0.35"/>
    <row r="8805" customFormat="1" x14ac:dyDescent="0.35"/>
    <row r="8806" customFormat="1" x14ac:dyDescent="0.35"/>
    <row r="8807" customFormat="1" x14ac:dyDescent="0.35"/>
    <row r="8808" customFormat="1" x14ac:dyDescent="0.35"/>
    <row r="8809" customFormat="1" x14ac:dyDescent="0.35"/>
    <row r="8810" customFormat="1" x14ac:dyDescent="0.35"/>
    <row r="8811" customFormat="1" x14ac:dyDescent="0.35"/>
    <row r="8812" customFormat="1" x14ac:dyDescent="0.35"/>
    <row r="8813" customFormat="1" x14ac:dyDescent="0.35"/>
    <row r="8814" customFormat="1" x14ac:dyDescent="0.35"/>
    <row r="8815" customFormat="1" x14ac:dyDescent="0.35"/>
    <row r="8816" customFormat="1" x14ac:dyDescent="0.35"/>
    <row r="8817" customFormat="1" x14ac:dyDescent="0.35"/>
    <row r="8818" customFormat="1" x14ac:dyDescent="0.35"/>
    <row r="8819" customFormat="1" x14ac:dyDescent="0.35"/>
    <row r="8820" customFormat="1" x14ac:dyDescent="0.35"/>
    <row r="8821" customFormat="1" x14ac:dyDescent="0.35"/>
    <row r="8822" customFormat="1" x14ac:dyDescent="0.35"/>
    <row r="8823" customFormat="1" x14ac:dyDescent="0.35"/>
    <row r="8824" customFormat="1" x14ac:dyDescent="0.35"/>
    <row r="8825" customFormat="1" x14ac:dyDescent="0.35"/>
    <row r="8826" customFormat="1" x14ac:dyDescent="0.35"/>
    <row r="8827" customFormat="1" x14ac:dyDescent="0.35"/>
    <row r="8828" customFormat="1" x14ac:dyDescent="0.35"/>
    <row r="8829" customFormat="1" x14ac:dyDescent="0.35"/>
    <row r="8830" customFormat="1" x14ac:dyDescent="0.35"/>
    <row r="8831" customFormat="1" x14ac:dyDescent="0.35"/>
    <row r="8832" customFormat="1" x14ac:dyDescent="0.35"/>
    <row r="8833" customFormat="1" x14ac:dyDescent="0.35"/>
    <row r="8834" customFormat="1" x14ac:dyDescent="0.35"/>
    <row r="8835" customFormat="1" x14ac:dyDescent="0.35"/>
    <row r="8836" customFormat="1" x14ac:dyDescent="0.35"/>
    <row r="8837" customFormat="1" x14ac:dyDescent="0.35"/>
    <row r="8838" customFormat="1" x14ac:dyDescent="0.35"/>
    <row r="8839" customFormat="1" x14ac:dyDescent="0.35"/>
    <row r="8840" customFormat="1" x14ac:dyDescent="0.35"/>
    <row r="8841" customFormat="1" x14ac:dyDescent="0.35"/>
    <row r="8842" customFormat="1" x14ac:dyDescent="0.35"/>
    <row r="8843" customFormat="1" x14ac:dyDescent="0.35"/>
    <row r="8844" customFormat="1" x14ac:dyDescent="0.35"/>
    <row r="8845" customFormat="1" x14ac:dyDescent="0.35"/>
    <row r="8846" customFormat="1" x14ac:dyDescent="0.35"/>
    <row r="8847" customFormat="1" x14ac:dyDescent="0.35"/>
    <row r="8848" customFormat="1" x14ac:dyDescent="0.35"/>
    <row r="8849" customFormat="1" x14ac:dyDescent="0.35"/>
    <row r="8850" customFormat="1" x14ac:dyDescent="0.35"/>
    <row r="8851" customFormat="1" x14ac:dyDescent="0.35"/>
    <row r="8852" customFormat="1" x14ac:dyDescent="0.35"/>
    <row r="8853" customFormat="1" x14ac:dyDescent="0.35"/>
    <row r="8854" customFormat="1" x14ac:dyDescent="0.35"/>
    <row r="8855" customFormat="1" x14ac:dyDescent="0.35"/>
    <row r="8856" customFormat="1" x14ac:dyDescent="0.35"/>
    <row r="8857" customFormat="1" x14ac:dyDescent="0.35"/>
    <row r="8858" customFormat="1" x14ac:dyDescent="0.35"/>
    <row r="8859" customFormat="1" x14ac:dyDescent="0.35"/>
    <row r="8860" customFormat="1" x14ac:dyDescent="0.35"/>
    <row r="8861" customFormat="1" x14ac:dyDescent="0.35"/>
    <row r="8862" customFormat="1" x14ac:dyDescent="0.35"/>
    <row r="8863" customFormat="1" x14ac:dyDescent="0.35"/>
    <row r="8864" customFormat="1" x14ac:dyDescent="0.35"/>
    <row r="8865" customFormat="1" x14ac:dyDescent="0.35"/>
    <row r="8866" customFormat="1" x14ac:dyDescent="0.35"/>
    <row r="8867" customFormat="1" x14ac:dyDescent="0.35"/>
    <row r="8868" customFormat="1" x14ac:dyDescent="0.35"/>
    <row r="8869" customFormat="1" x14ac:dyDescent="0.35"/>
    <row r="8870" customFormat="1" x14ac:dyDescent="0.35"/>
    <row r="8871" customFormat="1" x14ac:dyDescent="0.35"/>
    <row r="8872" customFormat="1" x14ac:dyDescent="0.35"/>
    <row r="8873" customFormat="1" x14ac:dyDescent="0.35"/>
    <row r="8874" customFormat="1" x14ac:dyDescent="0.35"/>
    <row r="8875" customFormat="1" x14ac:dyDescent="0.35"/>
    <row r="8876" customFormat="1" x14ac:dyDescent="0.35"/>
    <row r="8877" customFormat="1" x14ac:dyDescent="0.35"/>
    <row r="8878" customFormat="1" x14ac:dyDescent="0.35"/>
    <row r="8879" customFormat="1" x14ac:dyDescent="0.35"/>
    <row r="8880" customFormat="1" x14ac:dyDescent="0.35"/>
    <row r="8881" customFormat="1" x14ac:dyDescent="0.35"/>
    <row r="8882" customFormat="1" x14ac:dyDescent="0.35"/>
    <row r="8883" customFormat="1" x14ac:dyDescent="0.35"/>
    <row r="8884" customFormat="1" x14ac:dyDescent="0.35"/>
    <row r="8885" customFormat="1" x14ac:dyDescent="0.35"/>
    <row r="8886" customFormat="1" x14ac:dyDescent="0.35"/>
    <row r="8887" customFormat="1" x14ac:dyDescent="0.35"/>
    <row r="8888" customFormat="1" x14ac:dyDescent="0.35"/>
    <row r="8889" customFormat="1" x14ac:dyDescent="0.35"/>
    <row r="8890" customFormat="1" x14ac:dyDescent="0.35"/>
    <row r="8891" customFormat="1" x14ac:dyDescent="0.35"/>
    <row r="8892" customFormat="1" x14ac:dyDescent="0.35"/>
    <row r="8893" customFormat="1" x14ac:dyDescent="0.35"/>
    <row r="8894" customFormat="1" x14ac:dyDescent="0.35"/>
    <row r="8895" customFormat="1" x14ac:dyDescent="0.35"/>
    <row r="8896" customFormat="1" x14ac:dyDescent="0.35"/>
    <row r="8897" customFormat="1" x14ac:dyDescent="0.35"/>
    <row r="8898" customFormat="1" x14ac:dyDescent="0.35"/>
    <row r="8899" customFormat="1" x14ac:dyDescent="0.35"/>
    <row r="8900" customFormat="1" x14ac:dyDescent="0.35"/>
    <row r="8901" customFormat="1" x14ac:dyDescent="0.35"/>
    <row r="8902" customFormat="1" x14ac:dyDescent="0.35"/>
    <row r="8903" customFormat="1" x14ac:dyDescent="0.35"/>
    <row r="8904" customFormat="1" x14ac:dyDescent="0.35"/>
    <row r="8905" customFormat="1" x14ac:dyDescent="0.35"/>
    <row r="8906" customFormat="1" x14ac:dyDescent="0.35"/>
    <row r="8907" customFormat="1" x14ac:dyDescent="0.35"/>
    <row r="8908" customFormat="1" x14ac:dyDescent="0.35"/>
    <row r="8909" customFormat="1" x14ac:dyDescent="0.35"/>
    <row r="8910" customFormat="1" x14ac:dyDescent="0.35"/>
    <row r="8911" customFormat="1" x14ac:dyDescent="0.35"/>
    <row r="8912" customFormat="1" x14ac:dyDescent="0.35"/>
    <row r="8913" customFormat="1" x14ac:dyDescent="0.35"/>
    <row r="8914" customFormat="1" x14ac:dyDescent="0.35"/>
    <row r="8915" customFormat="1" x14ac:dyDescent="0.35"/>
    <row r="8916" customFormat="1" x14ac:dyDescent="0.35"/>
    <row r="8917" customFormat="1" x14ac:dyDescent="0.35"/>
    <row r="8918" customFormat="1" x14ac:dyDescent="0.35"/>
    <row r="8919" customFormat="1" x14ac:dyDescent="0.35"/>
    <row r="8920" customFormat="1" x14ac:dyDescent="0.35"/>
    <row r="8921" customFormat="1" x14ac:dyDescent="0.35"/>
    <row r="8922" customFormat="1" x14ac:dyDescent="0.35"/>
    <row r="8923" customFormat="1" x14ac:dyDescent="0.35"/>
    <row r="8924" customFormat="1" x14ac:dyDescent="0.35"/>
    <row r="8925" customFormat="1" x14ac:dyDescent="0.35"/>
    <row r="8926" customFormat="1" x14ac:dyDescent="0.35"/>
    <row r="8927" customFormat="1" x14ac:dyDescent="0.35"/>
    <row r="8928" customFormat="1" x14ac:dyDescent="0.35"/>
    <row r="8929" customFormat="1" x14ac:dyDescent="0.35"/>
    <row r="8930" customFormat="1" x14ac:dyDescent="0.35"/>
    <row r="8931" customFormat="1" x14ac:dyDescent="0.35"/>
    <row r="8932" customFormat="1" x14ac:dyDescent="0.35"/>
    <row r="8933" customFormat="1" x14ac:dyDescent="0.35"/>
    <row r="8934" customFormat="1" x14ac:dyDescent="0.35"/>
    <row r="8935" customFormat="1" x14ac:dyDescent="0.35"/>
    <row r="8936" customFormat="1" x14ac:dyDescent="0.35"/>
    <row r="8937" customFormat="1" x14ac:dyDescent="0.35"/>
    <row r="8938" customFormat="1" x14ac:dyDescent="0.35"/>
    <row r="8939" customFormat="1" x14ac:dyDescent="0.35"/>
    <row r="8940" customFormat="1" x14ac:dyDescent="0.35"/>
    <row r="8941" customFormat="1" x14ac:dyDescent="0.35"/>
    <row r="8942" customFormat="1" x14ac:dyDescent="0.35"/>
    <row r="8943" customFormat="1" x14ac:dyDescent="0.35"/>
    <row r="8944" customFormat="1" x14ac:dyDescent="0.35"/>
    <row r="8945" customFormat="1" x14ac:dyDescent="0.35"/>
    <row r="8946" customFormat="1" x14ac:dyDescent="0.35"/>
    <row r="8947" customFormat="1" x14ac:dyDescent="0.35"/>
    <row r="8948" customFormat="1" x14ac:dyDescent="0.35"/>
    <row r="8949" customFormat="1" x14ac:dyDescent="0.35"/>
    <row r="8950" customFormat="1" x14ac:dyDescent="0.35"/>
    <row r="8951" customFormat="1" x14ac:dyDescent="0.35"/>
    <row r="8952" customFormat="1" x14ac:dyDescent="0.35"/>
    <row r="8953" customFormat="1" x14ac:dyDescent="0.35"/>
    <row r="8954" customFormat="1" x14ac:dyDescent="0.35"/>
    <row r="8955" customFormat="1" x14ac:dyDescent="0.35"/>
    <row r="8956" customFormat="1" x14ac:dyDescent="0.35"/>
    <row r="8957" customFormat="1" x14ac:dyDescent="0.35"/>
    <row r="8958" customFormat="1" x14ac:dyDescent="0.35"/>
    <row r="8959" customFormat="1" x14ac:dyDescent="0.35"/>
    <row r="8960" customFormat="1" x14ac:dyDescent="0.35"/>
    <row r="8961" customFormat="1" x14ac:dyDescent="0.35"/>
    <row r="8962" customFormat="1" x14ac:dyDescent="0.35"/>
    <row r="8963" customFormat="1" x14ac:dyDescent="0.35"/>
    <row r="8964" customFormat="1" x14ac:dyDescent="0.35"/>
    <row r="8965" customFormat="1" x14ac:dyDescent="0.35"/>
    <row r="8966" customFormat="1" x14ac:dyDescent="0.35"/>
    <row r="8967" customFormat="1" x14ac:dyDescent="0.35"/>
    <row r="8968" customFormat="1" x14ac:dyDescent="0.35"/>
    <row r="8969" customFormat="1" x14ac:dyDescent="0.35"/>
    <row r="8970" customFormat="1" x14ac:dyDescent="0.35"/>
    <row r="8971" customFormat="1" x14ac:dyDescent="0.35"/>
    <row r="8972" customFormat="1" x14ac:dyDescent="0.35"/>
    <row r="8973" customFormat="1" x14ac:dyDescent="0.35"/>
    <row r="8974" customFormat="1" x14ac:dyDescent="0.35"/>
    <row r="8975" customFormat="1" x14ac:dyDescent="0.35"/>
    <row r="8976" customFormat="1" x14ac:dyDescent="0.35"/>
    <row r="8977" customFormat="1" x14ac:dyDescent="0.35"/>
    <row r="8978" customFormat="1" x14ac:dyDescent="0.35"/>
    <row r="8979" customFormat="1" x14ac:dyDescent="0.35"/>
    <row r="8980" customFormat="1" x14ac:dyDescent="0.35"/>
    <row r="8981" customFormat="1" x14ac:dyDescent="0.35"/>
    <row r="8982" customFormat="1" x14ac:dyDescent="0.35"/>
    <row r="8983" customFormat="1" x14ac:dyDescent="0.35"/>
    <row r="8984" customFormat="1" x14ac:dyDescent="0.35"/>
    <row r="8985" customFormat="1" x14ac:dyDescent="0.35"/>
    <row r="8986" customFormat="1" x14ac:dyDescent="0.35"/>
    <row r="8987" customFormat="1" x14ac:dyDescent="0.35"/>
    <row r="8988" customFormat="1" x14ac:dyDescent="0.35"/>
    <row r="8989" customFormat="1" x14ac:dyDescent="0.35"/>
    <row r="8990" customFormat="1" x14ac:dyDescent="0.35"/>
    <row r="8991" customFormat="1" x14ac:dyDescent="0.35"/>
    <row r="8992" customFormat="1" x14ac:dyDescent="0.35"/>
    <row r="8993" customFormat="1" x14ac:dyDescent="0.35"/>
    <row r="8994" customFormat="1" x14ac:dyDescent="0.35"/>
    <row r="8995" customFormat="1" x14ac:dyDescent="0.35"/>
    <row r="8996" customFormat="1" x14ac:dyDescent="0.35"/>
    <row r="8997" customFormat="1" x14ac:dyDescent="0.35"/>
    <row r="8998" customFormat="1" x14ac:dyDescent="0.35"/>
    <row r="8999" customFormat="1" x14ac:dyDescent="0.35"/>
    <row r="9000" customFormat="1" x14ac:dyDescent="0.35"/>
    <row r="9001" customFormat="1" x14ac:dyDescent="0.35"/>
    <row r="9002" customFormat="1" x14ac:dyDescent="0.35"/>
    <row r="9003" customFormat="1" x14ac:dyDescent="0.35"/>
    <row r="9004" customFormat="1" x14ac:dyDescent="0.35"/>
    <row r="9005" customFormat="1" x14ac:dyDescent="0.35"/>
    <row r="9006" customFormat="1" x14ac:dyDescent="0.35"/>
    <row r="9007" customFormat="1" x14ac:dyDescent="0.35"/>
    <row r="9008" customFormat="1" x14ac:dyDescent="0.35"/>
    <row r="9009" customFormat="1" x14ac:dyDescent="0.35"/>
    <row r="9010" customFormat="1" x14ac:dyDescent="0.35"/>
    <row r="9011" customFormat="1" x14ac:dyDescent="0.35"/>
    <row r="9012" customFormat="1" x14ac:dyDescent="0.35"/>
    <row r="9013" customFormat="1" x14ac:dyDescent="0.35"/>
    <row r="9014" customFormat="1" x14ac:dyDescent="0.35"/>
    <row r="9015" customFormat="1" x14ac:dyDescent="0.35"/>
    <row r="9016" customFormat="1" x14ac:dyDescent="0.35"/>
    <row r="9017" customFormat="1" x14ac:dyDescent="0.35"/>
    <row r="9018" customFormat="1" x14ac:dyDescent="0.35"/>
    <row r="9019" customFormat="1" x14ac:dyDescent="0.35"/>
    <row r="9020" customFormat="1" x14ac:dyDescent="0.35"/>
    <row r="9021" customFormat="1" x14ac:dyDescent="0.35"/>
    <row r="9022" customFormat="1" x14ac:dyDescent="0.35"/>
    <row r="9023" customFormat="1" x14ac:dyDescent="0.35"/>
    <row r="9024" customFormat="1" x14ac:dyDescent="0.35"/>
    <row r="9025" customFormat="1" x14ac:dyDescent="0.35"/>
    <row r="9026" customFormat="1" x14ac:dyDescent="0.35"/>
    <row r="9027" customFormat="1" x14ac:dyDescent="0.35"/>
    <row r="9028" customFormat="1" x14ac:dyDescent="0.35"/>
    <row r="9029" customFormat="1" x14ac:dyDescent="0.35"/>
    <row r="9030" customFormat="1" x14ac:dyDescent="0.35"/>
    <row r="9031" customFormat="1" x14ac:dyDescent="0.35"/>
    <row r="9032" customFormat="1" x14ac:dyDescent="0.35"/>
    <row r="9033" customFormat="1" x14ac:dyDescent="0.35"/>
    <row r="9034" customFormat="1" x14ac:dyDescent="0.35"/>
    <row r="9035" customFormat="1" x14ac:dyDescent="0.35"/>
    <row r="9036" customFormat="1" x14ac:dyDescent="0.35"/>
    <row r="9037" customFormat="1" x14ac:dyDescent="0.35"/>
    <row r="9038" customFormat="1" x14ac:dyDescent="0.35"/>
    <row r="9039" customFormat="1" x14ac:dyDescent="0.35"/>
    <row r="9040" customFormat="1" x14ac:dyDescent="0.35"/>
    <row r="9041" customFormat="1" x14ac:dyDescent="0.35"/>
    <row r="9042" customFormat="1" x14ac:dyDescent="0.35"/>
    <row r="9043" customFormat="1" x14ac:dyDescent="0.35"/>
    <row r="9044" customFormat="1" x14ac:dyDescent="0.35"/>
    <row r="9045" customFormat="1" x14ac:dyDescent="0.35"/>
    <row r="9046" customFormat="1" x14ac:dyDescent="0.35"/>
    <row r="9047" customFormat="1" x14ac:dyDescent="0.35"/>
    <row r="9048" customFormat="1" x14ac:dyDescent="0.35"/>
    <row r="9049" customFormat="1" x14ac:dyDescent="0.35"/>
    <row r="9050" customFormat="1" x14ac:dyDescent="0.35"/>
    <row r="9051" customFormat="1" x14ac:dyDescent="0.35"/>
    <row r="9052" customFormat="1" x14ac:dyDescent="0.35"/>
    <row r="9053" customFormat="1" x14ac:dyDescent="0.35"/>
    <row r="9054" customFormat="1" x14ac:dyDescent="0.35"/>
    <row r="9055" customFormat="1" x14ac:dyDescent="0.35"/>
    <row r="9056" customFormat="1" x14ac:dyDescent="0.35"/>
    <row r="9057" customFormat="1" x14ac:dyDescent="0.35"/>
    <row r="9058" customFormat="1" x14ac:dyDescent="0.35"/>
    <row r="9059" customFormat="1" x14ac:dyDescent="0.35"/>
    <row r="9060" customFormat="1" x14ac:dyDescent="0.35"/>
    <row r="9061" customFormat="1" x14ac:dyDescent="0.35"/>
    <row r="9062" customFormat="1" x14ac:dyDescent="0.35"/>
    <row r="9063" customFormat="1" x14ac:dyDescent="0.35"/>
    <row r="9064" customFormat="1" x14ac:dyDescent="0.35"/>
    <row r="9065" customFormat="1" x14ac:dyDescent="0.35"/>
    <row r="9066" customFormat="1" x14ac:dyDescent="0.35"/>
    <row r="9067" customFormat="1" x14ac:dyDescent="0.35"/>
    <row r="9068" customFormat="1" x14ac:dyDescent="0.35"/>
    <row r="9069" customFormat="1" x14ac:dyDescent="0.35"/>
    <row r="9070" customFormat="1" x14ac:dyDescent="0.35"/>
    <row r="9071" customFormat="1" x14ac:dyDescent="0.35"/>
    <row r="9072" customFormat="1" x14ac:dyDescent="0.35"/>
    <row r="9073" customFormat="1" x14ac:dyDescent="0.35"/>
    <row r="9074" customFormat="1" x14ac:dyDescent="0.35"/>
    <row r="9075" customFormat="1" x14ac:dyDescent="0.35"/>
    <row r="9076" customFormat="1" x14ac:dyDescent="0.35"/>
    <row r="9077" customFormat="1" x14ac:dyDescent="0.35"/>
    <row r="9078" customFormat="1" x14ac:dyDescent="0.35"/>
    <row r="9079" customFormat="1" x14ac:dyDescent="0.35"/>
    <row r="9080" customFormat="1" x14ac:dyDescent="0.35"/>
    <row r="9081" customFormat="1" x14ac:dyDescent="0.35"/>
    <row r="9082" customFormat="1" x14ac:dyDescent="0.35"/>
    <row r="9083" customFormat="1" x14ac:dyDescent="0.35"/>
    <row r="9084" customFormat="1" x14ac:dyDescent="0.35"/>
    <row r="9085" customFormat="1" x14ac:dyDescent="0.35"/>
    <row r="9086" customFormat="1" x14ac:dyDescent="0.35"/>
    <row r="9087" customFormat="1" x14ac:dyDescent="0.35"/>
    <row r="9088" customFormat="1" x14ac:dyDescent="0.35"/>
    <row r="9089" customFormat="1" x14ac:dyDescent="0.35"/>
    <row r="9090" customFormat="1" x14ac:dyDescent="0.35"/>
    <row r="9091" customFormat="1" x14ac:dyDescent="0.35"/>
    <row r="9092" customFormat="1" x14ac:dyDescent="0.35"/>
    <row r="9093" customFormat="1" x14ac:dyDescent="0.35"/>
    <row r="9094" customFormat="1" x14ac:dyDescent="0.35"/>
    <row r="9095" customFormat="1" x14ac:dyDescent="0.35"/>
    <row r="9096" customFormat="1" x14ac:dyDescent="0.35"/>
    <row r="9097" customFormat="1" x14ac:dyDescent="0.35"/>
    <row r="9098" customFormat="1" x14ac:dyDescent="0.35"/>
    <row r="9099" customFormat="1" x14ac:dyDescent="0.35"/>
    <row r="9100" customFormat="1" x14ac:dyDescent="0.35"/>
    <row r="9101" customFormat="1" x14ac:dyDescent="0.35"/>
    <row r="9102" customFormat="1" x14ac:dyDescent="0.35"/>
    <row r="9103" customFormat="1" x14ac:dyDescent="0.35"/>
    <row r="9104" customFormat="1" x14ac:dyDescent="0.35"/>
    <row r="9105" customFormat="1" x14ac:dyDescent="0.35"/>
    <row r="9106" customFormat="1" x14ac:dyDescent="0.35"/>
    <row r="9107" customFormat="1" x14ac:dyDescent="0.35"/>
    <row r="9108" customFormat="1" x14ac:dyDescent="0.35"/>
    <row r="9109" customFormat="1" x14ac:dyDescent="0.35"/>
    <row r="9110" customFormat="1" x14ac:dyDescent="0.35"/>
    <row r="9111" customFormat="1" x14ac:dyDescent="0.35"/>
    <row r="9112" customFormat="1" x14ac:dyDescent="0.35"/>
    <row r="9113" customFormat="1" x14ac:dyDescent="0.35"/>
    <row r="9114" customFormat="1" x14ac:dyDescent="0.35"/>
    <row r="9115" customFormat="1" x14ac:dyDescent="0.35"/>
    <row r="9116" customFormat="1" x14ac:dyDescent="0.35"/>
    <row r="9117" customFormat="1" x14ac:dyDescent="0.35"/>
    <row r="9118" customFormat="1" x14ac:dyDescent="0.35"/>
    <row r="9119" customFormat="1" x14ac:dyDescent="0.35"/>
    <row r="9120" customFormat="1" x14ac:dyDescent="0.35"/>
    <row r="9121" customFormat="1" x14ac:dyDescent="0.35"/>
    <row r="9122" customFormat="1" x14ac:dyDescent="0.35"/>
    <row r="9123" customFormat="1" x14ac:dyDescent="0.35"/>
    <row r="9124" customFormat="1" x14ac:dyDescent="0.35"/>
    <row r="9125" customFormat="1" x14ac:dyDescent="0.35"/>
    <row r="9126" customFormat="1" x14ac:dyDescent="0.35"/>
    <row r="9127" customFormat="1" x14ac:dyDescent="0.35"/>
    <row r="9128" customFormat="1" x14ac:dyDescent="0.35"/>
    <row r="9129" customFormat="1" x14ac:dyDescent="0.35"/>
    <row r="9130" customFormat="1" x14ac:dyDescent="0.35"/>
    <row r="9131" customFormat="1" x14ac:dyDescent="0.35"/>
    <row r="9132" customFormat="1" x14ac:dyDescent="0.35"/>
    <row r="9133" customFormat="1" x14ac:dyDescent="0.35"/>
    <row r="9134" customFormat="1" x14ac:dyDescent="0.35"/>
    <row r="9135" customFormat="1" x14ac:dyDescent="0.35"/>
    <row r="9136" customFormat="1" x14ac:dyDescent="0.35"/>
    <row r="9137" customFormat="1" x14ac:dyDescent="0.35"/>
    <row r="9138" customFormat="1" x14ac:dyDescent="0.35"/>
    <row r="9139" customFormat="1" x14ac:dyDescent="0.35"/>
    <row r="9140" customFormat="1" x14ac:dyDescent="0.35"/>
    <row r="9141" customFormat="1" x14ac:dyDescent="0.35"/>
    <row r="9142" customFormat="1" x14ac:dyDescent="0.35"/>
    <row r="9143" customFormat="1" x14ac:dyDescent="0.35"/>
    <row r="9144" customFormat="1" x14ac:dyDescent="0.35"/>
    <row r="9145" customFormat="1" x14ac:dyDescent="0.35"/>
    <row r="9146" customFormat="1" x14ac:dyDescent="0.35"/>
    <row r="9147" customFormat="1" x14ac:dyDescent="0.35"/>
    <row r="9148" customFormat="1" x14ac:dyDescent="0.35"/>
    <row r="9149" customFormat="1" x14ac:dyDescent="0.35"/>
    <row r="9150" customFormat="1" x14ac:dyDescent="0.35"/>
    <row r="9151" customFormat="1" x14ac:dyDescent="0.35"/>
    <row r="9152" customFormat="1" x14ac:dyDescent="0.35"/>
    <row r="9153" customFormat="1" x14ac:dyDescent="0.35"/>
    <row r="9154" customFormat="1" x14ac:dyDescent="0.35"/>
    <row r="9155" customFormat="1" x14ac:dyDescent="0.35"/>
    <row r="9156" customFormat="1" x14ac:dyDescent="0.35"/>
    <row r="9157" customFormat="1" x14ac:dyDescent="0.35"/>
    <row r="9158" customFormat="1" x14ac:dyDescent="0.35"/>
    <row r="9159" customFormat="1" x14ac:dyDescent="0.35"/>
    <row r="9160" customFormat="1" x14ac:dyDescent="0.35"/>
    <row r="9161" customFormat="1" x14ac:dyDescent="0.35"/>
    <row r="9162" customFormat="1" x14ac:dyDescent="0.35"/>
    <row r="9163" customFormat="1" x14ac:dyDescent="0.35"/>
    <row r="9164" customFormat="1" x14ac:dyDescent="0.35"/>
    <row r="9165" customFormat="1" x14ac:dyDescent="0.35"/>
    <row r="9166" customFormat="1" x14ac:dyDescent="0.35"/>
    <row r="9167" customFormat="1" x14ac:dyDescent="0.35"/>
    <row r="9168" customFormat="1" x14ac:dyDescent="0.35"/>
    <row r="9169" customFormat="1" x14ac:dyDescent="0.35"/>
    <row r="9170" customFormat="1" x14ac:dyDescent="0.35"/>
    <row r="9171" customFormat="1" x14ac:dyDescent="0.35"/>
    <row r="9172" customFormat="1" x14ac:dyDescent="0.35"/>
    <row r="9173" customFormat="1" x14ac:dyDescent="0.35"/>
    <row r="9174" customFormat="1" x14ac:dyDescent="0.35"/>
    <row r="9175" customFormat="1" x14ac:dyDescent="0.35"/>
    <row r="9176" customFormat="1" x14ac:dyDescent="0.35"/>
    <row r="9177" customFormat="1" x14ac:dyDescent="0.35"/>
    <row r="9178" customFormat="1" x14ac:dyDescent="0.35"/>
    <row r="9179" customFormat="1" x14ac:dyDescent="0.35"/>
    <row r="9180" customFormat="1" x14ac:dyDescent="0.35"/>
    <row r="9181" customFormat="1" x14ac:dyDescent="0.35"/>
    <row r="9182" customFormat="1" x14ac:dyDescent="0.35"/>
    <row r="9183" customFormat="1" x14ac:dyDescent="0.35"/>
    <row r="9184" customFormat="1" x14ac:dyDescent="0.35"/>
    <row r="9185" customFormat="1" x14ac:dyDescent="0.35"/>
    <row r="9186" customFormat="1" x14ac:dyDescent="0.35"/>
    <row r="9187" customFormat="1" x14ac:dyDescent="0.35"/>
    <row r="9188" customFormat="1" x14ac:dyDescent="0.35"/>
    <row r="9189" customFormat="1" x14ac:dyDescent="0.35"/>
    <row r="9190" customFormat="1" x14ac:dyDescent="0.35"/>
    <row r="9191" customFormat="1" x14ac:dyDescent="0.35"/>
    <row r="9192" customFormat="1" x14ac:dyDescent="0.35"/>
    <row r="9193" customFormat="1" x14ac:dyDescent="0.35"/>
    <row r="9194" customFormat="1" x14ac:dyDescent="0.35"/>
    <row r="9195" customFormat="1" x14ac:dyDescent="0.35"/>
    <row r="9196" customFormat="1" x14ac:dyDescent="0.35"/>
    <row r="9197" customFormat="1" x14ac:dyDescent="0.35"/>
    <row r="9198" customFormat="1" x14ac:dyDescent="0.35"/>
    <row r="9199" customFormat="1" x14ac:dyDescent="0.35"/>
    <row r="9200" customFormat="1" x14ac:dyDescent="0.35"/>
    <row r="9201" customFormat="1" x14ac:dyDescent="0.35"/>
    <row r="9202" customFormat="1" x14ac:dyDescent="0.35"/>
    <row r="9203" customFormat="1" x14ac:dyDescent="0.35"/>
    <row r="9204" customFormat="1" x14ac:dyDescent="0.35"/>
    <row r="9205" customFormat="1" x14ac:dyDescent="0.35"/>
    <row r="9206" customFormat="1" x14ac:dyDescent="0.35"/>
    <row r="9207" customFormat="1" x14ac:dyDescent="0.35"/>
    <row r="9208" customFormat="1" x14ac:dyDescent="0.35"/>
    <row r="9209" customFormat="1" x14ac:dyDescent="0.35"/>
    <row r="9210" customFormat="1" x14ac:dyDescent="0.35"/>
    <row r="9211" customFormat="1" x14ac:dyDescent="0.35"/>
    <row r="9212" customFormat="1" x14ac:dyDescent="0.35"/>
    <row r="9213" customFormat="1" x14ac:dyDescent="0.35"/>
    <row r="9214" customFormat="1" x14ac:dyDescent="0.35"/>
    <row r="9215" customFormat="1" x14ac:dyDescent="0.35"/>
    <row r="9216" customFormat="1" x14ac:dyDescent="0.35"/>
    <row r="9217" customFormat="1" x14ac:dyDescent="0.35"/>
    <row r="9218" customFormat="1" x14ac:dyDescent="0.35"/>
    <row r="9219" customFormat="1" x14ac:dyDescent="0.35"/>
    <row r="9220" customFormat="1" x14ac:dyDescent="0.35"/>
    <row r="9221" customFormat="1" x14ac:dyDescent="0.35"/>
    <row r="9222" customFormat="1" x14ac:dyDescent="0.35"/>
    <row r="9223" customFormat="1" x14ac:dyDescent="0.35"/>
    <row r="9224" customFormat="1" x14ac:dyDescent="0.35"/>
    <row r="9225" customFormat="1" x14ac:dyDescent="0.35"/>
    <row r="9226" customFormat="1" x14ac:dyDescent="0.35"/>
    <row r="9227" customFormat="1" x14ac:dyDescent="0.35"/>
    <row r="9228" customFormat="1" x14ac:dyDescent="0.35"/>
    <row r="9229" customFormat="1" x14ac:dyDescent="0.35"/>
    <row r="9230" customFormat="1" x14ac:dyDescent="0.35"/>
    <row r="9231" customFormat="1" x14ac:dyDescent="0.35"/>
    <row r="9232" customFormat="1" x14ac:dyDescent="0.35"/>
    <row r="9233" customFormat="1" x14ac:dyDescent="0.35"/>
    <row r="9234" customFormat="1" x14ac:dyDescent="0.35"/>
    <row r="9235" customFormat="1" x14ac:dyDescent="0.35"/>
    <row r="9236" customFormat="1" x14ac:dyDescent="0.35"/>
    <row r="9237" customFormat="1" x14ac:dyDescent="0.35"/>
    <row r="9238" customFormat="1" x14ac:dyDescent="0.35"/>
    <row r="9239" customFormat="1" x14ac:dyDescent="0.35"/>
    <row r="9240" customFormat="1" x14ac:dyDescent="0.35"/>
    <row r="9241" customFormat="1" x14ac:dyDescent="0.35"/>
    <row r="9242" customFormat="1" x14ac:dyDescent="0.35"/>
    <row r="9243" customFormat="1" x14ac:dyDescent="0.35"/>
    <row r="9244" customFormat="1" x14ac:dyDescent="0.35"/>
    <row r="9245" customFormat="1" x14ac:dyDescent="0.35"/>
    <row r="9246" customFormat="1" x14ac:dyDescent="0.35"/>
    <row r="9247" customFormat="1" x14ac:dyDescent="0.35"/>
    <row r="9248" customFormat="1" x14ac:dyDescent="0.35"/>
    <row r="9249" customFormat="1" x14ac:dyDescent="0.35"/>
    <row r="9250" customFormat="1" x14ac:dyDescent="0.35"/>
    <row r="9251" customFormat="1" x14ac:dyDescent="0.35"/>
    <row r="9252" customFormat="1" x14ac:dyDescent="0.35"/>
    <row r="9253" customFormat="1" x14ac:dyDescent="0.35"/>
    <row r="9254" customFormat="1" x14ac:dyDescent="0.35"/>
    <row r="9255" customFormat="1" x14ac:dyDescent="0.35"/>
    <row r="9256" customFormat="1" x14ac:dyDescent="0.35"/>
    <row r="9257" customFormat="1" x14ac:dyDescent="0.35"/>
    <row r="9258" customFormat="1" x14ac:dyDescent="0.35"/>
    <row r="9259" customFormat="1" x14ac:dyDescent="0.35"/>
    <row r="9260" customFormat="1" x14ac:dyDescent="0.35"/>
    <row r="9261" customFormat="1" x14ac:dyDescent="0.35"/>
    <row r="9262" customFormat="1" x14ac:dyDescent="0.35"/>
    <row r="9263" customFormat="1" x14ac:dyDescent="0.35"/>
    <row r="9264" customFormat="1" x14ac:dyDescent="0.35"/>
    <row r="9265" customFormat="1" x14ac:dyDescent="0.35"/>
    <row r="9266" customFormat="1" x14ac:dyDescent="0.35"/>
    <row r="9267" customFormat="1" x14ac:dyDescent="0.35"/>
    <row r="9268" customFormat="1" x14ac:dyDescent="0.35"/>
    <row r="9269" customFormat="1" x14ac:dyDescent="0.35"/>
    <row r="9270" customFormat="1" x14ac:dyDescent="0.35"/>
    <row r="9271" customFormat="1" x14ac:dyDescent="0.35"/>
    <row r="9272" customFormat="1" x14ac:dyDescent="0.35"/>
    <row r="9273" customFormat="1" x14ac:dyDescent="0.35"/>
    <row r="9274" customFormat="1" x14ac:dyDescent="0.35"/>
    <row r="9275" customFormat="1" x14ac:dyDescent="0.35"/>
    <row r="9276" customFormat="1" x14ac:dyDescent="0.35"/>
    <row r="9277" customFormat="1" x14ac:dyDescent="0.35"/>
    <row r="9278" customFormat="1" x14ac:dyDescent="0.35"/>
    <row r="9279" customFormat="1" x14ac:dyDescent="0.35"/>
    <row r="9280" customFormat="1" x14ac:dyDescent="0.35"/>
    <row r="9281" customFormat="1" x14ac:dyDescent="0.35"/>
    <row r="9282" customFormat="1" x14ac:dyDescent="0.35"/>
    <row r="9283" customFormat="1" x14ac:dyDescent="0.35"/>
    <row r="9284" customFormat="1" x14ac:dyDescent="0.35"/>
    <row r="9285" customFormat="1" x14ac:dyDescent="0.35"/>
    <row r="9286" customFormat="1" x14ac:dyDescent="0.35"/>
    <row r="9287" customFormat="1" x14ac:dyDescent="0.35"/>
    <row r="9288" customFormat="1" x14ac:dyDescent="0.35"/>
    <row r="9289" customFormat="1" x14ac:dyDescent="0.35"/>
    <row r="9290" customFormat="1" x14ac:dyDescent="0.35"/>
    <row r="9291" customFormat="1" x14ac:dyDescent="0.35"/>
    <row r="9292" customFormat="1" x14ac:dyDescent="0.35"/>
    <row r="9293" customFormat="1" x14ac:dyDescent="0.35"/>
    <row r="9294" customFormat="1" x14ac:dyDescent="0.35"/>
    <row r="9295" customFormat="1" x14ac:dyDescent="0.35"/>
    <row r="9296" customFormat="1" x14ac:dyDescent="0.35"/>
    <row r="9297" customFormat="1" x14ac:dyDescent="0.35"/>
    <row r="9298" customFormat="1" x14ac:dyDescent="0.35"/>
    <row r="9299" customFormat="1" x14ac:dyDescent="0.35"/>
    <row r="9300" customFormat="1" x14ac:dyDescent="0.35"/>
    <row r="9301" customFormat="1" x14ac:dyDescent="0.35"/>
    <row r="9302" customFormat="1" x14ac:dyDescent="0.35"/>
    <row r="9303" customFormat="1" x14ac:dyDescent="0.35"/>
    <row r="9304" customFormat="1" x14ac:dyDescent="0.35"/>
    <row r="9305" customFormat="1" x14ac:dyDescent="0.35"/>
    <row r="9306" customFormat="1" x14ac:dyDescent="0.35"/>
    <row r="9307" customFormat="1" x14ac:dyDescent="0.35"/>
    <row r="9308" customFormat="1" x14ac:dyDescent="0.35"/>
    <row r="9309" customFormat="1" x14ac:dyDescent="0.35"/>
    <row r="9310" customFormat="1" x14ac:dyDescent="0.35"/>
    <row r="9311" customFormat="1" x14ac:dyDescent="0.35"/>
    <row r="9312" customFormat="1" x14ac:dyDescent="0.35"/>
    <row r="9313" customFormat="1" x14ac:dyDescent="0.35"/>
    <row r="9314" customFormat="1" x14ac:dyDescent="0.35"/>
    <row r="9315" customFormat="1" x14ac:dyDescent="0.35"/>
    <row r="9316" customFormat="1" x14ac:dyDescent="0.35"/>
    <row r="9317" customFormat="1" x14ac:dyDescent="0.35"/>
    <row r="9318" customFormat="1" x14ac:dyDescent="0.35"/>
    <row r="9319" customFormat="1" x14ac:dyDescent="0.35"/>
    <row r="9320" customFormat="1" x14ac:dyDescent="0.35"/>
    <row r="9321" customFormat="1" x14ac:dyDescent="0.35"/>
    <row r="9322" customFormat="1" x14ac:dyDescent="0.35"/>
    <row r="9323" customFormat="1" x14ac:dyDescent="0.35"/>
    <row r="9324" customFormat="1" x14ac:dyDescent="0.35"/>
    <row r="9325" customFormat="1" x14ac:dyDescent="0.35"/>
    <row r="9326" customFormat="1" x14ac:dyDescent="0.35"/>
    <row r="9327" customFormat="1" x14ac:dyDescent="0.35"/>
    <row r="9328" customFormat="1" x14ac:dyDescent="0.35"/>
    <row r="9329" customFormat="1" x14ac:dyDescent="0.35"/>
    <row r="9330" customFormat="1" x14ac:dyDescent="0.35"/>
    <row r="9331" customFormat="1" x14ac:dyDescent="0.35"/>
    <row r="9332" customFormat="1" x14ac:dyDescent="0.35"/>
    <row r="9333" customFormat="1" x14ac:dyDescent="0.35"/>
    <row r="9334" customFormat="1" x14ac:dyDescent="0.35"/>
    <row r="9335" customFormat="1" x14ac:dyDescent="0.35"/>
    <row r="9336" customFormat="1" x14ac:dyDescent="0.35"/>
    <row r="9337" customFormat="1" x14ac:dyDescent="0.35"/>
    <row r="9338" customFormat="1" x14ac:dyDescent="0.35"/>
    <row r="9339" customFormat="1" x14ac:dyDescent="0.35"/>
    <row r="9340" customFormat="1" x14ac:dyDescent="0.35"/>
    <row r="9341" customFormat="1" x14ac:dyDescent="0.35"/>
    <row r="9342" customFormat="1" x14ac:dyDescent="0.35"/>
    <row r="9343" customFormat="1" x14ac:dyDescent="0.35"/>
    <row r="9344" customFormat="1" x14ac:dyDescent="0.35"/>
    <row r="9345" customFormat="1" x14ac:dyDescent="0.35"/>
    <row r="9346" customFormat="1" x14ac:dyDescent="0.35"/>
    <row r="9347" customFormat="1" x14ac:dyDescent="0.35"/>
    <row r="9348" customFormat="1" x14ac:dyDescent="0.35"/>
    <row r="9349" customFormat="1" x14ac:dyDescent="0.35"/>
    <row r="9350" customFormat="1" x14ac:dyDescent="0.35"/>
    <row r="9351" customFormat="1" x14ac:dyDescent="0.35"/>
    <row r="9352" customFormat="1" x14ac:dyDescent="0.35"/>
    <row r="9353" customFormat="1" x14ac:dyDescent="0.35"/>
    <row r="9354" customFormat="1" x14ac:dyDescent="0.35"/>
    <row r="9355" customFormat="1" x14ac:dyDescent="0.35"/>
    <row r="9356" customFormat="1" x14ac:dyDescent="0.35"/>
    <row r="9357" customFormat="1" x14ac:dyDescent="0.35"/>
    <row r="9358" customFormat="1" x14ac:dyDescent="0.35"/>
    <row r="9359" customFormat="1" x14ac:dyDescent="0.35"/>
    <row r="9360" customFormat="1" x14ac:dyDescent="0.35"/>
    <row r="9361" customFormat="1" x14ac:dyDescent="0.35"/>
    <row r="9362" customFormat="1" x14ac:dyDescent="0.35"/>
    <row r="9363" customFormat="1" x14ac:dyDescent="0.35"/>
    <row r="9364" customFormat="1" x14ac:dyDescent="0.35"/>
    <row r="9365" customFormat="1" x14ac:dyDescent="0.35"/>
    <row r="9366" customFormat="1" x14ac:dyDescent="0.35"/>
    <row r="9367" customFormat="1" x14ac:dyDescent="0.35"/>
    <row r="9368" customFormat="1" x14ac:dyDescent="0.35"/>
    <row r="9369" customFormat="1" x14ac:dyDescent="0.35"/>
    <row r="9370" customFormat="1" x14ac:dyDescent="0.35"/>
    <row r="9371" customFormat="1" x14ac:dyDescent="0.35"/>
    <row r="9372" customFormat="1" x14ac:dyDescent="0.35"/>
    <row r="9373" customFormat="1" x14ac:dyDescent="0.35"/>
    <row r="9374" customFormat="1" x14ac:dyDescent="0.35"/>
    <row r="9375" customFormat="1" x14ac:dyDescent="0.35"/>
    <row r="9376" customFormat="1" x14ac:dyDescent="0.35"/>
    <row r="9377" customFormat="1" x14ac:dyDescent="0.35"/>
    <row r="9378" customFormat="1" x14ac:dyDescent="0.35"/>
    <row r="9379" customFormat="1" x14ac:dyDescent="0.35"/>
    <row r="9380" customFormat="1" x14ac:dyDescent="0.35"/>
    <row r="9381" customFormat="1" x14ac:dyDescent="0.35"/>
    <row r="9382" customFormat="1" x14ac:dyDescent="0.35"/>
    <row r="9383" customFormat="1" x14ac:dyDescent="0.35"/>
    <row r="9384" customFormat="1" x14ac:dyDescent="0.35"/>
    <row r="9385" customFormat="1" x14ac:dyDescent="0.35"/>
    <row r="9386" customFormat="1" x14ac:dyDescent="0.35"/>
    <row r="9387" customFormat="1" x14ac:dyDescent="0.35"/>
    <row r="9388" customFormat="1" x14ac:dyDescent="0.35"/>
    <row r="9389" customFormat="1" x14ac:dyDescent="0.35"/>
    <row r="9390" customFormat="1" x14ac:dyDescent="0.35"/>
    <row r="9391" customFormat="1" x14ac:dyDescent="0.35"/>
    <row r="9392" customFormat="1" x14ac:dyDescent="0.35"/>
    <row r="9393" customFormat="1" x14ac:dyDescent="0.35"/>
    <row r="9394" customFormat="1" x14ac:dyDescent="0.35"/>
    <row r="9395" customFormat="1" x14ac:dyDescent="0.35"/>
    <row r="9396" customFormat="1" x14ac:dyDescent="0.35"/>
    <row r="9397" customFormat="1" x14ac:dyDescent="0.35"/>
    <row r="9398" customFormat="1" x14ac:dyDescent="0.35"/>
    <row r="9399" customFormat="1" x14ac:dyDescent="0.35"/>
    <row r="9400" customFormat="1" x14ac:dyDescent="0.35"/>
    <row r="9401" customFormat="1" x14ac:dyDescent="0.35"/>
    <row r="9402" customFormat="1" x14ac:dyDescent="0.35"/>
    <row r="9403" customFormat="1" x14ac:dyDescent="0.35"/>
    <row r="9404" customFormat="1" x14ac:dyDescent="0.35"/>
    <row r="9405" customFormat="1" x14ac:dyDescent="0.35"/>
    <row r="9406" customFormat="1" x14ac:dyDescent="0.35"/>
    <row r="9407" customFormat="1" x14ac:dyDescent="0.35"/>
    <row r="9408" customFormat="1" x14ac:dyDescent="0.35"/>
    <row r="9409" customFormat="1" x14ac:dyDescent="0.35"/>
    <row r="9410" customFormat="1" x14ac:dyDescent="0.35"/>
    <row r="9411" customFormat="1" x14ac:dyDescent="0.35"/>
    <row r="9412" customFormat="1" x14ac:dyDescent="0.35"/>
    <row r="9413" customFormat="1" x14ac:dyDescent="0.35"/>
    <row r="9414" customFormat="1" x14ac:dyDescent="0.35"/>
    <row r="9415" customFormat="1" x14ac:dyDescent="0.35"/>
    <row r="9416" customFormat="1" x14ac:dyDescent="0.35"/>
    <row r="9417" customFormat="1" x14ac:dyDescent="0.35"/>
    <row r="9418" customFormat="1" x14ac:dyDescent="0.35"/>
    <row r="9419" customFormat="1" x14ac:dyDescent="0.35"/>
    <row r="9420" customFormat="1" x14ac:dyDescent="0.35"/>
    <row r="9421" customFormat="1" x14ac:dyDescent="0.35"/>
    <row r="9422" customFormat="1" x14ac:dyDescent="0.35"/>
    <row r="9423" customFormat="1" x14ac:dyDescent="0.35"/>
    <row r="9424" customFormat="1" x14ac:dyDescent="0.35"/>
    <row r="9425" customFormat="1" x14ac:dyDescent="0.35"/>
    <row r="9426" customFormat="1" x14ac:dyDescent="0.35"/>
    <row r="9427" customFormat="1" x14ac:dyDescent="0.35"/>
    <row r="9428" customFormat="1" x14ac:dyDescent="0.35"/>
    <row r="9429" customFormat="1" x14ac:dyDescent="0.35"/>
    <row r="9430" customFormat="1" x14ac:dyDescent="0.35"/>
    <row r="9431" customFormat="1" x14ac:dyDescent="0.35"/>
    <row r="9432" customFormat="1" x14ac:dyDescent="0.35"/>
    <row r="9433" customFormat="1" x14ac:dyDescent="0.35"/>
    <row r="9434" customFormat="1" x14ac:dyDescent="0.35"/>
    <row r="9435" customFormat="1" x14ac:dyDescent="0.35"/>
    <row r="9436" customFormat="1" x14ac:dyDescent="0.35"/>
    <row r="9437" customFormat="1" x14ac:dyDescent="0.35"/>
    <row r="9438" customFormat="1" x14ac:dyDescent="0.35"/>
    <row r="9439" customFormat="1" x14ac:dyDescent="0.35"/>
    <row r="9440" customFormat="1" x14ac:dyDescent="0.35"/>
    <row r="9441" customFormat="1" x14ac:dyDescent="0.35"/>
    <row r="9442" customFormat="1" x14ac:dyDescent="0.35"/>
    <row r="9443" customFormat="1" x14ac:dyDescent="0.35"/>
    <row r="9444" customFormat="1" x14ac:dyDescent="0.35"/>
    <row r="9445" customFormat="1" x14ac:dyDescent="0.35"/>
    <row r="9446" customFormat="1" x14ac:dyDescent="0.35"/>
    <row r="9447" customFormat="1" x14ac:dyDescent="0.35"/>
    <row r="9448" customFormat="1" x14ac:dyDescent="0.35"/>
    <row r="9449" customFormat="1" x14ac:dyDescent="0.35"/>
    <row r="9450" customFormat="1" x14ac:dyDescent="0.35"/>
    <row r="9451" customFormat="1" x14ac:dyDescent="0.35"/>
    <row r="9452" customFormat="1" x14ac:dyDescent="0.35"/>
    <row r="9453" customFormat="1" x14ac:dyDescent="0.35"/>
    <row r="9454" customFormat="1" x14ac:dyDescent="0.35"/>
    <row r="9455" customFormat="1" x14ac:dyDescent="0.35"/>
    <row r="9456" customFormat="1" x14ac:dyDescent="0.35"/>
    <row r="9457" customFormat="1" x14ac:dyDescent="0.35"/>
    <row r="9458" customFormat="1" x14ac:dyDescent="0.35"/>
    <row r="9459" customFormat="1" x14ac:dyDescent="0.35"/>
    <row r="9460" customFormat="1" x14ac:dyDescent="0.35"/>
    <row r="9461" customFormat="1" x14ac:dyDescent="0.35"/>
    <row r="9462" customFormat="1" x14ac:dyDescent="0.35"/>
    <row r="9463" customFormat="1" x14ac:dyDescent="0.35"/>
    <row r="9464" customFormat="1" x14ac:dyDescent="0.35"/>
    <row r="9465" customFormat="1" x14ac:dyDescent="0.35"/>
    <row r="9466" customFormat="1" x14ac:dyDescent="0.35"/>
    <row r="9467" customFormat="1" x14ac:dyDescent="0.35"/>
    <row r="9468" customFormat="1" x14ac:dyDescent="0.35"/>
    <row r="9469" customFormat="1" x14ac:dyDescent="0.35"/>
    <row r="9470" customFormat="1" x14ac:dyDescent="0.35"/>
    <row r="9471" customFormat="1" x14ac:dyDescent="0.35"/>
    <row r="9472" customFormat="1" x14ac:dyDescent="0.35"/>
    <row r="9473" customFormat="1" x14ac:dyDescent="0.35"/>
    <row r="9474" customFormat="1" x14ac:dyDescent="0.35"/>
    <row r="9475" customFormat="1" x14ac:dyDescent="0.35"/>
    <row r="9476" customFormat="1" x14ac:dyDescent="0.35"/>
    <row r="9477" customFormat="1" x14ac:dyDescent="0.35"/>
    <row r="9478" customFormat="1" x14ac:dyDescent="0.35"/>
    <row r="9479" customFormat="1" x14ac:dyDescent="0.35"/>
    <row r="9480" customFormat="1" x14ac:dyDescent="0.35"/>
    <row r="9481" customFormat="1" x14ac:dyDescent="0.35"/>
    <row r="9482" customFormat="1" x14ac:dyDescent="0.35"/>
    <row r="9483" customFormat="1" x14ac:dyDescent="0.35"/>
    <row r="9484" customFormat="1" x14ac:dyDescent="0.35"/>
    <row r="9485" customFormat="1" x14ac:dyDescent="0.35"/>
    <row r="9486" customFormat="1" x14ac:dyDescent="0.35"/>
    <row r="9487" customFormat="1" x14ac:dyDescent="0.35"/>
    <row r="9488" customFormat="1" x14ac:dyDescent="0.35"/>
    <row r="9489" customFormat="1" x14ac:dyDescent="0.35"/>
    <row r="9490" customFormat="1" x14ac:dyDescent="0.35"/>
    <row r="9491" customFormat="1" x14ac:dyDescent="0.35"/>
    <row r="9492" customFormat="1" x14ac:dyDescent="0.35"/>
    <row r="9493" customFormat="1" x14ac:dyDescent="0.35"/>
    <row r="9494" customFormat="1" x14ac:dyDescent="0.35"/>
    <row r="9495" customFormat="1" x14ac:dyDescent="0.35"/>
    <row r="9496" customFormat="1" x14ac:dyDescent="0.35"/>
    <row r="9497" customFormat="1" x14ac:dyDescent="0.35"/>
    <row r="9498" customFormat="1" x14ac:dyDescent="0.35"/>
    <row r="9499" customFormat="1" x14ac:dyDescent="0.35"/>
    <row r="9500" customFormat="1" x14ac:dyDescent="0.35"/>
    <row r="9501" customFormat="1" x14ac:dyDescent="0.35"/>
    <row r="9502" customFormat="1" x14ac:dyDescent="0.35"/>
    <row r="9503" customFormat="1" x14ac:dyDescent="0.35"/>
    <row r="9504" customFormat="1" x14ac:dyDescent="0.35"/>
    <row r="9505" customFormat="1" x14ac:dyDescent="0.35"/>
    <row r="9506" customFormat="1" x14ac:dyDescent="0.35"/>
    <row r="9507" customFormat="1" x14ac:dyDescent="0.35"/>
    <row r="9508" customFormat="1" x14ac:dyDescent="0.35"/>
    <row r="9509" customFormat="1" x14ac:dyDescent="0.35"/>
    <row r="9510" customFormat="1" x14ac:dyDescent="0.35"/>
    <row r="9511" customFormat="1" x14ac:dyDescent="0.35"/>
    <row r="9512" customFormat="1" x14ac:dyDescent="0.35"/>
    <row r="9513" customFormat="1" x14ac:dyDescent="0.35"/>
    <row r="9514" customFormat="1" x14ac:dyDescent="0.35"/>
    <row r="9515" customFormat="1" x14ac:dyDescent="0.35"/>
    <row r="9516" customFormat="1" x14ac:dyDescent="0.35"/>
    <row r="9517" customFormat="1" x14ac:dyDescent="0.35"/>
    <row r="9518" customFormat="1" x14ac:dyDescent="0.35"/>
    <row r="9519" customFormat="1" x14ac:dyDescent="0.35"/>
    <row r="9520" customFormat="1" x14ac:dyDescent="0.35"/>
    <row r="9521" customFormat="1" x14ac:dyDescent="0.35"/>
    <row r="9522" customFormat="1" x14ac:dyDescent="0.35"/>
    <row r="9523" customFormat="1" x14ac:dyDescent="0.35"/>
    <row r="9524" customFormat="1" x14ac:dyDescent="0.35"/>
    <row r="9525" customFormat="1" x14ac:dyDescent="0.35"/>
    <row r="9526" customFormat="1" x14ac:dyDescent="0.35"/>
    <row r="9527" customFormat="1" x14ac:dyDescent="0.35"/>
    <row r="9528" customFormat="1" x14ac:dyDescent="0.35"/>
    <row r="9529" customFormat="1" x14ac:dyDescent="0.35"/>
    <row r="9530" customFormat="1" x14ac:dyDescent="0.35"/>
    <row r="9531" customFormat="1" x14ac:dyDescent="0.35"/>
    <row r="9532" customFormat="1" x14ac:dyDescent="0.35"/>
    <row r="9533" customFormat="1" x14ac:dyDescent="0.35"/>
    <row r="9534" customFormat="1" x14ac:dyDescent="0.35"/>
    <row r="9535" customFormat="1" x14ac:dyDescent="0.35"/>
    <row r="9536" customFormat="1" x14ac:dyDescent="0.35"/>
    <row r="9537" customFormat="1" x14ac:dyDescent="0.35"/>
    <row r="9538" customFormat="1" x14ac:dyDescent="0.35"/>
    <row r="9539" customFormat="1" x14ac:dyDescent="0.35"/>
    <row r="9540" customFormat="1" x14ac:dyDescent="0.35"/>
    <row r="9541" customFormat="1" x14ac:dyDescent="0.35"/>
    <row r="9542" customFormat="1" x14ac:dyDescent="0.35"/>
    <row r="9543" customFormat="1" x14ac:dyDescent="0.35"/>
    <row r="9544" customFormat="1" x14ac:dyDescent="0.35"/>
    <row r="9545" customFormat="1" x14ac:dyDescent="0.35"/>
    <row r="9546" customFormat="1" x14ac:dyDescent="0.35"/>
    <row r="9547" customFormat="1" x14ac:dyDescent="0.35"/>
    <row r="9548" customFormat="1" x14ac:dyDescent="0.35"/>
    <row r="9549" customFormat="1" x14ac:dyDescent="0.35"/>
    <row r="9550" customFormat="1" x14ac:dyDescent="0.35"/>
    <row r="9551" customFormat="1" x14ac:dyDescent="0.35"/>
    <row r="9552" customFormat="1" x14ac:dyDescent="0.35"/>
    <row r="9553" customFormat="1" x14ac:dyDescent="0.35"/>
    <row r="9554" customFormat="1" x14ac:dyDescent="0.35"/>
    <row r="9555" customFormat="1" x14ac:dyDescent="0.35"/>
    <row r="9556" customFormat="1" x14ac:dyDescent="0.35"/>
    <row r="9557" customFormat="1" x14ac:dyDescent="0.35"/>
    <row r="9558" customFormat="1" x14ac:dyDescent="0.35"/>
    <row r="9559" customFormat="1" x14ac:dyDescent="0.35"/>
    <row r="9560" customFormat="1" x14ac:dyDescent="0.35"/>
    <row r="9561" customFormat="1" x14ac:dyDescent="0.35"/>
    <row r="9562" customFormat="1" x14ac:dyDescent="0.35"/>
    <row r="9563" customFormat="1" x14ac:dyDescent="0.35"/>
    <row r="9564" customFormat="1" x14ac:dyDescent="0.35"/>
    <row r="9565" customFormat="1" x14ac:dyDescent="0.35"/>
    <row r="9566" customFormat="1" x14ac:dyDescent="0.35"/>
    <row r="9567" customFormat="1" x14ac:dyDescent="0.35"/>
    <row r="9568" customFormat="1" x14ac:dyDescent="0.35"/>
    <row r="9569" customFormat="1" x14ac:dyDescent="0.35"/>
    <row r="9570" customFormat="1" x14ac:dyDescent="0.35"/>
    <row r="9571" customFormat="1" x14ac:dyDescent="0.35"/>
    <row r="9572" customFormat="1" x14ac:dyDescent="0.35"/>
    <row r="9573" customFormat="1" x14ac:dyDescent="0.35"/>
    <row r="9574" customFormat="1" x14ac:dyDescent="0.35"/>
    <row r="9575" customFormat="1" x14ac:dyDescent="0.35"/>
    <row r="9576" customFormat="1" x14ac:dyDescent="0.35"/>
    <row r="9577" customFormat="1" x14ac:dyDescent="0.35"/>
    <row r="9578" customFormat="1" x14ac:dyDescent="0.35"/>
    <row r="9579" customFormat="1" x14ac:dyDescent="0.35"/>
    <row r="9580" customFormat="1" x14ac:dyDescent="0.35"/>
    <row r="9581" customFormat="1" x14ac:dyDescent="0.35"/>
    <row r="9582" customFormat="1" x14ac:dyDescent="0.35"/>
    <row r="9583" customFormat="1" x14ac:dyDescent="0.35"/>
    <row r="9584" customFormat="1" x14ac:dyDescent="0.35"/>
    <row r="9585" customFormat="1" x14ac:dyDescent="0.35"/>
    <row r="9586" customFormat="1" x14ac:dyDescent="0.35"/>
    <row r="9587" customFormat="1" x14ac:dyDescent="0.35"/>
    <row r="9588" customFormat="1" x14ac:dyDescent="0.35"/>
    <row r="9589" customFormat="1" x14ac:dyDescent="0.35"/>
    <row r="9590" customFormat="1" x14ac:dyDescent="0.35"/>
    <row r="9591" customFormat="1" x14ac:dyDescent="0.35"/>
    <row r="9592" customFormat="1" x14ac:dyDescent="0.35"/>
    <row r="9593" customFormat="1" x14ac:dyDescent="0.35"/>
    <row r="9594" customFormat="1" x14ac:dyDescent="0.35"/>
    <row r="9595" customFormat="1" x14ac:dyDescent="0.35"/>
    <row r="9596" customFormat="1" x14ac:dyDescent="0.35"/>
    <row r="9597" customFormat="1" x14ac:dyDescent="0.35"/>
    <row r="9598" customFormat="1" x14ac:dyDescent="0.35"/>
    <row r="9599" customFormat="1" x14ac:dyDescent="0.35"/>
    <row r="9600" customFormat="1" x14ac:dyDescent="0.35"/>
    <row r="9601" customFormat="1" x14ac:dyDescent="0.35"/>
    <row r="9602" customFormat="1" x14ac:dyDescent="0.35"/>
    <row r="9603" customFormat="1" x14ac:dyDescent="0.35"/>
    <row r="9604" customFormat="1" x14ac:dyDescent="0.35"/>
    <row r="9605" customFormat="1" x14ac:dyDescent="0.35"/>
    <row r="9606" customFormat="1" x14ac:dyDescent="0.35"/>
    <row r="9607" customFormat="1" x14ac:dyDescent="0.35"/>
    <row r="9608" customFormat="1" x14ac:dyDescent="0.35"/>
    <row r="9609" customFormat="1" x14ac:dyDescent="0.35"/>
    <row r="9610" customFormat="1" x14ac:dyDescent="0.35"/>
    <row r="9611" customFormat="1" x14ac:dyDescent="0.35"/>
    <row r="9612" customFormat="1" x14ac:dyDescent="0.35"/>
    <row r="9613" customFormat="1" x14ac:dyDescent="0.35"/>
    <row r="9614" customFormat="1" x14ac:dyDescent="0.35"/>
    <row r="9615" customFormat="1" x14ac:dyDescent="0.35"/>
    <row r="9616" customFormat="1" x14ac:dyDescent="0.35"/>
    <row r="9617" customFormat="1" x14ac:dyDescent="0.35"/>
    <row r="9618" customFormat="1" x14ac:dyDescent="0.35"/>
    <row r="9619" customFormat="1" x14ac:dyDescent="0.35"/>
    <row r="9620" customFormat="1" x14ac:dyDescent="0.35"/>
    <row r="9621" customFormat="1" x14ac:dyDescent="0.35"/>
    <row r="9622" customFormat="1" x14ac:dyDescent="0.35"/>
    <row r="9623" customFormat="1" x14ac:dyDescent="0.35"/>
    <row r="9624" customFormat="1" x14ac:dyDescent="0.35"/>
    <row r="9625" customFormat="1" x14ac:dyDescent="0.35"/>
    <row r="9626" customFormat="1" x14ac:dyDescent="0.35"/>
    <row r="9627" customFormat="1" x14ac:dyDescent="0.35"/>
    <row r="9628" customFormat="1" x14ac:dyDescent="0.35"/>
    <row r="9629" customFormat="1" x14ac:dyDescent="0.35"/>
    <row r="9630" customFormat="1" x14ac:dyDescent="0.35"/>
    <row r="9631" customFormat="1" x14ac:dyDescent="0.35"/>
    <row r="9632" customFormat="1" x14ac:dyDescent="0.35"/>
    <row r="9633" customFormat="1" x14ac:dyDescent="0.35"/>
    <row r="9634" customFormat="1" x14ac:dyDescent="0.35"/>
    <row r="9635" customFormat="1" x14ac:dyDescent="0.35"/>
    <row r="9636" customFormat="1" x14ac:dyDescent="0.35"/>
    <row r="9637" customFormat="1" x14ac:dyDescent="0.35"/>
    <row r="9638" customFormat="1" x14ac:dyDescent="0.35"/>
    <row r="9639" customFormat="1" x14ac:dyDescent="0.35"/>
    <row r="9640" customFormat="1" x14ac:dyDescent="0.35"/>
    <row r="9641" customFormat="1" x14ac:dyDescent="0.35"/>
    <row r="9642" customFormat="1" x14ac:dyDescent="0.35"/>
    <row r="9643" customFormat="1" x14ac:dyDescent="0.35"/>
    <row r="9644" customFormat="1" x14ac:dyDescent="0.35"/>
    <row r="9645" customFormat="1" x14ac:dyDescent="0.35"/>
    <row r="9646" customFormat="1" x14ac:dyDescent="0.35"/>
    <row r="9647" customFormat="1" x14ac:dyDescent="0.35"/>
    <row r="9648" customFormat="1" x14ac:dyDescent="0.35"/>
    <row r="9649" customFormat="1" x14ac:dyDescent="0.35"/>
    <row r="9650" customFormat="1" x14ac:dyDescent="0.35"/>
    <row r="9651" customFormat="1" x14ac:dyDescent="0.35"/>
    <row r="9652" customFormat="1" x14ac:dyDescent="0.35"/>
    <row r="9653" customFormat="1" x14ac:dyDescent="0.35"/>
    <row r="9654" customFormat="1" x14ac:dyDescent="0.35"/>
    <row r="9655" customFormat="1" x14ac:dyDescent="0.35"/>
    <row r="9656" customFormat="1" x14ac:dyDescent="0.35"/>
    <row r="9657" customFormat="1" x14ac:dyDescent="0.35"/>
    <row r="9658" customFormat="1" x14ac:dyDescent="0.35"/>
    <row r="9659" customFormat="1" x14ac:dyDescent="0.35"/>
    <row r="9660" customFormat="1" x14ac:dyDescent="0.35"/>
    <row r="9661" customFormat="1" x14ac:dyDescent="0.35"/>
    <row r="9662" customFormat="1" x14ac:dyDescent="0.35"/>
    <row r="9663" customFormat="1" x14ac:dyDescent="0.35"/>
    <row r="9664" customFormat="1" x14ac:dyDescent="0.35"/>
    <row r="9665" customFormat="1" x14ac:dyDescent="0.35"/>
    <row r="9666" customFormat="1" x14ac:dyDescent="0.35"/>
    <row r="9667" customFormat="1" x14ac:dyDescent="0.35"/>
    <row r="9668" customFormat="1" x14ac:dyDescent="0.35"/>
    <row r="9669" customFormat="1" x14ac:dyDescent="0.35"/>
    <row r="9670" customFormat="1" x14ac:dyDescent="0.35"/>
    <row r="9671" customFormat="1" x14ac:dyDescent="0.35"/>
    <row r="9672" customFormat="1" x14ac:dyDescent="0.35"/>
    <row r="9673" customFormat="1" x14ac:dyDescent="0.35"/>
    <row r="9674" customFormat="1" x14ac:dyDescent="0.35"/>
    <row r="9675" customFormat="1" x14ac:dyDescent="0.35"/>
    <row r="9676" customFormat="1" x14ac:dyDescent="0.35"/>
    <row r="9677" customFormat="1" x14ac:dyDescent="0.35"/>
    <row r="9678" customFormat="1" x14ac:dyDescent="0.35"/>
    <row r="9679" customFormat="1" x14ac:dyDescent="0.35"/>
    <row r="9680" customFormat="1" x14ac:dyDescent="0.35"/>
    <row r="9681" customFormat="1" x14ac:dyDescent="0.35"/>
    <row r="9682" customFormat="1" x14ac:dyDescent="0.35"/>
    <row r="9683" customFormat="1" x14ac:dyDescent="0.35"/>
    <row r="9684" customFormat="1" x14ac:dyDescent="0.35"/>
    <row r="9685" customFormat="1" x14ac:dyDescent="0.35"/>
    <row r="9686" customFormat="1" x14ac:dyDescent="0.35"/>
    <row r="9687" customFormat="1" x14ac:dyDescent="0.35"/>
    <row r="9688" customFormat="1" x14ac:dyDescent="0.35"/>
    <row r="9689" customFormat="1" x14ac:dyDescent="0.35"/>
    <row r="9690" customFormat="1" x14ac:dyDescent="0.35"/>
    <row r="9691" customFormat="1" x14ac:dyDescent="0.35"/>
    <row r="9692" customFormat="1" x14ac:dyDescent="0.35"/>
    <row r="9693" customFormat="1" x14ac:dyDescent="0.35"/>
    <row r="9694" customFormat="1" x14ac:dyDescent="0.35"/>
    <row r="9695" customFormat="1" x14ac:dyDescent="0.35"/>
    <row r="9696" customFormat="1" x14ac:dyDescent="0.35"/>
    <row r="9697" customFormat="1" x14ac:dyDescent="0.35"/>
    <row r="9698" customFormat="1" x14ac:dyDescent="0.35"/>
    <row r="9699" customFormat="1" x14ac:dyDescent="0.35"/>
    <row r="9700" customFormat="1" x14ac:dyDescent="0.35"/>
    <row r="9701" customFormat="1" x14ac:dyDescent="0.35"/>
    <row r="9702" customFormat="1" x14ac:dyDescent="0.35"/>
    <row r="9703" customFormat="1" x14ac:dyDescent="0.35"/>
    <row r="9704" customFormat="1" x14ac:dyDescent="0.35"/>
    <row r="9705" customFormat="1" x14ac:dyDescent="0.35"/>
    <row r="9706" customFormat="1" x14ac:dyDescent="0.35"/>
    <row r="9707" customFormat="1" x14ac:dyDescent="0.35"/>
    <row r="9708" customFormat="1" x14ac:dyDescent="0.35"/>
    <row r="9709" customFormat="1" x14ac:dyDescent="0.35"/>
    <row r="9710" customFormat="1" x14ac:dyDescent="0.35"/>
    <row r="9711" customFormat="1" x14ac:dyDescent="0.35"/>
    <row r="9712" customFormat="1" x14ac:dyDescent="0.35"/>
    <row r="9713" customFormat="1" x14ac:dyDescent="0.35"/>
    <row r="9714" customFormat="1" x14ac:dyDescent="0.35"/>
    <row r="9715" customFormat="1" x14ac:dyDescent="0.35"/>
    <row r="9716" customFormat="1" x14ac:dyDescent="0.35"/>
    <row r="9717" customFormat="1" x14ac:dyDescent="0.35"/>
    <row r="9718" customFormat="1" x14ac:dyDescent="0.35"/>
    <row r="9719" customFormat="1" x14ac:dyDescent="0.35"/>
    <row r="9720" customFormat="1" x14ac:dyDescent="0.35"/>
    <row r="9721" customFormat="1" x14ac:dyDescent="0.35"/>
    <row r="9722" customFormat="1" x14ac:dyDescent="0.35"/>
    <row r="9723" customFormat="1" x14ac:dyDescent="0.35"/>
    <row r="9724" customFormat="1" x14ac:dyDescent="0.35"/>
    <row r="9725" customFormat="1" x14ac:dyDescent="0.35"/>
    <row r="9726" customFormat="1" x14ac:dyDescent="0.35"/>
    <row r="9727" customFormat="1" x14ac:dyDescent="0.35"/>
    <row r="9728" customFormat="1" x14ac:dyDescent="0.35"/>
    <row r="9729" customFormat="1" x14ac:dyDescent="0.35"/>
    <row r="9730" customFormat="1" x14ac:dyDescent="0.35"/>
    <row r="9731" customFormat="1" x14ac:dyDescent="0.35"/>
    <row r="9732" customFormat="1" x14ac:dyDescent="0.35"/>
    <row r="9733" customFormat="1" x14ac:dyDescent="0.35"/>
    <row r="9734" customFormat="1" x14ac:dyDescent="0.35"/>
    <row r="9735" customFormat="1" x14ac:dyDescent="0.35"/>
    <row r="9736" customFormat="1" x14ac:dyDescent="0.35"/>
    <row r="9737" customFormat="1" x14ac:dyDescent="0.35"/>
    <row r="9738" customFormat="1" x14ac:dyDescent="0.35"/>
    <row r="9739" customFormat="1" x14ac:dyDescent="0.35"/>
    <row r="9740" customFormat="1" x14ac:dyDescent="0.35"/>
    <row r="9741" customFormat="1" x14ac:dyDescent="0.35"/>
    <row r="9742" customFormat="1" x14ac:dyDescent="0.35"/>
    <row r="9743" customFormat="1" x14ac:dyDescent="0.35"/>
    <row r="9744" customFormat="1" x14ac:dyDescent="0.35"/>
    <row r="9745" customFormat="1" x14ac:dyDescent="0.35"/>
    <row r="9746" customFormat="1" x14ac:dyDescent="0.35"/>
    <row r="9747" customFormat="1" x14ac:dyDescent="0.35"/>
    <row r="9748" customFormat="1" x14ac:dyDescent="0.35"/>
    <row r="9749" customFormat="1" x14ac:dyDescent="0.35"/>
    <row r="9750" customFormat="1" x14ac:dyDescent="0.35"/>
    <row r="9751" customFormat="1" x14ac:dyDescent="0.35"/>
    <row r="9752" customFormat="1" x14ac:dyDescent="0.35"/>
    <row r="9753" customFormat="1" x14ac:dyDescent="0.35"/>
    <row r="9754" customFormat="1" x14ac:dyDescent="0.35"/>
    <row r="9755" customFormat="1" x14ac:dyDescent="0.35"/>
    <row r="9756" customFormat="1" x14ac:dyDescent="0.35"/>
    <row r="9757" customFormat="1" x14ac:dyDescent="0.35"/>
    <row r="9758" customFormat="1" x14ac:dyDescent="0.35"/>
    <row r="9759" customFormat="1" x14ac:dyDescent="0.35"/>
    <row r="9760" customFormat="1" x14ac:dyDescent="0.35"/>
    <row r="9761" customFormat="1" x14ac:dyDescent="0.35"/>
    <row r="9762" customFormat="1" x14ac:dyDescent="0.35"/>
    <row r="9763" customFormat="1" x14ac:dyDescent="0.35"/>
    <row r="9764" customFormat="1" x14ac:dyDescent="0.35"/>
    <row r="9765" customFormat="1" x14ac:dyDescent="0.35"/>
    <row r="9766" customFormat="1" x14ac:dyDescent="0.35"/>
    <row r="9767" customFormat="1" x14ac:dyDescent="0.35"/>
    <row r="9768" customFormat="1" x14ac:dyDescent="0.35"/>
    <row r="9769" customFormat="1" x14ac:dyDescent="0.35"/>
    <row r="9770" customFormat="1" x14ac:dyDescent="0.35"/>
    <row r="9771" customFormat="1" x14ac:dyDescent="0.35"/>
    <row r="9772" customFormat="1" x14ac:dyDescent="0.35"/>
    <row r="9773" customFormat="1" x14ac:dyDescent="0.35"/>
    <row r="9774" customFormat="1" x14ac:dyDescent="0.35"/>
    <row r="9775" customFormat="1" x14ac:dyDescent="0.35"/>
    <row r="9776" customFormat="1" x14ac:dyDescent="0.35"/>
    <row r="9777" customFormat="1" x14ac:dyDescent="0.35"/>
    <row r="9778" customFormat="1" x14ac:dyDescent="0.35"/>
    <row r="9779" customFormat="1" x14ac:dyDescent="0.35"/>
    <row r="9780" customFormat="1" x14ac:dyDescent="0.35"/>
    <row r="9781" customFormat="1" x14ac:dyDescent="0.35"/>
    <row r="9782" customFormat="1" x14ac:dyDescent="0.35"/>
    <row r="9783" customFormat="1" x14ac:dyDescent="0.35"/>
    <row r="9784" customFormat="1" x14ac:dyDescent="0.35"/>
    <row r="9785" customFormat="1" x14ac:dyDescent="0.35"/>
    <row r="9786" customFormat="1" x14ac:dyDescent="0.35"/>
    <row r="9787" customFormat="1" x14ac:dyDescent="0.35"/>
    <row r="9788" customFormat="1" x14ac:dyDescent="0.35"/>
    <row r="9789" customFormat="1" x14ac:dyDescent="0.35"/>
    <row r="9790" customFormat="1" x14ac:dyDescent="0.35"/>
    <row r="9791" customFormat="1" x14ac:dyDescent="0.35"/>
    <row r="9792" customFormat="1" x14ac:dyDescent="0.35"/>
    <row r="9793" customFormat="1" x14ac:dyDescent="0.35"/>
    <row r="9794" customFormat="1" x14ac:dyDescent="0.35"/>
    <row r="9795" customFormat="1" x14ac:dyDescent="0.35"/>
    <row r="9796" customFormat="1" x14ac:dyDescent="0.35"/>
    <row r="9797" customFormat="1" x14ac:dyDescent="0.35"/>
    <row r="9798" customFormat="1" x14ac:dyDescent="0.35"/>
    <row r="9799" customFormat="1" x14ac:dyDescent="0.35"/>
    <row r="9800" customFormat="1" x14ac:dyDescent="0.35"/>
    <row r="9801" customFormat="1" x14ac:dyDescent="0.35"/>
    <row r="9802" customFormat="1" x14ac:dyDescent="0.35"/>
    <row r="9803" customFormat="1" x14ac:dyDescent="0.35"/>
    <row r="9804" customFormat="1" x14ac:dyDescent="0.35"/>
    <row r="9805" customFormat="1" x14ac:dyDescent="0.35"/>
    <row r="9806" customFormat="1" x14ac:dyDescent="0.35"/>
    <row r="9807" customFormat="1" x14ac:dyDescent="0.35"/>
    <row r="9808" customFormat="1" x14ac:dyDescent="0.35"/>
    <row r="9809" customFormat="1" x14ac:dyDescent="0.35"/>
    <row r="9810" customFormat="1" x14ac:dyDescent="0.35"/>
    <row r="9811" customFormat="1" x14ac:dyDescent="0.35"/>
    <row r="9812" customFormat="1" x14ac:dyDescent="0.35"/>
    <row r="9813" customFormat="1" x14ac:dyDescent="0.35"/>
    <row r="9814" customFormat="1" x14ac:dyDescent="0.35"/>
    <row r="9815" customFormat="1" x14ac:dyDescent="0.35"/>
    <row r="9816" customFormat="1" x14ac:dyDescent="0.35"/>
    <row r="9817" customFormat="1" x14ac:dyDescent="0.35"/>
    <row r="9818" customFormat="1" x14ac:dyDescent="0.35"/>
    <row r="9819" customFormat="1" x14ac:dyDescent="0.35"/>
    <row r="9820" customFormat="1" x14ac:dyDescent="0.35"/>
    <row r="9821" customFormat="1" x14ac:dyDescent="0.35"/>
    <row r="9822" customFormat="1" x14ac:dyDescent="0.35"/>
    <row r="9823" customFormat="1" x14ac:dyDescent="0.35"/>
    <row r="9824" customFormat="1" x14ac:dyDescent="0.35"/>
    <row r="9825" customFormat="1" x14ac:dyDescent="0.35"/>
    <row r="9826" customFormat="1" x14ac:dyDescent="0.35"/>
    <row r="9827" customFormat="1" x14ac:dyDescent="0.35"/>
    <row r="9828" customFormat="1" x14ac:dyDescent="0.35"/>
    <row r="9829" customFormat="1" x14ac:dyDescent="0.35"/>
    <row r="9830" customFormat="1" x14ac:dyDescent="0.35"/>
    <row r="9831" customFormat="1" x14ac:dyDescent="0.35"/>
    <row r="9832" customFormat="1" x14ac:dyDescent="0.35"/>
    <row r="9833" customFormat="1" x14ac:dyDescent="0.35"/>
    <row r="9834" customFormat="1" x14ac:dyDescent="0.35"/>
    <row r="9835" customFormat="1" x14ac:dyDescent="0.35"/>
    <row r="9836" customFormat="1" x14ac:dyDescent="0.35"/>
    <row r="9837" customFormat="1" x14ac:dyDescent="0.35"/>
    <row r="9838" customFormat="1" x14ac:dyDescent="0.35"/>
    <row r="9839" customFormat="1" x14ac:dyDescent="0.35"/>
    <row r="9840" customFormat="1" x14ac:dyDescent="0.35"/>
    <row r="9841" customFormat="1" x14ac:dyDescent="0.35"/>
    <row r="9842" customFormat="1" x14ac:dyDescent="0.35"/>
    <row r="9843" customFormat="1" x14ac:dyDescent="0.35"/>
    <row r="9844" customFormat="1" x14ac:dyDescent="0.35"/>
    <row r="9845" customFormat="1" x14ac:dyDescent="0.35"/>
    <row r="9846" customFormat="1" x14ac:dyDescent="0.35"/>
    <row r="9847" customFormat="1" x14ac:dyDescent="0.35"/>
    <row r="9848" customFormat="1" x14ac:dyDescent="0.35"/>
    <row r="9849" customFormat="1" x14ac:dyDescent="0.35"/>
    <row r="9850" customFormat="1" x14ac:dyDescent="0.35"/>
    <row r="9851" customFormat="1" x14ac:dyDescent="0.35"/>
    <row r="9852" customFormat="1" x14ac:dyDescent="0.35"/>
    <row r="9853" customFormat="1" x14ac:dyDescent="0.35"/>
    <row r="9854" customFormat="1" x14ac:dyDescent="0.35"/>
    <row r="9855" customFormat="1" x14ac:dyDescent="0.35"/>
    <row r="9856" customFormat="1" x14ac:dyDescent="0.35"/>
    <row r="9857" customFormat="1" x14ac:dyDescent="0.35"/>
    <row r="9858" customFormat="1" x14ac:dyDescent="0.35"/>
    <row r="9859" customFormat="1" x14ac:dyDescent="0.35"/>
    <row r="9860" customFormat="1" x14ac:dyDescent="0.35"/>
    <row r="9861" customFormat="1" x14ac:dyDescent="0.35"/>
    <row r="9862" customFormat="1" x14ac:dyDescent="0.35"/>
    <row r="9863" customFormat="1" x14ac:dyDescent="0.35"/>
    <row r="9864" customFormat="1" x14ac:dyDescent="0.35"/>
    <row r="9865" customFormat="1" x14ac:dyDescent="0.35"/>
    <row r="9866" customFormat="1" x14ac:dyDescent="0.35"/>
    <row r="9867" customFormat="1" x14ac:dyDescent="0.35"/>
    <row r="9868" customFormat="1" x14ac:dyDescent="0.35"/>
    <row r="9869" customFormat="1" x14ac:dyDescent="0.35"/>
    <row r="9870" customFormat="1" x14ac:dyDescent="0.35"/>
    <row r="9871" customFormat="1" x14ac:dyDescent="0.35"/>
    <row r="9872" customFormat="1" x14ac:dyDescent="0.35"/>
    <row r="9873" customFormat="1" x14ac:dyDescent="0.35"/>
    <row r="9874" customFormat="1" x14ac:dyDescent="0.35"/>
    <row r="9875" customFormat="1" x14ac:dyDescent="0.35"/>
    <row r="9876" customFormat="1" x14ac:dyDescent="0.35"/>
    <row r="9877" customFormat="1" x14ac:dyDescent="0.35"/>
    <row r="9878" customFormat="1" x14ac:dyDescent="0.35"/>
    <row r="9879" customFormat="1" x14ac:dyDescent="0.35"/>
    <row r="9880" customFormat="1" x14ac:dyDescent="0.35"/>
    <row r="9881" customFormat="1" x14ac:dyDescent="0.35"/>
    <row r="9882" customFormat="1" x14ac:dyDescent="0.35"/>
    <row r="9883" customFormat="1" x14ac:dyDescent="0.35"/>
    <row r="9884" customFormat="1" x14ac:dyDescent="0.35"/>
    <row r="9885" customFormat="1" x14ac:dyDescent="0.35"/>
    <row r="9886" customFormat="1" x14ac:dyDescent="0.35"/>
    <row r="9887" customFormat="1" x14ac:dyDescent="0.35"/>
    <row r="9888" customFormat="1" x14ac:dyDescent="0.35"/>
    <row r="9889" customFormat="1" x14ac:dyDescent="0.35"/>
    <row r="9890" customFormat="1" x14ac:dyDescent="0.35"/>
    <row r="9891" customFormat="1" x14ac:dyDescent="0.35"/>
    <row r="9892" customFormat="1" x14ac:dyDescent="0.35"/>
    <row r="9893" customFormat="1" x14ac:dyDescent="0.35"/>
    <row r="9894" customFormat="1" x14ac:dyDescent="0.35"/>
    <row r="9895" customFormat="1" x14ac:dyDescent="0.35"/>
    <row r="9896" customFormat="1" x14ac:dyDescent="0.35"/>
    <row r="9897" customFormat="1" x14ac:dyDescent="0.35"/>
    <row r="9898" customFormat="1" x14ac:dyDescent="0.35"/>
    <row r="9899" customFormat="1" x14ac:dyDescent="0.35"/>
    <row r="9900" customFormat="1" x14ac:dyDescent="0.35"/>
    <row r="9901" customFormat="1" x14ac:dyDescent="0.35"/>
    <row r="9902" customFormat="1" x14ac:dyDescent="0.35"/>
    <row r="9903" customFormat="1" x14ac:dyDescent="0.35"/>
    <row r="9904" customFormat="1" x14ac:dyDescent="0.35"/>
    <row r="9905" customFormat="1" x14ac:dyDescent="0.35"/>
    <row r="9906" customFormat="1" x14ac:dyDescent="0.35"/>
    <row r="9907" customFormat="1" x14ac:dyDescent="0.35"/>
    <row r="9908" customFormat="1" x14ac:dyDescent="0.35"/>
    <row r="9909" customFormat="1" x14ac:dyDescent="0.35"/>
    <row r="9910" customFormat="1" x14ac:dyDescent="0.35"/>
    <row r="9911" customFormat="1" x14ac:dyDescent="0.35"/>
    <row r="9912" customFormat="1" x14ac:dyDescent="0.35"/>
    <row r="9913" customFormat="1" x14ac:dyDescent="0.35"/>
    <row r="9914" customFormat="1" x14ac:dyDescent="0.35"/>
    <row r="9915" customFormat="1" x14ac:dyDescent="0.35"/>
    <row r="9916" customFormat="1" x14ac:dyDescent="0.35"/>
    <row r="9917" customFormat="1" x14ac:dyDescent="0.35"/>
    <row r="9918" customFormat="1" x14ac:dyDescent="0.35"/>
    <row r="9919" customFormat="1" x14ac:dyDescent="0.35"/>
    <row r="9920" customFormat="1" x14ac:dyDescent="0.35"/>
    <row r="9921" customFormat="1" x14ac:dyDescent="0.35"/>
    <row r="9922" customFormat="1" x14ac:dyDescent="0.35"/>
    <row r="9923" customFormat="1" x14ac:dyDescent="0.35"/>
    <row r="9924" customFormat="1" x14ac:dyDescent="0.35"/>
    <row r="9925" customFormat="1" x14ac:dyDescent="0.35"/>
    <row r="9926" customFormat="1" x14ac:dyDescent="0.35"/>
    <row r="9927" customFormat="1" x14ac:dyDescent="0.35"/>
    <row r="9928" customFormat="1" x14ac:dyDescent="0.35"/>
    <row r="9929" customFormat="1" x14ac:dyDescent="0.35"/>
    <row r="9930" customFormat="1" x14ac:dyDescent="0.35"/>
    <row r="9931" customFormat="1" x14ac:dyDescent="0.35"/>
    <row r="9932" customFormat="1" x14ac:dyDescent="0.35"/>
    <row r="9933" customFormat="1" x14ac:dyDescent="0.35"/>
    <row r="9934" customFormat="1" x14ac:dyDescent="0.35"/>
    <row r="9935" customFormat="1" x14ac:dyDescent="0.35"/>
    <row r="9936" customFormat="1" x14ac:dyDescent="0.35"/>
    <row r="9937" customFormat="1" x14ac:dyDescent="0.35"/>
    <row r="9938" customFormat="1" x14ac:dyDescent="0.35"/>
    <row r="9939" customFormat="1" x14ac:dyDescent="0.35"/>
    <row r="9940" customFormat="1" x14ac:dyDescent="0.35"/>
    <row r="9941" customFormat="1" x14ac:dyDescent="0.35"/>
    <row r="9942" customFormat="1" x14ac:dyDescent="0.35"/>
    <row r="9943" customFormat="1" x14ac:dyDescent="0.35"/>
    <row r="9944" customFormat="1" x14ac:dyDescent="0.35"/>
    <row r="9945" customFormat="1" x14ac:dyDescent="0.35"/>
    <row r="9946" customFormat="1" x14ac:dyDescent="0.35"/>
    <row r="9947" customFormat="1" x14ac:dyDescent="0.35"/>
    <row r="9948" customFormat="1" x14ac:dyDescent="0.35"/>
    <row r="9949" customFormat="1" x14ac:dyDescent="0.35"/>
    <row r="9950" customFormat="1" x14ac:dyDescent="0.35"/>
    <row r="9951" customFormat="1" x14ac:dyDescent="0.35"/>
    <row r="9952" customFormat="1" x14ac:dyDescent="0.35"/>
    <row r="9953" customFormat="1" x14ac:dyDescent="0.35"/>
    <row r="9954" customFormat="1" x14ac:dyDescent="0.35"/>
    <row r="9955" customFormat="1" x14ac:dyDescent="0.35"/>
    <row r="9956" customFormat="1" x14ac:dyDescent="0.35"/>
    <row r="9957" customFormat="1" x14ac:dyDescent="0.35"/>
    <row r="9958" customFormat="1" x14ac:dyDescent="0.35"/>
    <row r="9959" customFormat="1" x14ac:dyDescent="0.35"/>
    <row r="9960" customFormat="1" x14ac:dyDescent="0.35"/>
    <row r="9961" customFormat="1" x14ac:dyDescent="0.35"/>
    <row r="9962" customFormat="1" x14ac:dyDescent="0.35"/>
    <row r="9963" customFormat="1" x14ac:dyDescent="0.35"/>
    <row r="9964" customFormat="1" x14ac:dyDescent="0.35"/>
    <row r="9965" customFormat="1" x14ac:dyDescent="0.35"/>
    <row r="9966" customFormat="1" x14ac:dyDescent="0.35"/>
    <row r="9967" customFormat="1" x14ac:dyDescent="0.35"/>
    <row r="9968" customFormat="1" x14ac:dyDescent="0.35"/>
    <row r="9969" customFormat="1" x14ac:dyDescent="0.35"/>
    <row r="9970" customFormat="1" x14ac:dyDescent="0.35"/>
    <row r="9971" customFormat="1" x14ac:dyDescent="0.35"/>
    <row r="9972" customFormat="1" x14ac:dyDescent="0.35"/>
    <row r="9973" customFormat="1" x14ac:dyDescent="0.35"/>
    <row r="9974" customFormat="1" x14ac:dyDescent="0.35"/>
    <row r="9975" customFormat="1" x14ac:dyDescent="0.35"/>
    <row r="9976" customFormat="1" x14ac:dyDescent="0.35"/>
    <row r="9977" customFormat="1" x14ac:dyDescent="0.35"/>
    <row r="9978" customFormat="1" x14ac:dyDescent="0.35"/>
    <row r="9979" customFormat="1" x14ac:dyDescent="0.35"/>
    <row r="9980" customFormat="1" x14ac:dyDescent="0.35"/>
    <row r="9981" customFormat="1" x14ac:dyDescent="0.35"/>
    <row r="9982" customFormat="1" x14ac:dyDescent="0.35"/>
    <row r="9983" customFormat="1" x14ac:dyDescent="0.35"/>
    <row r="9984" customFormat="1" x14ac:dyDescent="0.35"/>
    <row r="9985" customFormat="1" x14ac:dyDescent="0.35"/>
    <row r="9986" customFormat="1" x14ac:dyDescent="0.35"/>
    <row r="9987" customFormat="1" x14ac:dyDescent="0.35"/>
    <row r="9988" customFormat="1" x14ac:dyDescent="0.35"/>
    <row r="9989" customFormat="1" x14ac:dyDescent="0.35"/>
    <row r="9990" customFormat="1" x14ac:dyDescent="0.35"/>
    <row r="9991" customFormat="1" x14ac:dyDescent="0.35"/>
    <row r="9992" customFormat="1" x14ac:dyDescent="0.35"/>
    <row r="9993" customFormat="1" x14ac:dyDescent="0.35"/>
    <row r="9994" customFormat="1" x14ac:dyDescent="0.35"/>
    <row r="9995" customFormat="1" x14ac:dyDescent="0.35"/>
    <row r="9996" customFormat="1" x14ac:dyDescent="0.35"/>
    <row r="9997" customFormat="1" x14ac:dyDescent="0.35"/>
    <row r="9998" customFormat="1" x14ac:dyDescent="0.35"/>
    <row r="9999" customFormat="1" x14ac:dyDescent="0.35"/>
    <row r="10000" customFormat="1" x14ac:dyDescent="0.35"/>
    <row r="10001" customFormat="1" x14ac:dyDescent="0.35"/>
    <row r="10002" customFormat="1" x14ac:dyDescent="0.35"/>
    <row r="10003" customFormat="1" x14ac:dyDescent="0.35"/>
    <row r="10004" customFormat="1" x14ac:dyDescent="0.35"/>
    <row r="10005" customFormat="1" x14ac:dyDescent="0.35"/>
    <row r="10006" customFormat="1" x14ac:dyDescent="0.35"/>
    <row r="10007" customFormat="1" x14ac:dyDescent="0.35"/>
    <row r="10008" customFormat="1" x14ac:dyDescent="0.35"/>
    <row r="10009" customFormat="1" x14ac:dyDescent="0.35"/>
    <row r="10010" customFormat="1" x14ac:dyDescent="0.35"/>
    <row r="10011" customFormat="1" x14ac:dyDescent="0.35"/>
    <row r="10012" customFormat="1" x14ac:dyDescent="0.35"/>
    <row r="10013" customFormat="1" x14ac:dyDescent="0.35"/>
    <row r="10014" customFormat="1" x14ac:dyDescent="0.35"/>
    <row r="10015" customFormat="1" x14ac:dyDescent="0.35"/>
    <row r="10016" customFormat="1" x14ac:dyDescent="0.35"/>
    <row r="10017" customFormat="1" x14ac:dyDescent="0.35"/>
    <row r="10018" customFormat="1" x14ac:dyDescent="0.35"/>
    <row r="10019" customFormat="1" x14ac:dyDescent="0.35"/>
    <row r="10020" customFormat="1" x14ac:dyDescent="0.35"/>
    <row r="10021" customFormat="1" x14ac:dyDescent="0.35"/>
    <row r="10022" customFormat="1" x14ac:dyDescent="0.35"/>
    <row r="10023" customFormat="1" x14ac:dyDescent="0.35"/>
    <row r="10024" customFormat="1" x14ac:dyDescent="0.35"/>
    <row r="10025" customFormat="1" x14ac:dyDescent="0.35"/>
    <row r="10026" customFormat="1" x14ac:dyDescent="0.35"/>
    <row r="10027" customFormat="1" x14ac:dyDescent="0.35"/>
    <row r="10028" customFormat="1" x14ac:dyDescent="0.35"/>
    <row r="10029" customFormat="1" x14ac:dyDescent="0.35"/>
    <row r="10030" customFormat="1" x14ac:dyDescent="0.35"/>
    <row r="10031" customFormat="1" x14ac:dyDescent="0.35"/>
    <row r="10032" customFormat="1" x14ac:dyDescent="0.35"/>
    <row r="10033" customFormat="1" x14ac:dyDescent="0.35"/>
    <row r="10034" customFormat="1" x14ac:dyDescent="0.35"/>
    <row r="10035" customFormat="1" x14ac:dyDescent="0.35"/>
    <row r="10036" customFormat="1" x14ac:dyDescent="0.35"/>
    <row r="10037" customFormat="1" x14ac:dyDescent="0.35"/>
    <row r="10038" customFormat="1" x14ac:dyDescent="0.35"/>
    <row r="10039" customFormat="1" x14ac:dyDescent="0.35"/>
    <row r="10040" customFormat="1" x14ac:dyDescent="0.35"/>
    <row r="10041" customFormat="1" x14ac:dyDescent="0.35"/>
    <row r="10042" customFormat="1" x14ac:dyDescent="0.35"/>
    <row r="10043" customFormat="1" x14ac:dyDescent="0.35"/>
    <row r="10044" customFormat="1" x14ac:dyDescent="0.35"/>
    <row r="10045" customFormat="1" x14ac:dyDescent="0.35"/>
    <row r="10046" customFormat="1" x14ac:dyDescent="0.35"/>
    <row r="10047" customFormat="1" x14ac:dyDescent="0.35"/>
    <row r="10048" customFormat="1" x14ac:dyDescent="0.35"/>
    <row r="10049" customFormat="1" x14ac:dyDescent="0.35"/>
    <row r="10050" customFormat="1" x14ac:dyDescent="0.35"/>
    <row r="10051" customFormat="1" x14ac:dyDescent="0.35"/>
    <row r="10052" customFormat="1" x14ac:dyDescent="0.35"/>
    <row r="10053" customFormat="1" x14ac:dyDescent="0.35"/>
    <row r="10054" customFormat="1" x14ac:dyDescent="0.35"/>
    <row r="10055" customFormat="1" x14ac:dyDescent="0.35"/>
    <row r="10056" customFormat="1" x14ac:dyDescent="0.35"/>
    <row r="10057" customFormat="1" x14ac:dyDescent="0.35"/>
    <row r="10058" customFormat="1" x14ac:dyDescent="0.35"/>
    <row r="10059" customFormat="1" x14ac:dyDescent="0.35"/>
    <row r="10060" customFormat="1" x14ac:dyDescent="0.35"/>
    <row r="10061" customFormat="1" x14ac:dyDescent="0.35"/>
    <row r="10062" customFormat="1" x14ac:dyDescent="0.35"/>
    <row r="10063" customFormat="1" x14ac:dyDescent="0.35"/>
    <row r="10064" customFormat="1" x14ac:dyDescent="0.35"/>
    <row r="10065" customFormat="1" x14ac:dyDescent="0.35"/>
    <row r="10066" customFormat="1" x14ac:dyDescent="0.35"/>
    <row r="10067" customFormat="1" x14ac:dyDescent="0.35"/>
    <row r="10068" customFormat="1" x14ac:dyDescent="0.35"/>
    <row r="10069" customFormat="1" x14ac:dyDescent="0.35"/>
    <row r="10070" customFormat="1" x14ac:dyDescent="0.35"/>
    <row r="10071" customFormat="1" x14ac:dyDescent="0.35"/>
    <row r="10072" customFormat="1" x14ac:dyDescent="0.35"/>
    <row r="10073" customFormat="1" x14ac:dyDescent="0.35"/>
    <row r="10074" customFormat="1" x14ac:dyDescent="0.35"/>
    <row r="10075" customFormat="1" x14ac:dyDescent="0.35"/>
    <row r="10076" customFormat="1" x14ac:dyDescent="0.35"/>
    <row r="10077" customFormat="1" x14ac:dyDescent="0.35"/>
    <row r="10078" customFormat="1" x14ac:dyDescent="0.35"/>
    <row r="10079" customFormat="1" x14ac:dyDescent="0.35"/>
    <row r="10080" customFormat="1" x14ac:dyDescent="0.35"/>
    <row r="10081" customFormat="1" x14ac:dyDescent="0.35"/>
    <row r="10082" customFormat="1" x14ac:dyDescent="0.35"/>
    <row r="10083" customFormat="1" x14ac:dyDescent="0.35"/>
    <row r="10084" customFormat="1" x14ac:dyDescent="0.35"/>
    <row r="10085" customFormat="1" x14ac:dyDescent="0.35"/>
    <row r="10086" customFormat="1" x14ac:dyDescent="0.35"/>
    <row r="10087" customFormat="1" x14ac:dyDescent="0.35"/>
    <row r="10088" customFormat="1" x14ac:dyDescent="0.35"/>
    <row r="10089" customFormat="1" x14ac:dyDescent="0.35"/>
    <row r="10090" customFormat="1" x14ac:dyDescent="0.35"/>
    <row r="10091" customFormat="1" x14ac:dyDescent="0.35"/>
    <row r="10092" customFormat="1" x14ac:dyDescent="0.35"/>
    <row r="10093" customFormat="1" x14ac:dyDescent="0.35"/>
    <row r="10094" customFormat="1" x14ac:dyDescent="0.35"/>
    <row r="10095" customFormat="1" x14ac:dyDescent="0.35"/>
    <row r="10096" customFormat="1" x14ac:dyDescent="0.35"/>
    <row r="10097" customFormat="1" x14ac:dyDescent="0.35"/>
    <row r="10098" customFormat="1" x14ac:dyDescent="0.35"/>
    <row r="10099" customFormat="1" x14ac:dyDescent="0.35"/>
    <row r="10100" customFormat="1" x14ac:dyDescent="0.35"/>
    <row r="10101" customFormat="1" x14ac:dyDescent="0.35"/>
    <row r="10102" customFormat="1" x14ac:dyDescent="0.35"/>
    <row r="10103" customFormat="1" x14ac:dyDescent="0.35"/>
    <row r="10104" customFormat="1" x14ac:dyDescent="0.35"/>
    <row r="10105" customFormat="1" x14ac:dyDescent="0.35"/>
    <row r="10106" customFormat="1" x14ac:dyDescent="0.35"/>
    <row r="10107" customFormat="1" x14ac:dyDescent="0.35"/>
    <row r="10108" customFormat="1" x14ac:dyDescent="0.35"/>
    <row r="10109" customFormat="1" x14ac:dyDescent="0.35"/>
    <row r="10110" customFormat="1" x14ac:dyDescent="0.35"/>
    <row r="10111" customFormat="1" x14ac:dyDescent="0.35"/>
    <row r="10112" customFormat="1" x14ac:dyDescent="0.35"/>
    <row r="10113" customFormat="1" x14ac:dyDescent="0.35"/>
    <row r="10114" customFormat="1" x14ac:dyDescent="0.35"/>
    <row r="10115" customFormat="1" x14ac:dyDescent="0.35"/>
    <row r="10116" customFormat="1" x14ac:dyDescent="0.35"/>
    <row r="10117" customFormat="1" x14ac:dyDescent="0.35"/>
    <row r="10118" customFormat="1" x14ac:dyDescent="0.35"/>
    <row r="10119" customFormat="1" x14ac:dyDescent="0.35"/>
    <row r="10120" customFormat="1" x14ac:dyDescent="0.35"/>
    <row r="10121" customFormat="1" x14ac:dyDescent="0.35"/>
    <row r="10122" customFormat="1" x14ac:dyDescent="0.35"/>
    <row r="10123" customFormat="1" x14ac:dyDescent="0.35"/>
    <row r="10124" customFormat="1" x14ac:dyDescent="0.35"/>
    <row r="10125" customFormat="1" x14ac:dyDescent="0.35"/>
    <row r="10126" customFormat="1" x14ac:dyDescent="0.35"/>
    <row r="10127" customFormat="1" x14ac:dyDescent="0.35"/>
    <row r="10128" customFormat="1" x14ac:dyDescent="0.35"/>
    <row r="10129" customFormat="1" x14ac:dyDescent="0.35"/>
    <row r="10130" customFormat="1" x14ac:dyDescent="0.35"/>
    <row r="10131" customFormat="1" x14ac:dyDescent="0.35"/>
    <row r="10132" customFormat="1" x14ac:dyDescent="0.35"/>
    <row r="10133" customFormat="1" x14ac:dyDescent="0.35"/>
    <row r="10134" customFormat="1" x14ac:dyDescent="0.35"/>
    <row r="10135" customFormat="1" x14ac:dyDescent="0.35"/>
    <row r="10136" customFormat="1" x14ac:dyDescent="0.35"/>
    <row r="10137" customFormat="1" x14ac:dyDescent="0.35"/>
    <row r="10138" customFormat="1" x14ac:dyDescent="0.35"/>
    <row r="10139" customFormat="1" x14ac:dyDescent="0.35"/>
    <row r="10140" customFormat="1" x14ac:dyDescent="0.35"/>
    <row r="10141" customFormat="1" x14ac:dyDescent="0.35"/>
    <row r="10142" customFormat="1" x14ac:dyDescent="0.35"/>
    <row r="10143" customFormat="1" x14ac:dyDescent="0.35"/>
    <row r="10144" customFormat="1" x14ac:dyDescent="0.35"/>
    <row r="10145" customFormat="1" x14ac:dyDescent="0.35"/>
    <row r="10146" customFormat="1" x14ac:dyDescent="0.35"/>
    <row r="10147" customFormat="1" x14ac:dyDescent="0.35"/>
    <row r="10148" customFormat="1" x14ac:dyDescent="0.35"/>
    <row r="10149" customFormat="1" x14ac:dyDescent="0.35"/>
    <row r="10150" customFormat="1" x14ac:dyDescent="0.35"/>
    <row r="10151" customFormat="1" x14ac:dyDescent="0.35"/>
    <row r="10152" customFormat="1" x14ac:dyDescent="0.35"/>
    <row r="10153" customFormat="1" x14ac:dyDescent="0.35"/>
    <row r="10154" customFormat="1" x14ac:dyDescent="0.35"/>
    <row r="10155" customFormat="1" x14ac:dyDescent="0.35"/>
    <row r="10156" customFormat="1" x14ac:dyDescent="0.35"/>
    <row r="10157" customFormat="1" x14ac:dyDescent="0.35"/>
    <row r="10158" customFormat="1" x14ac:dyDescent="0.35"/>
    <row r="10159" customFormat="1" x14ac:dyDescent="0.35"/>
    <row r="10160" customFormat="1" x14ac:dyDescent="0.35"/>
    <row r="10161" customFormat="1" x14ac:dyDescent="0.35"/>
    <row r="10162" customFormat="1" x14ac:dyDescent="0.35"/>
    <row r="10163" customFormat="1" x14ac:dyDescent="0.35"/>
    <row r="10164" customFormat="1" x14ac:dyDescent="0.35"/>
    <row r="10165" customFormat="1" x14ac:dyDescent="0.35"/>
    <row r="10166" customFormat="1" x14ac:dyDescent="0.35"/>
    <row r="10167" customFormat="1" x14ac:dyDescent="0.35"/>
    <row r="10168" customFormat="1" x14ac:dyDescent="0.35"/>
    <row r="10169" customFormat="1" x14ac:dyDescent="0.35"/>
    <row r="10170" customFormat="1" x14ac:dyDescent="0.35"/>
    <row r="10171" customFormat="1" x14ac:dyDescent="0.35"/>
    <row r="10172" customFormat="1" x14ac:dyDescent="0.35"/>
    <row r="10173" customFormat="1" x14ac:dyDescent="0.35"/>
    <row r="10174" customFormat="1" x14ac:dyDescent="0.35"/>
    <row r="10175" customFormat="1" x14ac:dyDescent="0.35"/>
    <row r="10176" customFormat="1" x14ac:dyDescent="0.35"/>
    <row r="10177" customFormat="1" x14ac:dyDescent="0.35"/>
    <row r="10178" customFormat="1" x14ac:dyDescent="0.35"/>
    <row r="10179" customFormat="1" x14ac:dyDescent="0.35"/>
    <row r="10180" customFormat="1" x14ac:dyDescent="0.35"/>
    <row r="10181" customFormat="1" x14ac:dyDescent="0.35"/>
    <row r="10182" customFormat="1" x14ac:dyDescent="0.35"/>
    <row r="10183" customFormat="1" x14ac:dyDescent="0.35"/>
    <row r="10184" customFormat="1" x14ac:dyDescent="0.35"/>
    <row r="10185" customFormat="1" x14ac:dyDescent="0.35"/>
    <row r="10186" customFormat="1" x14ac:dyDescent="0.35"/>
    <row r="10187" customFormat="1" x14ac:dyDescent="0.35"/>
    <row r="10188" customFormat="1" x14ac:dyDescent="0.35"/>
    <row r="10189" customFormat="1" x14ac:dyDescent="0.35"/>
    <row r="10190" customFormat="1" x14ac:dyDescent="0.35"/>
    <row r="10191" customFormat="1" x14ac:dyDescent="0.35"/>
    <row r="10192" customFormat="1" x14ac:dyDescent="0.35"/>
    <row r="10193" customFormat="1" x14ac:dyDescent="0.35"/>
    <row r="10194" customFormat="1" x14ac:dyDescent="0.35"/>
    <row r="10195" customFormat="1" x14ac:dyDescent="0.35"/>
    <row r="10196" customFormat="1" x14ac:dyDescent="0.35"/>
    <row r="10197" customFormat="1" x14ac:dyDescent="0.35"/>
    <row r="10198" customFormat="1" x14ac:dyDescent="0.35"/>
    <row r="10199" customFormat="1" x14ac:dyDescent="0.35"/>
    <row r="10200" customFormat="1" x14ac:dyDescent="0.35"/>
    <row r="10201" customFormat="1" x14ac:dyDescent="0.35"/>
    <row r="10202" customFormat="1" x14ac:dyDescent="0.35"/>
    <row r="10203" customFormat="1" x14ac:dyDescent="0.35"/>
    <row r="10204" customFormat="1" x14ac:dyDescent="0.35"/>
    <row r="10205" customFormat="1" x14ac:dyDescent="0.35"/>
    <row r="10206" customFormat="1" x14ac:dyDescent="0.35"/>
    <row r="10207" customFormat="1" x14ac:dyDescent="0.35"/>
    <row r="10208" customFormat="1" x14ac:dyDescent="0.35"/>
    <row r="10209" customFormat="1" x14ac:dyDescent="0.35"/>
    <row r="10210" customFormat="1" x14ac:dyDescent="0.35"/>
    <row r="10211" customFormat="1" x14ac:dyDescent="0.35"/>
    <row r="10212" customFormat="1" x14ac:dyDescent="0.35"/>
    <row r="10213" customFormat="1" x14ac:dyDescent="0.35"/>
    <row r="10214" customFormat="1" x14ac:dyDescent="0.35"/>
    <row r="10215" customFormat="1" x14ac:dyDescent="0.35"/>
    <row r="10216" customFormat="1" x14ac:dyDescent="0.35"/>
    <row r="10217" customFormat="1" x14ac:dyDescent="0.35"/>
    <row r="10218" customFormat="1" x14ac:dyDescent="0.35"/>
    <row r="10219" customFormat="1" x14ac:dyDescent="0.35"/>
    <row r="10220" customFormat="1" x14ac:dyDescent="0.35"/>
    <row r="10221" customFormat="1" x14ac:dyDescent="0.35"/>
    <row r="10222" customFormat="1" x14ac:dyDescent="0.35"/>
    <row r="10223" customFormat="1" x14ac:dyDescent="0.35"/>
    <row r="10224" customFormat="1" x14ac:dyDescent="0.35"/>
    <row r="10225" customFormat="1" x14ac:dyDescent="0.35"/>
    <row r="10226" customFormat="1" x14ac:dyDescent="0.35"/>
    <row r="10227" customFormat="1" x14ac:dyDescent="0.35"/>
    <row r="10228" customFormat="1" x14ac:dyDescent="0.35"/>
    <row r="10229" customFormat="1" x14ac:dyDescent="0.35"/>
    <row r="10230" customFormat="1" x14ac:dyDescent="0.35"/>
    <row r="10231" customFormat="1" x14ac:dyDescent="0.35"/>
    <row r="10232" customFormat="1" x14ac:dyDescent="0.35"/>
    <row r="10233" customFormat="1" x14ac:dyDescent="0.35"/>
    <row r="10234" customFormat="1" x14ac:dyDescent="0.35"/>
    <row r="10235" customFormat="1" x14ac:dyDescent="0.35"/>
    <row r="10236" customFormat="1" x14ac:dyDescent="0.35"/>
    <row r="10237" customFormat="1" x14ac:dyDescent="0.35"/>
    <row r="10238" customFormat="1" x14ac:dyDescent="0.35"/>
    <row r="10239" customFormat="1" x14ac:dyDescent="0.35"/>
    <row r="10240" customFormat="1" x14ac:dyDescent="0.35"/>
    <row r="10241" customFormat="1" x14ac:dyDescent="0.35"/>
    <row r="10242" customFormat="1" x14ac:dyDescent="0.35"/>
    <row r="10243" customFormat="1" x14ac:dyDescent="0.35"/>
    <row r="10244" customFormat="1" x14ac:dyDescent="0.35"/>
    <row r="10245" customFormat="1" x14ac:dyDescent="0.35"/>
    <row r="10246" customFormat="1" x14ac:dyDescent="0.35"/>
    <row r="10247" customFormat="1" x14ac:dyDescent="0.35"/>
    <row r="10248" customFormat="1" x14ac:dyDescent="0.35"/>
    <row r="10249" customFormat="1" x14ac:dyDescent="0.35"/>
    <row r="10250" customFormat="1" x14ac:dyDescent="0.35"/>
    <row r="10251" customFormat="1" x14ac:dyDescent="0.35"/>
    <row r="10252" customFormat="1" x14ac:dyDescent="0.35"/>
    <row r="10253" customFormat="1" x14ac:dyDescent="0.35"/>
    <row r="10254" customFormat="1" x14ac:dyDescent="0.35"/>
    <row r="10255" customFormat="1" x14ac:dyDescent="0.35"/>
    <row r="10256" customFormat="1" x14ac:dyDescent="0.35"/>
    <row r="10257" customFormat="1" x14ac:dyDescent="0.35"/>
    <row r="10258" customFormat="1" x14ac:dyDescent="0.35"/>
    <row r="10259" customFormat="1" x14ac:dyDescent="0.35"/>
    <row r="10260" customFormat="1" x14ac:dyDescent="0.35"/>
    <row r="10261" customFormat="1" x14ac:dyDescent="0.35"/>
    <row r="10262" customFormat="1" x14ac:dyDescent="0.35"/>
    <row r="10263" customFormat="1" x14ac:dyDescent="0.35"/>
    <row r="10264" customFormat="1" x14ac:dyDescent="0.35"/>
    <row r="10265" customFormat="1" x14ac:dyDescent="0.35"/>
    <row r="10266" customFormat="1" x14ac:dyDescent="0.35"/>
    <row r="10267" customFormat="1" x14ac:dyDescent="0.35"/>
    <row r="10268" customFormat="1" x14ac:dyDescent="0.35"/>
    <row r="10269" customFormat="1" x14ac:dyDescent="0.35"/>
    <row r="10270" customFormat="1" x14ac:dyDescent="0.35"/>
    <row r="10271" customFormat="1" x14ac:dyDescent="0.35"/>
    <row r="10272" customFormat="1" x14ac:dyDescent="0.35"/>
    <row r="10273" customFormat="1" x14ac:dyDescent="0.35"/>
    <row r="10274" customFormat="1" x14ac:dyDescent="0.35"/>
    <row r="10275" customFormat="1" x14ac:dyDescent="0.35"/>
    <row r="10276" customFormat="1" x14ac:dyDescent="0.35"/>
    <row r="10277" customFormat="1" x14ac:dyDescent="0.35"/>
    <row r="10278" customFormat="1" x14ac:dyDescent="0.35"/>
    <row r="10279" customFormat="1" x14ac:dyDescent="0.35"/>
    <row r="10280" customFormat="1" x14ac:dyDescent="0.35"/>
    <row r="10281" customFormat="1" x14ac:dyDescent="0.35"/>
    <row r="10282" customFormat="1" x14ac:dyDescent="0.35"/>
    <row r="10283" customFormat="1" x14ac:dyDescent="0.35"/>
    <row r="10284" customFormat="1" x14ac:dyDescent="0.35"/>
    <row r="10285" customFormat="1" x14ac:dyDescent="0.35"/>
    <row r="10286" customFormat="1" x14ac:dyDescent="0.35"/>
    <row r="10287" customFormat="1" x14ac:dyDescent="0.35"/>
    <row r="10288" customFormat="1" x14ac:dyDescent="0.35"/>
    <row r="10289" customFormat="1" x14ac:dyDescent="0.35"/>
    <row r="10290" customFormat="1" x14ac:dyDescent="0.35"/>
    <row r="10291" customFormat="1" x14ac:dyDescent="0.35"/>
    <row r="10292" customFormat="1" x14ac:dyDescent="0.35"/>
    <row r="10293" customFormat="1" x14ac:dyDescent="0.35"/>
    <row r="10294" customFormat="1" x14ac:dyDescent="0.35"/>
    <row r="10295" customFormat="1" x14ac:dyDescent="0.35"/>
    <row r="10296" customFormat="1" x14ac:dyDescent="0.35"/>
    <row r="10297" customFormat="1" x14ac:dyDescent="0.35"/>
    <row r="10298" customFormat="1" x14ac:dyDescent="0.35"/>
    <row r="10299" customFormat="1" x14ac:dyDescent="0.35"/>
    <row r="10300" customFormat="1" x14ac:dyDescent="0.35"/>
    <row r="10301" customFormat="1" x14ac:dyDescent="0.35"/>
    <row r="10302" customFormat="1" x14ac:dyDescent="0.35"/>
    <row r="10303" customFormat="1" x14ac:dyDescent="0.35"/>
    <row r="10304" customFormat="1" x14ac:dyDescent="0.35"/>
    <row r="10305" customFormat="1" x14ac:dyDescent="0.35"/>
    <row r="10306" customFormat="1" x14ac:dyDescent="0.35"/>
    <row r="10307" customFormat="1" x14ac:dyDescent="0.35"/>
    <row r="10308" customFormat="1" x14ac:dyDescent="0.35"/>
    <row r="10309" customFormat="1" x14ac:dyDescent="0.35"/>
    <row r="10310" customFormat="1" x14ac:dyDescent="0.35"/>
    <row r="10311" customFormat="1" x14ac:dyDescent="0.35"/>
    <row r="10312" customFormat="1" x14ac:dyDescent="0.35"/>
    <row r="10313" customFormat="1" x14ac:dyDescent="0.35"/>
    <row r="10314" customFormat="1" x14ac:dyDescent="0.35"/>
    <row r="10315" customFormat="1" x14ac:dyDescent="0.35"/>
    <row r="10316" customFormat="1" x14ac:dyDescent="0.35"/>
    <row r="10317" customFormat="1" x14ac:dyDescent="0.35"/>
    <row r="10318" customFormat="1" x14ac:dyDescent="0.35"/>
    <row r="10319" customFormat="1" x14ac:dyDescent="0.35"/>
    <row r="10320" customFormat="1" x14ac:dyDescent="0.35"/>
    <row r="10321" customFormat="1" x14ac:dyDescent="0.35"/>
    <row r="10322" customFormat="1" x14ac:dyDescent="0.35"/>
    <row r="10323" customFormat="1" x14ac:dyDescent="0.35"/>
    <row r="10324" customFormat="1" x14ac:dyDescent="0.35"/>
    <row r="10325" customFormat="1" x14ac:dyDescent="0.35"/>
    <row r="10326" customFormat="1" x14ac:dyDescent="0.35"/>
    <row r="10327" customFormat="1" x14ac:dyDescent="0.35"/>
    <row r="10328" customFormat="1" x14ac:dyDescent="0.35"/>
    <row r="10329" customFormat="1" x14ac:dyDescent="0.35"/>
    <row r="10330" customFormat="1" x14ac:dyDescent="0.35"/>
    <row r="10331" customFormat="1" x14ac:dyDescent="0.35"/>
    <row r="10332" customFormat="1" x14ac:dyDescent="0.35"/>
    <row r="10333" customFormat="1" x14ac:dyDescent="0.35"/>
    <row r="10334" customFormat="1" x14ac:dyDescent="0.35"/>
    <row r="10335" customFormat="1" x14ac:dyDescent="0.35"/>
    <row r="10336" customFormat="1" x14ac:dyDescent="0.35"/>
    <row r="10337" customFormat="1" x14ac:dyDescent="0.35"/>
    <row r="10338" customFormat="1" x14ac:dyDescent="0.35"/>
    <row r="10339" customFormat="1" x14ac:dyDescent="0.35"/>
    <row r="10340" customFormat="1" x14ac:dyDescent="0.35"/>
    <row r="10341" customFormat="1" x14ac:dyDescent="0.35"/>
    <row r="10342" customFormat="1" x14ac:dyDescent="0.35"/>
    <row r="10343" customFormat="1" x14ac:dyDescent="0.35"/>
    <row r="10344" customFormat="1" x14ac:dyDescent="0.35"/>
    <row r="10345" customFormat="1" x14ac:dyDescent="0.35"/>
    <row r="10346" customFormat="1" x14ac:dyDescent="0.35"/>
    <row r="10347" customFormat="1" x14ac:dyDescent="0.35"/>
    <row r="10348" customFormat="1" x14ac:dyDescent="0.35"/>
    <row r="10349" customFormat="1" x14ac:dyDescent="0.35"/>
    <row r="10350" customFormat="1" x14ac:dyDescent="0.35"/>
    <row r="10351" customFormat="1" x14ac:dyDescent="0.35"/>
    <row r="10352" customFormat="1" x14ac:dyDescent="0.35"/>
    <row r="10353" customFormat="1" x14ac:dyDescent="0.35"/>
    <row r="10354" customFormat="1" x14ac:dyDescent="0.35"/>
    <row r="10355" customFormat="1" x14ac:dyDescent="0.35"/>
    <row r="10356" customFormat="1" x14ac:dyDescent="0.35"/>
    <row r="10357" customFormat="1" x14ac:dyDescent="0.35"/>
    <row r="10358" customFormat="1" x14ac:dyDescent="0.35"/>
    <row r="10359" customFormat="1" x14ac:dyDescent="0.35"/>
    <row r="10360" customFormat="1" x14ac:dyDescent="0.35"/>
    <row r="10361" customFormat="1" x14ac:dyDescent="0.35"/>
    <row r="10362" customFormat="1" x14ac:dyDescent="0.35"/>
    <row r="10363" customFormat="1" x14ac:dyDescent="0.35"/>
    <row r="10364" customFormat="1" x14ac:dyDescent="0.35"/>
    <row r="10365" customFormat="1" x14ac:dyDescent="0.35"/>
    <row r="10366" customFormat="1" x14ac:dyDescent="0.35"/>
    <row r="10367" customFormat="1" x14ac:dyDescent="0.35"/>
    <row r="10368" customFormat="1" x14ac:dyDescent="0.35"/>
    <row r="10369" customFormat="1" x14ac:dyDescent="0.35"/>
    <row r="10370" customFormat="1" x14ac:dyDescent="0.35"/>
    <row r="10371" customFormat="1" x14ac:dyDescent="0.35"/>
    <row r="10372" customFormat="1" x14ac:dyDescent="0.35"/>
    <row r="10373" customFormat="1" x14ac:dyDescent="0.35"/>
    <row r="10374" customFormat="1" x14ac:dyDescent="0.35"/>
    <row r="10375" customFormat="1" x14ac:dyDescent="0.35"/>
    <row r="10376" customFormat="1" x14ac:dyDescent="0.35"/>
    <row r="10377" customFormat="1" x14ac:dyDescent="0.35"/>
    <row r="10378" customFormat="1" x14ac:dyDescent="0.35"/>
    <row r="10379" customFormat="1" x14ac:dyDescent="0.35"/>
    <row r="10380" customFormat="1" x14ac:dyDescent="0.35"/>
    <row r="10381" customFormat="1" x14ac:dyDescent="0.35"/>
    <row r="10382" customFormat="1" x14ac:dyDescent="0.35"/>
    <row r="10383" customFormat="1" x14ac:dyDescent="0.35"/>
    <row r="10384" customFormat="1" x14ac:dyDescent="0.35"/>
    <row r="10385" customFormat="1" x14ac:dyDescent="0.35"/>
    <row r="10386" customFormat="1" x14ac:dyDescent="0.35"/>
    <row r="10387" customFormat="1" x14ac:dyDescent="0.35"/>
    <row r="10388" customFormat="1" x14ac:dyDescent="0.35"/>
    <row r="10389" customFormat="1" x14ac:dyDescent="0.35"/>
    <row r="10390" customFormat="1" x14ac:dyDescent="0.35"/>
    <row r="10391" customFormat="1" x14ac:dyDescent="0.35"/>
    <row r="10392" customFormat="1" x14ac:dyDescent="0.35"/>
    <row r="10393" customFormat="1" x14ac:dyDescent="0.35"/>
    <row r="10394" customFormat="1" x14ac:dyDescent="0.35"/>
    <row r="10395" customFormat="1" x14ac:dyDescent="0.35"/>
    <row r="10396" customFormat="1" x14ac:dyDescent="0.35"/>
    <row r="10397" customFormat="1" x14ac:dyDescent="0.35"/>
    <row r="10398" customFormat="1" x14ac:dyDescent="0.35"/>
    <row r="10399" customFormat="1" x14ac:dyDescent="0.35"/>
    <row r="10400" customFormat="1" x14ac:dyDescent="0.35"/>
    <row r="10401" customFormat="1" x14ac:dyDescent="0.35"/>
    <row r="10402" customFormat="1" x14ac:dyDescent="0.35"/>
    <row r="10403" customFormat="1" x14ac:dyDescent="0.35"/>
    <row r="10404" customFormat="1" x14ac:dyDescent="0.35"/>
    <row r="10405" customFormat="1" x14ac:dyDescent="0.35"/>
    <row r="10406" customFormat="1" x14ac:dyDescent="0.35"/>
    <row r="10407" customFormat="1" x14ac:dyDescent="0.35"/>
    <row r="10408" customFormat="1" x14ac:dyDescent="0.35"/>
    <row r="10409" customFormat="1" x14ac:dyDescent="0.35"/>
    <row r="10410" customFormat="1" x14ac:dyDescent="0.35"/>
    <row r="10411" customFormat="1" x14ac:dyDescent="0.35"/>
    <row r="10412" customFormat="1" x14ac:dyDescent="0.35"/>
    <row r="10413" customFormat="1" x14ac:dyDescent="0.35"/>
    <row r="10414" customFormat="1" x14ac:dyDescent="0.35"/>
    <row r="10415" customFormat="1" x14ac:dyDescent="0.35"/>
    <row r="10416" customFormat="1" x14ac:dyDescent="0.35"/>
    <row r="10417" customFormat="1" x14ac:dyDescent="0.35"/>
    <row r="10418" customFormat="1" x14ac:dyDescent="0.35"/>
    <row r="10419" customFormat="1" x14ac:dyDescent="0.35"/>
    <row r="10420" customFormat="1" x14ac:dyDescent="0.35"/>
    <row r="10421" customFormat="1" x14ac:dyDescent="0.35"/>
    <row r="10422" customFormat="1" x14ac:dyDescent="0.35"/>
    <row r="10423" customFormat="1" x14ac:dyDescent="0.35"/>
    <row r="10424" customFormat="1" x14ac:dyDescent="0.35"/>
    <row r="10425" customFormat="1" x14ac:dyDescent="0.35"/>
    <row r="10426" customFormat="1" x14ac:dyDescent="0.35"/>
    <row r="10427" customFormat="1" x14ac:dyDescent="0.35"/>
    <row r="10428" customFormat="1" x14ac:dyDescent="0.35"/>
    <row r="10429" customFormat="1" x14ac:dyDescent="0.35"/>
    <row r="10430" customFormat="1" x14ac:dyDescent="0.35"/>
    <row r="10431" customFormat="1" x14ac:dyDescent="0.35"/>
    <row r="10432" customFormat="1" x14ac:dyDescent="0.35"/>
    <row r="10433" customFormat="1" x14ac:dyDescent="0.35"/>
    <row r="10434" customFormat="1" x14ac:dyDescent="0.35"/>
    <row r="10435" customFormat="1" x14ac:dyDescent="0.35"/>
    <row r="10436" customFormat="1" x14ac:dyDescent="0.35"/>
    <row r="10437" customFormat="1" x14ac:dyDescent="0.35"/>
    <row r="10438" customFormat="1" x14ac:dyDescent="0.35"/>
    <row r="10439" customFormat="1" x14ac:dyDescent="0.35"/>
    <row r="10440" customFormat="1" x14ac:dyDescent="0.35"/>
    <row r="10441" customFormat="1" x14ac:dyDescent="0.35"/>
    <row r="10442" customFormat="1" x14ac:dyDescent="0.35"/>
    <row r="10443" customFormat="1" x14ac:dyDescent="0.35"/>
    <row r="10444" customFormat="1" x14ac:dyDescent="0.35"/>
    <row r="10445" customFormat="1" x14ac:dyDescent="0.35"/>
    <row r="10446" customFormat="1" x14ac:dyDescent="0.35"/>
    <row r="10447" customFormat="1" x14ac:dyDescent="0.35"/>
    <row r="10448" customFormat="1" x14ac:dyDescent="0.35"/>
    <row r="10449" customFormat="1" x14ac:dyDescent="0.35"/>
    <row r="10450" customFormat="1" x14ac:dyDescent="0.35"/>
    <row r="10451" customFormat="1" x14ac:dyDescent="0.35"/>
    <row r="10452" customFormat="1" x14ac:dyDescent="0.35"/>
    <row r="10453" customFormat="1" x14ac:dyDescent="0.35"/>
    <row r="10454" customFormat="1" x14ac:dyDescent="0.35"/>
    <row r="10455" customFormat="1" x14ac:dyDescent="0.35"/>
    <row r="10456" customFormat="1" x14ac:dyDescent="0.35"/>
    <row r="10457" customFormat="1" x14ac:dyDescent="0.35"/>
    <row r="10458" customFormat="1" x14ac:dyDescent="0.35"/>
    <row r="10459" customFormat="1" x14ac:dyDescent="0.35"/>
    <row r="10460" customFormat="1" x14ac:dyDescent="0.35"/>
    <row r="10461" customFormat="1" x14ac:dyDescent="0.35"/>
    <row r="10462" customFormat="1" x14ac:dyDescent="0.35"/>
    <row r="10463" customFormat="1" x14ac:dyDescent="0.35"/>
    <row r="10464" customFormat="1" x14ac:dyDescent="0.35"/>
    <row r="10465" customFormat="1" x14ac:dyDescent="0.35"/>
    <row r="10466" customFormat="1" x14ac:dyDescent="0.35"/>
    <row r="10467" customFormat="1" x14ac:dyDescent="0.35"/>
    <row r="10468" customFormat="1" x14ac:dyDescent="0.35"/>
    <row r="10469" customFormat="1" x14ac:dyDescent="0.35"/>
    <row r="10470" customFormat="1" x14ac:dyDescent="0.35"/>
    <row r="10471" customFormat="1" x14ac:dyDescent="0.35"/>
    <row r="10472" customFormat="1" x14ac:dyDescent="0.35"/>
    <row r="10473" customFormat="1" x14ac:dyDescent="0.35"/>
    <row r="10474" customFormat="1" x14ac:dyDescent="0.35"/>
    <row r="10475" customFormat="1" x14ac:dyDescent="0.35"/>
    <row r="10476" customFormat="1" x14ac:dyDescent="0.35"/>
    <row r="10477" customFormat="1" x14ac:dyDescent="0.35"/>
    <row r="10478" customFormat="1" x14ac:dyDescent="0.35"/>
    <row r="10479" customFormat="1" x14ac:dyDescent="0.35"/>
    <row r="10480" customFormat="1" x14ac:dyDescent="0.35"/>
    <row r="10481" customFormat="1" x14ac:dyDescent="0.35"/>
    <row r="10482" customFormat="1" x14ac:dyDescent="0.35"/>
    <row r="10483" customFormat="1" x14ac:dyDescent="0.35"/>
    <row r="10484" customFormat="1" x14ac:dyDescent="0.35"/>
    <row r="10485" customFormat="1" x14ac:dyDescent="0.35"/>
    <row r="10486" customFormat="1" x14ac:dyDescent="0.35"/>
    <row r="10487" customFormat="1" x14ac:dyDescent="0.35"/>
    <row r="10488" customFormat="1" x14ac:dyDescent="0.35"/>
    <row r="10489" customFormat="1" x14ac:dyDescent="0.35"/>
    <row r="10490" customFormat="1" x14ac:dyDescent="0.35"/>
    <row r="10491" customFormat="1" x14ac:dyDescent="0.35"/>
    <row r="10492" customFormat="1" x14ac:dyDescent="0.35"/>
    <row r="10493" customFormat="1" x14ac:dyDescent="0.35"/>
    <row r="10494" customFormat="1" x14ac:dyDescent="0.35"/>
    <row r="10495" customFormat="1" x14ac:dyDescent="0.35"/>
    <row r="10496" customFormat="1" x14ac:dyDescent="0.35"/>
    <row r="10497" customFormat="1" x14ac:dyDescent="0.35"/>
    <row r="10498" customFormat="1" x14ac:dyDescent="0.35"/>
    <row r="10499" customFormat="1" x14ac:dyDescent="0.35"/>
    <row r="10500" customFormat="1" x14ac:dyDescent="0.35"/>
    <row r="10501" customFormat="1" x14ac:dyDescent="0.35"/>
    <row r="10502" customFormat="1" x14ac:dyDescent="0.35"/>
    <row r="10503" customFormat="1" x14ac:dyDescent="0.35"/>
    <row r="10504" customFormat="1" x14ac:dyDescent="0.35"/>
    <row r="10505" customFormat="1" x14ac:dyDescent="0.35"/>
    <row r="10506" customFormat="1" x14ac:dyDescent="0.35"/>
    <row r="10507" customFormat="1" x14ac:dyDescent="0.35"/>
    <row r="10508" customFormat="1" x14ac:dyDescent="0.35"/>
    <row r="10509" customFormat="1" x14ac:dyDescent="0.35"/>
    <row r="10510" customFormat="1" x14ac:dyDescent="0.35"/>
    <row r="10511" customFormat="1" x14ac:dyDescent="0.35"/>
    <row r="10512" customFormat="1" x14ac:dyDescent="0.35"/>
    <row r="10513" customFormat="1" x14ac:dyDescent="0.35"/>
    <row r="10514" customFormat="1" x14ac:dyDescent="0.35"/>
    <row r="10515" customFormat="1" x14ac:dyDescent="0.35"/>
    <row r="10516" customFormat="1" x14ac:dyDescent="0.35"/>
    <row r="10517" customFormat="1" x14ac:dyDescent="0.35"/>
    <row r="10518" customFormat="1" x14ac:dyDescent="0.35"/>
    <row r="10519" customFormat="1" x14ac:dyDescent="0.35"/>
    <row r="10520" customFormat="1" x14ac:dyDescent="0.35"/>
    <row r="10521" customFormat="1" x14ac:dyDescent="0.35"/>
    <row r="10522" customFormat="1" x14ac:dyDescent="0.35"/>
    <row r="10523" customFormat="1" x14ac:dyDescent="0.35"/>
    <row r="10524" customFormat="1" x14ac:dyDescent="0.35"/>
    <row r="10525" customFormat="1" x14ac:dyDescent="0.35"/>
    <row r="10526" customFormat="1" x14ac:dyDescent="0.35"/>
    <row r="10527" customFormat="1" x14ac:dyDescent="0.35"/>
    <row r="10528" customFormat="1" x14ac:dyDescent="0.35"/>
    <row r="10529" customFormat="1" x14ac:dyDescent="0.35"/>
    <row r="10530" customFormat="1" x14ac:dyDescent="0.35"/>
    <row r="10531" customFormat="1" x14ac:dyDescent="0.35"/>
    <row r="10532" customFormat="1" x14ac:dyDescent="0.35"/>
    <row r="10533" customFormat="1" x14ac:dyDescent="0.35"/>
    <row r="10534" customFormat="1" x14ac:dyDescent="0.35"/>
    <row r="10535" customFormat="1" x14ac:dyDescent="0.35"/>
    <row r="10536" customFormat="1" x14ac:dyDescent="0.35"/>
    <row r="10537" customFormat="1" x14ac:dyDescent="0.35"/>
    <row r="10538" customFormat="1" x14ac:dyDescent="0.35"/>
    <row r="10539" customFormat="1" x14ac:dyDescent="0.35"/>
    <row r="10540" customFormat="1" x14ac:dyDescent="0.35"/>
    <row r="10541" customFormat="1" x14ac:dyDescent="0.35"/>
    <row r="10542" customFormat="1" x14ac:dyDescent="0.35"/>
    <row r="10543" customFormat="1" x14ac:dyDescent="0.35"/>
    <row r="10544" customFormat="1" x14ac:dyDescent="0.35"/>
    <row r="10545" customFormat="1" x14ac:dyDescent="0.35"/>
    <row r="10546" customFormat="1" x14ac:dyDescent="0.35"/>
    <row r="10547" customFormat="1" x14ac:dyDescent="0.35"/>
    <row r="10548" customFormat="1" x14ac:dyDescent="0.35"/>
    <row r="10549" customFormat="1" x14ac:dyDescent="0.35"/>
    <row r="10550" customFormat="1" x14ac:dyDescent="0.35"/>
    <row r="10551" customFormat="1" x14ac:dyDescent="0.35"/>
    <row r="10552" customFormat="1" x14ac:dyDescent="0.35"/>
    <row r="10553" customFormat="1" x14ac:dyDescent="0.35"/>
    <row r="10554" customFormat="1" x14ac:dyDescent="0.35"/>
    <row r="10555" customFormat="1" x14ac:dyDescent="0.35"/>
    <row r="10556" customFormat="1" x14ac:dyDescent="0.35"/>
    <row r="10557" customFormat="1" x14ac:dyDescent="0.35"/>
    <row r="10558" customFormat="1" x14ac:dyDescent="0.35"/>
    <row r="10559" customFormat="1" x14ac:dyDescent="0.35"/>
    <row r="10560" customFormat="1" x14ac:dyDescent="0.35"/>
    <row r="10561" customFormat="1" x14ac:dyDescent="0.35"/>
    <row r="10562" customFormat="1" x14ac:dyDescent="0.35"/>
    <row r="10563" customFormat="1" x14ac:dyDescent="0.35"/>
    <row r="10564" customFormat="1" x14ac:dyDescent="0.35"/>
    <row r="10565" customFormat="1" x14ac:dyDescent="0.35"/>
    <row r="10566" customFormat="1" x14ac:dyDescent="0.35"/>
    <row r="10567" customFormat="1" x14ac:dyDescent="0.35"/>
    <row r="10568" customFormat="1" x14ac:dyDescent="0.35"/>
    <row r="10569" customFormat="1" x14ac:dyDescent="0.35"/>
    <row r="10570" customFormat="1" x14ac:dyDescent="0.35"/>
    <row r="10571" customFormat="1" x14ac:dyDescent="0.35"/>
    <row r="10572" customFormat="1" x14ac:dyDescent="0.35"/>
    <row r="10573" customFormat="1" x14ac:dyDescent="0.35"/>
    <row r="10574" customFormat="1" x14ac:dyDescent="0.35"/>
    <row r="10575" customFormat="1" x14ac:dyDescent="0.35"/>
    <row r="10576" customFormat="1" x14ac:dyDescent="0.35"/>
    <row r="10577" customFormat="1" x14ac:dyDescent="0.35"/>
    <row r="10578" customFormat="1" x14ac:dyDescent="0.35"/>
    <row r="10579" customFormat="1" x14ac:dyDescent="0.35"/>
    <row r="10580" customFormat="1" x14ac:dyDescent="0.35"/>
    <row r="10581" customFormat="1" x14ac:dyDescent="0.35"/>
    <row r="10582" customFormat="1" x14ac:dyDescent="0.35"/>
    <row r="10583" customFormat="1" x14ac:dyDescent="0.35"/>
    <row r="10584" customFormat="1" x14ac:dyDescent="0.35"/>
    <row r="10585" customFormat="1" x14ac:dyDescent="0.35"/>
    <row r="10586" customFormat="1" x14ac:dyDescent="0.35"/>
    <row r="10587" customFormat="1" x14ac:dyDescent="0.35"/>
    <row r="10588" customFormat="1" x14ac:dyDescent="0.35"/>
    <row r="10589" customFormat="1" x14ac:dyDescent="0.35"/>
    <row r="10590" customFormat="1" x14ac:dyDescent="0.35"/>
    <row r="10591" customFormat="1" x14ac:dyDescent="0.35"/>
    <row r="10592" customFormat="1" x14ac:dyDescent="0.35"/>
    <row r="10593" customFormat="1" x14ac:dyDescent="0.35"/>
    <row r="10594" customFormat="1" x14ac:dyDescent="0.35"/>
    <row r="10595" customFormat="1" x14ac:dyDescent="0.35"/>
    <row r="10596" customFormat="1" x14ac:dyDescent="0.35"/>
    <row r="10597" customFormat="1" x14ac:dyDescent="0.35"/>
    <row r="10598" customFormat="1" x14ac:dyDescent="0.35"/>
    <row r="10599" customFormat="1" x14ac:dyDescent="0.35"/>
    <row r="10600" customFormat="1" x14ac:dyDescent="0.35"/>
    <row r="10601" customFormat="1" x14ac:dyDescent="0.35"/>
    <row r="10602" customFormat="1" x14ac:dyDescent="0.35"/>
    <row r="10603" customFormat="1" x14ac:dyDescent="0.35"/>
    <row r="10604" customFormat="1" x14ac:dyDescent="0.35"/>
    <row r="10605" customFormat="1" x14ac:dyDescent="0.35"/>
    <row r="10606" customFormat="1" x14ac:dyDescent="0.35"/>
    <row r="10607" customFormat="1" x14ac:dyDescent="0.35"/>
    <row r="10608" customFormat="1" x14ac:dyDescent="0.35"/>
    <row r="10609" customFormat="1" x14ac:dyDescent="0.35"/>
    <row r="10610" customFormat="1" x14ac:dyDescent="0.35"/>
    <row r="10611" customFormat="1" x14ac:dyDescent="0.35"/>
    <row r="10612" customFormat="1" x14ac:dyDescent="0.35"/>
    <row r="10613" customFormat="1" x14ac:dyDescent="0.35"/>
    <row r="10614" customFormat="1" x14ac:dyDescent="0.35"/>
    <row r="10615" customFormat="1" x14ac:dyDescent="0.35"/>
    <row r="10616" customFormat="1" x14ac:dyDescent="0.35"/>
    <row r="10617" customFormat="1" x14ac:dyDescent="0.35"/>
    <row r="10618" customFormat="1" x14ac:dyDescent="0.35"/>
    <row r="10619" customFormat="1" x14ac:dyDescent="0.35"/>
    <row r="10620" customFormat="1" x14ac:dyDescent="0.35"/>
    <row r="10621" customFormat="1" x14ac:dyDescent="0.35"/>
    <row r="10622" customFormat="1" x14ac:dyDescent="0.35"/>
    <row r="10623" customFormat="1" x14ac:dyDescent="0.35"/>
    <row r="10624" customFormat="1" x14ac:dyDescent="0.35"/>
    <row r="10625" customFormat="1" x14ac:dyDescent="0.35"/>
    <row r="10626" customFormat="1" x14ac:dyDescent="0.35"/>
    <row r="10627" customFormat="1" x14ac:dyDescent="0.35"/>
    <row r="10628" customFormat="1" x14ac:dyDescent="0.35"/>
    <row r="10629" customFormat="1" x14ac:dyDescent="0.35"/>
    <row r="10630" customFormat="1" x14ac:dyDescent="0.35"/>
    <row r="10631" customFormat="1" x14ac:dyDescent="0.35"/>
    <row r="10632" customFormat="1" x14ac:dyDescent="0.35"/>
    <row r="10633" customFormat="1" x14ac:dyDescent="0.35"/>
    <row r="10634" customFormat="1" x14ac:dyDescent="0.35"/>
    <row r="10635" customFormat="1" x14ac:dyDescent="0.35"/>
    <row r="10636" customFormat="1" x14ac:dyDescent="0.35"/>
    <row r="10637" customFormat="1" x14ac:dyDescent="0.35"/>
    <row r="10638" customFormat="1" x14ac:dyDescent="0.35"/>
    <row r="10639" customFormat="1" x14ac:dyDescent="0.35"/>
    <row r="10640" customFormat="1" x14ac:dyDescent="0.35"/>
    <row r="10641" customFormat="1" x14ac:dyDescent="0.35"/>
    <row r="10642" customFormat="1" x14ac:dyDescent="0.35"/>
    <row r="10643" customFormat="1" x14ac:dyDescent="0.35"/>
    <row r="10644" customFormat="1" x14ac:dyDescent="0.35"/>
    <row r="10645" customFormat="1" x14ac:dyDescent="0.35"/>
    <row r="10646" customFormat="1" x14ac:dyDescent="0.35"/>
    <row r="10647" customFormat="1" x14ac:dyDescent="0.35"/>
    <row r="10648" customFormat="1" x14ac:dyDescent="0.35"/>
    <row r="10649" customFormat="1" x14ac:dyDescent="0.35"/>
    <row r="10650" customFormat="1" x14ac:dyDescent="0.35"/>
    <row r="10651" customFormat="1" x14ac:dyDescent="0.35"/>
    <row r="10652" customFormat="1" x14ac:dyDescent="0.35"/>
    <row r="10653" customFormat="1" x14ac:dyDescent="0.35"/>
    <row r="10654" customFormat="1" x14ac:dyDescent="0.35"/>
    <row r="10655" customFormat="1" x14ac:dyDescent="0.35"/>
    <row r="10656" customFormat="1" x14ac:dyDescent="0.35"/>
    <row r="10657" customFormat="1" x14ac:dyDescent="0.35"/>
    <row r="10658" customFormat="1" x14ac:dyDescent="0.35"/>
    <row r="10659" customFormat="1" x14ac:dyDescent="0.35"/>
    <row r="10660" customFormat="1" x14ac:dyDescent="0.35"/>
    <row r="10661" customFormat="1" x14ac:dyDescent="0.35"/>
    <row r="10662" customFormat="1" x14ac:dyDescent="0.35"/>
    <row r="10663" customFormat="1" x14ac:dyDescent="0.35"/>
    <row r="10664" customFormat="1" x14ac:dyDescent="0.35"/>
    <row r="10665" customFormat="1" x14ac:dyDescent="0.35"/>
    <row r="10666" customFormat="1" x14ac:dyDescent="0.35"/>
    <row r="10667" customFormat="1" x14ac:dyDescent="0.35"/>
    <row r="10668" customFormat="1" x14ac:dyDescent="0.35"/>
    <row r="10669" customFormat="1" x14ac:dyDescent="0.35"/>
    <row r="10670" customFormat="1" x14ac:dyDescent="0.35"/>
    <row r="10671" customFormat="1" x14ac:dyDescent="0.35"/>
    <row r="10672" customFormat="1" x14ac:dyDescent="0.35"/>
    <row r="10673" customFormat="1" x14ac:dyDescent="0.35"/>
    <row r="10674" customFormat="1" x14ac:dyDescent="0.35"/>
    <row r="10675" customFormat="1" x14ac:dyDescent="0.35"/>
    <row r="10676" customFormat="1" x14ac:dyDescent="0.35"/>
    <row r="10677" customFormat="1" x14ac:dyDescent="0.35"/>
    <row r="10678" customFormat="1" x14ac:dyDescent="0.35"/>
    <row r="10679" customFormat="1" x14ac:dyDescent="0.35"/>
    <row r="10680" customFormat="1" x14ac:dyDescent="0.35"/>
    <row r="10681" customFormat="1" x14ac:dyDescent="0.35"/>
    <row r="10682" customFormat="1" x14ac:dyDescent="0.35"/>
    <row r="10683" customFormat="1" x14ac:dyDescent="0.35"/>
    <row r="10684" customFormat="1" x14ac:dyDescent="0.35"/>
    <row r="10685" customFormat="1" x14ac:dyDescent="0.35"/>
    <row r="10686" customFormat="1" x14ac:dyDescent="0.35"/>
    <row r="10687" customFormat="1" x14ac:dyDescent="0.35"/>
    <row r="10688" customFormat="1" x14ac:dyDescent="0.35"/>
    <row r="10689" customFormat="1" x14ac:dyDescent="0.35"/>
    <row r="10690" customFormat="1" x14ac:dyDescent="0.35"/>
    <row r="10691" customFormat="1" x14ac:dyDescent="0.35"/>
    <row r="10692" customFormat="1" x14ac:dyDescent="0.35"/>
    <row r="10693" customFormat="1" x14ac:dyDescent="0.35"/>
    <row r="10694" customFormat="1" x14ac:dyDescent="0.35"/>
    <row r="10695" customFormat="1" x14ac:dyDescent="0.35"/>
    <row r="10696" customFormat="1" x14ac:dyDescent="0.35"/>
    <row r="10697" customFormat="1" x14ac:dyDescent="0.35"/>
    <row r="10698" customFormat="1" x14ac:dyDescent="0.35"/>
    <row r="10699" customFormat="1" x14ac:dyDescent="0.35"/>
    <row r="10700" customFormat="1" x14ac:dyDescent="0.35"/>
    <row r="10701" customFormat="1" x14ac:dyDescent="0.35"/>
    <row r="10702" customFormat="1" x14ac:dyDescent="0.35"/>
    <row r="10703" customFormat="1" x14ac:dyDescent="0.35"/>
    <row r="10704" customFormat="1" x14ac:dyDescent="0.35"/>
    <row r="10705" customFormat="1" x14ac:dyDescent="0.35"/>
    <row r="10706" customFormat="1" x14ac:dyDescent="0.35"/>
    <row r="10707" customFormat="1" x14ac:dyDescent="0.35"/>
    <row r="10708" customFormat="1" x14ac:dyDescent="0.35"/>
    <row r="10709" customFormat="1" x14ac:dyDescent="0.35"/>
    <row r="10710" customFormat="1" x14ac:dyDescent="0.35"/>
    <row r="10711" customFormat="1" x14ac:dyDescent="0.35"/>
    <row r="10712" customFormat="1" x14ac:dyDescent="0.35"/>
    <row r="10713" customFormat="1" x14ac:dyDescent="0.35"/>
    <row r="10714" customFormat="1" x14ac:dyDescent="0.35"/>
    <row r="10715" customFormat="1" x14ac:dyDescent="0.35"/>
    <row r="10716" customFormat="1" x14ac:dyDescent="0.35"/>
    <row r="10717" customFormat="1" x14ac:dyDescent="0.35"/>
    <row r="10718" customFormat="1" x14ac:dyDescent="0.35"/>
    <row r="10719" customFormat="1" x14ac:dyDescent="0.35"/>
    <row r="10720" customFormat="1" x14ac:dyDescent="0.35"/>
    <row r="10721" customFormat="1" x14ac:dyDescent="0.35"/>
    <row r="10722" customFormat="1" x14ac:dyDescent="0.35"/>
    <row r="10723" customFormat="1" x14ac:dyDescent="0.35"/>
    <row r="10724" customFormat="1" x14ac:dyDescent="0.35"/>
    <row r="10725" customFormat="1" x14ac:dyDescent="0.35"/>
    <row r="10726" customFormat="1" x14ac:dyDescent="0.35"/>
    <row r="10727" customFormat="1" x14ac:dyDescent="0.35"/>
    <row r="10728" customFormat="1" x14ac:dyDescent="0.35"/>
    <row r="10729" customFormat="1" x14ac:dyDescent="0.35"/>
    <row r="10730" customFormat="1" x14ac:dyDescent="0.35"/>
    <row r="10731" customFormat="1" x14ac:dyDescent="0.35"/>
    <row r="10732" customFormat="1" x14ac:dyDescent="0.35"/>
    <row r="10733" customFormat="1" x14ac:dyDescent="0.35"/>
    <row r="10734" customFormat="1" x14ac:dyDescent="0.35"/>
    <row r="10735" customFormat="1" x14ac:dyDescent="0.35"/>
    <row r="10736" customFormat="1" x14ac:dyDescent="0.35"/>
    <row r="10737" customFormat="1" x14ac:dyDescent="0.35"/>
    <row r="10738" customFormat="1" x14ac:dyDescent="0.35"/>
    <row r="10739" customFormat="1" x14ac:dyDescent="0.35"/>
    <row r="10740" customFormat="1" x14ac:dyDescent="0.35"/>
    <row r="10741" customFormat="1" x14ac:dyDescent="0.35"/>
    <row r="10742" customFormat="1" x14ac:dyDescent="0.35"/>
    <row r="10743" customFormat="1" x14ac:dyDescent="0.35"/>
    <row r="10744" customFormat="1" x14ac:dyDescent="0.35"/>
    <row r="10745" customFormat="1" x14ac:dyDescent="0.35"/>
    <row r="10746" customFormat="1" x14ac:dyDescent="0.35"/>
    <row r="10747" customFormat="1" x14ac:dyDescent="0.35"/>
    <row r="10748" customFormat="1" x14ac:dyDescent="0.35"/>
    <row r="10749" customFormat="1" x14ac:dyDescent="0.35"/>
    <row r="10750" customFormat="1" x14ac:dyDescent="0.35"/>
    <row r="10751" customFormat="1" x14ac:dyDescent="0.35"/>
    <row r="10752" customFormat="1" x14ac:dyDescent="0.35"/>
    <row r="10753" customFormat="1" x14ac:dyDescent="0.35"/>
    <row r="10754" customFormat="1" x14ac:dyDescent="0.35"/>
    <row r="10755" customFormat="1" x14ac:dyDescent="0.35"/>
    <row r="10756" customFormat="1" x14ac:dyDescent="0.35"/>
    <row r="10757" customFormat="1" x14ac:dyDescent="0.35"/>
    <row r="10758" customFormat="1" x14ac:dyDescent="0.35"/>
    <row r="10759" customFormat="1" x14ac:dyDescent="0.35"/>
    <row r="10760" customFormat="1" x14ac:dyDescent="0.35"/>
    <row r="10761" customFormat="1" x14ac:dyDescent="0.35"/>
    <row r="10762" customFormat="1" x14ac:dyDescent="0.35"/>
    <row r="10763" customFormat="1" x14ac:dyDescent="0.35"/>
    <row r="10764" customFormat="1" x14ac:dyDescent="0.35"/>
    <row r="10765" customFormat="1" x14ac:dyDescent="0.35"/>
    <row r="10766" customFormat="1" x14ac:dyDescent="0.35"/>
    <row r="10767" customFormat="1" x14ac:dyDescent="0.35"/>
    <row r="10768" customFormat="1" x14ac:dyDescent="0.35"/>
    <row r="10769" customFormat="1" x14ac:dyDescent="0.35"/>
    <row r="10770" customFormat="1" x14ac:dyDescent="0.35"/>
    <row r="10771" customFormat="1" x14ac:dyDescent="0.35"/>
    <row r="10772" customFormat="1" x14ac:dyDescent="0.35"/>
    <row r="10773" customFormat="1" x14ac:dyDescent="0.35"/>
    <row r="10774" customFormat="1" x14ac:dyDescent="0.35"/>
    <row r="10775" customFormat="1" x14ac:dyDescent="0.35"/>
    <row r="10776" customFormat="1" x14ac:dyDescent="0.35"/>
    <row r="10777" customFormat="1" x14ac:dyDescent="0.35"/>
    <row r="10778" customFormat="1" x14ac:dyDescent="0.35"/>
    <row r="10779" customFormat="1" x14ac:dyDescent="0.35"/>
    <row r="10780" customFormat="1" x14ac:dyDescent="0.35"/>
    <row r="10781" customFormat="1" x14ac:dyDescent="0.35"/>
    <row r="10782" customFormat="1" x14ac:dyDescent="0.35"/>
    <row r="10783" customFormat="1" x14ac:dyDescent="0.35"/>
    <row r="10784" customFormat="1" x14ac:dyDescent="0.35"/>
    <row r="10785" customFormat="1" x14ac:dyDescent="0.35"/>
    <row r="10786" customFormat="1" x14ac:dyDescent="0.35"/>
    <row r="10787" customFormat="1" x14ac:dyDescent="0.35"/>
    <row r="10788" customFormat="1" x14ac:dyDescent="0.35"/>
    <row r="10789" customFormat="1" x14ac:dyDescent="0.35"/>
    <row r="10790" customFormat="1" x14ac:dyDescent="0.35"/>
    <row r="10791" customFormat="1" x14ac:dyDescent="0.35"/>
    <row r="10792" customFormat="1" x14ac:dyDescent="0.35"/>
    <row r="10793" customFormat="1" x14ac:dyDescent="0.35"/>
    <row r="10794" customFormat="1" x14ac:dyDescent="0.35"/>
    <row r="10795" customFormat="1" x14ac:dyDescent="0.35"/>
    <row r="10796" customFormat="1" x14ac:dyDescent="0.35"/>
    <row r="10797" customFormat="1" x14ac:dyDescent="0.35"/>
    <row r="10798" customFormat="1" x14ac:dyDescent="0.35"/>
    <row r="10799" customFormat="1" x14ac:dyDescent="0.35"/>
    <row r="10800" customFormat="1" x14ac:dyDescent="0.35"/>
    <row r="10801" customFormat="1" x14ac:dyDescent="0.35"/>
    <row r="10802" customFormat="1" x14ac:dyDescent="0.35"/>
    <row r="10803" customFormat="1" x14ac:dyDescent="0.35"/>
    <row r="10804" customFormat="1" x14ac:dyDescent="0.35"/>
    <row r="10805" customFormat="1" x14ac:dyDescent="0.35"/>
    <row r="10806" customFormat="1" x14ac:dyDescent="0.35"/>
    <row r="10807" customFormat="1" x14ac:dyDescent="0.35"/>
    <row r="10808" customFormat="1" x14ac:dyDescent="0.35"/>
    <row r="10809" customFormat="1" x14ac:dyDescent="0.35"/>
    <row r="10810" customFormat="1" x14ac:dyDescent="0.35"/>
    <row r="10811" customFormat="1" x14ac:dyDescent="0.35"/>
    <row r="10812" customFormat="1" x14ac:dyDescent="0.35"/>
    <row r="10813" customFormat="1" x14ac:dyDescent="0.35"/>
    <row r="10814" customFormat="1" x14ac:dyDescent="0.35"/>
    <row r="10815" customFormat="1" x14ac:dyDescent="0.35"/>
    <row r="10816" customFormat="1" x14ac:dyDescent="0.35"/>
    <row r="10817" customFormat="1" x14ac:dyDescent="0.35"/>
    <row r="10818" customFormat="1" x14ac:dyDescent="0.35"/>
    <row r="10819" customFormat="1" x14ac:dyDescent="0.35"/>
    <row r="10820" customFormat="1" x14ac:dyDescent="0.35"/>
    <row r="10821" customFormat="1" x14ac:dyDescent="0.35"/>
    <row r="10822" customFormat="1" x14ac:dyDescent="0.35"/>
    <row r="10823" customFormat="1" x14ac:dyDescent="0.35"/>
    <row r="10824" customFormat="1" x14ac:dyDescent="0.35"/>
    <row r="10825" customFormat="1" x14ac:dyDescent="0.35"/>
    <row r="10826" customFormat="1" x14ac:dyDescent="0.35"/>
    <row r="10827" customFormat="1" x14ac:dyDescent="0.35"/>
    <row r="10828" customFormat="1" x14ac:dyDescent="0.35"/>
    <row r="10829" customFormat="1" x14ac:dyDescent="0.35"/>
    <row r="10830" customFormat="1" x14ac:dyDescent="0.35"/>
    <row r="10831" customFormat="1" x14ac:dyDescent="0.35"/>
    <row r="10832" customFormat="1" x14ac:dyDescent="0.35"/>
    <row r="10833" customFormat="1" x14ac:dyDescent="0.35"/>
    <row r="10834" customFormat="1" x14ac:dyDescent="0.35"/>
    <row r="10835" customFormat="1" x14ac:dyDescent="0.35"/>
    <row r="10836" customFormat="1" x14ac:dyDescent="0.35"/>
    <row r="10837" customFormat="1" x14ac:dyDescent="0.35"/>
    <row r="10838" customFormat="1" x14ac:dyDescent="0.35"/>
    <row r="10839" customFormat="1" x14ac:dyDescent="0.35"/>
    <row r="10840" customFormat="1" x14ac:dyDescent="0.35"/>
    <row r="10841" customFormat="1" x14ac:dyDescent="0.35"/>
    <row r="10842" customFormat="1" x14ac:dyDescent="0.35"/>
    <row r="10843" customFormat="1" x14ac:dyDescent="0.35"/>
    <row r="10844" customFormat="1" x14ac:dyDescent="0.35"/>
    <row r="10845" customFormat="1" x14ac:dyDescent="0.35"/>
    <row r="10846" customFormat="1" x14ac:dyDescent="0.35"/>
    <row r="10847" customFormat="1" x14ac:dyDescent="0.35"/>
    <row r="10848" customFormat="1" x14ac:dyDescent="0.35"/>
    <row r="10849" customFormat="1" x14ac:dyDescent="0.35"/>
    <row r="10850" customFormat="1" x14ac:dyDescent="0.35"/>
    <row r="10851" customFormat="1" x14ac:dyDescent="0.35"/>
    <row r="10852" customFormat="1" x14ac:dyDescent="0.35"/>
    <row r="10853" customFormat="1" x14ac:dyDescent="0.35"/>
    <row r="10854" customFormat="1" x14ac:dyDescent="0.35"/>
    <row r="10855" customFormat="1" x14ac:dyDescent="0.35"/>
    <row r="10856" customFormat="1" x14ac:dyDescent="0.35"/>
    <row r="10857" customFormat="1" x14ac:dyDescent="0.35"/>
    <row r="10858" customFormat="1" x14ac:dyDescent="0.35"/>
    <row r="10859" customFormat="1" x14ac:dyDescent="0.35"/>
    <row r="10860" customFormat="1" x14ac:dyDescent="0.35"/>
    <row r="10861" customFormat="1" x14ac:dyDescent="0.35"/>
    <row r="10862" customFormat="1" x14ac:dyDescent="0.35"/>
    <row r="10863" customFormat="1" x14ac:dyDescent="0.35"/>
    <row r="10864" customFormat="1" x14ac:dyDescent="0.35"/>
    <row r="10865" customFormat="1" x14ac:dyDescent="0.35"/>
    <row r="10866" customFormat="1" x14ac:dyDescent="0.35"/>
    <row r="10867" customFormat="1" x14ac:dyDescent="0.35"/>
    <row r="10868" customFormat="1" x14ac:dyDescent="0.35"/>
    <row r="10869" customFormat="1" x14ac:dyDescent="0.35"/>
    <row r="10870" customFormat="1" x14ac:dyDescent="0.35"/>
    <row r="10871" customFormat="1" x14ac:dyDescent="0.35"/>
    <row r="10872" customFormat="1" x14ac:dyDescent="0.35"/>
    <row r="10873" customFormat="1" x14ac:dyDescent="0.35"/>
    <row r="10874" customFormat="1" x14ac:dyDescent="0.35"/>
    <row r="10875" customFormat="1" x14ac:dyDescent="0.35"/>
    <row r="10876" customFormat="1" x14ac:dyDescent="0.35"/>
    <row r="10877" customFormat="1" x14ac:dyDescent="0.35"/>
    <row r="10878" customFormat="1" x14ac:dyDescent="0.35"/>
    <row r="10879" customFormat="1" x14ac:dyDescent="0.35"/>
    <row r="10880" customFormat="1" x14ac:dyDescent="0.35"/>
    <row r="10881" customFormat="1" x14ac:dyDescent="0.35"/>
    <row r="10882" customFormat="1" x14ac:dyDescent="0.35"/>
    <row r="10883" customFormat="1" x14ac:dyDescent="0.35"/>
    <row r="10884" customFormat="1" x14ac:dyDescent="0.35"/>
    <row r="10885" customFormat="1" x14ac:dyDescent="0.35"/>
    <row r="10886" customFormat="1" x14ac:dyDescent="0.35"/>
    <row r="10887" customFormat="1" x14ac:dyDescent="0.35"/>
    <row r="10888" customFormat="1" x14ac:dyDescent="0.35"/>
    <row r="10889" customFormat="1" x14ac:dyDescent="0.35"/>
    <row r="10890" customFormat="1" x14ac:dyDescent="0.35"/>
    <row r="10891" customFormat="1" x14ac:dyDescent="0.35"/>
    <row r="10892" customFormat="1" x14ac:dyDescent="0.35"/>
    <row r="10893" customFormat="1" x14ac:dyDescent="0.35"/>
    <row r="10894" customFormat="1" x14ac:dyDescent="0.35"/>
    <row r="10895" customFormat="1" x14ac:dyDescent="0.35"/>
    <row r="10896" customFormat="1" x14ac:dyDescent="0.35"/>
    <row r="10897" customFormat="1" x14ac:dyDescent="0.35"/>
    <row r="10898" customFormat="1" x14ac:dyDescent="0.35"/>
    <row r="10899" customFormat="1" x14ac:dyDescent="0.35"/>
    <row r="10900" customFormat="1" x14ac:dyDescent="0.35"/>
    <row r="10901" customFormat="1" x14ac:dyDescent="0.35"/>
    <row r="10902" customFormat="1" x14ac:dyDescent="0.35"/>
    <row r="10903" customFormat="1" x14ac:dyDescent="0.35"/>
    <row r="10904" customFormat="1" x14ac:dyDescent="0.35"/>
    <row r="10905" customFormat="1" x14ac:dyDescent="0.35"/>
    <row r="10906" customFormat="1" x14ac:dyDescent="0.35"/>
    <row r="10907" customFormat="1" x14ac:dyDescent="0.35"/>
    <row r="10908" customFormat="1" x14ac:dyDescent="0.35"/>
    <row r="10909" customFormat="1" x14ac:dyDescent="0.35"/>
    <row r="10910" customFormat="1" x14ac:dyDescent="0.35"/>
    <row r="10911" customFormat="1" x14ac:dyDescent="0.35"/>
    <row r="10912" customFormat="1" x14ac:dyDescent="0.35"/>
    <row r="10913" customFormat="1" x14ac:dyDescent="0.35"/>
    <row r="10914" customFormat="1" x14ac:dyDescent="0.35"/>
    <row r="10915" customFormat="1" x14ac:dyDescent="0.35"/>
    <row r="10916" customFormat="1" x14ac:dyDescent="0.35"/>
    <row r="10917" customFormat="1" x14ac:dyDescent="0.35"/>
    <row r="10918" customFormat="1" x14ac:dyDescent="0.35"/>
    <row r="10919" customFormat="1" x14ac:dyDescent="0.35"/>
    <row r="10920" customFormat="1" x14ac:dyDescent="0.35"/>
    <row r="10921" customFormat="1" x14ac:dyDescent="0.35"/>
    <row r="10922" customFormat="1" x14ac:dyDescent="0.35"/>
    <row r="10923" customFormat="1" x14ac:dyDescent="0.35"/>
    <row r="10924" customFormat="1" x14ac:dyDescent="0.35"/>
    <row r="10925" customFormat="1" x14ac:dyDescent="0.35"/>
    <row r="10926" customFormat="1" x14ac:dyDescent="0.35"/>
    <row r="10927" customFormat="1" x14ac:dyDescent="0.35"/>
    <row r="10928" customFormat="1" x14ac:dyDescent="0.35"/>
    <row r="10929" customFormat="1" x14ac:dyDescent="0.35"/>
    <row r="10930" customFormat="1" x14ac:dyDescent="0.35"/>
    <row r="10931" customFormat="1" x14ac:dyDescent="0.35"/>
    <row r="10932" customFormat="1" x14ac:dyDescent="0.35"/>
    <row r="10933" customFormat="1" x14ac:dyDescent="0.35"/>
    <row r="10934" customFormat="1" x14ac:dyDescent="0.35"/>
    <row r="10935" customFormat="1" x14ac:dyDescent="0.35"/>
    <row r="10936" customFormat="1" x14ac:dyDescent="0.35"/>
    <row r="10937" customFormat="1" x14ac:dyDescent="0.35"/>
    <row r="10938" customFormat="1" x14ac:dyDescent="0.35"/>
    <row r="10939" customFormat="1" x14ac:dyDescent="0.35"/>
    <row r="10940" customFormat="1" x14ac:dyDescent="0.35"/>
    <row r="10941" customFormat="1" x14ac:dyDescent="0.35"/>
    <row r="10942" customFormat="1" x14ac:dyDescent="0.35"/>
    <row r="10943" customFormat="1" x14ac:dyDescent="0.35"/>
    <row r="10944" customFormat="1" x14ac:dyDescent="0.35"/>
    <row r="10945" customFormat="1" x14ac:dyDescent="0.35"/>
    <row r="10946" customFormat="1" x14ac:dyDescent="0.35"/>
    <row r="10947" customFormat="1" x14ac:dyDescent="0.35"/>
    <row r="10948" customFormat="1" x14ac:dyDescent="0.35"/>
    <row r="10949" customFormat="1" x14ac:dyDescent="0.35"/>
    <row r="10950" customFormat="1" x14ac:dyDescent="0.35"/>
    <row r="10951" customFormat="1" x14ac:dyDescent="0.35"/>
    <row r="10952" customFormat="1" x14ac:dyDescent="0.35"/>
    <row r="10953" customFormat="1" x14ac:dyDescent="0.35"/>
    <row r="10954" customFormat="1" x14ac:dyDescent="0.35"/>
    <row r="10955" customFormat="1" x14ac:dyDescent="0.35"/>
    <row r="10956" customFormat="1" x14ac:dyDescent="0.35"/>
    <row r="10957" customFormat="1" x14ac:dyDescent="0.35"/>
    <row r="10958" customFormat="1" x14ac:dyDescent="0.35"/>
    <row r="10959" customFormat="1" x14ac:dyDescent="0.35"/>
    <row r="10960" customFormat="1" x14ac:dyDescent="0.35"/>
    <row r="10961" customFormat="1" x14ac:dyDescent="0.35"/>
    <row r="10962" customFormat="1" x14ac:dyDescent="0.35"/>
    <row r="10963" customFormat="1" x14ac:dyDescent="0.35"/>
    <row r="10964" customFormat="1" x14ac:dyDescent="0.35"/>
    <row r="10965" customFormat="1" x14ac:dyDescent="0.35"/>
    <row r="10966" customFormat="1" x14ac:dyDescent="0.35"/>
    <row r="10967" customFormat="1" x14ac:dyDescent="0.35"/>
    <row r="10968" customFormat="1" x14ac:dyDescent="0.35"/>
    <row r="10969" customFormat="1" x14ac:dyDescent="0.35"/>
    <row r="10970" customFormat="1" x14ac:dyDescent="0.35"/>
    <row r="10971" customFormat="1" x14ac:dyDescent="0.35"/>
    <row r="10972" customFormat="1" x14ac:dyDescent="0.35"/>
    <row r="10973" customFormat="1" x14ac:dyDescent="0.35"/>
    <row r="10974" customFormat="1" x14ac:dyDescent="0.35"/>
    <row r="10975" customFormat="1" x14ac:dyDescent="0.35"/>
    <row r="10976" customFormat="1" x14ac:dyDescent="0.35"/>
    <row r="10977" customFormat="1" x14ac:dyDescent="0.35"/>
    <row r="10978" customFormat="1" x14ac:dyDescent="0.35"/>
    <row r="10979" customFormat="1" x14ac:dyDescent="0.35"/>
    <row r="10980" customFormat="1" x14ac:dyDescent="0.35"/>
    <row r="10981" customFormat="1" x14ac:dyDescent="0.35"/>
    <row r="10982" customFormat="1" x14ac:dyDescent="0.35"/>
    <row r="10983" customFormat="1" x14ac:dyDescent="0.35"/>
    <row r="10984" customFormat="1" x14ac:dyDescent="0.35"/>
    <row r="10985" customFormat="1" x14ac:dyDescent="0.35"/>
    <row r="10986" customFormat="1" x14ac:dyDescent="0.35"/>
    <row r="10987" customFormat="1" x14ac:dyDescent="0.35"/>
    <row r="10988" customFormat="1" x14ac:dyDescent="0.35"/>
    <row r="10989" customFormat="1" x14ac:dyDescent="0.35"/>
    <row r="10990" customFormat="1" x14ac:dyDescent="0.35"/>
    <row r="10991" customFormat="1" x14ac:dyDescent="0.35"/>
    <row r="10992" customFormat="1" x14ac:dyDescent="0.35"/>
    <row r="10993" customFormat="1" x14ac:dyDescent="0.35"/>
    <row r="10994" customFormat="1" x14ac:dyDescent="0.35"/>
    <row r="10995" customFormat="1" x14ac:dyDescent="0.35"/>
    <row r="10996" customFormat="1" x14ac:dyDescent="0.35"/>
    <row r="10997" customFormat="1" x14ac:dyDescent="0.35"/>
    <row r="10998" customFormat="1" x14ac:dyDescent="0.35"/>
    <row r="10999" customFormat="1" x14ac:dyDescent="0.35"/>
    <row r="11000" customFormat="1" x14ac:dyDescent="0.35"/>
    <row r="11001" customFormat="1" x14ac:dyDescent="0.35"/>
    <row r="11002" customFormat="1" x14ac:dyDescent="0.35"/>
    <row r="11003" customFormat="1" x14ac:dyDescent="0.35"/>
    <row r="11004" customFormat="1" x14ac:dyDescent="0.35"/>
    <row r="11005" customFormat="1" x14ac:dyDescent="0.35"/>
    <row r="11006" customFormat="1" x14ac:dyDescent="0.35"/>
    <row r="11007" customFormat="1" x14ac:dyDescent="0.35"/>
    <row r="11008" customFormat="1" x14ac:dyDescent="0.35"/>
    <row r="11009" customFormat="1" x14ac:dyDescent="0.35"/>
    <row r="11010" customFormat="1" x14ac:dyDescent="0.35"/>
    <row r="11011" customFormat="1" x14ac:dyDescent="0.35"/>
    <row r="11012" customFormat="1" x14ac:dyDescent="0.35"/>
    <row r="11013" customFormat="1" x14ac:dyDescent="0.35"/>
    <row r="11014" customFormat="1" x14ac:dyDescent="0.35"/>
    <row r="11015" customFormat="1" x14ac:dyDescent="0.35"/>
    <row r="11016" customFormat="1" x14ac:dyDescent="0.35"/>
    <row r="11017" customFormat="1" x14ac:dyDescent="0.35"/>
    <row r="11018" customFormat="1" x14ac:dyDescent="0.35"/>
    <row r="11019" customFormat="1" x14ac:dyDescent="0.35"/>
    <row r="11020" customFormat="1" x14ac:dyDescent="0.35"/>
    <row r="11021" customFormat="1" x14ac:dyDescent="0.35"/>
    <row r="11022" customFormat="1" x14ac:dyDescent="0.35"/>
    <row r="11023" customFormat="1" x14ac:dyDescent="0.35"/>
    <row r="11024" customFormat="1" x14ac:dyDescent="0.35"/>
    <row r="11025" customFormat="1" x14ac:dyDescent="0.35"/>
    <row r="11026" customFormat="1" x14ac:dyDescent="0.35"/>
    <row r="11027" customFormat="1" x14ac:dyDescent="0.35"/>
    <row r="11028" customFormat="1" x14ac:dyDescent="0.35"/>
    <row r="11029" customFormat="1" x14ac:dyDescent="0.35"/>
    <row r="11030" customFormat="1" x14ac:dyDescent="0.35"/>
    <row r="11031" customFormat="1" x14ac:dyDescent="0.35"/>
    <row r="11032" customFormat="1" x14ac:dyDescent="0.35"/>
    <row r="11033" customFormat="1" x14ac:dyDescent="0.35"/>
    <row r="11034" customFormat="1" x14ac:dyDescent="0.35"/>
    <row r="11035" customFormat="1" x14ac:dyDescent="0.35"/>
    <row r="11036" customFormat="1" x14ac:dyDescent="0.35"/>
    <row r="11037" customFormat="1" x14ac:dyDescent="0.35"/>
    <row r="11038" customFormat="1" x14ac:dyDescent="0.35"/>
    <row r="11039" customFormat="1" x14ac:dyDescent="0.35"/>
    <row r="11040" customFormat="1" x14ac:dyDescent="0.35"/>
    <row r="11041" customFormat="1" x14ac:dyDescent="0.35"/>
    <row r="11042" customFormat="1" x14ac:dyDescent="0.35"/>
    <row r="11043" customFormat="1" x14ac:dyDescent="0.35"/>
    <row r="11044" customFormat="1" x14ac:dyDescent="0.35"/>
    <row r="11045" customFormat="1" x14ac:dyDescent="0.35"/>
    <row r="11046" customFormat="1" x14ac:dyDescent="0.35"/>
    <row r="11047" customFormat="1" x14ac:dyDescent="0.35"/>
    <row r="11048" customFormat="1" x14ac:dyDescent="0.35"/>
    <row r="11049" customFormat="1" x14ac:dyDescent="0.35"/>
    <row r="11050" customFormat="1" x14ac:dyDescent="0.35"/>
    <row r="11051" customFormat="1" x14ac:dyDescent="0.35"/>
    <row r="11052" customFormat="1" x14ac:dyDescent="0.35"/>
    <row r="11053" customFormat="1" x14ac:dyDescent="0.35"/>
    <row r="11054" customFormat="1" x14ac:dyDescent="0.35"/>
    <row r="11055" customFormat="1" x14ac:dyDescent="0.35"/>
    <row r="11056" customFormat="1" x14ac:dyDescent="0.35"/>
    <row r="11057" customFormat="1" x14ac:dyDescent="0.35"/>
    <row r="11058" customFormat="1" x14ac:dyDescent="0.35"/>
    <row r="11059" customFormat="1" x14ac:dyDescent="0.35"/>
    <row r="11060" customFormat="1" x14ac:dyDescent="0.35"/>
    <row r="11061" customFormat="1" x14ac:dyDescent="0.35"/>
    <row r="11062" customFormat="1" x14ac:dyDescent="0.35"/>
    <row r="11063" customFormat="1" x14ac:dyDescent="0.35"/>
    <row r="11064" customFormat="1" x14ac:dyDescent="0.35"/>
    <row r="11065" customFormat="1" x14ac:dyDescent="0.35"/>
    <row r="11066" customFormat="1" x14ac:dyDescent="0.35"/>
    <row r="11067" customFormat="1" x14ac:dyDescent="0.35"/>
    <row r="11068" customFormat="1" x14ac:dyDescent="0.35"/>
    <row r="11069" customFormat="1" x14ac:dyDescent="0.35"/>
    <row r="11070" customFormat="1" x14ac:dyDescent="0.35"/>
    <row r="11071" customFormat="1" x14ac:dyDescent="0.35"/>
    <row r="11072" customFormat="1" x14ac:dyDescent="0.35"/>
    <row r="11073" customFormat="1" x14ac:dyDescent="0.35"/>
    <row r="11074" customFormat="1" x14ac:dyDescent="0.35"/>
    <row r="11075" customFormat="1" x14ac:dyDescent="0.35"/>
    <row r="11076" customFormat="1" x14ac:dyDescent="0.35"/>
    <row r="11077" customFormat="1" x14ac:dyDescent="0.35"/>
    <row r="11078" customFormat="1" x14ac:dyDescent="0.35"/>
    <row r="11079" customFormat="1" x14ac:dyDescent="0.35"/>
    <row r="11080" customFormat="1" x14ac:dyDescent="0.35"/>
    <row r="11081" customFormat="1" x14ac:dyDescent="0.35"/>
    <row r="11082" customFormat="1" x14ac:dyDescent="0.35"/>
    <row r="11083" customFormat="1" x14ac:dyDescent="0.35"/>
    <row r="11084" customFormat="1" x14ac:dyDescent="0.35"/>
    <row r="11085" customFormat="1" x14ac:dyDescent="0.35"/>
    <row r="11086" customFormat="1" x14ac:dyDescent="0.35"/>
    <row r="11087" customFormat="1" x14ac:dyDescent="0.35"/>
    <row r="11088" customFormat="1" x14ac:dyDescent="0.35"/>
    <row r="11089" customFormat="1" x14ac:dyDescent="0.35"/>
    <row r="11090" customFormat="1" x14ac:dyDescent="0.35"/>
    <row r="11091" customFormat="1" x14ac:dyDescent="0.35"/>
    <row r="11092" customFormat="1" x14ac:dyDescent="0.35"/>
    <row r="11093" customFormat="1" x14ac:dyDescent="0.35"/>
    <row r="11094" customFormat="1" x14ac:dyDescent="0.35"/>
    <row r="11095" customFormat="1" x14ac:dyDescent="0.35"/>
    <row r="11096" customFormat="1" x14ac:dyDescent="0.35"/>
    <row r="11097" customFormat="1" x14ac:dyDescent="0.35"/>
    <row r="11098" customFormat="1" x14ac:dyDescent="0.35"/>
    <row r="11099" customFormat="1" x14ac:dyDescent="0.35"/>
    <row r="11100" customFormat="1" x14ac:dyDescent="0.35"/>
    <row r="11101" customFormat="1" x14ac:dyDescent="0.35"/>
    <row r="11102" customFormat="1" x14ac:dyDescent="0.35"/>
    <row r="11103" customFormat="1" x14ac:dyDescent="0.35"/>
    <row r="11104" customFormat="1" x14ac:dyDescent="0.35"/>
    <row r="11105" customFormat="1" x14ac:dyDescent="0.35"/>
    <row r="11106" customFormat="1" x14ac:dyDescent="0.35"/>
    <row r="11107" customFormat="1" x14ac:dyDescent="0.35"/>
    <row r="11108" customFormat="1" x14ac:dyDescent="0.35"/>
    <row r="11109" customFormat="1" x14ac:dyDescent="0.35"/>
    <row r="11110" customFormat="1" x14ac:dyDescent="0.35"/>
    <row r="11111" customFormat="1" x14ac:dyDescent="0.35"/>
    <row r="11112" customFormat="1" x14ac:dyDescent="0.35"/>
    <row r="11113" customFormat="1" x14ac:dyDescent="0.35"/>
    <row r="11114" customFormat="1" x14ac:dyDescent="0.35"/>
    <row r="11115" customFormat="1" x14ac:dyDescent="0.35"/>
    <row r="11116" customFormat="1" x14ac:dyDescent="0.35"/>
    <row r="11117" customFormat="1" x14ac:dyDescent="0.35"/>
    <row r="11118" customFormat="1" x14ac:dyDescent="0.35"/>
    <row r="11119" customFormat="1" x14ac:dyDescent="0.35"/>
    <row r="11120" customFormat="1" x14ac:dyDescent="0.35"/>
    <row r="11121" customFormat="1" x14ac:dyDescent="0.35"/>
    <row r="11122" customFormat="1" x14ac:dyDescent="0.35"/>
    <row r="11123" customFormat="1" x14ac:dyDescent="0.35"/>
    <row r="11124" customFormat="1" x14ac:dyDescent="0.35"/>
    <row r="11125" customFormat="1" x14ac:dyDescent="0.35"/>
    <row r="11126" customFormat="1" x14ac:dyDescent="0.35"/>
    <row r="11127" customFormat="1" x14ac:dyDescent="0.35"/>
    <row r="11128" customFormat="1" x14ac:dyDescent="0.35"/>
    <row r="11129" customFormat="1" x14ac:dyDescent="0.35"/>
    <row r="11130" customFormat="1" x14ac:dyDescent="0.35"/>
    <row r="11131" customFormat="1" x14ac:dyDescent="0.35"/>
    <row r="11132" customFormat="1" x14ac:dyDescent="0.35"/>
    <row r="11133" customFormat="1" x14ac:dyDescent="0.35"/>
    <row r="11134" customFormat="1" x14ac:dyDescent="0.35"/>
    <row r="11135" customFormat="1" x14ac:dyDescent="0.35"/>
    <row r="11136" customFormat="1" x14ac:dyDescent="0.35"/>
    <row r="11137" customFormat="1" x14ac:dyDescent="0.35"/>
    <row r="11138" customFormat="1" x14ac:dyDescent="0.35"/>
    <row r="11139" customFormat="1" x14ac:dyDescent="0.35"/>
    <row r="11140" customFormat="1" x14ac:dyDescent="0.35"/>
    <row r="11141" customFormat="1" x14ac:dyDescent="0.35"/>
    <row r="11142" customFormat="1" x14ac:dyDescent="0.35"/>
    <row r="11143" customFormat="1" x14ac:dyDescent="0.35"/>
    <row r="11144" customFormat="1" x14ac:dyDescent="0.35"/>
    <row r="11145" customFormat="1" x14ac:dyDescent="0.35"/>
    <row r="11146" customFormat="1" x14ac:dyDescent="0.35"/>
    <row r="11147" customFormat="1" x14ac:dyDescent="0.35"/>
    <row r="11148" customFormat="1" x14ac:dyDescent="0.35"/>
    <row r="11149" customFormat="1" x14ac:dyDescent="0.35"/>
    <row r="11150" customFormat="1" x14ac:dyDescent="0.35"/>
    <row r="11151" customFormat="1" x14ac:dyDescent="0.35"/>
    <row r="11152" customFormat="1" x14ac:dyDescent="0.35"/>
    <row r="11153" customFormat="1" x14ac:dyDescent="0.35"/>
    <row r="11154" customFormat="1" x14ac:dyDescent="0.35"/>
    <row r="11155" customFormat="1" x14ac:dyDescent="0.35"/>
    <row r="11156" customFormat="1" x14ac:dyDescent="0.35"/>
    <row r="11157" customFormat="1" x14ac:dyDescent="0.35"/>
    <row r="11158" customFormat="1" x14ac:dyDescent="0.35"/>
    <row r="11159" customFormat="1" x14ac:dyDescent="0.35"/>
    <row r="11160" customFormat="1" x14ac:dyDescent="0.35"/>
    <row r="11161" customFormat="1" x14ac:dyDescent="0.35"/>
    <row r="11162" customFormat="1" x14ac:dyDescent="0.35"/>
    <row r="11163" customFormat="1" x14ac:dyDescent="0.35"/>
    <row r="11164" customFormat="1" x14ac:dyDescent="0.35"/>
    <row r="11165" customFormat="1" x14ac:dyDescent="0.35"/>
    <row r="11166" customFormat="1" x14ac:dyDescent="0.35"/>
    <row r="11167" customFormat="1" x14ac:dyDescent="0.35"/>
    <row r="11168" customFormat="1" x14ac:dyDescent="0.35"/>
    <row r="11169" customFormat="1" x14ac:dyDescent="0.35"/>
    <row r="11170" customFormat="1" x14ac:dyDescent="0.35"/>
    <row r="11171" customFormat="1" x14ac:dyDescent="0.35"/>
    <row r="11172" customFormat="1" x14ac:dyDescent="0.35"/>
    <row r="11173" customFormat="1" x14ac:dyDescent="0.35"/>
    <row r="11174" customFormat="1" x14ac:dyDescent="0.35"/>
    <row r="11175" customFormat="1" x14ac:dyDescent="0.35"/>
    <row r="11176" customFormat="1" x14ac:dyDescent="0.35"/>
    <row r="11177" customFormat="1" x14ac:dyDescent="0.35"/>
    <row r="11178" customFormat="1" x14ac:dyDescent="0.35"/>
    <row r="11179" customFormat="1" x14ac:dyDescent="0.35"/>
    <row r="11180" customFormat="1" x14ac:dyDescent="0.35"/>
    <row r="11181" customFormat="1" x14ac:dyDescent="0.35"/>
    <row r="11182" customFormat="1" x14ac:dyDescent="0.35"/>
    <row r="11183" customFormat="1" x14ac:dyDescent="0.35"/>
    <row r="11184" customFormat="1" x14ac:dyDescent="0.35"/>
    <row r="11185" customFormat="1" x14ac:dyDescent="0.35"/>
    <row r="11186" customFormat="1" x14ac:dyDescent="0.35"/>
    <row r="11187" customFormat="1" x14ac:dyDescent="0.35"/>
    <row r="11188" customFormat="1" x14ac:dyDescent="0.35"/>
    <row r="11189" customFormat="1" x14ac:dyDescent="0.35"/>
    <row r="11190" customFormat="1" x14ac:dyDescent="0.35"/>
    <row r="11191" customFormat="1" x14ac:dyDescent="0.35"/>
    <row r="11192" customFormat="1" x14ac:dyDescent="0.35"/>
    <row r="11193" customFormat="1" x14ac:dyDescent="0.35"/>
    <row r="11194" customFormat="1" x14ac:dyDescent="0.35"/>
    <row r="11195" customFormat="1" x14ac:dyDescent="0.35"/>
    <row r="11196" customFormat="1" x14ac:dyDescent="0.35"/>
    <row r="11197" customFormat="1" x14ac:dyDescent="0.35"/>
    <row r="11198" customFormat="1" x14ac:dyDescent="0.35"/>
    <row r="11199" customFormat="1" x14ac:dyDescent="0.35"/>
    <row r="11200" customFormat="1" x14ac:dyDescent="0.35"/>
    <row r="11201" customFormat="1" x14ac:dyDescent="0.35"/>
    <row r="11202" customFormat="1" x14ac:dyDescent="0.35"/>
    <row r="11203" customFormat="1" x14ac:dyDescent="0.35"/>
    <row r="11204" customFormat="1" x14ac:dyDescent="0.35"/>
    <row r="11205" customFormat="1" x14ac:dyDescent="0.35"/>
    <row r="11206" customFormat="1" x14ac:dyDescent="0.35"/>
    <row r="11207" customFormat="1" x14ac:dyDescent="0.35"/>
    <row r="11208" customFormat="1" x14ac:dyDescent="0.35"/>
    <row r="11209" customFormat="1" x14ac:dyDescent="0.35"/>
    <row r="11210" customFormat="1" x14ac:dyDescent="0.35"/>
    <row r="11211" customFormat="1" x14ac:dyDescent="0.35"/>
    <row r="11212" customFormat="1" x14ac:dyDescent="0.35"/>
    <row r="11213" customFormat="1" x14ac:dyDescent="0.35"/>
    <row r="11214" customFormat="1" x14ac:dyDescent="0.35"/>
    <row r="11215" customFormat="1" x14ac:dyDescent="0.35"/>
    <row r="11216" customFormat="1" x14ac:dyDescent="0.35"/>
    <row r="11217" customFormat="1" x14ac:dyDescent="0.35"/>
    <row r="11218" customFormat="1" x14ac:dyDescent="0.35"/>
    <row r="11219" customFormat="1" x14ac:dyDescent="0.35"/>
    <row r="11220" customFormat="1" x14ac:dyDescent="0.35"/>
    <row r="11221" customFormat="1" x14ac:dyDescent="0.35"/>
    <row r="11222" customFormat="1" x14ac:dyDescent="0.35"/>
    <row r="11223" customFormat="1" x14ac:dyDescent="0.35"/>
    <row r="11224" customFormat="1" x14ac:dyDescent="0.35"/>
    <row r="11225" customFormat="1" x14ac:dyDescent="0.35"/>
    <row r="11226" customFormat="1" x14ac:dyDescent="0.35"/>
    <row r="11227" customFormat="1" x14ac:dyDescent="0.35"/>
    <row r="11228" customFormat="1" x14ac:dyDescent="0.35"/>
    <row r="11229" customFormat="1" x14ac:dyDescent="0.35"/>
    <row r="11230" customFormat="1" x14ac:dyDescent="0.35"/>
    <row r="11231" customFormat="1" x14ac:dyDescent="0.35"/>
    <row r="11232" customFormat="1" x14ac:dyDescent="0.35"/>
    <row r="11233" customFormat="1" x14ac:dyDescent="0.35"/>
    <row r="11234" customFormat="1" x14ac:dyDescent="0.35"/>
    <row r="11235" customFormat="1" x14ac:dyDescent="0.35"/>
    <row r="11236" customFormat="1" x14ac:dyDescent="0.35"/>
    <row r="11237" customFormat="1" x14ac:dyDescent="0.35"/>
    <row r="11238" customFormat="1" x14ac:dyDescent="0.35"/>
    <row r="11239" customFormat="1" x14ac:dyDescent="0.35"/>
    <row r="11240" customFormat="1" x14ac:dyDescent="0.35"/>
    <row r="11241" customFormat="1" x14ac:dyDescent="0.35"/>
    <row r="11242" customFormat="1" x14ac:dyDescent="0.35"/>
    <row r="11243" customFormat="1" x14ac:dyDescent="0.35"/>
    <row r="11244" customFormat="1" x14ac:dyDescent="0.35"/>
    <row r="11245" customFormat="1" x14ac:dyDescent="0.35"/>
    <row r="11246" customFormat="1" x14ac:dyDescent="0.35"/>
    <row r="11247" customFormat="1" x14ac:dyDescent="0.35"/>
    <row r="11248" customFormat="1" x14ac:dyDescent="0.35"/>
    <row r="11249" customFormat="1" x14ac:dyDescent="0.35"/>
    <row r="11250" customFormat="1" x14ac:dyDescent="0.35"/>
    <row r="11251" customFormat="1" x14ac:dyDescent="0.35"/>
    <row r="11252" customFormat="1" x14ac:dyDescent="0.35"/>
    <row r="11253" customFormat="1" x14ac:dyDescent="0.35"/>
    <row r="11254" customFormat="1" x14ac:dyDescent="0.35"/>
    <row r="11255" customFormat="1" x14ac:dyDescent="0.35"/>
    <row r="11256" customFormat="1" x14ac:dyDescent="0.35"/>
    <row r="11257" customFormat="1" x14ac:dyDescent="0.35"/>
    <row r="11258" customFormat="1" x14ac:dyDescent="0.35"/>
    <row r="11259" customFormat="1" x14ac:dyDescent="0.35"/>
    <row r="11260" customFormat="1" x14ac:dyDescent="0.35"/>
    <row r="11261" customFormat="1" x14ac:dyDescent="0.35"/>
    <row r="11262" customFormat="1" x14ac:dyDescent="0.35"/>
    <row r="11263" customFormat="1" x14ac:dyDescent="0.35"/>
    <row r="11264" customFormat="1" x14ac:dyDescent="0.35"/>
    <row r="11265" customFormat="1" x14ac:dyDescent="0.35"/>
    <row r="11266" customFormat="1" x14ac:dyDescent="0.35"/>
    <row r="11267" customFormat="1" x14ac:dyDescent="0.35"/>
    <row r="11268" customFormat="1" x14ac:dyDescent="0.35"/>
    <row r="11269" customFormat="1" x14ac:dyDescent="0.35"/>
    <row r="11270" customFormat="1" x14ac:dyDescent="0.35"/>
    <row r="11271" customFormat="1" x14ac:dyDescent="0.35"/>
    <row r="11272" customFormat="1" x14ac:dyDescent="0.35"/>
    <row r="11273" customFormat="1" x14ac:dyDescent="0.35"/>
    <row r="11274" customFormat="1" x14ac:dyDescent="0.35"/>
    <row r="11275" customFormat="1" x14ac:dyDescent="0.35"/>
    <row r="11276" customFormat="1" x14ac:dyDescent="0.35"/>
    <row r="11277" customFormat="1" x14ac:dyDescent="0.35"/>
    <row r="11278" customFormat="1" x14ac:dyDescent="0.35"/>
    <row r="11279" customFormat="1" x14ac:dyDescent="0.35"/>
    <row r="11280" customFormat="1" x14ac:dyDescent="0.35"/>
    <row r="11281" customFormat="1" x14ac:dyDescent="0.35"/>
    <row r="11282" customFormat="1" x14ac:dyDescent="0.35"/>
    <row r="11283" customFormat="1" x14ac:dyDescent="0.35"/>
    <row r="11284" customFormat="1" x14ac:dyDescent="0.35"/>
    <row r="11285" customFormat="1" x14ac:dyDescent="0.35"/>
    <row r="11286" customFormat="1" x14ac:dyDescent="0.35"/>
    <row r="11287" customFormat="1" x14ac:dyDescent="0.35"/>
    <row r="11288" customFormat="1" x14ac:dyDescent="0.35"/>
    <row r="11289" customFormat="1" x14ac:dyDescent="0.35"/>
    <row r="11290" customFormat="1" x14ac:dyDescent="0.35"/>
    <row r="11291" customFormat="1" x14ac:dyDescent="0.35"/>
    <row r="11292" customFormat="1" x14ac:dyDescent="0.35"/>
    <row r="11293" customFormat="1" x14ac:dyDescent="0.35"/>
    <row r="11294" customFormat="1" x14ac:dyDescent="0.35"/>
    <row r="11295" customFormat="1" x14ac:dyDescent="0.35"/>
    <row r="11296" customFormat="1" x14ac:dyDescent="0.35"/>
    <row r="11297" customFormat="1" x14ac:dyDescent="0.35"/>
    <row r="11298" customFormat="1" x14ac:dyDescent="0.35"/>
    <row r="11299" customFormat="1" x14ac:dyDescent="0.35"/>
    <row r="11300" customFormat="1" x14ac:dyDescent="0.35"/>
    <row r="11301" customFormat="1" x14ac:dyDescent="0.35"/>
    <row r="11302" customFormat="1" x14ac:dyDescent="0.35"/>
    <row r="11303" customFormat="1" x14ac:dyDescent="0.35"/>
    <row r="11304" customFormat="1" x14ac:dyDescent="0.35"/>
    <row r="11305" customFormat="1" x14ac:dyDescent="0.35"/>
    <row r="11306" customFormat="1" x14ac:dyDescent="0.35"/>
    <row r="11307" customFormat="1" x14ac:dyDescent="0.35"/>
    <row r="11308" customFormat="1" x14ac:dyDescent="0.35"/>
    <row r="11309" customFormat="1" x14ac:dyDescent="0.35"/>
    <row r="11310" customFormat="1" x14ac:dyDescent="0.35"/>
    <row r="11311" customFormat="1" x14ac:dyDescent="0.35"/>
    <row r="11312" customFormat="1" x14ac:dyDescent="0.35"/>
    <row r="11313" customFormat="1" x14ac:dyDescent="0.35"/>
    <row r="11314" customFormat="1" x14ac:dyDescent="0.35"/>
    <row r="11315" customFormat="1" x14ac:dyDescent="0.35"/>
    <row r="11316" customFormat="1" x14ac:dyDescent="0.35"/>
    <row r="11317" customFormat="1" x14ac:dyDescent="0.35"/>
    <row r="11318" customFormat="1" x14ac:dyDescent="0.35"/>
    <row r="11319" customFormat="1" x14ac:dyDescent="0.35"/>
    <row r="11320" customFormat="1" x14ac:dyDescent="0.35"/>
    <row r="11321" customFormat="1" x14ac:dyDescent="0.35"/>
    <row r="11322" customFormat="1" x14ac:dyDescent="0.35"/>
    <row r="11323" customFormat="1" x14ac:dyDescent="0.35"/>
    <row r="11324" customFormat="1" x14ac:dyDescent="0.35"/>
    <row r="11325" customFormat="1" x14ac:dyDescent="0.35"/>
    <row r="11326" customFormat="1" x14ac:dyDescent="0.35"/>
    <row r="11327" customFormat="1" x14ac:dyDescent="0.35"/>
    <row r="11328" customFormat="1" x14ac:dyDescent="0.35"/>
    <row r="11329" customFormat="1" x14ac:dyDescent="0.35"/>
    <row r="11330" customFormat="1" x14ac:dyDescent="0.35"/>
    <row r="11331" customFormat="1" x14ac:dyDescent="0.35"/>
    <row r="11332" customFormat="1" x14ac:dyDescent="0.35"/>
    <row r="11333" customFormat="1" x14ac:dyDescent="0.35"/>
    <row r="11334" customFormat="1" x14ac:dyDescent="0.35"/>
    <row r="11335" customFormat="1" x14ac:dyDescent="0.35"/>
    <row r="11336" customFormat="1" x14ac:dyDescent="0.35"/>
    <row r="11337" customFormat="1" x14ac:dyDescent="0.35"/>
    <row r="11338" customFormat="1" x14ac:dyDescent="0.35"/>
    <row r="11339" customFormat="1" x14ac:dyDescent="0.35"/>
    <row r="11340" customFormat="1" x14ac:dyDescent="0.35"/>
    <row r="11341" customFormat="1" x14ac:dyDescent="0.35"/>
    <row r="11342" customFormat="1" x14ac:dyDescent="0.35"/>
    <row r="11343" customFormat="1" x14ac:dyDescent="0.35"/>
    <row r="11344" customFormat="1" x14ac:dyDescent="0.35"/>
    <row r="11345" customFormat="1" x14ac:dyDescent="0.35"/>
    <row r="11346" customFormat="1" x14ac:dyDescent="0.35"/>
    <row r="11347" customFormat="1" x14ac:dyDescent="0.35"/>
    <row r="11348" customFormat="1" x14ac:dyDescent="0.35"/>
    <row r="11349" customFormat="1" x14ac:dyDescent="0.35"/>
    <row r="11350" customFormat="1" x14ac:dyDescent="0.35"/>
    <row r="11351" customFormat="1" x14ac:dyDescent="0.35"/>
    <row r="11352" customFormat="1" x14ac:dyDescent="0.35"/>
    <row r="11353" customFormat="1" x14ac:dyDescent="0.35"/>
    <row r="11354" customFormat="1" x14ac:dyDescent="0.35"/>
    <row r="11355" customFormat="1" x14ac:dyDescent="0.35"/>
    <row r="11356" customFormat="1" x14ac:dyDescent="0.35"/>
    <row r="11357" customFormat="1" x14ac:dyDescent="0.35"/>
    <row r="11358" customFormat="1" x14ac:dyDescent="0.35"/>
    <row r="11359" customFormat="1" x14ac:dyDescent="0.35"/>
    <row r="11360" customFormat="1" x14ac:dyDescent="0.35"/>
    <row r="11361" customFormat="1" x14ac:dyDescent="0.35"/>
    <row r="11362" customFormat="1" x14ac:dyDescent="0.35"/>
    <row r="11363" customFormat="1" x14ac:dyDescent="0.35"/>
    <row r="11364" customFormat="1" x14ac:dyDescent="0.35"/>
    <row r="11365" customFormat="1" x14ac:dyDescent="0.35"/>
    <row r="11366" customFormat="1" x14ac:dyDescent="0.35"/>
    <row r="11367" customFormat="1" x14ac:dyDescent="0.35"/>
    <row r="11368" customFormat="1" x14ac:dyDescent="0.35"/>
    <row r="11369" customFormat="1" x14ac:dyDescent="0.35"/>
    <row r="11370" customFormat="1" x14ac:dyDescent="0.35"/>
    <row r="11371" customFormat="1" x14ac:dyDescent="0.35"/>
    <row r="11372" customFormat="1" x14ac:dyDescent="0.35"/>
    <row r="11373" customFormat="1" x14ac:dyDescent="0.35"/>
    <row r="11374" customFormat="1" x14ac:dyDescent="0.35"/>
    <row r="11375" customFormat="1" x14ac:dyDescent="0.35"/>
    <row r="11376" customFormat="1" x14ac:dyDescent="0.35"/>
    <row r="11377" customFormat="1" x14ac:dyDescent="0.35"/>
    <row r="11378" customFormat="1" x14ac:dyDescent="0.35"/>
    <row r="11379" customFormat="1" x14ac:dyDescent="0.35"/>
    <row r="11380" customFormat="1" x14ac:dyDescent="0.35"/>
    <row r="11381" customFormat="1" x14ac:dyDescent="0.35"/>
    <row r="11382" customFormat="1" x14ac:dyDescent="0.35"/>
    <row r="11383" customFormat="1" x14ac:dyDescent="0.35"/>
    <row r="11384" customFormat="1" x14ac:dyDescent="0.35"/>
    <row r="11385" customFormat="1" x14ac:dyDescent="0.35"/>
    <row r="11386" customFormat="1" x14ac:dyDescent="0.35"/>
    <row r="11387" customFormat="1" x14ac:dyDescent="0.35"/>
    <row r="11388" customFormat="1" x14ac:dyDescent="0.35"/>
    <row r="11389" customFormat="1" x14ac:dyDescent="0.35"/>
    <row r="11390" customFormat="1" x14ac:dyDescent="0.35"/>
    <row r="11391" customFormat="1" x14ac:dyDescent="0.35"/>
    <row r="11392" customFormat="1" x14ac:dyDescent="0.35"/>
    <row r="11393" customFormat="1" x14ac:dyDescent="0.35"/>
    <row r="11394" customFormat="1" x14ac:dyDescent="0.35"/>
    <row r="11395" customFormat="1" x14ac:dyDescent="0.35"/>
    <row r="11396" customFormat="1" x14ac:dyDescent="0.35"/>
    <row r="11397" customFormat="1" x14ac:dyDescent="0.35"/>
    <row r="11398" customFormat="1" x14ac:dyDescent="0.35"/>
    <row r="11399" customFormat="1" x14ac:dyDescent="0.35"/>
    <row r="11400" customFormat="1" x14ac:dyDescent="0.35"/>
    <row r="11401" customFormat="1" x14ac:dyDescent="0.35"/>
    <row r="11402" customFormat="1" x14ac:dyDescent="0.35"/>
    <row r="11403" customFormat="1" x14ac:dyDescent="0.35"/>
    <row r="11404" customFormat="1" x14ac:dyDescent="0.35"/>
    <row r="11405" customFormat="1" x14ac:dyDescent="0.35"/>
    <row r="11406" customFormat="1" x14ac:dyDescent="0.35"/>
    <row r="11407" customFormat="1" x14ac:dyDescent="0.35"/>
    <row r="11408" customFormat="1" x14ac:dyDescent="0.35"/>
    <row r="11409" customFormat="1" x14ac:dyDescent="0.35"/>
    <row r="11410" customFormat="1" x14ac:dyDescent="0.35"/>
    <row r="11411" customFormat="1" x14ac:dyDescent="0.35"/>
    <row r="11412" customFormat="1" x14ac:dyDescent="0.35"/>
    <row r="11413" customFormat="1" x14ac:dyDescent="0.35"/>
    <row r="11414" customFormat="1" x14ac:dyDescent="0.35"/>
    <row r="11415" customFormat="1" x14ac:dyDescent="0.35"/>
    <row r="11416" customFormat="1" x14ac:dyDescent="0.35"/>
    <row r="11417" customFormat="1" x14ac:dyDescent="0.35"/>
    <row r="11418" customFormat="1" x14ac:dyDescent="0.35"/>
    <row r="11419" customFormat="1" x14ac:dyDescent="0.35"/>
    <row r="11420" customFormat="1" x14ac:dyDescent="0.35"/>
    <row r="11421" customFormat="1" x14ac:dyDescent="0.35"/>
    <row r="11422" customFormat="1" x14ac:dyDescent="0.35"/>
    <row r="11423" customFormat="1" x14ac:dyDescent="0.35"/>
    <row r="11424" customFormat="1" x14ac:dyDescent="0.35"/>
    <row r="11425" customFormat="1" x14ac:dyDescent="0.35"/>
    <row r="11426" customFormat="1" x14ac:dyDescent="0.35"/>
    <row r="11427" customFormat="1" x14ac:dyDescent="0.35"/>
    <row r="11428" customFormat="1" x14ac:dyDescent="0.35"/>
    <row r="11429" customFormat="1" x14ac:dyDescent="0.35"/>
    <row r="11430" customFormat="1" x14ac:dyDescent="0.35"/>
    <row r="11431" customFormat="1" x14ac:dyDescent="0.35"/>
    <row r="11432" customFormat="1" x14ac:dyDescent="0.35"/>
    <row r="11433" customFormat="1" x14ac:dyDescent="0.35"/>
    <row r="11434" customFormat="1" x14ac:dyDescent="0.35"/>
    <row r="11435" customFormat="1" x14ac:dyDescent="0.35"/>
    <row r="11436" customFormat="1" x14ac:dyDescent="0.35"/>
    <row r="11437" customFormat="1" x14ac:dyDescent="0.35"/>
    <row r="11438" customFormat="1" x14ac:dyDescent="0.35"/>
    <row r="11439" customFormat="1" x14ac:dyDescent="0.35"/>
    <row r="11440" customFormat="1" x14ac:dyDescent="0.35"/>
    <row r="11441" customFormat="1" x14ac:dyDescent="0.35"/>
    <row r="11442" customFormat="1" x14ac:dyDescent="0.35"/>
    <row r="11443" customFormat="1" x14ac:dyDescent="0.35"/>
    <row r="11444" customFormat="1" x14ac:dyDescent="0.35"/>
    <row r="11445" customFormat="1" x14ac:dyDescent="0.35"/>
    <row r="11446" customFormat="1" x14ac:dyDescent="0.35"/>
    <row r="11447" customFormat="1" x14ac:dyDescent="0.35"/>
    <row r="11448" customFormat="1" x14ac:dyDescent="0.35"/>
    <row r="11449" customFormat="1" x14ac:dyDescent="0.35"/>
    <row r="11450" customFormat="1" x14ac:dyDescent="0.35"/>
    <row r="11451" customFormat="1" x14ac:dyDescent="0.35"/>
    <row r="11452" customFormat="1" x14ac:dyDescent="0.35"/>
    <row r="11453" customFormat="1" x14ac:dyDescent="0.35"/>
    <row r="11454" customFormat="1" x14ac:dyDescent="0.35"/>
    <row r="11455" customFormat="1" x14ac:dyDescent="0.35"/>
    <row r="11456" customFormat="1" x14ac:dyDescent="0.35"/>
    <row r="11457" customFormat="1" x14ac:dyDescent="0.35"/>
    <row r="11458" customFormat="1" x14ac:dyDescent="0.35"/>
    <row r="11459" customFormat="1" x14ac:dyDescent="0.35"/>
    <row r="11460" customFormat="1" x14ac:dyDescent="0.35"/>
    <row r="11461" customFormat="1" x14ac:dyDescent="0.35"/>
    <row r="11462" customFormat="1" x14ac:dyDescent="0.35"/>
    <row r="11463" customFormat="1" x14ac:dyDescent="0.35"/>
    <row r="11464" customFormat="1" x14ac:dyDescent="0.35"/>
    <row r="11465" customFormat="1" x14ac:dyDescent="0.35"/>
    <row r="11466" customFormat="1" x14ac:dyDescent="0.35"/>
    <row r="11467" customFormat="1" x14ac:dyDescent="0.35"/>
    <row r="11468" customFormat="1" x14ac:dyDescent="0.35"/>
    <row r="11469" customFormat="1" x14ac:dyDescent="0.35"/>
    <row r="11470" customFormat="1" x14ac:dyDescent="0.35"/>
    <row r="11471" customFormat="1" x14ac:dyDescent="0.35"/>
    <row r="11472" customFormat="1" x14ac:dyDescent="0.35"/>
    <row r="11473" customFormat="1" x14ac:dyDescent="0.35"/>
    <row r="11474" customFormat="1" x14ac:dyDescent="0.35"/>
    <row r="11475" customFormat="1" x14ac:dyDescent="0.35"/>
    <row r="11476" customFormat="1" x14ac:dyDescent="0.35"/>
    <row r="11477" customFormat="1" x14ac:dyDescent="0.35"/>
    <row r="11478" customFormat="1" x14ac:dyDescent="0.35"/>
    <row r="11479" customFormat="1" x14ac:dyDescent="0.35"/>
    <row r="11480" customFormat="1" x14ac:dyDescent="0.35"/>
    <row r="11481" customFormat="1" x14ac:dyDescent="0.35"/>
    <row r="11482" customFormat="1" x14ac:dyDescent="0.35"/>
    <row r="11483" customFormat="1" x14ac:dyDescent="0.35"/>
    <row r="11484" customFormat="1" x14ac:dyDescent="0.35"/>
    <row r="11485" customFormat="1" x14ac:dyDescent="0.35"/>
    <row r="11486" customFormat="1" x14ac:dyDescent="0.35"/>
    <row r="11487" customFormat="1" x14ac:dyDescent="0.35"/>
    <row r="11488" customFormat="1" x14ac:dyDescent="0.35"/>
    <row r="11489" customFormat="1" x14ac:dyDescent="0.35"/>
    <row r="11490" customFormat="1" x14ac:dyDescent="0.35"/>
    <row r="11491" customFormat="1" x14ac:dyDescent="0.35"/>
    <row r="11492" customFormat="1" x14ac:dyDescent="0.35"/>
    <row r="11493" customFormat="1" x14ac:dyDescent="0.35"/>
    <row r="11494" customFormat="1" x14ac:dyDescent="0.35"/>
    <row r="11495" customFormat="1" x14ac:dyDescent="0.35"/>
    <row r="11496" customFormat="1" x14ac:dyDescent="0.35"/>
    <row r="11497" customFormat="1" x14ac:dyDescent="0.35"/>
    <row r="11498" customFormat="1" x14ac:dyDescent="0.35"/>
    <row r="11499" customFormat="1" x14ac:dyDescent="0.35"/>
    <row r="11500" customFormat="1" x14ac:dyDescent="0.35"/>
    <row r="11501" customFormat="1" x14ac:dyDescent="0.35"/>
    <row r="11502" customFormat="1" x14ac:dyDescent="0.35"/>
    <row r="11503" customFormat="1" x14ac:dyDescent="0.35"/>
    <row r="11504" customFormat="1" x14ac:dyDescent="0.35"/>
    <row r="11505" customFormat="1" x14ac:dyDescent="0.35"/>
    <row r="11506" customFormat="1" x14ac:dyDescent="0.35"/>
    <row r="11507" customFormat="1" x14ac:dyDescent="0.35"/>
    <row r="11508" customFormat="1" x14ac:dyDescent="0.35"/>
    <row r="11509" customFormat="1" x14ac:dyDescent="0.35"/>
    <row r="11510" customFormat="1" x14ac:dyDescent="0.35"/>
    <row r="11511" customFormat="1" x14ac:dyDescent="0.35"/>
    <row r="11512" customFormat="1" x14ac:dyDescent="0.35"/>
    <row r="11513" customFormat="1" x14ac:dyDescent="0.35"/>
    <row r="11514" customFormat="1" x14ac:dyDescent="0.35"/>
    <row r="11515" customFormat="1" x14ac:dyDescent="0.35"/>
    <row r="11516" customFormat="1" x14ac:dyDescent="0.35"/>
    <row r="11517" customFormat="1" x14ac:dyDescent="0.35"/>
    <row r="11518" customFormat="1" x14ac:dyDescent="0.35"/>
    <row r="11519" customFormat="1" x14ac:dyDescent="0.35"/>
    <row r="11520" customFormat="1" x14ac:dyDescent="0.35"/>
    <row r="11521" customFormat="1" x14ac:dyDescent="0.35"/>
    <row r="11522" customFormat="1" x14ac:dyDescent="0.35"/>
    <row r="11523" customFormat="1" x14ac:dyDescent="0.35"/>
    <row r="11524" customFormat="1" x14ac:dyDescent="0.35"/>
    <row r="11525" customFormat="1" x14ac:dyDescent="0.35"/>
    <row r="11526" customFormat="1" x14ac:dyDescent="0.35"/>
    <row r="11527" customFormat="1" x14ac:dyDescent="0.35"/>
    <row r="11528" customFormat="1" x14ac:dyDescent="0.35"/>
    <row r="11529" customFormat="1" x14ac:dyDescent="0.35"/>
    <row r="11530" customFormat="1" x14ac:dyDescent="0.35"/>
    <row r="11531" customFormat="1" x14ac:dyDescent="0.35"/>
    <row r="11532" customFormat="1" x14ac:dyDescent="0.35"/>
    <row r="11533" customFormat="1" x14ac:dyDescent="0.35"/>
    <row r="11534" customFormat="1" x14ac:dyDescent="0.35"/>
    <row r="11535" customFormat="1" x14ac:dyDescent="0.35"/>
    <row r="11536" customFormat="1" x14ac:dyDescent="0.35"/>
    <row r="11537" customFormat="1" x14ac:dyDescent="0.35"/>
    <row r="11538" customFormat="1" x14ac:dyDescent="0.35"/>
    <row r="11539" customFormat="1" x14ac:dyDescent="0.35"/>
    <row r="11540" customFormat="1" x14ac:dyDescent="0.35"/>
    <row r="11541" customFormat="1" x14ac:dyDescent="0.35"/>
    <row r="11542" customFormat="1" x14ac:dyDescent="0.35"/>
    <row r="11543" customFormat="1" x14ac:dyDescent="0.35"/>
    <row r="11544" customFormat="1" x14ac:dyDescent="0.35"/>
    <row r="11545" customFormat="1" x14ac:dyDescent="0.35"/>
    <row r="11546" customFormat="1" x14ac:dyDescent="0.35"/>
    <row r="11547" customFormat="1" x14ac:dyDescent="0.35"/>
    <row r="11548" customFormat="1" x14ac:dyDescent="0.35"/>
    <row r="11549" customFormat="1" x14ac:dyDescent="0.35"/>
    <row r="11550" customFormat="1" x14ac:dyDescent="0.35"/>
    <row r="11551" customFormat="1" x14ac:dyDescent="0.35"/>
    <row r="11552" customFormat="1" x14ac:dyDescent="0.35"/>
    <row r="11553" customFormat="1" x14ac:dyDescent="0.35"/>
    <row r="11554" customFormat="1" x14ac:dyDescent="0.35"/>
    <row r="11555" customFormat="1" x14ac:dyDescent="0.35"/>
    <row r="11556" customFormat="1" x14ac:dyDescent="0.35"/>
    <row r="11557" customFormat="1" x14ac:dyDescent="0.35"/>
    <row r="11558" customFormat="1" x14ac:dyDescent="0.35"/>
    <row r="11559" customFormat="1" x14ac:dyDescent="0.35"/>
    <row r="11560" customFormat="1" x14ac:dyDescent="0.35"/>
    <row r="11561" customFormat="1" x14ac:dyDescent="0.35"/>
    <row r="11562" customFormat="1" x14ac:dyDescent="0.35"/>
    <row r="11563" customFormat="1" x14ac:dyDescent="0.35"/>
    <row r="11564" customFormat="1" x14ac:dyDescent="0.35"/>
    <row r="11565" customFormat="1" x14ac:dyDescent="0.35"/>
    <row r="11566" customFormat="1" x14ac:dyDescent="0.35"/>
    <row r="11567" customFormat="1" x14ac:dyDescent="0.35"/>
    <row r="11568" customFormat="1" x14ac:dyDescent="0.35"/>
    <row r="11569" customFormat="1" x14ac:dyDescent="0.35"/>
    <row r="11570" customFormat="1" x14ac:dyDescent="0.35"/>
    <row r="11571" customFormat="1" x14ac:dyDescent="0.35"/>
    <row r="11572" customFormat="1" x14ac:dyDescent="0.35"/>
    <row r="11573" customFormat="1" x14ac:dyDescent="0.35"/>
    <row r="11574" customFormat="1" x14ac:dyDescent="0.35"/>
    <row r="11575" customFormat="1" x14ac:dyDescent="0.35"/>
    <row r="11576" customFormat="1" x14ac:dyDescent="0.35"/>
    <row r="11577" customFormat="1" x14ac:dyDescent="0.35"/>
    <row r="11578" customFormat="1" x14ac:dyDescent="0.35"/>
    <row r="11579" customFormat="1" x14ac:dyDescent="0.35"/>
    <row r="11580" customFormat="1" x14ac:dyDescent="0.35"/>
    <row r="11581" customFormat="1" x14ac:dyDescent="0.35"/>
    <row r="11582" customFormat="1" x14ac:dyDescent="0.35"/>
    <row r="11583" customFormat="1" x14ac:dyDescent="0.35"/>
    <row r="11584" customFormat="1" x14ac:dyDescent="0.35"/>
    <row r="11585" customFormat="1" x14ac:dyDescent="0.35"/>
    <row r="11586" customFormat="1" x14ac:dyDescent="0.35"/>
    <row r="11587" customFormat="1" x14ac:dyDescent="0.35"/>
    <row r="11588" customFormat="1" x14ac:dyDescent="0.35"/>
    <row r="11589" customFormat="1" x14ac:dyDescent="0.35"/>
    <row r="11590" customFormat="1" x14ac:dyDescent="0.35"/>
    <row r="11591" customFormat="1" x14ac:dyDescent="0.35"/>
    <row r="11592" customFormat="1" x14ac:dyDescent="0.35"/>
    <row r="11593" customFormat="1" x14ac:dyDescent="0.35"/>
    <row r="11594" customFormat="1" x14ac:dyDescent="0.35"/>
    <row r="11595" customFormat="1" x14ac:dyDescent="0.35"/>
    <row r="11596" customFormat="1" x14ac:dyDescent="0.35"/>
    <row r="11597" customFormat="1" x14ac:dyDescent="0.35"/>
    <row r="11598" customFormat="1" x14ac:dyDescent="0.35"/>
    <row r="11599" customFormat="1" x14ac:dyDescent="0.35"/>
    <row r="11600" customFormat="1" x14ac:dyDescent="0.35"/>
    <row r="11601" customFormat="1" x14ac:dyDescent="0.35"/>
    <row r="11602" customFormat="1" x14ac:dyDescent="0.35"/>
    <row r="11603" customFormat="1" x14ac:dyDescent="0.35"/>
    <row r="11604" customFormat="1" x14ac:dyDescent="0.35"/>
    <row r="11605" customFormat="1" x14ac:dyDescent="0.35"/>
    <row r="11606" customFormat="1" x14ac:dyDescent="0.35"/>
    <row r="11607" customFormat="1" x14ac:dyDescent="0.35"/>
    <row r="11608" customFormat="1" x14ac:dyDescent="0.35"/>
    <row r="11609" customFormat="1" x14ac:dyDescent="0.35"/>
    <row r="11610" customFormat="1" x14ac:dyDescent="0.35"/>
    <row r="11611" customFormat="1" x14ac:dyDescent="0.35"/>
    <row r="11612" customFormat="1" x14ac:dyDescent="0.35"/>
    <row r="11613" customFormat="1" x14ac:dyDescent="0.35"/>
    <row r="11614" customFormat="1" x14ac:dyDescent="0.35"/>
    <row r="11615" customFormat="1" x14ac:dyDescent="0.35"/>
    <row r="11616" customFormat="1" x14ac:dyDescent="0.35"/>
    <row r="11617" customFormat="1" x14ac:dyDescent="0.35"/>
    <row r="11618" customFormat="1" x14ac:dyDescent="0.35"/>
    <row r="11619" customFormat="1" x14ac:dyDescent="0.35"/>
    <row r="11620" customFormat="1" x14ac:dyDescent="0.35"/>
    <row r="11621" customFormat="1" x14ac:dyDescent="0.35"/>
    <row r="11622" customFormat="1" x14ac:dyDescent="0.35"/>
    <row r="11623" customFormat="1" x14ac:dyDescent="0.35"/>
    <row r="11624" customFormat="1" x14ac:dyDescent="0.35"/>
    <row r="11625" customFormat="1" x14ac:dyDescent="0.35"/>
    <row r="11626" customFormat="1" x14ac:dyDescent="0.35"/>
    <row r="11627" customFormat="1" x14ac:dyDescent="0.35"/>
    <row r="11628" customFormat="1" x14ac:dyDescent="0.35"/>
    <row r="11629" customFormat="1" x14ac:dyDescent="0.35"/>
    <row r="11630" customFormat="1" x14ac:dyDescent="0.35"/>
    <row r="11631" customFormat="1" x14ac:dyDescent="0.35"/>
    <row r="11632" customFormat="1" x14ac:dyDescent="0.35"/>
    <row r="11633" customFormat="1" x14ac:dyDescent="0.35"/>
    <row r="11634" customFormat="1" x14ac:dyDescent="0.35"/>
    <row r="11635" customFormat="1" x14ac:dyDescent="0.35"/>
    <row r="11636" customFormat="1" x14ac:dyDescent="0.35"/>
    <row r="11637" customFormat="1" x14ac:dyDescent="0.35"/>
    <row r="11638" customFormat="1" x14ac:dyDescent="0.35"/>
    <row r="11639" customFormat="1" x14ac:dyDescent="0.35"/>
    <row r="11640" customFormat="1" x14ac:dyDescent="0.35"/>
    <row r="11641" customFormat="1" x14ac:dyDescent="0.35"/>
    <row r="11642" customFormat="1" x14ac:dyDescent="0.35"/>
    <row r="11643" customFormat="1" x14ac:dyDescent="0.35"/>
    <row r="11644" customFormat="1" x14ac:dyDescent="0.35"/>
    <row r="11645" customFormat="1" x14ac:dyDescent="0.35"/>
    <row r="11646" customFormat="1" x14ac:dyDescent="0.35"/>
    <row r="11647" customFormat="1" x14ac:dyDescent="0.35"/>
    <row r="11648" customFormat="1" x14ac:dyDescent="0.35"/>
    <row r="11649" customFormat="1" x14ac:dyDescent="0.35"/>
    <row r="11650" customFormat="1" x14ac:dyDescent="0.35"/>
    <row r="11651" customFormat="1" x14ac:dyDescent="0.35"/>
    <row r="11652" customFormat="1" x14ac:dyDescent="0.35"/>
    <row r="11653" customFormat="1" x14ac:dyDescent="0.35"/>
    <row r="11654" customFormat="1" x14ac:dyDescent="0.35"/>
    <row r="11655" customFormat="1" x14ac:dyDescent="0.35"/>
    <row r="11656" customFormat="1" x14ac:dyDescent="0.35"/>
    <row r="11657" customFormat="1" x14ac:dyDescent="0.35"/>
    <row r="11658" customFormat="1" x14ac:dyDescent="0.35"/>
    <row r="11659" customFormat="1" x14ac:dyDescent="0.35"/>
    <row r="11660" customFormat="1" x14ac:dyDescent="0.35"/>
    <row r="11661" customFormat="1" x14ac:dyDescent="0.35"/>
    <row r="11662" customFormat="1" x14ac:dyDescent="0.35"/>
    <row r="11663" customFormat="1" x14ac:dyDescent="0.35"/>
    <row r="11664" customFormat="1" x14ac:dyDescent="0.35"/>
    <row r="11665" customFormat="1" x14ac:dyDescent="0.35"/>
    <row r="11666" customFormat="1" x14ac:dyDescent="0.35"/>
    <row r="11667" customFormat="1" x14ac:dyDescent="0.35"/>
    <row r="11668" customFormat="1" x14ac:dyDescent="0.35"/>
    <row r="11669" customFormat="1" x14ac:dyDescent="0.35"/>
    <row r="11670" customFormat="1" x14ac:dyDescent="0.35"/>
    <row r="11671" customFormat="1" x14ac:dyDescent="0.35"/>
    <row r="11672" customFormat="1" x14ac:dyDescent="0.35"/>
    <row r="11673" customFormat="1" x14ac:dyDescent="0.35"/>
    <row r="11674" customFormat="1" x14ac:dyDescent="0.35"/>
    <row r="11675" customFormat="1" x14ac:dyDescent="0.35"/>
    <row r="11676" customFormat="1" x14ac:dyDescent="0.35"/>
    <row r="11677" customFormat="1" x14ac:dyDescent="0.35"/>
    <row r="11678" customFormat="1" x14ac:dyDescent="0.35"/>
    <row r="11679" customFormat="1" x14ac:dyDescent="0.35"/>
    <row r="11680" customFormat="1" x14ac:dyDescent="0.35"/>
    <row r="11681" customFormat="1" x14ac:dyDescent="0.35"/>
    <row r="11682" customFormat="1" x14ac:dyDescent="0.35"/>
    <row r="11683" customFormat="1" x14ac:dyDescent="0.35"/>
    <row r="11684" customFormat="1" x14ac:dyDescent="0.35"/>
    <row r="11685" customFormat="1" x14ac:dyDescent="0.35"/>
    <row r="11686" customFormat="1" x14ac:dyDescent="0.35"/>
    <row r="11687" customFormat="1" x14ac:dyDescent="0.35"/>
    <row r="11688" customFormat="1" x14ac:dyDescent="0.35"/>
    <row r="11689" customFormat="1" x14ac:dyDescent="0.35"/>
    <row r="11690" customFormat="1" x14ac:dyDescent="0.35"/>
    <row r="11691" customFormat="1" x14ac:dyDescent="0.35"/>
    <row r="11692" customFormat="1" x14ac:dyDescent="0.35"/>
    <row r="11693" customFormat="1" x14ac:dyDescent="0.35"/>
    <row r="11694" customFormat="1" x14ac:dyDescent="0.35"/>
    <row r="11695" customFormat="1" x14ac:dyDescent="0.35"/>
    <row r="11696" customFormat="1" x14ac:dyDescent="0.35"/>
    <row r="11697" customFormat="1" x14ac:dyDescent="0.35"/>
    <row r="11698" customFormat="1" x14ac:dyDescent="0.35"/>
    <row r="11699" customFormat="1" x14ac:dyDescent="0.35"/>
    <row r="11700" customFormat="1" x14ac:dyDescent="0.35"/>
    <row r="11701" customFormat="1" x14ac:dyDescent="0.35"/>
    <row r="11702" customFormat="1" x14ac:dyDescent="0.35"/>
    <row r="11703" customFormat="1" x14ac:dyDescent="0.35"/>
    <row r="11704" customFormat="1" x14ac:dyDescent="0.35"/>
    <row r="11705" customFormat="1" x14ac:dyDescent="0.35"/>
    <row r="11706" customFormat="1" x14ac:dyDescent="0.35"/>
    <row r="11707" customFormat="1" x14ac:dyDescent="0.35"/>
    <row r="11708" customFormat="1" x14ac:dyDescent="0.35"/>
    <row r="11709" customFormat="1" x14ac:dyDescent="0.35"/>
    <row r="11710" customFormat="1" x14ac:dyDescent="0.35"/>
    <row r="11711" customFormat="1" x14ac:dyDescent="0.35"/>
    <row r="11712" customFormat="1" x14ac:dyDescent="0.35"/>
    <row r="11713" customFormat="1" x14ac:dyDescent="0.35"/>
    <row r="11714" customFormat="1" x14ac:dyDescent="0.35"/>
    <row r="11715" customFormat="1" x14ac:dyDescent="0.35"/>
    <row r="11716" customFormat="1" x14ac:dyDescent="0.35"/>
    <row r="11717" customFormat="1" x14ac:dyDescent="0.35"/>
    <row r="11718" customFormat="1" x14ac:dyDescent="0.35"/>
    <row r="11719" customFormat="1" x14ac:dyDescent="0.35"/>
    <row r="11720" customFormat="1" x14ac:dyDescent="0.35"/>
    <row r="11721" customFormat="1" x14ac:dyDescent="0.35"/>
    <row r="11722" customFormat="1" x14ac:dyDescent="0.35"/>
    <row r="11723" customFormat="1" x14ac:dyDescent="0.35"/>
    <row r="11724" customFormat="1" x14ac:dyDescent="0.35"/>
    <row r="11725" customFormat="1" x14ac:dyDescent="0.35"/>
    <row r="11726" customFormat="1" x14ac:dyDescent="0.35"/>
    <row r="11727" customFormat="1" x14ac:dyDescent="0.35"/>
    <row r="11728" customFormat="1" x14ac:dyDescent="0.35"/>
    <row r="11729" customFormat="1" x14ac:dyDescent="0.35"/>
    <row r="11730" customFormat="1" x14ac:dyDescent="0.35"/>
    <row r="11731" customFormat="1" x14ac:dyDescent="0.35"/>
    <row r="11732" customFormat="1" x14ac:dyDescent="0.35"/>
    <row r="11733" customFormat="1" x14ac:dyDescent="0.35"/>
    <row r="11734" customFormat="1" x14ac:dyDescent="0.35"/>
    <row r="11735" customFormat="1" x14ac:dyDescent="0.35"/>
    <row r="11736" customFormat="1" x14ac:dyDescent="0.35"/>
    <row r="11737" customFormat="1" x14ac:dyDescent="0.35"/>
    <row r="11738" customFormat="1" x14ac:dyDescent="0.35"/>
    <row r="11739" customFormat="1" x14ac:dyDescent="0.35"/>
    <row r="11740" customFormat="1" x14ac:dyDescent="0.35"/>
    <row r="11741" customFormat="1" x14ac:dyDescent="0.35"/>
    <row r="11742" customFormat="1" x14ac:dyDescent="0.35"/>
    <row r="11743" customFormat="1" x14ac:dyDescent="0.35"/>
    <row r="11744" customFormat="1" x14ac:dyDescent="0.35"/>
    <row r="11745" customFormat="1" x14ac:dyDescent="0.35"/>
    <row r="11746" customFormat="1" x14ac:dyDescent="0.35"/>
    <row r="11747" customFormat="1" x14ac:dyDescent="0.35"/>
    <row r="11748" customFormat="1" x14ac:dyDescent="0.35"/>
    <row r="11749" customFormat="1" x14ac:dyDescent="0.35"/>
    <row r="11750" customFormat="1" x14ac:dyDescent="0.35"/>
    <row r="11751" customFormat="1" x14ac:dyDescent="0.35"/>
    <row r="11752" customFormat="1" x14ac:dyDescent="0.35"/>
    <row r="11753" customFormat="1" x14ac:dyDescent="0.35"/>
    <row r="11754" customFormat="1" x14ac:dyDescent="0.35"/>
    <row r="11755" customFormat="1" x14ac:dyDescent="0.35"/>
    <row r="11756" customFormat="1" x14ac:dyDescent="0.35"/>
    <row r="11757" customFormat="1" x14ac:dyDescent="0.35"/>
    <row r="11758" customFormat="1" x14ac:dyDescent="0.35"/>
    <row r="11759" customFormat="1" x14ac:dyDescent="0.35"/>
    <row r="11760" customFormat="1" x14ac:dyDescent="0.35"/>
    <row r="11761" customFormat="1" x14ac:dyDescent="0.35"/>
    <row r="11762" customFormat="1" x14ac:dyDescent="0.35"/>
    <row r="11763" customFormat="1" x14ac:dyDescent="0.35"/>
    <row r="11764" customFormat="1" x14ac:dyDescent="0.35"/>
    <row r="11765" customFormat="1" x14ac:dyDescent="0.35"/>
    <row r="11766" customFormat="1" x14ac:dyDescent="0.35"/>
    <row r="11767" customFormat="1" x14ac:dyDescent="0.35"/>
    <row r="11768" customFormat="1" x14ac:dyDescent="0.35"/>
    <row r="11769" customFormat="1" x14ac:dyDescent="0.35"/>
    <row r="11770" customFormat="1" x14ac:dyDescent="0.35"/>
    <row r="11771" customFormat="1" x14ac:dyDescent="0.35"/>
    <row r="11772" customFormat="1" x14ac:dyDescent="0.35"/>
    <row r="11773" customFormat="1" x14ac:dyDescent="0.35"/>
    <row r="11774" customFormat="1" x14ac:dyDescent="0.35"/>
    <row r="11775" customFormat="1" x14ac:dyDescent="0.35"/>
    <row r="11776" customFormat="1" x14ac:dyDescent="0.35"/>
    <row r="11777" customFormat="1" x14ac:dyDescent="0.35"/>
    <row r="11778" customFormat="1" x14ac:dyDescent="0.35"/>
    <row r="11779" customFormat="1" x14ac:dyDescent="0.35"/>
    <row r="11780" customFormat="1" x14ac:dyDescent="0.35"/>
    <row r="11781" customFormat="1" x14ac:dyDescent="0.35"/>
    <row r="11782" customFormat="1" x14ac:dyDescent="0.35"/>
    <row r="11783" customFormat="1" x14ac:dyDescent="0.35"/>
    <row r="11784" customFormat="1" x14ac:dyDescent="0.35"/>
    <row r="11785" customFormat="1" x14ac:dyDescent="0.35"/>
    <row r="11786" customFormat="1" x14ac:dyDescent="0.35"/>
    <row r="11787" customFormat="1" x14ac:dyDescent="0.35"/>
    <row r="11788" customFormat="1" x14ac:dyDescent="0.35"/>
    <row r="11789" customFormat="1" x14ac:dyDescent="0.35"/>
    <row r="11790" customFormat="1" x14ac:dyDescent="0.35"/>
    <row r="11791" customFormat="1" x14ac:dyDescent="0.35"/>
    <row r="11792" customFormat="1" x14ac:dyDescent="0.35"/>
    <row r="11793" customFormat="1" x14ac:dyDescent="0.35"/>
    <row r="11794" customFormat="1" x14ac:dyDescent="0.35"/>
    <row r="11795" customFormat="1" x14ac:dyDescent="0.35"/>
    <row r="11796" customFormat="1" x14ac:dyDescent="0.35"/>
    <row r="11797" customFormat="1" x14ac:dyDescent="0.35"/>
    <row r="11798" customFormat="1" x14ac:dyDescent="0.35"/>
    <row r="11799" customFormat="1" x14ac:dyDescent="0.35"/>
    <row r="11800" customFormat="1" x14ac:dyDescent="0.35"/>
    <row r="11801" customFormat="1" x14ac:dyDescent="0.35"/>
    <row r="11802" customFormat="1" x14ac:dyDescent="0.35"/>
    <row r="11803" customFormat="1" x14ac:dyDescent="0.35"/>
    <row r="11804" customFormat="1" x14ac:dyDescent="0.35"/>
    <row r="11805" customFormat="1" x14ac:dyDescent="0.35"/>
    <row r="11806" customFormat="1" x14ac:dyDescent="0.35"/>
    <row r="11807" customFormat="1" x14ac:dyDescent="0.35"/>
    <row r="11808" customFormat="1" x14ac:dyDescent="0.35"/>
    <row r="11809" customFormat="1" x14ac:dyDescent="0.35"/>
    <row r="11810" customFormat="1" x14ac:dyDescent="0.35"/>
    <row r="11811" customFormat="1" x14ac:dyDescent="0.35"/>
    <row r="11812" customFormat="1" x14ac:dyDescent="0.35"/>
    <row r="11813" customFormat="1" x14ac:dyDescent="0.35"/>
    <row r="11814" customFormat="1" x14ac:dyDescent="0.35"/>
    <row r="11815" customFormat="1" x14ac:dyDescent="0.35"/>
    <row r="11816" customFormat="1" x14ac:dyDescent="0.35"/>
    <row r="11817" customFormat="1" x14ac:dyDescent="0.35"/>
    <row r="11818" customFormat="1" x14ac:dyDescent="0.35"/>
    <row r="11819" customFormat="1" x14ac:dyDescent="0.35"/>
    <row r="11820" customFormat="1" x14ac:dyDescent="0.35"/>
    <row r="11821" customFormat="1" x14ac:dyDescent="0.35"/>
    <row r="11822" customFormat="1" x14ac:dyDescent="0.35"/>
    <row r="11823" customFormat="1" x14ac:dyDescent="0.35"/>
    <row r="11824" customFormat="1" x14ac:dyDescent="0.35"/>
    <row r="11825" customFormat="1" x14ac:dyDescent="0.35"/>
    <row r="11826" customFormat="1" x14ac:dyDescent="0.35"/>
    <row r="11827" customFormat="1" x14ac:dyDescent="0.35"/>
    <row r="11828" customFormat="1" x14ac:dyDescent="0.35"/>
    <row r="11829" customFormat="1" x14ac:dyDescent="0.35"/>
    <row r="11830" customFormat="1" x14ac:dyDescent="0.35"/>
    <row r="11831" customFormat="1" x14ac:dyDescent="0.35"/>
    <row r="11832" customFormat="1" x14ac:dyDescent="0.35"/>
    <row r="11833" customFormat="1" x14ac:dyDescent="0.35"/>
    <row r="11834" customFormat="1" x14ac:dyDescent="0.35"/>
    <row r="11835" customFormat="1" x14ac:dyDescent="0.35"/>
    <row r="11836" customFormat="1" x14ac:dyDescent="0.35"/>
    <row r="11837" customFormat="1" x14ac:dyDescent="0.35"/>
    <row r="11838" customFormat="1" x14ac:dyDescent="0.35"/>
    <row r="11839" customFormat="1" x14ac:dyDescent="0.35"/>
    <row r="11840" customFormat="1" x14ac:dyDescent="0.35"/>
    <row r="11841" customFormat="1" x14ac:dyDescent="0.35"/>
    <row r="11842" customFormat="1" x14ac:dyDescent="0.35"/>
    <row r="11843" customFormat="1" x14ac:dyDescent="0.35"/>
    <row r="11844" customFormat="1" x14ac:dyDescent="0.35"/>
    <row r="11845" customFormat="1" x14ac:dyDescent="0.35"/>
    <row r="11846" customFormat="1" x14ac:dyDescent="0.35"/>
    <row r="11847" customFormat="1" x14ac:dyDescent="0.35"/>
    <row r="11848" customFormat="1" x14ac:dyDescent="0.35"/>
    <row r="11849" customFormat="1" x14ac:dyDescent="0.35"/>
    <row r="11850" customFormat="1" x14ac:dyDescent="0.35"/>
    <row r="11851" customFormat="1" x14ac:dyDescent="0.35"/>
    <row r="11852" customFormat="1" x14ac:dyDescent="0.35"/>
    <row r="11853" customFormat="1" x14ac:dyDescent="0.35"/>
    <row r="11854" customFormat="1" x14ac:dyDescent="0.35"/>
    <row r="11855" customFormat="1" x14ac:dyDescent="0.35"/>
    <row r="11856" customFormat="1" x14ac:dyDescent="0.35"/>
    <row r="11857" customFormat="1" x14ac:dyDescent="0.35"/>
    <row r="11858" customFormat="1" x14ac:dyDescent="0.35"/>
    <row r="11859" customFormat="1" x14ac:dyDescent="0.35"/>
    <row r="11860" customFormat="1" x14ac:dyDescent="0.35"/>
    <row r="11861" customFormat="1" x14ac:dyDescent="0.35"/>
    <row r="11862" customFormat="1" x14ac:dyDescent="0.35"/>
    <row r="11863" customFormat="1" x14ac:dyDescent="0.35"/>
    <row r="11864" customFormat="1" x14ac:dyDescent="0.35"/>
    <row r="11865" customFormat="1" x14ac:dyDescent="0.35"/>
    <row r="11866" customFormat="1" x14ac:dyDescent="0.35"/>
    <row r="11867" customFormat="1" x14ac:dyDescent="0.35"/>
    <row r="11868" customFormat="1" x14ac:dyDescent="0.35"/>
    <row r="11869" customFormat="1" x14ac:dyDescent="0.35"/>
    <row r="11870" customFormat="1" x14ac:dyDescent="0.35"/>
    <row r="11871" customFormat="1" x14ac:dyDescent="0.35"/>
    <row r="11872" customFormat="1" x14ac:dyDescent="0.35"/>
    <row r="11873" customFormat="1" x14ac:dyDescent="0.35"/>
    <row r="11874" customFormat="1" x14ac:dyDescent="0.35"/>
    <row r="11875" customFormat="1" x14ac:dyDescent="0.35"/>
    <row r="11876" customFormat="1" x14ac:dyDescent="0.35"/>
    <row r="11877" customFormat="1" x14ac:dyDescent="0.35"/>
    <row r="11878" customFormat="1" x14ac:dyDescent="0.35"/>
    <row r="11879" customFormat="1" x14ac:dyDescent="0.35"/>
    <row r="11880" customFormat="1" x14ac:dyDescent="0.35"/>
    <row r="11881" customFormat="1" x14ac:dyDescent="0.35"/>
    <row r="11882" customFormat="1" x14ac:dyDescent="0.35"/>
    <row r="11883" customFormat="1" x14ac:dyDescent="0.35"/>
    <row r="11884" customFormat="1" x14ac:dyDescent="0.35"/>
    <row r="11885" customFormat="1" x14ac:dyDescent="0.35"/>
    <row r="11886" customFormat="1" x14ac:dyDescent="0.35"/>
    <row r="11887" customFormat="1" x14ac:dyDescent="0.35"/>
    <row r="11888" customFormat="1" x14ac:dyDescent="0.35"/>
    <row r="11889" customFormat="1" x14ac:dyDescent="0.35"/>
    <row r="11890" customFormat="1" x14ac:dyDescent="0.35"/>
    <row r="11891" customFormat="1" x14ac:dyDescent="0.35"/>
    <row r="11892" customFormat="1" x14ac:dyDescent="0.35"/>
    <row r="11893" customFormat="1" x14ac:dyDescent="0.35"/>
    <row r="11894" customFormat="1" x14ac:dyDescent="0.35"/>
    <row r="11895" customFormat="1" x14ac:dyDescent="0.35"/>
    <row r="11896" customFormat="1" x14ac:dyDescent="0.35"/>
    <row r="11897" customFormat="1" x14ac:dyDescent="0.35"/>
    <row r="11898" customFormat="1" x14ac:dyDescent="0.35"/>
    <row r="11899" customFormat="1" x14ac:dyDescent="0.35"/>
    <row r="11900" customFormat="1" x14ac:dyDescent="0.35"/>
    <row r="11901" customFormat="1" x14ac:dyDescent="0.35"/>
    <row r="11902" customFormat="1" x14ac:dyDescent="0.35"/>
    <row r="11903" customFormat="1" x14ac:dyDescent="0.35"/>
    <row r="11904" customFormat="1" x14ac:dyDescent="0.35"/>
    <row r="11905" customFormat="1" x14ac:dyDescent="0.35"/>
    <row r="11906" customFormat="1" x14ac:dyDescent="0.35"/>
    <row r="11907" customFormat="1" x14ac:dyDescent="0.35"/>
    <row r="11908" customFormat="1" x14ac:dyDescent="0.35"/>
    <row r="11909" customFormat="1" x14ac:dyDescent="0.35"/>
    <row r="11910" customFormat="1" x14ac:dyDescent="0.35"/>
    <row r="11911" customFormat="1" x14ac:dyDescent="0.35"/>
    <row r="11912" customFormat="1" x14ac:dyDescent="0.35"/>
    <row r="11913" customFormat="1" x14ac:dyDescent="0.35"/>
    <row r="11914" customFormat="1" x14ac:dyDescent="0.35"/>
    <row r="11915" customFormat="1" x14ac:dyDescent="0.35"/>
    <row r="11916" customFormat="1" x14ac:dyDescent="0.35"/>
    <row r="11917" customFormat="1" x14ac:dyDescent="0.35"/>
    <row r="11918" customFormat="1" x14ac:dyDescent="0.35"/>
    <row r="11919" customFormat="1" x14ac:dyDescent="0.35"/>
    <row r="11920" customFormat="1" x14ac:dyDescent="0.35"/>
    <row r="11921" customFormat="1" x14ac:dyDescent="0.35"/>
    <row r="11922" customFormat="1" x14ac:dyDescent="0.35"/>
    <row r="11923" customFormat="1" x14ac:dyDescent="0.35"/>
    <row r="11924" customFormat="1" x14ac:dyDescent="0.35"/>
    <row r="11925" customFormat="1" x14ac:dyDescent="0.35"/>
    <row r="11926" customFormat="1" x14ac:dyDescent="0.35"/>
    <row r="11927" customFormat="1" x14ac:dyDescent="0.35"/>
    <row r="11928" customFormat="1" x14ac:dyDescent="0.35"/>
    <row r="11929" customFormat="1" x14ac:dyDescent="0.35"/>
    <row r="11930" customFormat="1" x14ac:dyDescent="0.35"/>
    <row r="11931" customFormat="1" x14ac:dyDescent="0.35"/>
    <row r="11932" customFormat="1" x14ac:dyDescent="0.35"/>
    <row r="11933" customFormat="1" x14ac:dyDescent="0.35"/>
    <row r="11934" customFormat="1" x14ac:dyDescent="0.35"/>
    <row r="11935" customFormat="1" x14ac:dyDescent="0.35"/>
    <row r="11936" customFormat="1" x14ac:dyDescent="0.35"/>
    <row r="11937" customFormat="1" x14ac:dyDescent="0.35"/>
    <row r="11938" customFormat="1" x14ac:dyDescent="0.35"/>
    <row r="11939" customFormat="1" x14ac:dyDescent="0.35"/>
    <row r="11940" customFormat="1" x14ac:dyDescent="0.35"/>
    <row r="11941" customFormat="1" x14ac:dyDescent="0.35"/>
    <row r="11942" customFormat="1" x14ac:dyDescent="0.35"/>
    <row r="11943" customFormat="1" x14ac:dyDescent="0.35"/>
    <row r="11944" customFormat="1" x14ac:dyDescent="0.35"/>
    <row r="11945" customFormat="1" x14ac:dyDescent="0.35"/>
    <row r="11946" customFormat="1" x14ac:dyDescent="0.35"/>
    <row r="11947" customFormat="1" x14ac:dyDescent="0.35"/>
    <row r="11948" customFormat="1" x14ac:dyDescent="0.35"/>
    <row r="11949" customFormat="1" x14ac:dyDescent="0.35"/>
    <row r="11950" customFormat="1" x14ac:dyDescent="0.35"/>
    <row r="11951" customFormat="1" x14ac:dyDescent="0.35"/>
    <row r="11952" customFormat="1" x14ac:dyDescent="0.35"/>
    <row r="11953" customFormat="1" x14ac:dyDescent="0.35"/>
    <row r="11954" customFormat="1" x14ac:dyDescent="0.35"/>
    <row r="11955" customFormat="1" x14ac:dyDescent="0.35"/>
    <row r="11956" customFormat="1" x14ac:dyDescent="0.35"/>
    <row r="11957" customFormat="1" x14ac:dyDescent="0.35"/>
    <row r="11958" customFormat="1" x14ac:dyDescent="0.35"/>
    <row r="11959" customFormat="1" x14ac:dyDescent="0.35"/>
    <row r="11960" customFormat="1" x14ac:dyDescent="0.35"/>
    <row r="11961" customFormat="1" x14ac:dyDescent="0.35"/>
    <row r="11962" customFormat="1" x14ac:dyDescent="0.35"/>
    <row r="11963" customFormat="1" x14ac:dyDescent="0.35"/>
    <row r="11964" customFormat="1" x14ac:dyDescent="0.35"/>
    <row r="11965" customFormat="1" x14ac:dyDescent="0.35"/>
    <row r="11966" customFormat="1" x14ac:dyDescent="0.35"/>
    <row r="11967" customFormat="1" x14ac:dyDescent="0.35"/>
    <row r="11968" customFormat="1" x14ac:dyDescent="0.35"/>
    <row r="11969" customFormat="1" x14ac:dyDescent="0.35"/>
    <row r="11970" customFormat="1" x14ac:dyDescent="0.35"/>
    <row r="11971" customFormat="1" x14ac:dyDescent="0.35"/>
    <row r="11972" customFormat="1" x14ac:dyDescent="0.35"/>
    <row r="11973" customFormat="1" x14ac:dyDescent="0.35"/>
    <row r="11974" customFormat="1" x14ac:dyDescent="0.35"/>
    <row r="11975" customFormat="1" x14ac:dyDescent="0.35"/>
    <row r="11976" customFormat="1" x14ac:dyDescent="0.35"/>
    <row r="11977" customFormat="1" x14ac:dyDescent="0.35"/>
    <row r="11978" customFormat="1" x14ac:dyDescent="0.35"/>
    <row r="11979" customFormat="1" x14ac:dyDescent="0.35"/>
    <row r="11980" customFormat="1" x14ac:dyDescent="0.35"/>
    <row r="11981" customFormat="1" x14ac:dyDescent="0.35"/>
    <row r="11982" customFormat="1" x14ac:dyDescent="0.35"/>
    <row r="11983" customFormat="1" x14ac:dyDescent="0.35"/>
    <row r="11984" customFormat="1" x14ac:dyDescent="0.35"/>
    <row r="11985" customFormat="1" x14ac:dyDescent="0.35"/>
    <row r="11986" customFormat="1" x14ac:dyDescent="0.35"/>
    <row r="11987" customFormat="1" x14ac:dyDescent="0.35"/>
    <row r="11988" customFormat="1" x14ac:dyDescent="0.35"/>
    <row r="11989" customFormat="1" x14ac:dyDescent="0.35"/>
    <row r="11990" customFormat="1" x14ac:dyDescent="0.35"/>
    <row r="11991" customFormat="1" x14ac:dyDescent="0.35"/>
    <row r="11992" customFormat="1" x14ac:dyDescent="0.35"/>
    <row r="11993" customFormat="1" x14ac:dyDescent="0.35"/>
    <row r="11994" customFormat="1" x14ac:dyDescent="0.35"/>
    <row r="11995" customFormat="1" x14ac:dyDescent="0.35"/>
    <row r="11996" customFormat="1" x14ac:dyDescent="0.35"/>
    <row r="11997" customFormat="1" x14ac:dyDescent="0.35"/>
    <row r="11998" customFormat="1" x14ac:dyDescent="0.35"/>
    <row r="11999" customFormat="1" x14ac:dyDescent="0.35"/>
    <row r="12000" customFormat="1" x14ac:dyDescent="0.35"/>
    <row r="12001" customFormat="1" x14ac:dyDescent="0.35"/>
    <row r="12002" customFormat="1" x14ac:dyDescent="0.35"/>
    <row r="12003" customFormat="1" x14ac:dyDescent="0.35"/>
    <row r="12004" customFormat="1" x14ac:dyDescent="0.35"/>
    <row r="12005" customFormat="1" x14ac:dyDescent="0.35"/>
    <row r="12006" customFormat="1" x14ac:dyDescent="0.35"/>
    <row r="12007" customFormat="1" x14ac:dyDescent="0.35"/>
    <row r="12008" customFormat="1" x14ac:dyDescent="0.35"/>
    <row r="12009" customFormat="1" x14ac:dyDescent="0.35"/>
    <row r="12010" customFormat="1" x14ac:dyDescent="0.35"/>
    <row r="12011" customFormat="1" x14ac:dyDescent="0.35"/>
    <row r="12012" customFormat="1" x14ac:dyDescent="0.35"/>
    <row r="12013" customFormat="1" x14ac:dyDescent="0.35"/>
    <row r="12014" customFormat="1" x14ac:dyDescent="0.35"/>
    <row r="12015" customFormat="1" x14ac:dyDescent="0.35"/>
    <row r="12016" customFormat="1" x14ac:dyDescent="0.35"/>
    <row r="12017" customFormat="1" x14ac:dyDescent="0.35"/>
    <row r="12018" customFormat="1" x14ac:dyDescent="0.35"/>
    <row r="12019" customFormat="1" x14ac:dyDescent="0.35"/>
    <row r="12020" customFormat="1" x14ac:dyDescent="0.35"/>
    <row r="12021" customFormat="1" x14ac:dyDescent="0.35"/>
    <row r="12022" customFormat="1" x14ac:dyDescent="0.35"/>
    <row r="12023" customFormat="1" x14ac:dyDescent="0.35"/>
    <row r="12024" customFormat="1" x14ac:dyDescent="0.35"/>
    <row r="12025" customFormat="1" x14ac:dyDescent="0.35"/>
    <row r="12026" customFormat="1" x14ac:dyDescent="0.35"/>
    <row r="12027" customFormat="1" x14ac:dyDescent="0.35"/>
    <row r="12028" customFormat="1" x14ac:dyDescent="0.35"/>
    <row r="12029" customFormat="1" x14ac:dyDescent="0.35"/>
    <row r="12030" customFormat="1" x14ac:dyDescent="0.35"/>
    <row r="12031" customFormat="1" x14ac:dyDescent="0.35"/>
    <row r="12032" customFormat="1" x14ac:dyDescent="0.35"/>
    <row r="12033" customFormat="1" x14ac:dyDescent="0.35"/>
    <row r="12034" customFormat="1" x14ac:dyDescent="0.35"/>
    <row r="12035" customFormat="1" x14ac:dyDescent="0.35"/>
    <row r="12036" customFormat="1" x14ac:dyDescent="0.35"/>
    <row r="12037" customFormat="1" x14ac:dyDescent="0.35"/>
    <row r="12038" customFormat="1" x14ac:dyDescent="0.35"/>
    <row r="12039" customFormat="1" x14ac:dyDescent="0.35"/>
    <row r="12040" customFormat="1" x14ac:dyDescent="0.35"/>
    <row r="12041" customFormat="1" x14ac:dyDescent="0.35"/>
    <row r="12042" customFormat="1" x14ac:dyDescent="0.35"/>
    <row r="12043" customFormat="1" x14ac:dyDescent="0.35"/>
    <row r="12044" customFormat="1" x14ac:dyDescent="0.35"/>
    <row r="12045" customFormat="1" x14ac:dyDescent="0.35"/>
    <row r="12046" customFormat="1" x14ac:dyDescent="0.35"/>
    <row r="12047" customFormat="1" x14ac:dyDescent="0.35"/>
    <row r="12048" customFormat="1" x14ac:dyDescent="0.35"/>
    <row r="12049" customFormat="1" x14ac:dyDescent="0.35"/>
    <row r="12050" customFormat="1" x14ac:dyDescent="0.35"/>
    <row r="12051" customFormat="1" x14ac:dyDescent="0.35"/>
    <row r="12052" customFormat="1" x14ac:dyDescent="0.35"/>
    <row r="12053" customFormat="1" x14ac:dyDescent="0.35"/>
    <row r="12054" customFormat="1" x14ac:dyDescent="0.35"/>
    <row r="12055" customFormat="1" x14ac:dyDescent="0.35"/>
    <row r="12056" customFormat="1" x14ac:dyDescent="0.35"/>
    <row r="12057" customFormat="1" x14ac:dyDescent="0.35"/>
    <row r="12058" customFormat="1" x14ac:dyDescent="0.35"/>
    <row r="12059" customFormat="1" x14ac:dyDescent="0.35"/>
    <row r="12060" customFormat="1" x14ac:dyDescent="0.35"/>
    <row r="12061" customFormat="1" x14ac:dyDescent="0.35"/>
    <row r="12062" customFormat="1" x14ac:dyDescent="0.35"/>
    <row r="12063" customFormat="1" x14ac:dyDescent="0.35"/>
    <row r="12064" customFormat="1" x14ac:dyDescent="0.35"/>
    <row r="12065" customFormat="1" x14ac:dyDescent="0.35"/>
    <row r="12066" customFormat="1" x14ac:dyDescent="0.35"/>
    <row r="12067" customFormat="1" x14ac:dyDescent="0.35"/>
    <row r="12068" customFormat="1" x14ac:dyDescent="0.35"/>
    <row r="12069" customFormat="1" x14ac:dyDescent="0.35"/>
    <row r="12070" customFormat="1" x14ac:dyDescent="0.35"/>
    <row r="12071" customFormat="1" x14ac:dyDescent="0.35"/>
    <row r="12072" customFormat="1" x14ac:dyDescent="0.35"/>
    <row r="12073" customFormat="1" x14ac:dyDescent="0.35"/>
    <row r="12074" customFormat="1" x14ac:dyDescent="0.35"/>
    <row r="12075" customFormat="1" x14ac:dyDescent="0.35"/>
    <row r="12076" customFormat="1" x14ac:dyDescent="0.35"/>
    <row r="12077" customFormat="1" x14ac:dyDescent="0.35"/>
    <row r="12078" customFormat="1" x14ac:dyDescent="0.35"/>
    <row r="12079" customFormat="1" x14ac:dyDescent="0.35"/>
    <row r="12080" customFormat="1" x14ac:dyDescent="0.35"/>
    <row r="12081" customFormat="1" x14ac:dyDescent="0.35"/>
    <row r="12082" customFormat="1" x14ac:dyDescent="0.35"/>
    <row r="12083" customFormat="1" x14ac:dyDescent="0.35"/>
    <row r="12084" customFormat="1" x14ac:dyDescent="0.35"/>
    <row r="12085" customFormat="1" x14ac:dyDescent="0.35"/>
    <row r="12086" customFormat="1" x14ac:dyDescent="0.35"/>
    <row r="12087" customFormat="1" x14ac:dyDescent="0.35"/>
    <row r="12088" customFormat="1" x14ac:dyDescent="0.35"/>
    <row r="12089" customFormat="1" x14ac:dyDescent="0.35"/>
    <row r="12090" customFormat="1" x14ac:dyDescent="0.35"/>
    <row r="12091" customFormat="1" x14ac:dyDescent="0.35"/>
    <row r="12092" customFormat="1" x14ac:dyDescent="0.35"/>
    <row r="12093" customFormat="1" x14ac:dyDescent="0.35"/>
    <row r="12094" customFormat="1" x14ac:dyDescent="0.35"/>
    <row r="12095" customFormat="1" x14ac:dyDescent="0.35"/>
    <row r="12096" customFormat="1" x14ac:dyDescent="0.35"/>
    <row r="12097" customFormat="1" x14ac:dyDescent="0.35"/>
    <row r="12098" customFormat="1" x14ac:dyDescent="0.35"/>
    <row r="12099" customFormat="1" x14ac:dyDescent="0.35"/>
    <row r="12100" customFormat="1" x14ac:dyDescent="0.35"/>
    <row r="12101" customFormat="1" x14ac:dyDescent="0.35"/>
    <row r="12102" customFormat="1" x14ac:dyDescent="0.35"/>
    <row r="12103" customFormat="1" x14ac:dyDescent="0.35"/>
    <row r="12104" customFormat="1" x14ac:dyDescent="0.35"/>
    <row r="12105" customFormat="1" x14ac:dyDescent="0.35"/>
    <row r="12106" customFormat="1" x14ac:dyDescent="0.35"/>
    <row r="12107" customFormat="1" x14ac:dyDescent="0.35"/>
    <row r="12108" customFormat="1" x14ac:dyDescent="0.35"/>
    <row r="12109" customFormat="1" x14ac:dyDescent="0.35"/>
    <row r="12110" customFormat="1" x14ac:dyDescent="0.35"/>
    <row r="12111" customFormat="1" x14ac:dyDescent="0.35"/>
    <row r="12112" customFormat="1" x14ac:dyDescent="0.35"/>
    <row r="12113" customFormat="1" x14ac:dyDescent="0.35"/>
    <row r="12114" customFormat="1" x14ac:dyDescent="0.35"/>
    <row r="12115" customFormat="1" x14ac:dyDescent="0.35"/>
    <row r="12116" customFormat="1" x14ac:dyDescent="0.35"/>
    <row r="12117" customFormat="1" x14ac:dyDescent="0.35"/>
    <row r="12118" customFormat="1" x14ac:dyDescent="0.35"/>
    <row r="12119" customFormat="1" x14ac:dyDescent="0.35"/>
    <row r="12120" customFormat="1" x14ac:dyDescent="0.35"/>
    <row r="12121" customFormat="1" x14ac:dyDescent="0.35"/>
    <row r="12122" customFormat="1" x14ac:dyDescent="0.35"/>
    <row r="12123" customFormat="1" x14ac:dyDescent="0.35"/>
    <row r="12124" customFormat="1" x14ac:dyDescent="0.35"/>
    <row r="12125" customFormat="1" x14ac:dyDescent="0.35"/>
    <row r="12126" customFormat="1" x14ac:dyDescent="0.35"/>
    <row r="12127" customFormat="1" x14ac:dyDescent="0.35"/>
    <row r="12128" customFormat="1" x14ac:dyDescent="0.35"/>
    <row r="12129" customFormat="1" x14ac:dyDescent="0.35"/>
    <row r="12130" customFormat="1" x14ac:dyDescent="0.35"/>
    <row r="12131" customFormat="1" x14ac:dyDescent="0.35"/>
    <row r="12132" customFormat="1" x14ac:dyDescent="0.35"/>
    <row r="12133" customFormat="1" x14ac:dyDescent="0.35"/>
    <row r="12134" customFormat="1" x14ac:dyDescent="0.35"/>
    <row r="12135" customFormat="1" x14ac:dyDescent="0.35"/>
    <row r="12136" customFormat="1" x14ac:dyDescent="0.35"/>
    <row r="12137" customFormat="1" x14ac:dyDescent="0.35"/>
    <row r="12138" customFormat="1" x14ac:dyDescent="0.35"/>
    <row r="12139" customFormat="1" x14ac:dyDescent="0.35"/>
    <row r="12140" customFormat="1" x14ac:dyDescent="0.35"/>
    <row r="12141" customFormat="1" x14ac:dyDescent="0.35"/>
    <row r="12142" customFormat="1" x14ac:dyDescent="0.35"/>
    <row r="12143" customFormat="1" x14ac:dyDescent="0.35"/>
    <row r="12144" customFormat="1" x14ac:dyDescent="0.35"/>
    <row r="12145" customFormat="1" x14ac:dyDescent="0.35"/>
    <row r="12146" customFormat="1" x14ac:dyDescent="0.35"/>
    <row r="12147" customFormat="1" x14ac:dyDescent="0.35"/>
    <row r="12148" customFormat="1" x14ac:dyDescent="0.35"/>
    <row r="12149" customFormat="1" x14ac:dyDescent="0.35"/>
    <row r="12150" customFormat="1" x14ac:dyDescent="0.35"/>
    <row r="12151" customFormat="1" x14ac:dyDescent="0.35"/>
    <row r="12152" customFormat="1" x14ac:dyDescent="0.35"/>
    <row r="12153" customFormat="1" x14ac:dyDescent="0.35"/>
    <row r="12154" customFormat="1" x14ac:dyDescent="0.35"/>
    <row r="12155" customFormat="1" x14ac:dyDescent="0.35"/>
    <row r="12156" customFormat="1" x14ac:dyDescent="0.35"/>
    <row r="12157" customFormat="1" x14ac:dyDescent="0.35"/>
    <row r="12158" customFormat="1" x14ac:dyDescent="0.35"/>
    <row r="12159" customFormat="1" x14ac:dyDescent="0.35"/>
    <row r="12160" customFormat="1" x14ac:dyDescent="0.35"/>
    <row r="12161" customFormat="1" x14ac:dyDescent="0.35"/>
    <row r="12162" customFormat="1" x14ac:dyDescent="0.35"/>
    <row r="12163" customFormat="1" x14ac:dyDescent="0.35"/>
    <row r="12164" customFormat="1" x14ac:dyDescent="0.35"/>
    <row r="12165" customFormat="1" x14ac:dyDescent="0.35"/>
    <row r="12166" customFormat="1" x14ac:dyDescent="0.35"/>
    <row r="12167" customFormat="1" x14ac:dyDescent="0.35"/>
    <row r="12168" customFormat="1" x14ac:dyDescent="0.35"/>
    <row r="12169" customFormat="1" x14ac:dyDescent="0.35"/>
    <row r="12170" customFormat="1" x14ac:dyDescent="0.35"/>
    <row r="12171" customFormat="1" x14ac:dyDescent="0.35"/>
    <row r="12172" customFormat="1" x14ac:dyDescent="0.35"/>
    <row r="12173" customFormat="1" x14ac:dyDescent="0.35"/>
    <row r="12174" customFormat="1" x14ac:dyDescent="0.35"/>
    <row r="12175" customFormat="1" x14ac:dyDescent="0.35"/>
    <row r="12176" customFormat="1" x14ac:dyDescent="0.35"/>
    <row r="12177" customFormat="1" x14ac:dyDescent="0.35"/>
    <row r="12178" customFormat="1" x14ac:dyDescent="0.35"/>
    <row r="12179" customFormat="1" x14ac:dyDescent="0.35"/>
    <row r="12180" customFormat="1" x14ac:dyDescent="0.35"/>
    <row r="12181" customFormat="1" x14ac:dyDescent="0.35"/>
    <row r="12182" customFormat="1" x14ac:dyDescent="0.35"/>
    <row r="12183" customFormat="1" x14ac:dyDescent="0.35"/>
    <row r="12184" customFormat="1" x14ac:dyDescent="0.35"/>
    <row r="12185" customFormat="1" x14ac:dyDescent="0.35"/>
    <row r="12186" customFormat="1" x14ac:dyDescent="0.35"/>
    <row r="12187" customFormat="1" x14ac:dyDescent="0.35"/>
    <row r="12188" customFormat="1" x14ac:dyDescent="0.35"/>
    <row r="12189" customFormat="1" x14ac:dyDescent="0.35"/>
    <row r="12190" customFormat="1" x14ac:dyDescent="0.35"/>
    <row r="12191" customFormat="1" x14ac:dyDescent="0.35"/>
    <row r="12192" customFormat="1" x14ac:dyDescent="0.35"/>
    <row r="12193" customFormat="1" x14ac:dyDescent="0.35"/>
    <row r="12194" customFormat="1" x14ac:dyDescent="0.35"/>
    <row r="12195" customFormat="1" x14ac:dyDescent="0.35"/>
    <row r="12196" customFormat="1" x14ac:dyDescent="0.35"/>
    <row r="12197" customFormat="1" x14ac:dyDescent="0.35"/>
    <row r="12198" customFormat="1" x14ac:dyDescent="0.35"/>
    <row r="12199" customFormat="1" x14ac:dyDescent="0.35"/>
    <row r="12200" customFormat="1" x14ac:dyDescent="0.35"/>
    <row r="12201" customFormat="1" x14ac:dyDescent="0.35"/>
    <row r="12202" customFormat="1" x14ac:dyDescent="0.35"/>
    <row r="12203" customFormat="1" x14ac:dyDescent="0.35"/>
    <row r="12204" customFormat="1" x14ac:dyDescent="0.35"/>
    <row r="12205" customFormat="1" x14ac:dyDescent="0.35"/>
    <row r="12206" customFormat="1" x14ac:dyDescent="0.35"/>
    <row r="12207" customFormat="1" x14ac:dyDescent="0.35"/>
    <row r="12208" customFormat="1" x14ac:dyDescent="0.35"/>
    <row r="12209" customFormat="1" x14ac:dyDescent="0.35"/>
    <row r="12210" customFormat="1" x14ac:dyDescent="0.35"/>
    <row r="12211" customFormat="1" x14ac:dyDescent="0.35"/>
    <row r="12212" customFormat="1" x14ac:dyDescent="0.35"/>
    <row r="12213" customFormat="1" x14ac:dyDescent="0.35"/>
    <row r="12214" customFormat="1" x14ac:dyDescent="0.35"/>
    <row r="12215" customFormat="1" x14ac:dyDescent="0.35"/>
    <row r="12216" customFormat="1" x14ac:dyDescent="0.35"/>
    <row r="12217" customFormat="1" x14ac:dyDescent="0.35"/>
    <row r="12218" customFormat="1" x14ac:dyDescent="0.35"/>
    <row r="12219" customFormat="1" x14ac:dyDescent="0.35"/>
    <row r="12220" customFormat="1" x14ac:dyDescent="0.35"/>
    <row r="12221" customFormat="1" x14ac:dyDescent="0.35"/>
    <row r="12222" customFormat="1" x14ac:dyDescent="0.35"/>
    <row r="12223" customFormat="1" x14ac:dyDescent="0.35"/>
    <row r="12224" customFormat="1" x14ac:dyDescent="0.35"/>
    <row r="12225" customFormat="1" x14ac:dyDescent="0.35"/>
    <row r="12226" customFormat="1" x14ac:dyDescent="0.35"/>
    <row r="12227" customFormat="1" x14ac:dyDescent="0.35"/>
    <row r="12228" customFormat="1" x14ac:dyDescent="0.35"/>
    <row r="12229" customFormat="1" x14ac:dyDescent="0.35"/>
    <row r="12230" customFormat="1" x14ac:dyDescent="0.35"/>
    <row r="12231" customFormat="1" x14ac:dyDescent="0.35"/>
    <row r="12232" customFormat="1" x14ac:dyDescent="0.35"/>
    <row r="12233" customFormat="1" x14ac:dyDescent="0.35"/>
    <row r="12234" customFormat="1" x14ac:dyDescent="0.35"/>
    <row r="12235" customFormat="1" x14ac:dyDescent="0.35"/>
    <row r="12236" customFormat="1" x14ac:dyDescent="0.35"/>
    <row r="12237" customFormat="1" x14ac:dyDescent="0.35"/>
    <row r="12238" customFormat="1" x14ac:dyDescent="0.35"/>
    <row r="12239" customFormat="1" x14ac:dyDescent="0.35"/>
    <row r="12240" customFormat="1" x14ac:dyDescent="0.35"/>
    <row r="12241" customFormat="1" x14ac:dyDescent="0.35"/>
    <row r="12242" customFormat="1" x14ac:dyDescent="0.35"/>
    <row r="12243" customFormat="1" x14ac:dyDescent="0.35"/>
    <row r="12244" customFormat="1" x14ac:dyDescent="0.35"/>
    <row r="12245" customFormat="1" x14ac:dyDescent="0.35"/>
    <row r="12246" customFormat="1" x14ac:dyDescent="0.35"/>
    <row r="12247" customFormat="1" x14ac:dyDescent="0.35"/>
    <row r="12248" customFormat="1" x14ac:dyDescent="0.35"/>
    <row r="12249" customFormat="1" x14ac:dyDescent="0.35"/>
    <row r="12250" customFormat="1" x14ac:dyDescent="0.35"/>
    <row r="12251" customFormat="1" x14ac:dyDescent="0.35"/>
    <row r="12252" customFormat="1" x14ac:dyDescent="0.35"/>
    <row r="12253" customFormat="1" x14ac:dyDescent="0.35"/>
    <row r="12254" customFormat="1" x14ac:dyDescent="0.35"/>
    <row r="12255" customFormat="1" x14ac:dyDescent="0.35"/>
    <row r="12256" customFormat="1" x14ac:dyDescent="0.35"/>
    <row r="12257" customFormat="1" x14ac:dyDescent="0.35"/>
    <row r="12258" customFormat="1" x14ac:dyDescent="0.35"/>
    <row r="12259" customFormat="1" x14ac:dyDescent="0.35"/>
    <row r="12260" customFormat="1" x14ac:dyDescent="0.35"/>
    <row r="12261" customFormat="1" x14ac:dyDescent="0.35"/>
    <row r="12262" customFormat="1" x14ac:dyDescent="0.35"/>
    <row r="12263" customFormat="1" x14ac:dyDescent="0.35"/>
    <row r="12264" customFormat="1" x14ac:dyDescent="0.35"/>
    <row r="12265" customFormat="1" x14ac:dyDescent="0.35"/>
    <row r="12266" customFormat="1" x14ac:dyDescent="0.35"/>
    <row r="12267" customFormat="1" x14ac:dyDescent="0.35"/>
    <row r="12268" customFormat="1" x14ac:dyDescent="0.35"/>
    <row r="12269" customFormat="1" x14ac:dyDescent="0.35"/>
    <row r="12270" customFormat="1" x14ac:dyDescent="0.35"/>
    <row r="12271" customFormat="1" x14ac:dyDescent="0.35"/>
    <row r="12272" customFormat="1" x14ac:dyDescent="0.35"/>
    <row r="12273" customFormat="1" x14ac:dyDescent="0.35"/>
    <row r="12274" customFormat="1" x14ac:dyDescent="0.35"/>
    <row r="12275" customFormat="1" x14ac:dyDescent="0.35"/>
    <row r="12276" customFormat="1" x14ac:dyDescent="0.35"/>
    <row r="12277" customFormat="1" x14ac:dyDescent="0.35"/>
    <row r="12278" customFormat="1" x14ac:dyDescent="0.35"/>
    <row r="12279" customFormat="1" x14ac:dyDescent="0.35"/>
    <row r="12280" customFormat="1" x14ac:dyDescent="0.35"/>
    <row r="12281" customFormat="1" x14ac:dyDescent="0.35"/>
    <row r="12282" customFormat="1" x14ac:dyDescent="0.35"/>
    <row r="12283" customFormat="1" x14ac:dyDescent="0.35"/>
    <row r="12284" customFormat="1" x14ac:dyDescent="0.35"/>
    <row r="12285" customFormat="1" x14ac:dyDescent="0.35"/>
    <row r="12286" customFormat="1" x14ac:dyDescent="0.35"/>
    <row r="12287" customFormat="1" x14ac:dyDescent="0.35"/>
    <row r="12288" customFormat="1" x14ac:dyDescent="0.35"/>
    <row r="12289" customFormat="1" x14ac:dyDescent="0.35"/>
    <row r="12290" customFormat="1" x14ac:dyDescent="0.35"/>
    <row r="12291" customFormat="1" x14ac:dyDescent="0.35"/>
    <row r="12292" customFormat="1" x14ac:dyDescent="0.35"/>
    <row r="12293" customFormat="1" x14ac:dyDescent="0.35"/>
    <row r="12294" customFormat="1" x14ac:dyDescent="0.35"/>
    <row r="12295" customFormat="1" x14ac:dyDescent="0.35"/>
    <row r="12296" customFormat="1" x14ac:dyDescent="0.35"/>
    <row r="12297" customFormat="1" x14ac:dyDescent="0.35"/>
    <row r="12298" customFormat="1" x14ac:dyDescent="0.35"/>
    <row r="12299" customFormat="1" x14ac:dyDescent="0.35"/>
    <row r="12300" customFormat="1" x14ac:dyDescent="0.35"/>
    <row r="12301" customFormat="1" x14ac:dyDescent="0.35"/>
    <row r="12302" customFormat="1" x14ac:dyDescent="0.35"/>
    <row r="12303" customFormat="1" x14ac:dyDescent="0.35"/>
    <row r="12304" customFormat="1" x14ac:dyDescent="0.35"/>
    <row r="12305" customFormat="1" x14ac:dyDescent="0.35"/>
    <row r="12306" customFormat="1" x14ac:dyDescent="0.35"/>
    <row r="12307" customFormat="1" x14ac:dyDescent="0.35"/>
    <row r="12308" customFormat="1" x14ac:dyDescent="0.35"/>
    <row r="12309" customFormat="1" x14ac:dyDescent="0.35"/>
    <row r="12310" customFormat="1" x14ac:dyDescent="0.35"/>
    <row r="12311" customFormat="1" x14ac:dyDescent="0.35"/>
    <row r="12312" customFormat="1" x14ac:dyDescent="0.35"/>
    <row r="12313" customFormat="1" x14ac:dyDescent="0.35"/>
    <row r="12314" customFormat="1" x14ac:dyDescent="0.35"/>
    <row r="12315" customFormat="1" x14ac:dyDescent="0.35"/>
    <row r="12316" customFormat="1" x14ac:dyDescent="0.35"/>
    <row r="12317" customFormat="1" x14ac:dyDescent="0.35"/>
    <row r="12318" customFormat="1" x14ac:dyDescent="0.35"/>
    <row r="12319" customFormat="1" x14ac:dyDescent="0.35"/>
    <row r="12320" customFormat="1" x14ac:dyDescent="0.35"/>
    <row r="12321" customFormat="1" x14ac:dyDescent="0.35"/>
    <row r="12322" customFormat="1" x14ac:dyDescent="0.35"/>
    <row r="12323" customFormat="1" x14ac:dyDescent="0.35"/>
    <row r="12324" customFormat="1" x14ac:dyDescent="0.35"/>
    <row r="12325" customFormat="1" x14ac:dyDescent="0.35"/>
    <row r="12326" customFormat="1" x14ac:dyDescent="0.35"/>
    <row r="12327" customFormat="1" x14ac:dyDescent="0.35"/>
    <row r="12328" customFormat="1" x14ac:dyDescent="0.35"/>
    <row r="12329" customFormat="1" x14ac:dyDescent="0.35"/>
    <row r="12330" customFormat="1" x14ac:dyDescent="0.35"/>
    <row r="12331" customFormat="1" x14ac:dyDescent="0.35"/>
    <row r="12332" customFormat="1" x14ac:dyDescent="0.35"/>
    <row r="12333" customFormat="1" x14ac:dyDescent="0.35"/>
    <row r="12334" customFormat="1" x14ac:dyDescent="0.35"/>
    <row r="12335" customFormat="1" x14ac:dyDescent="0.35"/>
    <row r="12336" customFormat="1" x14ac:dyDescent="0.35"/>
    <row r="12337" customFormat="1" x14ac:dyDescent="0.35"/>
    <row r="12338" customFormat="1" x14ac:dyDescent="0.35"/>
    <row r="12339" customFormat="1" x14ac:dyDescent="0.35"/>
    <row r="12340" customFormat="1" x14ac:dyDescent="0.35"/>
    <row r="12341" customFormat="1" x14ac:dyDescent="0.35"/>
    <row r="12342" customFormat="1" x14ac:dyDescent="0.35"/>
    <row r="12343" customFormat="1" x14ac:dyDescent="0.35"/>
    <row r="12344" customFormat="1" x14ac:dyDescent="0.35"/>
    <row r="12345" customFormat="1" x14ac:dyDescent="0.35"/>
    <row r="12346" customFormat="1" x14ac:dyDescent="0.35"/>
    <row r="12347" customFormat="1" x14ac:dyDescent="0.35"/>
    <row r="12348" customFormat="1" x14ac:dyDescent="0.35"/>
    <row r="12349" customFormat="1" x14ac:dyDescent="0.35"/>
    <row r="12350" customFormat="1" x14ac:dyDescent="0.35"/>
    <row r="12351" customFormat="1" x14ac:dyDescent="0.35"/>
    <row r="12352" customFormat="1" x14ac:dyDescent="0.35"/>
    <row r="12353" customFormat="1" x14ac:dyDescent="0.35"/>
    <row r="12354" customFormat="1" x14ac:dyDescent="0.35"/>
    <row r="12355" customFormat="1" x14ac:dyDescent="0.35"/>
    <row r="12356" customFormat="1" x14ac:dyDescent="0.35"/>
    <row r="12357" customFormat="1" x14ac:dyDescent="0.35"/>
    <row r="12358" customFormat="1" x14ac:dyDescent="0.35"/>
    <row r="12359" customFormat="1" x14ac:dyDescent="0.35"/>
    <row r="12360" customFormat="1" x14ac:dyDescent="0.35"/>
    <row r="12361" customFormat="1" x14ac:dyDescent="0.35"/>
    <row r="12362" customFormat="1" x14ac:dyDescent="0.35"/>
    <row r="12363" customFormat="1" x14ac:dyDescent="0.35"/>
    <row r="12364" customFormat="1" x14ac:dyDescent="0.35"/>
    <row r="12365" customFormat="1" x14ac:dyDescent="0.35"/>
    <row r="12366" customFormat="1" x14ac:dyDescent="0.35"/>
    <row r="12367" customFormat="1" x14ac:dyDescent="0.35"/>
    <row r="12368" customFormat="1" x14ac:dyDescent="0.35"/>
    <row r="12369" customFormat="1" x14ac:dyDescent="0.35"/>
    <row r="12370" customFormat="1" x14ac:dyDescent="0.35"/>
    <row r="12371" customFormat="1" x14ac:dyDescent="0.35"/>
    <row r="12372" customFormat="1" x14ac:dyDescent="0.35"/>
    <row r="12373" customFormat="1" x14ac:dyDescent="0.35"/>
    <row r="12374" customFormat="1" x14ac:dyDescent="0.35"/>
    <row r="12375" customFormat="1" x14ac:dyDescent="0.35"/>
    <row r="12376" customFormat="1" x14ac:dyDescent="0.35"/>
    <row r="12377" customFormat="1" x14ac:dyDescent="0.35"/>
    <row r="12378" customFormat="1" x14ac:dyDescent="0.35"/>
    <row r="12379" customFormat="1" x14ac:dyDescent="0.35"/>
    <row r="12380" customFormat="1" x14ac:dyDescent="0.35"/>
    <row r="12381" customFormat="1" x14ac:dyDescent="0.35"/>
    <row r="12382" customFormat="1" x14ac:dyDescent="0.35"/>
    <row r="12383" customFormat="1" x14ac:dyDescent="0.35"/>
    <row r="12384" customFormat="1" x14ac:dyDescent="0.35"/>
    <row r="12385" customFormat="1" x14ac:dyDescent="0.35"/>
    <row r="12386" customFormat="1" x14ac:dyDescent="0.35"/>
    <row r="12387" customFormat="1" x14ac:dyDescent="0.35"/>
    <row r="12388" customFormat="1" x14ac:dyDescent="0.35"/>
    <row r="12389" customFormat="1" x14ac:dyDescent="0.35"/>
    <row r="12390" customFormat="1" x14ac:dyDescent="0.35"/>
    <row r="12391" customFormat="1" x14ac:dyDescent="0.35"/>
    <row r="12392" customFormat="1" x14ac:dyDescent="0.35"/>
    <row r="12393" customFormat="1" x14ac:dyDescent="0.35"/>
    <row r="12394" customFormat="1" x14ac:dyDescent="0.35"/>
    <row r="12395" customFormat="1" x14ac:dyDescent="0.35"/>
    <row r="12396" customFormat="1" x14ac:dyDescent="0.35"/>
    <row r="12397" customFormat="1" x14ac:dyDescent="0.35"/>
    <row r="12398" customFormat="1" x14ac:dyDescent="0.35"/>
    <row r="12399" customFormat="1" x14ac:dyDescent="0.35"/>
    <row r="12400" customFormat="1" x14ac:dyDescent="0.35"/>
    <row r="12401" customFormat="1" x14ac:dyDescent="0.35"/>
    <row r="12402" customFormat="1" x14ac:dyDescent="0.35"/>
    <row r="12403" customFormat="1" x14ac:dyDescent="0.35"/>
    <row r="12404" customFormat="1" x14ac:dyDescent="0.35"/>
    <row r="12405" customFormat="1" x14ac:dyDescent="0.35"/>
    <row r="12406" customFormat="1" x14ac:dyDescent="0.35"/>
    <row r="12407" customFormat="1" x14ac:dyDescent="0.35"/>
    <row r="12408" customFormat="1" x14ac:dyDescent="0.35"/>
    <row r="12409" customFormat="1" x14ac:dyDescent="0.35"/>
    <row r="12410" customFormat="1" x14ac:dyDescent="0.35"/>
    <row r="12411" customFormat="1" x14ac:dyDescent="0.35"/>
    <row r="12412" customFormat="1" x14ac:dyDescent="0.35"/>
    <row r="12413" customFormat="1" x14ac:dyDescent="0.35"/>
    <row r="12414" customFormat="1" x14ac:dyDescent="0.35"/>
    <row r="12415" customFormat="1" x14ac:dyDescent="0.35"/>
    <row r="12416" customFormat="1" x14ac:dyDescent="0.35"/>
    <row r="12417" customFormat="1" x14ac:dyDescent="0.35"/>
    <row r="12418" customFormat="1" x14ac:dyDescent="0.35"/>
    <row r="12419" customFormat="1" x14ac:dyDescent="0.35"/>
    <row r="12420" customFormat="1" x14ac:dyDescent="0.35"/>
    <row r="12421" customFormat="1" x14ac:dyDescent="0.35"/>
    <row r="12422" customFormat="1" x14ac:dyDescent="0.35"/>
    <row r="12423" customFormat="1" x14ac:dyDescent="0.35"/>
    <row r="12424" customFormat="1" x14ac:dyDescent="0.35"/>
    <row r="12425" customFormat="1" x14ac:dyDescent="0.35"/>
    <row r="12426" customFormat="1" x14ac:dyDescent="0.35"/>
    <row r="12427" customFormat="1" x14ac:dyDescent="0.35"/>
    <row r="12428" customFormat="1" x14ac:dyDescent="0.35"/>
    <row r="12429" customFormat="1" x14ac:dyDescent="0.35"/>
    <row r="12430" customFormat="1" x14ac:dyDescent="0.35"/>
    <row r="12431" customFormat="1" x14ac:dyDescent="0.35"/>
    <row r="12432" customFormat="1" x14ac:dyDescent="0.35"/>
    <row r="12433" customFormat="1" x14ac:dyDescent="0.35"/>
    <row r="12434" customFormat="1" x14ac:dyDescent="0.35"/>
    <row r="12435" customFormat="1" x14ac:dyDescent="0.35"/>
    <row r="12436" customFormat="1" x14ac:dyDescent="0.35"/>
    <row r="12437" customFormat="1" x14ac:dyDescent="0.35"/>
    <row r="12438" customFormat="1" x14ac:dyDescent="0.35"/>
    <row r="12439" customFormat="1" x14ac:dyDescent="0.35"/>
    <row r="12440" customFormat="1" x14ac:dyDescent="0.35"/>
    <row r="12441" customFormat="1" x14ac:dyDescent="0.35"/>
    <row r="12442" customFormat="1" x14ac:dyDescent="0.35"/>
    <row r="12443" customFormat="1" x14ac:dyDescent="0.35"/>
    <row r="12444" customFormat="1" x14ac:dyDescent="0.35"/>
    <row r="12445" customFormat="1" x14ac:dyDescent="0.35"/>
    <row r="12446" customFormat="1" x14ac:dyDescent="0.35"/>
    <row r="12447" customFormat="1" x14ac:dyDescent="0.35"/>
    <row r="12448" customFormat="1" x14ac:dyDescent="0.35"/>
    <row r="12449" customFormat="1" x14ac:dyDescent="0.35"/>
    <row r="12450" customFormat="1" x14ac:dyDescent="0.35"/>
    <row r="12451" customFormat="1" x14ac:dyDescent="0.35"/>
    <row r="12452" customFormat="1" x14ac:dyDescent="0.35"/>
    <row r="12453" customFormat="1" x14ac:dyDescent="0.35"/>
    <row r="12454" customFormat="1" x14ac:dyDescent="0.35"/>
    <row r="12455" customFormat="1" x14ac:dyDescent="0.35"/>
    <row r="12456" customFormat="1" x14ac:dyDescent="0.35"/>
    <row r="12457" customFormat="1" x14ac:dyDescent="0.35"/>
    <row r="12458" customFormat="1" x14ac:dyDescent="0.35"/>
    <row r="12459" customFormat="1" x14ac:dyDescent="0.35"/>
    <row r="12460" customFormat="1" x14ac:dyDescent="0.35"/>
    <row r="12461" customFormat="1" x14ac:dyDescent="0.35"/>
    <row r="12462" customFormat="1" x14ac:dyDescent="0.35"/>
    <row r="12463" customFormat="1" x14ac:dyDescent="0.35"/>
    <row r="12464" customFormat="1" x14ac:dyDescent="0.35"/>
    <row r="12465" customFormat="1" x14ac:dyDescent="0.35"/>
    <row r="12466" customFormat="1" x14ac:dyDescent="0.35"/>
    <row r="12467" customFormat="1" x14ac:dyDescent="0.35"/>
    <row r="12468" customFormat="1" x14ac:dyDescent="0.35"/>
    <row r="12469" customFormat="1" x14ac:dyDescent="0.35"/>
    <row r="12470" customFormat="1" x14ac:dyDescent="0.35"/>
    <row r="12471" customFormat="1" x14ac:dyDescent="0.35"/>
    <row r="12472" customFormat="1" x14ac:dyDescent="0.35"/>
    <row r="12473" customFormat="1" x14ac:dyDescent="0.35"/>
    <row r="12474" customFormat="1" x14ac:dyDescent="0.35"/>
    <row r="12475" customFormat="1" x14ac:dyDescent="0.35"/>
    <row r="12476" customFormat="1" x14ac:dyDescent="0.35"/>
    <row r="12477" customFormat="1" x14ac:dyDescent="0.35"/>
    <row r="12478" customFormat="1" x14ac:dyDescent="0.35"/>
    <row r="12479" customFormat="1" x14ac:dyDescent="0.35"/>
    <row r="12480" customFormat="1" x14ac:dyDescent="0.35"/>
    <row r="12481" customFormat="1" x14ac:dyDescent="0.35"/>
    <row r="12482" customFormat="1" x14ac:dyDescent="0.35"/>
    <row r="12483" customFormat="1" x14ac:dyDescent="0.35"/>
    <row r="12484" customFormat="1" x14ac:dyDescent="0.35"/>
    <row r="12485" customFormat="1" x14ac:dyDescent="0.35"/>
    <row r="12486" customFormat="1" x14ac:dyDescent="0.35"/>
    <row r="12487" customFormat="1" x14ac:dyDescent="0.35"/>
    <row r="12488" customFormat="1" x14ac:dyDescent="0.35"/>
    <row r="12489" customFormat="1" x14ac:dyDescent="0.35"/>
    <row r="12490" customFormat="1" x14ac:dyDescent="0.35"/>
    <row r="12491" customFormat="1" x14ac:dyDescent="0.35"/>
    <row r="12492" customFormat="1" x14ac:dyDescent="0.35"/>
    <row r="12493" customFormat="1" x14ac:dyDescent="0.35"/>
    <row r="12494" customFormat="1" x14ac:dyDescent="0.35"/>
    <row r="12495" customFormat="1" x14ac:dyDescent="0.35"/>
    <row r="12496" customFormat="1" x14ac:dyDescent="0.35"/>
    <row r="12497" customFormat="1" x14ac:dyDescent="0.35"/>
    <row r="12498" customFormat="1" x14ac:dyDescent="0.35"/>
    <row r="12499" customFormat="1" x14ac:dyDescent="0.35"/>
    <row r="12500" customFormat="1" x14ac:dyDescent="0.35"/>
    <row r="12501" customFormat="1" x14ac:dyDescent="0.35"/>
    <row r="12502" customFormat="1" x14ac:dyDescent="0.35"/>
    <row r="12503" customFormat="1" x14ac:dyDescent="0.35"/>
    <row r="12504" customFormat="1" x14ac:dyDescent="0.35"/>
    <row r="12505" customFormat="1" x14ac:dyDescent="0.35"/>
    <row r="12506" customFormat="1" x14ac:dyDescent="0.35"/>
    <row r="12507" customFormat="1" x14ac:dyDescent="0.35"/>
    <row r="12508" customFormat="1" x14ac:dyDescent="0.35"/>
    <row r="12509" customFormat="1" x14ac:dyDescent="0.35"/>
    <row r="12510" customFormat="1" x14ac:dyDescent="0.35"/>
    <row r="12511" customFormat="1" x14ac:dyDescent="0.35"/>
    <row r="12512" customFormat="1" x14ac:dyDescent="0.35"/>
    <row r="12513" customFormat="1" x14ac:dyDescent="0.35"/>
    <row r="12514" customFormat="1" x14ac:dyDescent="0.35"/>
    <row r="12515" customFormat="1" x14ac:dyDescent="0.35"/>
    <row r="12516" customFormat="1" x14ac:dyDescent="0.35"/>
    <row r="12517" customFormat="1" x14ac:dyDescent="0.35"/>
    <row r="12518" customFormat="1" x14ac:dyDescent="0.35"/>
    <row r="12519" customFormat="1" x14ac:dyDescent="0.35"/>
    <row r="12520" customFormat="1" x14ac:dyDescent="0.35"/>
    <row r="12521" customFormat="1" x14ac:dyDescent="0.35"/>
    <row r="12522" customFormat="1" x14ac:dyDescent="0.35"/>
    <row r="12523" customFormat="1" x14ac:dyDescent="0.35"/>
    <row r="12524" customFormat="1" x14ac:dyDescent="0.35"/>
    <row r="12525" customFormat="1" x14ac:dyDescent="0.35"/>
    <row r="12526" customFormat="1" x14ac:dyDescent="0.35"/>
    <row r="12527" customFormat="1" x14ac:dyDescent="0.35"/>
    <row r="12528" customFormat="1" x14ac:dyDescent="0.35"/>
    <row r="12529" customFormat="1" x14ac:dyDescent="0.35"/>
    <row r="12530" customFormat="1" x14ac:dyDescent="0.35"/>
    <row r="12531" customFormat="1" x14ac:dyDescent="0.35"/>
    <row r="12532" customFormat="1" x14ac:dyDescent="0.35"/>
    <row r="12533" customFormat="1" x14ac:dyDescent="0.35"/>
    <row r="12534" customFormat="1" x14ac:dyDescent="0.35"/>
    <row r="12535" customFormat="1" x14ac:dyDescent="0.35"/>
    <row r="12536" customFormat="1" x14ac:dyDescent="0.35"/>
    <row r="12537" customFormat="1" x14ac:dyDescent="0.35"/>
    <row r="12538" customFormat="1" x14ac:dyDescent="0.35"/>
    <row r="12539" customFormat="1" x14ac:dyDescent="0.35"/>
    <row r="12540" customFormat="1" x14ac:dyDescent="0.35"/>
    <row r="12541" customFormat="1" x14ac:dyDescent="0.35"/>
    <row r="12542" customFormat="1" x14ac:dyDescent="0.35"/>
    <row r="12543" customFormat="1" x14ac:dyDescent="0.35"/>
    <row r="12544" customFormat="1" x14ac:dyDescent="0.35"/>
    <row r="12545" customFormat="1" x14ac:dyDescent="0.35"/>
    <row r="12546" customFormat="1" x14ac:dyDescent="0.35"/>
    <row r="12547" customFormat="1" x14ac:dyDescent="0.35"/>
    <row r="12548" customFormat="1" x14ac:dyDescent="0.35"/>
    <row r="12549" customFormat="1" x14ac:dyDescent="0.35"/>
    <row r="12550" customFormat="1" x14ac:dyDescent="0.35"/>
    <row r="12551" customFormat="1" x14ac:dyDescent="0.35"/>
    <row r="12552" customFormat="1" x14ac:dyDescent="0.35"/>
    <row r="12553" customFormat="1" x14ac:dyDescent="0.35"/>
    <row r="12554" customFormat="1" x14ac:dyDescent="0.35"/>
    <row r="12555" customFormat="1" x14ac:dyDescent="0.35"/>
    <row r="12556" customFormat="1" x14ac:dyDescent="0.35"/>
    <row r="12557" customFormat="1" x14ac:dyDescent="0.35"/>
    <row r="12558" customFormat="1" x14ac:dyDescent="0.35"/>
    <row r="12559" customFormat="1" x14ac:dyDescent="0.35"/>
    <row r="12560" customFormat="1" x14ac:dyDescent="0.35"/>
    <row r="12561" customFormat="1" x14ac:dyDescent="0.35"/>
    <row r="12562" customFormat="1" x14ac:dyDescent="0.35"/>
    <row r="12563" customFormat="1" x14ac:dyDescent="0.35"/>
    <row r="12564" customFormat="1" x14ac:dyDescent="0.35"/>
    <row r="12565" customFormat="1" x14ac:dyDescent="0.35"/>
    <row r="12566" customFormat="1" x14ac:dyDescent="0.35"/>
    <row r="12567" customFormat="1" x14ac:dyDescent="0.35"/>
    <row r="12568" customFormat="1" x14ac:dyDescent="0.35"/>
    <row r="12569" customFormat="1" x14ac:dyDescent="0.35"/>
    <row r="12570" customFormat="1" x14ac:dyDescent="0.35"/>
    <row r="12571" customFormat="1" x14ac:dyDescent="0.35"/>
    <row r="12572" customFormat="1" x14ac:dyDescent="0.35"/>
    <row r="12573" customFormat="1" x14ac:dyDescent="0.35"/>
    <row r="12574" customFormat="1" x14ac:dyDescent="0.35"/>
    <row r="12575" customFormat="1" x14ac:dyDescent="0.35"/>
    <row r="12576" customFormat="1" x14ac:dyDescent="0.35"/>
    <row r="12577" customFormat="1" x14ac:dyDescent="0.35"/>
    <row r="12578" customFormat="1" x14ac:dyDescent="0.35"/>
    <row r="12579" customFormat="1" x14ac:dyDescent="0.35"/>
    <row r="12580" customFormat="1" x14ac:dyDescent="0.35"/>
    <row r="12581" customFormat="1" x14ac:dyDescent="0.35"/>
    <row r="12582" customFormat="1" x14ac:dyDescent="0.35"/>
    <row r="12583" customFormat="1" x14ac:dyDescent="0.35"/>
    <row r="12584" customFormat="1" x14ac:dyDescent="0.35"/>
    <row r="12585" customFormat="1" x14ac:dyDescent="0.35"/>
    <row r="12586" customFormat="1" x14ac:dyDescent="0.35"/>
    <row r="12587" customFormat="1" x14ac:dyDescent="0.35"/>
    <row r="12588" customFormat="1" x14ac:dyDescent="0.35"/>
    <row r="12589" customFormat="1" x14ac:dyDescent="0.35"/>
    <row r="12590" customFormat="1" x14ac:dyDescent="0.35"/>
    <row r="12591" customFormat="1" x14ac:dyDescent="0.35"/>
    <row r="12592" customFormat="1" x14ac:dyDescent="0.35"/>
    <row r="12593" customFormat="1" x14ac:dyDescent="0.35"/>
    <row r="12594" customFormat="1" x14ac:dyDescent="0.35"/>
    <row r="12595" customFormat="1" x14ac:dyDescent="0.35"/>
    <row r="12596" customFormat="1" x14ac:dyDescent="0.35"/>
    <row r="12597" customFormat="1" x14ac:dyDescent="0.35"/>
    <row r="12598" customFormat="1" x14ac:dyDescent="0.35"/>
    <row r="12599" customFormat="1" x14ac:dyDescent="0.35"/>
    <row r="12600" customFormat="1" x14ac:dyDescent="0.35"/>
    <row r="12601" customFormat="1" x14ac:dyDescent="0.35"/>
    <row r="12602" customFormat="1" x14ac:dyDescent="0.35"/>
    <row r="12603" customFormat="1" x14ac:dyDescent="0.35"/>
    <row r="12604" customFormat="1" x14ac:dyDescent="0.35"/>
    <row r="12605" customFormat="1" x14ac:dyDescent="0.35"/>
    <row r="12606" customFormat="1" x14ac:dyDescent="0.35"/>
    <row r="12607" customFormat="1" x14ac:dyDescent="0.35"/>
    <row r="12608" customFormat="1" x14ac:dyDescent="0.35"/>
    <row r="12609" customFormat="1" x14ac:dyDescent="0.35"/>
    <row r="12610" customFormat="1" x14ac:dyDescent="0.35"/>
    <row r="12611" customFormat="1" x14ac:dyDescent="0.35"/>
    <row r="12612" customFormat="1" x14ac:dyDescent="0.35"/>
    <row r="12613" customFormat="1" x14ac:dyDescent="0.35"/>
    <row r="12614" customFormat="1" x14ac:dyDescent="0.35"/>
    <row r="12615" customFormat="1" x14ac:dyDescent="0.35"/>
    <row r="12616" customFormat="1" x14ac:dyDescent="0.35"/>
    <row r="12617" customFormat="1" x14ac:dyDescent="0.35"/>
    <row r="12618" customFormat="1" x14ac:dyDescent="0.35"/>
    <row r="12619" customFormat="1" x14ac:dyDescent="0.35"/>
    <row r="12620" customFormat="1" x14ac:dyDescent="0.35"/>
    <row r="12621" customFormat="1" x14ac:dyDescent="0.35"/>
    <row r="12622" customFormat="1" x14ac:dyDescent="0.35"/>
    <row r="12623" customFormat="1" x14ac:dyDescent="0.35"/>
    <row r="12624" customFormat="1" x14ac:dyDescent="0.35"/>
    <row r="12625" customFormat="1" x14ac:dyDescent="0.35"/>
    <row r="12626" customFormat="1" x14ac:dyDescent="0.35"/>
    <row r="12627" customFormat="1" x14ac:dyDescent="0.35"/>
    <row r="12628" customFormat="1" x14ac:dyDescent="0.35"/>
    <row r="12629" customFormat="1" x14ac:dyDescent="0.35"/>
    <row r="12630" customFormat="1" x14ac:dyDescent="0.35"/>
    <row r="12631" customFormat="1" x14ac:dyDescent="0.35"/>
    <row r="12632" customFormat="1" x14ac:dyDescent="0.35"/>
    <row r="12633" customFormat="1" x14ac:dyDescent="0.35"/>
    <row r="12634" customFormat="1" x14ac:dyDescent="0.35"/>
    <row r="12635" customFormat="1" x14ac:dyDescent="0.35"/>
    <row r="12636" customFormat="1" x14ac:dyDescent="0.35"/>
    <row r="12637" customFormat="1" x14ac:dyDescent="0.35"/>
    <row r="12638" customFormat="1" x14ac:dyDescent="0.35"/>
    <row r="12639" customFormat="1" x14ac:dyDescent="0.35"/>
    <row r="12640" customFormat="1" x14ac:dyDescent="0.35"/>
    <row r="12641" customFormat="1" x14ac:dyDescent="0.35"/>
    <row r="12642" customFormat="1" x14ac:dyDescent="0.35"/>
    <row r="12643" customFormat="1" x14ac:dyDescent="0.35"/>
    <row r="12644" customFormat="1" x14ac:dyDescent="0.35"/>
    <row r="12645" customFormat="1" x14ac:dyDescent="0.35"/>
    <row r="12646" customFormat="1" x14ac:dyDescent="0.35"/>
    <row r="12647" customFormat="1" x14ac:dyDescent="0.35"/>
    <row r="12648" customFormat="1" x14ac:dyDescent="0.35"/>
    <row r="12649" customFormat="1" x14ac:dyDescent="0.35"/>
    <row r="12650" customFormat="1" x14ac:dyDescent="0.35"/>
    <row r="12651" customFormat="1" x14ac:dyDescent="0.35"/>
    <row r="12652" customFormat="1" x14ac:dyDescent="0.35"/>
    <row r="12653" customFormat="1" x14ac:dyDescent="0.35"/>
    <row r="12654" customFormat="1" x14ac:dyDescent="0.35"/>
    <row r="12655" customFormat="1" x14ac:dyDescent="0.35"/>
    <row r="12656" customFormat="1" x14ac:dyDescent="0.35"/>
    <row r="12657" customFormat="1" x14ac:dyDescent="0.35"/>
    <row r="12658" customFormat="1" x14ac:dyDescent="0.35"/>
    <row r="12659" customFormat="1" x14ac:dyDescent="0.35"/>
    <row r="12660" customFormat="1" x14ac:dyDescent="0.35"/>
    <row r="12661" customFormat="1" x14ac:dyDescent="0.35"/>
    <row r="12662" customFormat="1" x14ac:dyDescent="0.35"/>
    <row r="12663" customFormat="1" x14ac:dyDescent="0.35"/>
    <row r="12664" customFormat="1" x14ac:dyDescent="0.35"/>
    <row r="12665" customFormat="1" x14ac:dyDescent="0.35"/>
    <row r="12666" customFormat="1" x14ac:dyDescent="0.35"/>
    <row r="12667" customFormat="1" x14ac:dyDescent="0.35"/>
    <row r="12668" customFormat="1" x14ac:dyDescent="0.35"/>
    <row r="12669" customFormat="1" x14ac:dyDescent="0.35"/>
    <row r="12670" customFormat="1" x14ac:dyDescent="0.35"/>
    <row r="12671" customFormat="1" x14ac:dyDescent="0.35"/>
    <row r="12672" customFormat="1" x14ac:dyDescent="0.35"/>
    <row r="12673" customFormat="1" x14ac:dyDescent="0.35"/>
    <row r="12674" customFormat="1" x14ac:dyDescent="0.35"/>
    <row r="12675" customFormat="1" x14ac:dyDescent="0.35"/>
    <row r="12676" customFormat="1" x14ac:dyDescent="0.35"/>
    <row r="12677" customFormat="1" x14ac:dyDescent="0.35"/>
    <row r="12678" customFormat="1" x14ac:dyDescent="0.35"/>
    <row r="12679" customFormat="1" x14ac:dyDescent="0.35"/>
    <row r="12680" customFormat="1" x14ac:dyDescent="0.35"/>
    <row r="12681" customFormat="1" x14ac:dyDescent="0.35"/>
    <row r="12682" customFormat="1" x14ac:dyDescent="0.35"/>
    <row r="12683" customFormat="1" x14ac:dyDescent="0.35"/>
    <row r="12684" customFormat="1" x14ac:dyDescent="0.35"/>
    <row r="12685" customFormat="1" x14ac:dyDescent="0.35"/>
    <row r="12686" customFormat="1" x14ac:dyDescent="0.35"/>
    <row r="12687" customFormat="1" x14ac:dyDescent="0.35"/>
    <row r="12688" customFormat="1" x14ac:dyDescent="0.35"/>
    <row r="12689" customFormat="1" x14ac:dyDescent="0.35"/>
    <row r="12690" customFormat="1" x14ac:dyDescent="0.35"/>
    <row r="12691" customFormat="1" x14ac:dyDescent="0.35"/>
    <row r="12692" customFormat="1" x14ac:dyDescent="0.35"/>
    <row r="12693" customFormat="1" x14ac:dyDescent="0.35"/>
    <row r="12694" customFormat="1" x14ac:dyDescent="0.35"/>
    <row r="12695" customFormat="1" x14ac:dyDescent="0.35"/>
    <row r="12696" customFormat="1" x14ac:dyDescent="0.35"/>
    <row r="12697" customFormat="1" x14ac:dyDescent="0.35"/>
    <row r="12698" customFormat="1" x14ac:dyDescent="0.35"/>
    <row r="12699" customFormat="1" x14ac:dyDescent="0.35"/>
    <row r="12700" customFormat="1" x14ac:dyDescent="0.35"/>
    <row r="12701" customFormat="1" x14ac:dyDescent="0.35"/>
    <row r="12702" customFormat="1" x14ac:dyDescent="0.35"/>
    <row r="12703" customFormat="1" x14ac:dyDescent="0.35"/>
    <row r="12704" customFormat="1" x14ac:dyDescent="0.35"/>
    <row r="12705" customFormat="1" x14ac:dyDescent="0.35"/>
    <row r="12706" customFormat="1" x14ac:dyDescent="0.35"/>
    <row r="12707" customFormat="1" x14ac:dyDescent="0.35"/>
    <row r="12708" customFormat="1" x14ac:dyDescent="0.35"/>
    <row r="12709" customFormat="1" x14ac:dyDescent="0.35"/>
    <row r="12710" customFormat="1" x14ac:dyDescent="0.35"/>
    <row r="12711" customFormat="1" x14ac:dyDescent="0.35"/>
    <row r="12712" customFormat="1" x14ac:dyDescent="0.35"/>
    <row r="12713" customFormat="1" x14ac:dyDescent="0.35"/>
    <row r="12714" customFormat="1" x14ac:dyDescent="0.35"/>
    <row r="12715" customFormat="1" x14ac:dyDescent="0.35"/>
    <row r="12716" customFormat="1" x14ac:dyDescent="0.35"/>
    <row r="12717" customFormat="1" x14ac:dyDescent="0.35"/>
    <row r="12718" customFormat="1" x14ac:dyDescent="0.35"/>
    <row r="12719" customFormat="1" x14ac:dyDescent="0.35"/>
    <row r="12720" customFormat="1" x14ac:dyDescent="0.35"/>
    <row r="12721" customFormat="1" x14ac:dyDescent="0.35"/>
    <row r="12722" customFormat="1" x14ac:dyDescent="0.35"/>
    <row r="12723" customFormat="1" x14ac:dyDescent="0.35"/>
    <row r="12724" customFormat="1" x14ac:dyDescent="0.35"/>
    <row r="12725" customFormat="1" x14ac:dyDescent="0.35"/>
    <row r="12726" customFormat="1" x14ac:dyDescent="0.35"/>
    <row r="12727" customFormat="1" x14ac:dyDescent="0.35"/>
    <row r="12728" customFormat="1" x14ac:dyDescent="0.35"/>
    <row r="12729" customFormat="1" x14ac:dyDescent="0.35"/>
    <row r="12730" customFormat="1" x14ac:dyDescent="0.35"/>
    <row r="12731" customFormat="1" x14ac:dyDescent="0.35"/>
    <row r="12732" customFormat="1" x14ac:dyDescent="0.35"/>
    <row r="12733" customFormat="1" x14ac:dyDescent="0.35"/>
    <row r="12734" customFormat="1" x14ac:dyDescent="0.35"/>
    <row r="12735" customFormat="1" x14ac:dyDescent="0.35"/>
    <row r="12736" customFormat="1" x14ac:dyDescent="0.35"/>
    <row r="12737" customFormat="1" x14ac:dyDescent="0.35"/>
    <row r="12738" customFormat="1" x14ac:dyDescent="0.35"/>
    <row r="12739" customFormat="1" x14ac:dyDescent="0.35"/>
    <row r="12740" customFormat="1" x14ac:dyDescent="0.35"/>
    <row r="12741" customFormat="1" x14ac:dyDescent="0.35"/>
    <row r="12742" customFormat="1" x14ac:dyDescent="0.35"/>
    <row r="12743" customFormat="1" x14ac:dyDescent="0.35"/>
    <row r="12744" customFormat="1" x14ac:dyDescent="0.35"/>
    <row r="12745" customFormat="1" x14ac:dyDescent="0.35"/>
    <row r="12746" customFormat="1" x14ac:dyDescent="0.35"/>
    <row r="12747" customFormat="1" x14ac:dyDescent="0.35"/>
    <row r="12748" customFormat="1" x14ac:dyDescent="0.35"/>
    <row r="12749" customFormat="1" x14ac:dyDescent="0.35"/>
    <row r="12750" customFormat="1" x14ac:dyDescent="0.35"/>
    <row r="12751" customFormat="1" x14ac:dyDescent="0.35"/>
    <row r="12752" customFormat="1" x14ac:dyDescent="0.35"/>
    <row r="12753" customFormat="1" x14ac:dyDescent="0.35"/>
    <row r="12754" customFormat="1" x14ac:dyDescent="0.35"/>
    <row r="12755" customFormat="1" x14ac:dyDescent="0.35"/>
    <row r="12756" customFormat="1" x14ac:dyDescent="0.35"/>
    <row r="12757" customFormat="1" x14ac:dyDescent="0.35"/>
    <row r="12758" customFormat="1" x14ac:dyDescent="0.35"/>
    <row r="12759" customFormat="1" x14ac:dyDescent="0.35"/>
    <row r="12760" customFormat="1" x14ac:dyDescent="0.35"/>
    <row r="12761" customFormat="1" x14ac:dyDescent="0.35"/>
    <row r="12762" customFormat="1" x14ac:dyDescent="0.35"/>
    <row r="12763" customFormat="1" x14ac:dyDescent="0.35"/>
    <row r="12764" customFormat="1" x14ac:dyDescent="0.35"/>
    <row r="12765" customFormat="1" x14ac:dyDescent="0.35"/>
    <row r="12766" customFormat="1" x14ac:dyDescent="0.35"/>
    <row r="12767" customFormat="1" x14ac:dyDescent="0.35"/>
    <row r="12768" customFormat="1" x14ac:dyDescent="0.35"/>
    <row r="12769" customFormat="1" x14ac:dyDescent="0.35"/>
    <row r="12770" customFormat="1" x14ac:dyDescent="0.35"/>
    <row r="12771" customFormat="1" x14ac:dyDescent="0.35"/>
    <row r="12772" customFormat="1" x14ac:dyDescent="0.35"/>
    <row r="12773" customFormat="1" x14ac:dyDescent="0.35"/>
    <row r="12774" customFormat="1" x14ac:dyDescent="0.35"/>
    <row r="12775" customFormat="1" x14ac:dyDescent="0.35"/>
    <row r="12776" customFormat="1" x14ac:dyDescent="0.35"/>
    <row r="12777" customFormat="1" x14ac:dyDescent="0.35"/>
    <row r="12778" customFormat="1" x14ac:dyDescent="0.35"/>
    <row r="12779" customFormat="1" x14ac:dyDescent="0.35"/>
    <row r="12780" customFormat="1" x14ac:dyDescent="0.35"/>
    <row r="12781" customFormat="1" x14ac:dyDescent="0.35"/>
    <row r="12782" customFormat="1" x14ac:dyDescent="0.35"/>
    <row r="12783" customFormat="1" x14ac:dyDescent="0.35"/>
    <row r="12784" customFormat="1" x14ac:dyDescent="0.35"/>
    <row r="12785" customFormat="1" x14ac:dyDescent="0.35"/>
    <row r="12786" customFormat="1" x14ac:dyDescent="0.35"/>
    <row r="12787" customFormat="1" x14ac:dyDescent="0.35"/>
    <row r="12788" customFormat="1" x14ac:dyDescent="0.35"/>
    <row r="12789" customFormat="1" x14ac:dyDescent="0.35"/>
    <row r="12790" customFormat="1" x14ac:dyDescent="0.35"/>
    <row r="12791" customFormat="1" x14ac:dyDescent="0.35"/>
    <row r="12792" customFormat="1" x14ac:dyDescent="0.35"/>
    <row r="12793" customFormat="1" x14ac:dyDescent="0.35"/>
    <row r="12794" customFormat="1" x14ac:dyDescent="0.35"/>
    <row r="12795" customFormat="1" x14ac:dyDescent="0.35"/>
    <row r="12796" customFormat="1" x14ac:dyDescent="0.35"/>
    <row r="12797" customFormat="1" x14ac:dyDescent="0.35"/>
    <row r="12798" customFormat="1" x14ac:dyDescent="0.35"/>
    <row r="12799" customFormat="1" x14ac:dyDescent="0.35"/>
    <row r="12800" customFormat="1" x14ac:dyDescent="0.35"/>
    <row r="12801" customFormat="1" x14ac:dyDescent="0.35"/>
    <row r="12802" customFormat="1" x14ac:dyDescent="0.35"/>
    <row r="12803" customFormat="1" x14ac:dyDescent="0.35"/>
    <row r="12804" customFormat="1" x14ac:dyDescent="0.35"/>
    <row r="12805" customFormat="1" x14ac:dyDescent="0.35"/>
    <row r="12806" customFormat="1" x14ac:dyDescent="0.35"/>
    <row r="12807" customFormat="1" x14ac:dyDescent="0.35"/>
    <row r="12808" customFormat="1" x14ac:dyDescent="0.35"/>
    <row r="12809" customFormat="1" x14ac:dyDescent="0.35"/>
    <row r="12810" customFormat="1" x14ac:dyDescent="0.35"/>
    <row r="12811" customFormat="1" x14ac:dyDescent="0.35"/>
    <row r="12812" customFormat="1" x14ac:dyDescent="0.35"/>
    <row r="12813" customFormat="1" x14ac:dyDescent="0.35"/>
    <row r="12814" customFormat="1" x14ac:dyDescent="0.35"/>
    <row r="12815" customFormat="1" x14ac:dyDescent="0.35"/>
    <row r="12816" customFormat="1" x14ac:dyDescent="0.35"/>
    <row r="12817" customFormat="1" x14ac:dyDescent="0.35"/>
    <row r="12818" customFormat="1" x14ac:dyDescent="0.35"/>
    <row r="12819" customFormat="1" x14ac:dyDescent="0.35"/>
    <row r="12820" customFormat="1" x14ac:dyDescent="0.35"/>
    <row r="12821" customFormat="1" x14ac:dyDescent="0.35"/>
    <row r="12822" customFormat="1" x14ac:dyDescent="0.35"/>
    <row r="12823" customFormat="1" x14ac:dyDescent="0.35"/>
    <row r="12824" customFormat="1" x14ac:dyDescent="0.35"/>
    <row r="12825" customFormat="1" x14ac:dyDescent="0.35"/>
    <row r="12826" customFormat="1" x14ac:dyDescent="0.35"/>
    <row r="12827" customFormat="1" x14ac:dyDescent="0.35"/>
    <row r="12828" customFormat="1" x14ac:dyDescent="0.35"/>
    <row r="12829" customFormat="1" x14ac:dyDescent="0.35"/>
    <row r="12830" customFormat="1" x14ac:dyDescent="0.35"/>
    <row r="12831" customFormat="1" x14ac:dyDescent="0.35"/>
    <row r="12832" customFormat="1" x14ac:dyDescent="0.35"/>
    <row r="12833" customFormat="1" x14ac:dyDescent="0.35"/>
    <row r="12834" customFormat="1" x14ac:dyDescent="0.35"/>
    <row r="12835" customFormat="1" x14ac:dyDescent="0.35"/>
    <row r="12836" customFormat="1" x14ac:dyDescent="0.35"/>
    <row r="12837" customFormat="1" x14ac:dyDescent="0.35"/>
    <row r="12838" customFormat="1" x14ac:dyDescent="0.35"/>
    <row r="12839" customFormat="1" x14ac:dyDescent="0.35"/>
    <row r="12840" customFormat="1" x14ac:dyDescent="0.35"/>
    <row r="12841" customFormat="1" x14ac:dyDescent="0.35"/>
    <row r="12842" customFormat="1" x14ac:dyDescent="0.35"/>
    <row r="12843" customFormat="1" x14ac:dyDescent="0.35"/>
    <row r="12844" customFormat="1" x14ac:dyDescent="0.35"/>
    <row r="12845" customFormat="1" x14ac:dyDescent="0.35"/>
    <row r="12846" customFormat="1" x14ac:dyDescent="0.35"/>
    <row r="12847" customFormat="1" x14ac:dyDescent="0.35"/>
    <row r="12848" customFormat="1" x14ac:dyDescent="0.35"/>
    <row r="12849" customFormat="1" x14ac:dyDescent="0.35"/>
    <row r="12850" customFormat="1" x14ac:dyDescent="0.35"/>
    <row r="12851" customFormat="1" x14ac:dyDescent="0.35"/>
    <row r="12852" customFormat="1" x14ac:dyDescent="0.35"/>
    <row r="12853" customFormat="1" x14ac:dyDescent="0.35"/>
    <row r="12854" customFormat="1" x14ac:dyDescent="0.35"/>
    <row r="12855" customFormat="1" x14ac:dyDescent="0.35"/>
    <row r="12856" customFormat="1" x14ac:dyDescent="0.35"/>
    <row r="12857" customFormat="1" x14ac:dyDescent="0.35"/>
    <row r="12858" customFormat="1" x14ac:dyDescent="0.35"/>
    <row r="12859" customFormat="1" x14ac:dyDescent="0.35"/>
    <row r="12860" customFormat="1" x14ac:dyDescent="0.35"/>
    <row r="12861" customFormat="1" x14ac:dyDescent="0.35"/>
    <row r="12862" customFormat="1" x14ac:dyDescent="0.35"/>
    <row r="12863" customFormat="1" x14ac:dyDescent="0.35"/>
    <row r="12864" customFormat="1" x14ac:dyDescent="0.35"/>
    <row r="12865" customFormat="1" x14ac:dyDescent="0.35"/>
    <row r="12866" customFormat="1" x14ac:dyDescent="0.35"/>
    <row r="12867" customFormat="1" x14ac:dyDescent="0.35"/>
    <row r="12868" customFormat="1" x14ac:dyDescent="0.35"/>
    <row r="12869" customFormat="1" x14ac:dyDescent="0.35"/>
    <row r="12870" customFormat="1" x14ac:dyDescent="0.35"/>
    <row r="12871" customFormat="1" x14ac:dyDescent="0.35"/>
    <row r="12872" customFormat="1" x14ac:dyDescent="0.35"/>
    <row r="12873" customFormat="1" x14ac:dyDescent="0.35"/>
    <row r="12874" customFormat="1" x14ac:dyDescent="0.35"/>
    <row r="12875" customFormat="1" x14ac:dyDescent="0.35"/>
    <row r="12876" customFormat="1" x14ac:dyDescent="0.35"/>
    <row r="12877" customFormat="1" x14ac:dyDescent="0.35"/>
    <row r="12878" customFormat="1" x14ac:dyDescent="0.35"/>
    <row r="12879" customFormat="1" x14ac:dyDescent="0.35"/>
    <row r="12880" customFormat="1" x14ac:dyDescent="0.35"/>
    <row r="12881" customFormat="1" x14ac:dyDescent="0.35"/>
    <row r="12882" customFormat="1" x14ac:dyDescent="0.35"/>
    <row r="12883" customFormat="1" x14ac:dyDescent="0.35"/>
    <row r="12884" customFormat="1" x14ac:dyDescent="0.35"/>
    <row r="12885" customFormat="1" x14ac:dyDescent="0.35"/>
    <row r="12886" customFormat="1" x14ac:dyDescent="0.35"/>
    <row r="12887" customFormat="1" x14ac:dyDescent="0.35"/>
    <row r="12888" customFormat="1" x14ac:dyDescent="0.35"/>
    <row r="12889" customFormat="1" x14ac:dyDescent="0.35"/>
    <row r="12890" customFormat="1" x14ac:dyDescent="0.35"/>
    <row r="12891" customFormat="1" x14ac:dyDescent="0.35"/>
    <row r="12892" customFormat="1" x14ac:dyDescent="0.35"/>
    <row r="12893" customFormat="1" x14ac:dyDescent="0.35"/>
    <row r="12894" customFormat="1" x14ac:dyDescent="0.35"/>
    <row r="12895" customFormat="1" x14ac:dyDescent="0.35"/>
    <row r="12896" customFormat="1" x14ac:dyDescent="0.35"/>
    <row r="12897" customFormat="1" x14ac:dyDescent="0.35"/>
    <row r="12898" customFormat="1" x14ac:dyDescent="0.35"/>
    <row r="12899" customFormat="1" x14ac:dyDescent="0.35"/>
    <row r="12900" customFormat="1" x14ac:dyDescent="0.35"/>
    <row r="12901" customFormat="1" x14ac:dyDescent="0.35"/>
    <row r="12902" customFormat="1" x14ac:dyDescent="0.35"/>
    <row r="12903" customFormat="1" x14ac:dyDescent="0.35"/>
    <row r="12904" customFormat="1" x14ac:dyDescent="0.35"/>
    <row r="12905" customFormat="1" x14ac:dyDescent="0.35"/>
    <row r="12906" customFormat="1" x14ac:dyDescent="0.35"/>
    <row r="12907" customFormat="1" x14ac:dyDescent="0.35"/>
    <row r="12908" customFormat="1" x14ac:dyDescent="0.35"/>
    <row r="12909" customFormat="1" x14ac:dyDescent="0.35"/>
    <row r="12910" customFormat="1" x14ac:dyDescent="0.35"/>
    <row r="12911" customFormat="1" x14ac:dyDescent="0.35"/>
    <row r="12912" customFormat="1" x14ac:dyDescent="0.35"/>
    <row r="12913" customFormat="1" x14ac:dyDescent="0.35"/>
    <row r="12914" customFormat="1" x14ac:dyDescent="0.35"/>
    <row r="12915" customFormat="1" x14ac:dyDescent="0.35"/>
    <row r="12916" customFormat="1" x14ac:dyDescent="0.35"/>
    <row r="12917" customFormat="1" x14ac:dyDescent="0.35"/>
    <row r="12918" customFormat="1" x14ac:dyDescent="0.35"/>
    <row r="12919" customFormat="1" x14ac:dyDescent="0.35"/>
    <row r="12920" customFormat="1" x14ac:dyDescent="0.35"/>
    <row r="12921" customFormat="1" x14ac:dyDescent="0.35"/>
    <row r="12922" customFormat="1" x14ac:dyDescent="0.35"/>
    <row r="12923" customFormat="1" x14ac:dyDescent="0.35"/>
    <row r="12924" customFormat="1" x14ac:dyDescent="0.35"/>
    <row r="12925" customFormat="1" x14ac:dyDescent="0.35"/>
    <row r="12926" customFormat="1" x14ac:dyDescent="0.35"/>
    <row r="12927" customFormat="1" x14ac:dyDescent="0.35"/>
    <row r="12928" customFormat="1" x14ac:dyDescent="0.35"/>
    <row r="12929" customFormat="1" x14ac:dyDescent="0.35"/>
    <row r="12930" customFormat="1" x14ac:dyDescent="0.35"/>
    <row r="12931" customFormat="1" x14ac:dyDescent="0.35"/>
    <row r="12932" customFormat="1" x14ac:dyDescent="0.35"/>
    <row r="12933" customFormat="1" x14ac:dyDescent="0.35"/>
    <row r="12934" customFormat="1" x14ac:dyDescent="0.35"/>
    <row r="12935" customFormat="1" x14ac:dyDescent="0.35"/>
    <row r="12936" customFormat="1" x14ac:dyDescent="0.35"/>
    <row r="12937" customFormat="1" x14ac:dyDescent="0.35"/>
    <row r="12938" customFormat="1" x14ac:dyDescent="0.35"/>
    <row r="12939" customFormat="1" x14ac:dyDescent="0.35"/>
    <row r="12940" customFormat="1" x14ac:dyDescent="0.35"/>
    <row r="12941" customFormat="1" x14ac:dyDescent="0.35"/>
    <row r="12942" customFormat="1" x14ac:dyDescent="0.35"/>
    <row r="12943" customFormat="1" x14ac:dyDescent="0.35"/>
    <row r="12944" customFormat="1" x14ac:dyDescent="0.35"/>
    <row r="12945" customFormat="1" x14ac:dyDescent="0.35"/>
    <row r="12946" customFormat="1" x14ac:dyDescent="0.35"/>
    <row r="12947" customFormat="1" x14ac:dyDescent="0.35"/>
    <row r="12948" customFormat="1" x14ac:dyDescent="0.35"/>
    <row r="12949" customFormat="1" x14ac:dyDescent="0.35"/>
    <row r="12950" customFormat="1" x14ac:dyDescent="0.35"/>
    <row r="12951" customFormat="1" x14ac:dyDescent="0.35"/>
    <row r="12952" customFormat="1" x14ac:dyDescent="0.35"/>
    <row r="12953" customFormat="1" x14ac:dyDescent="0.35"/>
    <row r="12954" customFormat="1" x14ac:dyDescent="0.35"/>
    <row r="12955" customFormat="1" x14ac:dyDescent="0.35"/>
    <row r="12956" customFormat="1" x14ac:dyDescent="0.35"/>
    <row r="12957" customFormat="1" x14ac:dyDescent="0.35"/>
    <row r="12958" customFormat="1" x14ac:dyDescent="0.35"/>
    <row r="12959" customFormat="1" x14ac:dyDescent="0.35"/>
    <row r="12960" customFormat="1" x14ac:dyDescent="0.35"/>
    <row r="12961" customFormat="1" x14ac:dyDescent="0.35"/>
    <row r="12962" customFormat="1" x14ac:dyDescent="0.35"/>
    <row r="12963" customFormat="1" x14ac:dyDescent="0.35"/>
    <row r="12964" customFormat="1" x14ac:dyDescent="0.35"/>
    <row r="12965" customFormat="1" x14ac:dyDescent="0.35"/>
    <row r="12966" customFormat="1" x14ac:dyDescent="0.35"/>
    <row r="12967" customFormat="1" x14ac:dyDescent="0.35"/>
    <row r="12968" customFormat="1" x14ac:dyDescent="0.35"/>
    <row r="12969" customFormat="1" x14ac:dyDescent="0.35"/>
    <row r="12970" customFormat="1" x14ac:dyDescent="0.35"/>
    <row r="12971" customFormat="1" x14ac:dyDescent="0.35"/>
    <row r="12972" customFormat="1" x14ac:dyDescent="0.35"/>
    <row r="12973" customFormat="1" x14ac:dyDescent="0.35"/>
    <row r="12974" customFormat="1" x14ac:dyDescent="0.35"/>
    <row r="12975" customFormat="1" x14ac:dyDescent="0.35"/>
    <row r="12976" customFormat="1" x14ac:dyDescent="0.35"/>
    <row r="12977" customFormat="1" x14ac:dyDescent="0.35"/>
    <row r="12978" customFormat="1" x14ac:dyDescent="0.35"/>
    <row r="12979" customFormat="1" x14ac:dyDescent="0.35"/>
    <row r="12980" customFormat="1" x14ac:dyDescent="0.35"/>
    <row r="12981" customFormat="1" x14ac:dyDescent="0.35"/>
    <row r="12982" customFormat="1" x14ac:dyDescent="0.35"/>
    <row r="12983" customFormat="1" x14ac:dyDescent="0.35"/>
    <row r="12984" customFormat="1" x14ac:dyDescent="0.35"/>
    <row r="12985" customFormat="1" x14ac:dyDescent="0.35"/>
    <row r="12986" customFormat="1" x14ac:dyDescent="0.35"/>
    <row r="12987" customFormat="1" x14ac:dyDescent="0.35"/>
    <row r="12988" customFormat="1" x14ac:dyDescent="0.35"/>
    <row r="12989" customFormat="1" x14ac:dyDescent="0.35"/>
    <row r="12990" customFormat="1" x14ac:dyDescent="0.35"/>
    <row r="12991" customFormat="1" x14ac:dyDescent="0.35"/>
    <row r="12992" customFormat="1" x14ac:dyDescent="0.35"/>
    <row r="12993" customFormat="1" x14ac:dyDescent="0.35"/>
    <row r="12994" customFormat="1" x14ac:dyDescent="0.35"/>
    <row r="12995" customFormat="1" x14ac:dyDescent="0.35"/>
    <row r="12996" customFormat="1" x14ac:dyDescent="0.35"/>
    <row r="12997" customFormat="1" x14ac:dyDescent="0.35"/>
    <row r="12998" customFormat="1" x14ac:dyDescent="0.35"/>
    <row r="12999" customFormat="1" x14ac:dyDescent="0.35"/>
    <row r="13000" customFormat="1" x14ac:dyDescent="0.35"/>
    <row r="13001" customFormat="1" x14ac:dyDescent="0.35"/>
    <row r="13002" customFormat="1" x14ac:dyDescent="0.35"/>
    <row r="13003" customFormat="1" x14ac:dyDescent="0.35"/>
    <row r="13004" customFormat="1" x14ac:dyDescent="0.35"/>
    <row r="13005" customFormat="1" x14ac:dyDescent="0.35"/>
    <row r="13006" customFormat="1" x14ac:dyDescent="0.35"/>
    <row r="13007" customFormat="1" x14ac:dyDescent="0.35"/>
    <row r="13008" customFormat="1" x14ac:dyDescent="0.35"/>
    <row r="13009" customFormat="1" x14ac:dyDescent="0.35"/>
    <row r="13010" customFormat="1" x14ac:dyDescent="0.35"/>
    <row r="13011" customFormat="1" x14ac:dyDescent="0.35"/>
    <row r="13012" customFormat="1" x14ac:dyDescent="0.35"/>
    <row r="13013" customFormat="1" x14ac:dyDescent="0.35"/>
    <row r="13014" customFormat="1" x14ac:dyDescent="0.35"/>
    <row r="13015" customFormat="1" x14ac:dyDescent="0.35"/>
    <row r="13016" customFormat="1" x14ac:dyDescent="0.35"/>
    <row r="13017" customFormat="1" x14ac:dyDescent="0.35"/>
    <row r="13018" customFormat="1" x14ac:dyDescent="0.35"/>
    <row r="13019" customFormat="1" x14ac:dyDescent="0.35"/>
    <row r="13020" customFormat="1" x14ac:dyDescent="0.35"/>
    <row r="13021" customFormat="1" x14ac:dyDescent="0.35"/>
    <row r="13022" customFormat="1" x14ac:dyDescent="0.35"/>
    <row r="13023" customFormat="1" x14ac:dyDescent="0.35"/>
    <row r="13024" customFormat="1" x14ac:dyDescent="0.35"/>
    <row r="13025" customFormat="1" x14ac:dyDescent="0.35"/>
    <row r="13026" customFormat="1" x14ac:dyDescent="0.35"/>
    <row r="13027" customFormat="1" x14ac:dyDescent="0.35"/>
    <row r="13028" customFormat="1" x14ac:dyDescent="0.35"/>
    <row r="13029" customFormat="1" x14ac:dyDescent="0.35"/>
    <row r="13030" customFormat="1" x14ac:dyDescent="0.35"/>
    <row r="13031" customFormat="1" x14ac:dyDescent="0.35"/>
    <row r="13032" customFormat="1" x14ac:dyDescent="0.35"/>
    <row r="13033" customFormat="1" x14ac:dyDescent="0.35"/>
    <row r="13034" customFormat="1" x14ac:dyDescent="0.35"/>
    <row r="13035" customFormat="1" x14ac:dyDescent="0.35"/>
    <row r="13036" customFormat="1" x14ac:dyDescent="0.35"/>
    <row r="13037" customFormat="1" x14ac:dyDescent="0.35"/>
    <row r="13038" customFormat="1" x14ac:dyDescent="0.35"/>
    <row r="13039" customFormat="1" x14ac:dyDescent="0.35"/>
    <row r="13040" customFormat="1" x14ac:dyDescent="0.35"/>
    <row r="13041" customFormat="1" x14ac:dyDescent="0.35"/>
    <row r="13042" customFormat="1" x14ac:dyDescent="0.35"/>
    <row r="13043" customFormat="1" x14ac:dyDescent="0.35"/>
    <row r="13044" customFormat="1" x14ac:dyDescent="0.35"/>
    <row r="13045" customFormat="1" x14ac:dyDescent="0.35"/>
    <row r="13046" customFormat="1" x14ac:dyDescent="0.35"/>
    <row r="13047" customFormat="1" x14ac:dyDescent="0.35"/>
    <row r="13048" customFormat="1" x14ac:dyDescent="0.35"/>
    <row r="13049" customFormat="1" x14ac:dyDescent="0.35"/>
    <row r="13050" customFormat="1" x14ac:dyDescent="0.35"/>
    <row r="13051" customFormat="1" x14ac:dyDescent="0.35"/>
    <row r="13052" customFormat="1" x14ac:dyDescent="0.35"/>
    <row r="13053" customFormat="1" x14ac:dyDescent="0.35"/>
    <row r="13054" customFormat="1" x14ac:dyDescent="0.35"/>
    <row r="13055" customFormat="1" x14ac:dyDescent="0.35"/>
    <row r="13056" customFormat="1" x14ac:dyDescent="0.35"/>
    <row r="13057" customFormat="1" x14ac:dyDescent="0.35"/>
    <row r="13058" customFormat="1" x14ac:dyDescent="0.35"/>
    <row r="13059" customFormat="1" x14ac:dyDescent="0.35"/>
    <row r="13060" customFormat="1" x14ac:dyDescent="0.35"/>
    <row r="13061" customFormat="1" x14ac:dyDescent="0.35"/>
    <row r="13062" customFormat="1" x14ac:dyDescent="0.35"/>
    <row r="13063" customFormat="1" x14ac:dyDescent="0.35"/>
    <row r="13064" customFormat="1" x14ac:dyDescent="0.35"/>
    <row r="13065" customFormat="1" x14ac:dyDescent="0.35"/>
    <row r="13066" customFormat="1" x14ac:dyDescent="0.35"/>
    <row r="13067" customFormat="1" x14ac:dyDescent="0.35"/>
    <row r="13068" customFormat="1" x14ac:dyDescent="0.35"/>
    <row r="13069" customFormat="1" x14ac:dyDescent="0.35"/>
    <row r="13070" customFormat="1" x14ac:dyDescent="0.35"/>
    <row r="13071" customFormat="1" x14ac:dyDescent="0.35"/>
    <row r="13072" customFormat="1" x14ac:dyDescent="0.35"/>
    <row r="13073" customFormat="1" x14ac:dyDescent="0.35"/>
    <row r="13074" customFormat="1" x14ac:dyDescent="0.35"/>
    <row r="13075" customFormat="1" x14ac:dyDescent="0.35"/>
    <row r="13076" customFormat="1" x14ac:dyDescent="0.35"/>
    <row r="13077" customFormat="1" x14ac:dyDescent="0.35"/>
    <row r="13078" customFormat="1" x14ac:dyDescent="0.35"/>
    <row r="13079" customFormat="1" x14ac:dyDescent="0.35"/>
    <row r="13080" customFormat="1" x14ac:dyDescent="0.35"/>
    <row r="13081" customFormat="1" x14ac:dyDescent="0.35"/>
    <row r="13082" customFormat="1" x14ac:dyDescent="0.35"/>
    <row r="13083" customFormat="1" x14ac:dyDescent="0.35"/>
    <row r="13084" customFormat="1" x14ac:dyDescent="0.35"/>
    <row r="13085" customFormat="1" x14ac:dyDescent="0.35"/>
    <row r="13086" customFormat="1" x14ac:dyDescent="0.35"/>
    <row r="13087" customFormat="1" x14ac:dyDescent="0.35"/>
    <row r="13088" customFormat="1" x14ac:dyDescent="0.35"/>
    <row r="13089" customFormat="1" x14ac:dyDescent="0.35"/>
    <row r="13090" customFormat="1" x14ac:dyDescent="0.35"/>
    <row r="13091" customFormat="1" x14ac:dyDescent="0.35"/>
    <row r="13092" customFormat="1" x14ac:dyDescent="0.35"/>
    <row r="13093" customFormat="1" x14ac:dyDescent="0.35"/>
    <row r="13094" customFormat="1" x14ac:dyDescent="0.35"/>
    <row r="13095" customFormat="1" x14ac:dyDescent="0.35"/>
    <row r="13096" customFormat="1" x14ac:dyDescent="0.35"/>
    <row r="13097" customFormat="1" x14ac:dyDescent="0.35"/>
    <row r="13098" customFormat="1" x14ac:dyDescent="0.35"/>
    <row r="13099" customFormat="1" x14ac:dyDescent="0.35"/>
    <row r="13100" customFormat="1" x14ac:dyDescent="0.35"/>
    <row r="13101" customFormat="1" x14ac:dyDescent="0.35"/>
    <row r="13102" customFormat="1" x14ac:dyDescent="0.35"/>
    <row r="13103" customFormat="1" x14ac:dyDescent="0.35"/>
    <row r="13104" customFormat="1" x14ac:dyDescent="0.35"/>
    <row r="13105" customFormat="1" x14ac:dyDescent="0.35"/>
    <row r="13106" customFormat="1" x14ac:dyDescent="0.35"/>
    <row r="13107" customFormat="1" x14ac:dyDescent="0.35"/>
    <row r="13108" customFormat="1" x14ac:dyDescent="0.35"/>
    <row r="13109" customFormat="1" x14ac:dyDescent="0.35"/>
    <row r="13110" customFormat="1" x14ac:dyDescent="0.35"/>
    <row r="13111" customFormat="1" x14ac:dyDescent="0.35"/>
    <row r="13112" customFormat="1" x14ac:dyDescent="0.35"/>
    <row r="13113" customFormat="1" x14ac:dyDescent="0.35"/>
    <row r="13114" customFormat="1" x14ac:dyDescent="0.35"/>
    <row r="13115" customFormat="1" x14ac:dyDescent="0.35"/>
    <row r="13116" customFormat="1" x14ac:dyDescent="0.35"/>
    <row r="13117" customFormat="1" x14ac:dyDescent="0.35"/>
    <row r="13118" customFormat="1" x14ac:dyDescent="0.35"/>
    <row r="13119" customFormat="1" x14ac:dyDescent="0.35"/>
    <row r="13120" customFormat="1" x14ac:dyDescent="0.35"/>
    <row r="13121" customFormat="1" x14ac:dyDescent="0.35"/>
    <row r="13122" customFormat="1" x14ac:dyDescent="0.35"/>
    <row r="13123" customFormat="1" x14ac:dyDescent="0.35"/>
    <row r="13124" customFormat="1" x14ac:dyDescent="0.35"/>
    <row r="13125" customFormat="1" x14ac:dyDescent="0.35"/>
    <row r="13126" customFormat="1" x14ac:dyDescent="0.35"/>
    <row r="13127" customFormat="1" x14ac:dyDescent="0.35"/>
    <row r="13128" customFormat="1" x14ac:dyDescent="0.35"/>
    <row r="13129" customFormat="1" x14ac:dyDescent="0.35"/>
    <row r="13130" customFormat="1" x14ac:dyDescent="0.35"/>
    <row r="13131" customFormat="1" x14ac:dyDescent="0.35"/>
    <row r="13132" customFormat="1" x14ac:dyDescent="0.35"/>
    <row r="13133" customFormat="1" x14ac:dyDescent="0.35"/>
    <row r="13134" customFormat="1" x14ac:dyDescent="0.35"/>
    <row r="13135" customFormat="1" x14ac:dyDescent="0.35"/>
    <row r="13136" customFormat="1" x14ac:dyDescent="0.35"/>
    <row r="13137" customFormat="1" x14ac:dyDescent="0.35"/>
    <row r="13138" customFormat="1" x14ac:dyDescent="0.35"/>
    <row r="13139" customFormat="1" x14ac:dyDescent="0.35"/>
    <row r="13140" customFormat="1" x14ac:dyDescent="0.35"/>
    <row r="13141" customFormat="1" x14ac:dyDescent="0.35"/>
    <row r="13142" customFormat="1" x14ac:dyDescent="0.35"/>
    <row r="13143" customFormat="1" x14ac:dyDescent="0.35"/>
    <row r="13144" customFormat="1" x14ac:dyDescent="0.35"/>
    <row r="13145" customFormat="1" x14ac:dyDescent="0.35"/>
    <row r="13146" customFormat="1" x14ac:dyDescent="0.35"/>
    <row r="13147" customFormat="1" x14ac:dyDescent="0.35"/>
    <row r="13148" customFormat="1" x14ac:dyDescent="0.35"/>
    <row r="13149" customFormat="1" x14ac:dyDescent="0.35"/>
    <row r="13150" customFormat="1" x14ac:dyDescent="0.35"/>
    <row r="13151" customFormat="1" x14ac:dyDescent="0.35"/>
    <row r="13152" customFormat="1" x14ac:dyDescent="0.35"/>
    <row r="13153" customFormat="1" x14ac:dyDescent="0.35"/>
    <row r="13154" customFormat="1" x14ac:dyDescent="0.35"/>
    <row r="13155" customFormat="1" x14ac:dyDescent="0.35"/>
    <row r="13156" customFormat="1" x14ac:dyDescent="0.35"/>
    <row r="13157" customFormat="1" x14ac:dyDescent="0.35"/>
    <row r="13158" customFormat="1" x14ac:dyDescent="0.35"/>
    <row r="13159" customFormat="1" x14ac:dyDescent="0.35"/>
    <row r="13160" customFormat="1" x14ac:dyDescent="0.35"/>
    <row r="13161" customFormat="1" x14ac:dyDescent="0.35"/>
    <row r="13162" customFormat="1" x14ac:dyDescent="0.35"/>
    <row r="13163" customFormat="1" x14ac:dyDescent="0.35"/>
    <row r="13164" customFormat="1" x14ac:dyDescent="0.35"/>
    <row r="13165" customFormat="1" x14ac:dyDescent="0.35"/>
    <row r="13166" customFormat="1" x14ac:dyDescent="0.35"/>
    <row r="13167" customFormat="1" x14ac:dyDescent="0.35"/>
    <row r="13168" customFormat="1" x14ac:dyDescent="0.35"/>
    <row r="13169" customFormat="1" x14ac:dyDescent="0.35"/>
    <row r="13170" customFormat="1" x14ac:dyDescent="0.35"/>
    <row r="13171" customFormat="1" x14ac:dyDescent="0.35"/>
    <row r="13172" customFormat="1" x14ac:dyDescent="0.35"/>
    <row r="13173" customFormat="1" x14ac:dyDescent="0.35"/>
    <row r="13174" customFormat="1" x14ac:dyDescent="0.35"/>
    <row r="13175" customFormat="1" x14ac:dyDescent="0.35"/>
    <row r="13176" customFormat="1" x14ac:dyDescent="0.35"/>
    <row r="13177" customFormat="1" x14ac:dyDescent="0.35"/>
    <row r="13178" customFormat="1" x14ac:dyDescent="0.35"/>
    <row r="13179" customFormat="1" x14ac:dyDescent="0.35"/>
    <row r="13180" customFormat="1" x14ac:dyDescent="0.35"/>
    <row r="13181" customFormat="1" x14ac:dyDescent="0.35"/>
    <row r="13182" customFormat="1" x14ac:dyDescent="0.35"/>
    <row r="13183" customFormat="1" x14ac:dyDescent="0.35"/>
    <row r="13184" customFormat="1" x14ac:dyDescent="0.35"/>
    <row r="13185" customFormat="1" x14ac:dyDescent="0.35"/>
    <row r="13186" customFormat="1" x14ac:dyDescent="0.35"/>
    <row r="13187" customFormat="1" x14ac:dyDescent="0.35"/>
    <row r="13188" customFormat="1" x14ac:dyDescent="0.35"/>
    <row r="13189" customFormat="1" x14ac:dyDescent="0.35"/>
    <row r="13190" customFormat="1" x14ac:dyDescent="0.35"/>
    <row r="13191" customFormat="1" x14ac:dyDescent="0.35"/>
    <row r="13192" customFormat="1" x14ac:dyDescent="0.35"/>
    <row r="13193" customFormat="1" x14ac:dyDescent="0.35"/>
    <row r="13194" customFormat="1" x14ac:dyDescent="0.35"/>
    <row r="13195" customFormat="1" x14ac:dyDescent="0.35"/>
    <row r="13196" customFormat="1" x14ac:dyDescent="0.35"/>
    <row r="13197" customFormat="1" x14ac:dyDescent="0.35"/>
    <row r="13198" customFormat="1" x14ac:dyDescent="0.35"/>
    <row r="13199" customFormat="1" x14ac:dyDescent="0.35"/>
    <row r="13200" customFormat="1" x14ac:dyDescent="0.35"/>
    <row r="13201" customFormat="1" x14ac:dyDescent="0.35"/>
    <row r="13202" customFormat="1" x14ac:dyDescent="0.35"/>
    <row r="13203" customFormat="1" x14ac:dyDescent="0.35"/>
    <row r="13204" customFormat="1" x14ac:dyDescent="0.35"/>
    <row r="13205" customFormat="1" x14ac:dyDescent="0.35"/>
    <row r="13206" customFormat="1" x14ac:dyDescent="0.35"/>
    <row r="13207" customFormat="1" x14ac:dyDescent="0.35"/>
    <row r="13208" customFormat="1" x14ac:dyDescent="0.35"/>
    <row r="13209" customFormat="1" x14ac:dyDescent="0.35"/>
    <row r="13210" customFormat="1" x14ac:dyDescent="0.35"/>
    <row r="13211" customFormat="1" x14ac:dyDescent="0.35"/>
    <row r="13212" customFormat="1" x14ac:dyDescent="0.35"/>
    <row r="13213" customFormat="1" x14ac:dyDescent="0.35"/>
    <row r="13214" customFormat="1" x14ac:dyDescent="0.35"/>
    <row r="13215" customFormat="1" x14ac:dyDescent="0.35"/>
    <row r="13216" customFormat="1" x14ac:dyDescent="0.35"/>
    <row r="13217" customFormat="1" x14ac:dyDescent="0.35"/>
    <row r="13218" customFormat="1" x14ac:dyDescent="0.35"/>
    <row r="13219" customFormat="1" x14ac:dyDescent="0.35"/>
    <row r="13220" customFormat="1" x14ac:dyDescent="0.35"/>
    <row r="13221" customFormat="1" x14ac:dyDescent="0.35"/>
    <row r="13222" customFormat="1" x14ac:dyDescent="0.35"/>
    <row r="13223" customFormat="1" x14ac:dyDescent="0.35"/>
    <row r="13224" customFormat="1" x14ac:dyDescent="0.35"/>
    <row r="13225" customFormat="1" x14ac:dyDescent="0.35"/>
    <row r="13226" customFormat="1" x14ac:dyDescent="0.35"/>
    <row r="13227" customFormat="1" x14ac:dyDescent="0.35"/>
    <row r="13228" customFormat="1" x14ac:dyDescent="0.35"/>
    <row r="13229" customFormat="1" x14ac:dyDescent="0.35"/>
    <row r="13230" customFormat="1" x14ac:dyDescent="0.35"/>
    <row r="13231" customFormat="1" x14ac:dyDescent="0.35"/>
    <row r="13232" customFormat="1" x14ac:dyDescent="0.35"/>
    <row r="13233" customFormat="1" x14ac:dyDescent="0.35"/>
    <row r="13234" customFormat="1" x14ac:dyDescent="0.35"/>
    <row r="13235" customFormat="1" x14ac:dyDescent="0.35"/>
    <row r="13236" customFormat="1" x14ac:dyDescent="0.35"/>
    <row r="13237" customFormat="1" x14ac:dyDescent="0.35"/>
    <row r="13238" customFormat="1" x14ac:dyDescent="0.35"/>
    <row r="13239" customFormat="1" x14ac:dyDescent="0.35"/>
    <row r="13240" customFormat="1" x14ac:dyDescent="0.35"/>
    <row r="13241" customFormat="1" x14ac:dyDescent="0.35"/>
    <row r="13242" customFormat="1" x14ac:dyDescent="0.35"/>
    <row r="13243" customFormat="1" x14ac:dyDescent="0.35"/>
    <row r="13244" customFormat="1" x14ac:dyDescent="0.35"/>
    <row r="13245" customFormat="1" x14ac:dyDescent="0.35"/>
    <row r="13246" customFormat="1" x14ac:dyDescent="0.35"/>
    <row r="13247" customFormat="1" x14ac:dyDescent="0.35"/>
    <row r="13248" customFormat="1" x14ac:dyDescent="0.35"/>
    <row r="13249" customFormat="1" x14ac:dyDescent="0.35"/>
    <row r="13250" customFormat="1" x14ac:dyDescent="0.35"/>
    <row r="13251" customFormat="1" x14ac:dyDescent="0.35"/>
    <row r="13252" customFormat="1" x14ac:dyDescent="0.35"/>
    <row r="13253" customFormat="1" x14ac:dyDescent="0.35"/>
    <row r="13254" customFormat="1" x14ac:dyDescent="0.35"/>
    <row r="13255" customFormat="1" x14ac:dyDescent="0.35"/>
    <row r="13256" customFormat="1" x14ac:dyDescent="0.35"/>
    <row r="13257" customFormat="1" x14ac:dyDescent="0.35"/>
    <row r="13258" customFormat="1" x14ac:dyDescent="0.35"/>
    <row r="13259" customFormat="1" x14ac:dyDescent="0.35"/>
    <row r="13260" customFormat="1" x14ac:dyDescent="0.35"/>
    <row r="13261" customFormat="1" x14ac:dyDescent="0.35"/>
    <row r="13262" customFormat="1" x14ac:dyDescent="0.35"/>
    <row r="13263" customFormat="1" x14ac:dyDescent="0.35"/>
    <row r="13264" customFormat="1" x14ac:dyDescent="0.35"/>
    <row r="13265" customFormat="1" x14ac:dyDescent="0.35"/>
    <row r="13266" customFormat="1" x14ac:dyDescent="0.35"/>
    <row r="13267" customFormat="1" x14ac:dyDescent="0.35"/>
    <row r="13268" customFormat="1" x14ac:dyDescent="0.35"/>
    <row r="13269" customFormat="1" x14ac:dyDescent="0.35"/>
    <row r="13270" customFormat="1" x14ac:dyDescent="0.35"/>
    <row r="13271" customFormat="1" x14ac:dyDescent="0.35"/>
    <row r="13272" customFormat="1" x14ac:dyDescent="0.35"/>
    <row r="13273" customFormat="1" x14ac:dyDescent="0.35"/>
    <row r="13274" customFormat="1" x14ac:dyDescent="0.35"/>
    <row r="13275" customFormat="1" x14ac:dyDescent="0.35"/>
    <row r="13276" customFormat="1" x14ac:dyDescent="0.35"/>
    <row r="13277" customFormat="1" x14ac:dyDescent="0.35"/>
    <row r="13278" customFormat="1" x14ac:dyDescent="0.35"/>
    <row r="13279" customFormat="1" x14ac:dyDescent="0.35"/>
    <row r="13280" customFormat="1" x14ac:dyDescent="0.35"/>
    <row r="13281" customFormat="1" x14ac:dyDescent="0.35"/>
    <row r="13282" customFormat="1" x14ac:dyDescent="0.35"/>
    <row r="13283" customFormat="1" x14ac:dyDescent="0.35"/>
    <row r="13284" customFormat="1" x14ac:dyDescent="0.35"/>
    <row r="13285" customFormat="1" x14ac:dyDescent="0.35"/>
    <row r="13286" customFormat="1" x14ac:dyDescent="0.35"/>
    <row r="13287" customFormat="1" x14ac:dyDescent="0.35"/>
    <row r="13288" customFormat="1" x14ac:dyDescent="0.35"/>
    <row r="13289" customFormat="1" x14ac:dyDescent="0.35"/>
    <row r="13290" customFormat="1" x14ac:dyDescent="0.35"/>
    <row r="13291" customFormat="1" x14ac:dyDescent="0.35"/>
    <row r="13292" customFormat="1" x14ac:dyDescent="0.35"/>
    <row r="13293" customFormat="1" x14ac:dyDescent="0.35"/>
    <row r="13294" customFormat="1" x14ac:dyDescent="0.35"/>
    <row r="13295" customFormat="1" x14ac:dyDescent="0.35"/>
    <row r="13296" customFormat="1" x14ac:dyDescent="0.35"/>
    <row r="13297" customFormat="1" x14ac:dyDescent="0.35"/>
    <row r="13298" customFormat="1" x14ac:dyDescent="0.35"/>
    <row r="13299" customFormat="1" x14ac:dyDescent="0.35"/>
    <row r="13300" customFormat="1" x14ac:dyDescent="0.35"/>
    <row r="13301" customFormat="1" x14ac:dyDescent="0.35"/>
    <row r="13302" customFormat="1" x14ac:dyDescent="0.35"/>
    <row r="13303" customFormat="1" x14ac:dyDescent="0.35"/>
    <row r="13304" customFormat="1" x14ac:dyDescent="0.35"/>
    <row r="13305" customFormat="1" x14ac:dyDescent="0.35"/>
    <row r="13306" customFormat="1" x14ac:dyDescent="0.35"/>
    <row r="13307" customFormat="1" x14ac:dyDescent="0.35"/>
    <row r="13308" customFormat="1" x14ac:dyDescent="0.35"/>
    <row r="13309" customFormat="1" x14ac:dyDescent="0.35"/>
    <row r="13310" customFormat="1" x14ac:dyDescent="0.35"/>
    <row r="13311" customFormat="1" x14ac:dyDescent="0.35"/>
    <row r="13312" customFormat="1" x14ac:dyDescent="0.35"/>
    <row r="13313" customFormat="1" x14ac:dyDescent="0.35"/>
    <row r="13314" customFormat="1" x14ac:dyDescent="0.35"/>
    <row r="13315" customFormat="1" x14ac:dyDescent="0.35"/>
    <row r="13316" customFormat="1" x14ac:dyDescent="0.35"/>
    <row r="13317" customFormat="1" x14ac:dyDescent="0.35"/>
    <row r="13318" customFormat="1" x14ac:dyDescent="0.35"/>
    <row r="13319" customFormat="1" x14ac:dyDescent="0.35"/>
    <row r="13320" customFormat="1" x14ac:dyDescent="0.35"/>
    <row r="13321" customFormat="1" x14ac:dyDescent="0.35"/>
    <row r="13322" customFormat="1" x14ac:dyDescent="0.35"/>
    <row r="13323" customFormat="1" x14ac:dyDescent="0.35"/>
    <row r="13324" customFormat="1" x14ac:dyDescent="0.35"/>
    <row r="13325" customFormat="1" x14ac:dyDescent="0.35"/>
    <row r="13326" customFormat="1" x14ac:dyDescent="0.35"/>
    <row r="13327" customFormat="1" x14ac:dyDescent="0.35"/>
    <row r="13328" customFormat="1" x14ac:dyDescent="0.35"/>
    <row r="13329" customFormat="1" x14ac:dyDescent="0.35"/>
    <row r="13330" customFormat="1" x14ac:dyDescent="0.35"/>
    <row r="13331" customFormat="1" x14ac:dyDescent="0.35"/>
    <row r="13332" customFormat="1" x14ac:dyDescent="0.35"/>
    <row r="13333" customFormat="1" x14ac:dyDescent="0.35"/>
    <row r="13334" customFormat="1" x14ac:dyDescent="0.35"/>
    <row r="13335" customFormat="1" x14ac:dyDescent="0.35"/>
    <row r="13336" customFormat="1" x14ac:dyDescent="0.35"/>
    <row r="13337" customFormat="1" x14ac:dyDescent="0.35"/>
    <row r="13338" customFormat="1" x14ac:dyDescent="0.35"/>
    <row r="13339" customFormat="1" x14ac:dyDescent="0.35"/>
    <row r="13340" customFormat="1" x14ac:dyDescent="0.35"/>
    <row r="13341" customFormat="1" x14ac:dyDescent="0.35"/>
    <row r="13342" customFormat="1" x14ac:dyDescent="0.35"/>
    <row r="13343" customFormat="1" x14ac:dyDescent="0.35"/>
    <row r="13344" customFormat="1" x14ac:dyDescent="0.35"/>
    <row r="13345" customFormat="1" x14ac:dyDescent="0.35"/>
    <row r="13346" customFormat="1" x14ac:dyDescent="0.35"/>
    <row r="13347" customFormat="1" x14ac:dyDescent="0.35"/>
    <row r="13348" customFormat="1" x14ac:dyDescent="0.35"/>
    <row r="13349" customFormat="1" x14ac:dyDescent="0.35"/>
    <row r="13350" customFormat="1" x14ac:dyDescent="0.35"/>
    <row r="13351" customFormat="1" x14ac:dyDescent="0.35"/>
    <row r="13352" customFormat="1" x14ac:dyDescent="0.35"/>
    <row r="13353" customFormat="1" x14ac:dyDescent="0.35"/>
    <row r="13354" customFormat="1" x14ac:dyDescent="0.35"/>
    <row r="13355" customFormat="1" x14ac:dyDescent="0.35"/>
    <row r="13356" customFormat="1" x14ac:dyDescent="0.35"/>
    <row r="13357" customFormat="1" x14ac:dyDescent="0.35"/>
    <row r="13358" customFormat="1" x14ac:dyDescent="0.35"/>
    <row r="13359" customFormat="1" x14ac:dyDescent="0.35"/>
    <row r="13360" customFormat="1" x14ac:dyDescent="0.35"/>
    <row r="13361" customFormat="1" x14ac:dyDescent="0.35"/>
    <row r="13362" customFormat="1" x14ac:dyDescent="0.35"/>
    <row r="13363" customFormat="1" x14ac:dyDescent="0.35"/>
    <row r="13364" customFormat="1" x14ac:dyDescent="0.35"/>
    <row r="13365" customFormat="1" x14ac:dyDescent="0.35"/>
    <row r="13366" customFormat="1" x14ac:dyDescent="0.35"/>
    <row r="13367" customFormat="1" x14ac:dyDescent="0.35"/>
    <row r="13368" customFormat="1" x14ac:dyDescent="0.35"/>
    <row r="13369" customFormat="1" x14ac:dyDescent="0.35"/>
    <row r="13370" customFormat="1" x14ac:dyDescent="0.35"/>
    <row r="13371" customFormat="1" x14ac:dyDescent="0.35"/>
    <row r="13372" customFormat="1" x14ac:dyDescent="0.35"/>
    <row r="13373" customFormat="1" x14ac:dyDescent="0.35"/>
    <row r="13374" customFormat="1" x14ac:dyDescent="0.35"/>
    <row r="13375" customFormat="1" x14ac:dyDescent="0.35"/>
    <row r="13376" customFormat="1" x14ac:dyDescent="0.35"/>
    <row r="13377" customFormat="1" x14ac:dyDescent="0.35"/>
    <row r="13378" customFormat="1" x14ac:dyDescent="0.35"/>
    <row r="13379" customFormat="1" x14ac:dyDescent="0.35"/>
    <row r="13380" customFormat="1" x14ac:dyDescent="0.35"/>
    <row r="13381" customFormat="1" x14ac:dyDescent="0.35"/>
    <row r="13382" customFormat="1" x14ac:dyDescent="0.35"/>
    <row r="13383" customFormat="1" x14ac:dyDescent="0.35"/>
    <row r="13384" customFormat="1" x14ac:dyDescent="0.35"/>
    <row r="13385" customFormat="1" x14ac:dyDescent="0.35"/>
    <row r="13386" customFormat="1" x14ac:dyDescent="0.35"/>
    <row r="13387" customFormat="1" x14ac:dyDescent="0.35"/>
    <row r="13388" customFormat="1" x14ac:dyDescent="0.35"/>
    <row r="13389" customFormat="1" x14ac:dyDescent="0.35"/>
    <row r="13390" customFormat="1" x14ac:dyDescent="0.35"/>
    <row r="13391" customFormat="1" x14ac:dyDescent="0.35"/>
    <row r="13392" customFormat="1" x14ac:dyDescent="0.35"/>
    <row r="13393" customFormat="1" x14ac:dyDescent="0.35"/>
    <row r="13394" customFormat="1" x14ac:dyDescent="0.35"/>
    <row r="13395" customFormat="1" x14ac:dyDescent="0.35"/>
    <row r="13396" customFormat="1" x14ac:dyDescent="0.35"/>
    <row r="13397" customFormat="1" x14ac:dyDescent="0.35"/>
    <row r="13398" customFormat="1" x14ac:dyDescent="0.35"/>
    <row r="13399" customFormat="1" x14ac:dyDescent="0.35"/>
    <row r="13400" customFormat="1" x14ac:dyDescent="0.35"/>
    <row r="13401" customFormat="1" x14ac:dyDescent="0.35"/>
    <row r="13402" customFormat="1" x14ac:dyDescent="0.35"/>
    <row r="13403" customFormat="1" x14ac:dyDescent="0.35"/>
    <row r="13404" customFormat="1" x14ac:dyDescent="0.35"/>
    <row r="13405" customFormat="1" x14ac:dyDescent="0.35"/>
    <row r="13406" customFormat="1" x14ac:dyDescent="0.35"/>
    <row r="13407" customFormat="1" x14ac:dyDescent="0.35"/>
    <row r="13408" customFormat="1" x14ac:dyDescent="0.35"/>
    <row r="13409" customFormat="1" x14ac:dyDescent="0.35"/>
    <row r="13410" customFormat="1" x14ac:dyDescent="0.35"/>
    <row r="13411" customFormat="1" x14ac:dyDescent="0.35"/>
    <row r="13412" customFormat="1" x14ac:dyDescent="0.35"/>
    <row r="13413" customFormat="1" x14ac:dyDescent="0.35"/>
    <row r="13414" customFormat="1" x14ac:dyDescent="0.35"/>
    <row r="13415" customFormat="1" x14ac:dyDescent="0.35"/>
    <row r="13416" customFormat="1" x14ac:dyDescent="0.35"/>
    <row r="13417" customFormat="1" x14ac:dyDescent="0.35"/>
    <row r="13418" customFormat="1" x14ac:dyDescent="0.35"/>
    <row r="13419" customFormat="1" x14ac:dyDescent="0.35"/>
    <row r="13420" customFormat="1" x14ac:dyDescent="0.35"/>
    <row r="13421" customFormat="1" x14ac:dyDescent="0.35"/>
    <row r="13422" customFormat="1" x14ac:dyDescent="0.35"/>
    <row r="13423" customFormat="1" x14ac:dyDescent="0.35"/>
    <row r="13424" customFormat="1" x14ac:dyDescent="0.35"/>
    <row r="13425" customFormat="1" x14ac:dyDescent="0.35"/>
    <row r="13426" customFormat="1" x14ac:dyDescent="0.35"/>
    <row r="13427" customFormat="1" x14ac:dyDescent="0.35"/>
    <row r="13428" customFormat="1" x14ac:dyDescent="0.35"/>
    <row r="13429" customFormat="1" x14ac:dyDescent="0.35"/>
    <row r="13430" customFormat="1" x14ac:dyDescent="0.35"/>
    <row r="13431" customFormat="1" x14ac:dyDescent="0.35"/>
    <row r="13432" customFormat="1" x14ac:dyDescent="0.35"/>
    <row r="13433" customFormat="1" x14ac:dyDescent="0.35"/>
    <row r="13434" customFormat="1" x14ac:dyDescent="0.35"/>
    <row r="13435" customFormat="1" x14ac:dyDescent="0.35"/>
    <row r="13436" customFormat="1" x14ac:dyDescent="0.35"/>
    <row r="13437" customFormat="1" x14ac:dyDescent="0.35"/>
    <row r="13438" customFormat="1" x14ac:dyDescent="0.35"/>
    <row r="13439" customFormat="1" x14ac:dyDescent="0.35"/>
    <row r="13440" customFormat="1" x14ac:dyDescent="0.35"/>
    <row r="13441" customFormat="1" x14ac:dyDescent="0.35"/>
    <row r="13442" customFormat="1" x14ac:dyDescent="0.35"/>
    <row r="13443" customFormat="1" x14ac:dyDescent="0.35"/>
    <row r="13444" customFormat="1" x14ac:dyDescent="0.35"/>
    <row r="13445" customFormat="1" x14ac:dyDescent="0.35"/>
    <row r="13446" customFormat="1" x14ac:dyDescent="0.35"/>
    <row r="13447" customFormat="1" x14ac:dyDescent="0.35"/>
    <row r="13448" customFormat="1" x14ac:dyDescent="0.35"/>
    <row r="13449" customFormat="1" x14ac:dyDescent="0.35"/>
    <row r="13450" customFormat="1" x14ac:dyDescent="0.35"/>
    <row r="13451" customFormat="1" x14ac:dyDescent="0.35"/>
    <row r="13452" customFormat="1" x14ac:dyDescent="0.35"/>
    <row r="13453" customFormat="1" x14ac:dyDescent="0.35"/>
    <row r="13454" customFormat="1" x14ac:dyDescent="0.35"/>
    <row r="13455" customFormat="1" x14ac:dyDescent="0.35"/>
    <row r="13456" customFormat="1" x14ac:dyDescent="0.35"/>
    <row r="13457" customFormat="1" x14ac:dyDescent="0.35"/>
    <row r="13458" customFormat="1" x14ac:dyDescent="0.35"/>
    <row r="13459" customFormat="1" x14ac:dyDescent="0.35"/>
    <row r="13460" customFormat="1" x14ac:dyDescent="0.35"/>
    <row r="13461" customFormat="1" x14ac:dyDescent="0.35"/>
    <row r="13462" customFormat="1" x14ac:dyDescent="0.35"/>
    <row r="13463" customFormat="1" x14ac:dyDescent="0.35"/>
    <row r="13464" customFormat="1" x14ac:dyDescent="0.35"/>
    <row r="13465" customFormat="1" x14ac:dyDescent="0.35"/>
    <row r="13466" customFormat="1" x14ac:dyDescent="0.35"/>
    <row r="13467" customFormat="1" x14ac:dyDescent="0.35"/>
    <row r="13468" customFormat="1" x14ac:dyDescent="0.35"/>
    <row r="13469" customFormat="1" x14ac:dyDescent="0.35"/>
    <row r="13470" customFormat="1" x14ac:dyDescent="0.35"/>
    <row r="13471" customFormat="1" x14ac:dyDescent="0.35"/>
    <row r="13472" customFormat="1" x14ac:dyDescent="0.35"/>
    <row r="13473" customFormat="1" x14ac:dyDescent="0.35"/>
    <row r="13474" customFormat="1" x14ac:dyDescent="0.35"/>
    <row r="13475" customFormat="1" x14ac:dyDescent="0.35"/>
    <row r="13476" customFormat="1" x14ac:dyDescent="0.35"/>
    <row r="13477" customFormat="1" x14ac:dyDescent="0.35"/>
    <row r="13478" customFormat="1" x14ac:dyDescent="0.35"/>
    <row r="13479" customFormat="1" x14ac:dyDescent="0.35"/>
    <row r="13480" customFormat="1" x14ac:dyDescent="0.35"/>
    <row r="13481" customFormat="1" x14ac:dyDescent="0.35"/>
    <row r="13482" customFormat="1" x14ac:dyDescent="0.35"/>
    <row r="13483" customFormat="1" x14ac:dyDescent="0.35"/>
    <row r="13484" customFormat="1" x14ac:dyDescent="0.35"/>
    <row r="13485" customFormat="1" x14ac:dyDescent="0.35"/>
    <row r="13486" customFormat="1" x14ac:dyDescent="0.35"/>
    <row r="13487" customFormat="1" x14ac:dyDescent="0.35"/>
    <row r="13488" customFormat="1" x14ac:dyDescent="0.35"/>
    <row r="13489" customFormat="1" x14ac:dyDescent="0.35"/>
    <row r="13490" customFormat="1" x14ac:dyDescent="0.35"/>
    <row r="13491" customFormat="1" x14ac:dyDescent="0.35"/>
    <row r="13492" customFormat="1" x14ac:dyDescent="0.35"/>
    <row r="13493" customFormat="1" x14ac:dyDescent="0.35"/>
    <row r="13494" customFormat="1" x14ac:dyDescent="0.35"/>
    <row r="13495" customFormat="1" x14ac:dyDescent="0.35"/>
    <row r="13496" customFormat="1" x14ac:dyDescent="0.35"/>
    <row r="13497" customFormat="1" x14ac:dyDescent="0.35"/>
    <row r="13498" customFormat="1" x14ac:dyDescent="0.35"/>
    <row r="13499" customFormat="1" x14ac:dyDescent="0.35"/>
    <row r="13500" customFormat="1" x14ac:dyDescent="0.35"/>
    <row r="13501" customFormat="1" x14ac:dyDescent="0.35"/>
    <row r="13502" customFormat="1" x14ac:dyDescent="0.35"/>
    <row r="13503" customFormat="1" x14ac:dyDescent="0.35"/>
    <row r="13504" customFormat="1" x14ac:dyDescent="0.35"/>
    <row r="13505" customFormat="1" x14ac:dyDescent="0.35"/>
    <row r="13506" customFormat="1" x14ac:dyDescent="0.35"/>
    <row r="13507" customFormat="1" x14ac:dyDescent="0.35"/>
    <row r="13508" customFormat="1" x14ac:dyDescent="0.35"/>
    <row r="13509" customFormat="1" x14ac:dyDescent="0.35"/>
    <row r="13510" customFormat="1" x14ac:dyDescent="0.35"/>
    <row r="13511" customFormat="1" x14ac:dyDescent="0.35"/>
    <row r="13512" customFormat="1" x14ac:dyDescent="0.35"/>
    <row r="13513" customFormat="1" x14ac:dyDescent="0.35"/>
    <row r="13514" customFormat="1" x14ac:dyDescent="0.35"/>
    <row r="13515" customFormat="1" x14ac:dyDescent="0.35"/>
    <row r="13516" customFormat="1" x14ac:dyDescent="0.35"/>
    <row r="13517" customFormat="1" x14ac:dyDescent="0.35"/>
    <row r="13518" customFormat="1" x14ac:dyDescent="0.35"/>
    <row r="13519" customFormat="1" x14ac:dyDescent="0.35"/>
    <row r="13520" customFormat="1" x14ac:dyDescent="0.35"/>
    <row r="13521" customFormat="1" x14ac:dyDescent="0.35"/>
    <row r="13522" customFormat="1" x14ac:dyDescent="0.35"/>
    <row r="13523" customFormat="1" x14ac:dyDescent="0.35"/>
    <row r="13524" customFormat="1" x14ac:dyDescent="0.35"/>
    <row r="13525" customFormat="1" x14ac:dyDescent="0.35"/>
    <row r="13526" customFormat="1" x14ac:dyDescent="0.35"/>
    <row r="13527" customFormat="1" x14ac:dyDescent="0.35"/>
    <row r="13528" customFormat="1" x14ac:dyDescent="0.35"/>
    <row r="13529" customFormat="1" x14ac:dyDescent="0.35"/>
    <row r="13530" customFormat="1" x14ac:dyDescent="0.35"/>
    <row r="13531" customFormat="1" x14ac:dyDescent="0.35"/>
    <row r="13532" customFormat="1" x14ac:dyDescent="0.35"/>
    <row r="13533" customFormat="1" x14ac:dyDescent="0.35"/>
    <row r="13534" customFormat="1" x14ac:dyDescent="0.35"/>
    <row r="13535" customFormat="1" x14ac:dyDescent="0.35"/>
    <row r="13536" customFormat="1" x14ac:dyDescent="0.35"/>
    <row r="13537" customFormat="1" x14ac:dyDescent="0.35"/>
    <row r="13538" customFormat="1" x14ac:dyDescent="0.35"/>
    <row r="13539" customFormat="1" x14ac:dyDescent="0.35"/>
    <row r="13540" customFormat="1" x14ac:dyDescent="0.35"/>
    <row r="13541" customFormat="1" x14ac:dyDescent="0.35"/>
    <row r="13542" customFormat="1" x14ac:dyDescent="0.35"/>
    <row r="13543" customFormat="1" x14ac:dyDescent="0.35"/>
    <row r="13544" customFormat="1" x14ac:dyDescent="0.35"/>
    <row r="13545" customFormat="1" x14ac:dyDescent="0.35"/>
    <row r="13546" customFormat="1" x14ac:dyDescent="0.35"/>
    <row r="13547" customFormat="1" x14ac:dyDescent="0.35"/>
    <row r="13548" customFormat="1" x14ac:dyDescent="0.35"/>
    <row r="13549" customFormat="1" x14ac:dyDescent="0.35"/>
    <row r="13550" customFormat="1" x14ac:dyDescent="0.35"/>
    <row r="13551" customFormat="1" x14ac:dyDescent="0.35"/>
    <row r="13552" customFormat="1" x14ac:dyDescent="0.35"/>
    <row r="13553" customFormat="1" x14ac:dyDescent="0.35"/>
    <row r="13554" customFormat="1" x14ac:dyDescent="0.35"/>
    <row r="13555" customFormat="1" x14ac:dyDescent="0.35"/>
    <row r="13556" customFormat="1" x14ac:dyDescent="0.35"/>
    <row r="13557" customFormat="1" x14ac:dyDescent="0.35"/>
    <row r="13558" customFormat="1" x14ac:dyDescent="0.35"/>
    <row r="13559" customFormat="1" x14ac:dyDescent="0.35"/>
    <row r="13560" customFormat="1" x14ac:dyDescent="0.35"/>
    <row r="13561" customFormat="1" x14ac:dyDescent="0.35"/>
    <row r="13562" customFormat="1" x14ac:dyDescent="0.35"/>
    <row r="13563" customFormat="1" x14ac:dyDescent="0.35"/>
    <row r="13564" customFormat="1" x14ac:dyDescent="0.35"/>
    <row r="13565" customFormat="1" x14ac:dyDescent="0.35"/>
    <row r="13566" customFormat="1" x14ac:dyDescent="0.35"/>
    <row r="13567" customFormat="1" x14ac:dyDescent="0.35"/>
    <row r="13568" customFormat="1" x14ac:dyDescent="0.35"/>
    <row r="13569" customFormat="1" x14ac:dyDescent="0.35"/>
    <row r="13570" customFormat="1" x14ac:dyDescent="0.35"/>
    <row r="13571" customFormat="1" x14ac:dyDescent="0.35"/>
    <row r="13572" customFormat="1" x14ac:dyDescent="0.35"/>
    <row r="13573" customFormat="1" x14ac:dyDescent="0.35"/>
    <row r="13574" customFormat="1" x14ac:dyDescent="0.35"/>
    <row r="13575" customFormat="1" x14ac:dyDescent="0.35"/>
    <row r="13576" customFormat="1" x14ac:dyDescent="0.35"/>
    <row r="13577" customFormat="1" x14ac:dyDescent="0.35"/>
    <row r="13578" customFormat="1" x14ac:dyDescent="0.35"/>
    <row r="13579" customFormat="1" x14ac:dyDescent="0.35"/>
    <row r="13580" customFormat="1" x14ac:dyDescent="0.35"/>
    <row r="13581" customFormat="1" x14ac:dyDescent="0.35"/>
    <row r="13582" customFormat="1" x14ac:dyDescent="0.35"/>
    <row r="13583" customFormat="1" x14ac:dyDescent="0.35"/>
    <row r="13584" customFormat="1" x14ac:dyDescent="0.35"/>
    <row r="13585" customFormat="1" x14ac:dyDescent="0.35"/>
    <row r="13586" customFormat="1" x14ac:dyDescent="0.35"/>
    <row r="13587" customFormat="1" x14ac:dyDescent="0.35"/>
    <row r="13588" customFormat="1" x14ac:dyDescent="0.35"/>
    <row r="13589" customFormat="1" x14ac:dyDescent="0.35"/>
    <row r="13590" customFormat="1" x14ac:dyDescent="0.35"/>
    <row r="13591" customFormat="1" x14ac:dyDescent="0.35"/>
    <row r="13592" customFormat="1" x14ac:dyDescent="0.35"/>
    <row r="13593" customFormat="1" x14ac:dyDescent="0.35"/>
    <row r="13594" customFormat="1" x14ac:dyDescent="0.35"/>
    <row r="13595" customFormat="1" x14ac:dyDescent="0.35"/>
    <row r="13596" customFormat="1" x14ac:dyDescent="0.35"/>
    <row r="13597" customFormat="1" x14ac:dyDescent="0.35"/>
    <row r="13598" customFormat="1" x14ac:dyDescent="0.35"/>
    <row r="13599" customFormat="1" x14ac:dyDescent="0.35"/>
    <row r="13600" customFormat="1" x14ac:dyDescent="0.35"/>
    <row r="13601" customFormat="1" x14ac:dyDescent="0.35"/>
    <row r="13602" customFormat="1" x14ac:dyDescent="0.35"/>
    <row r="13603" customFormat="1" x14ac:dyDescent="0.35"/>
    <row r="13604" customFormat="1" x14ac:dyDescent="0.35"/>
    <row r="13605" customFormat="1" x14ac:dyDescent="0.35"/>
    <row r="13606" customFormat="1" x14ac:dyDescent="0.35"/>
    <row r="13607" customFormat="1" x14ac:dyDescent="0.35"/>
    <row r="13608" customFormat="1" x14ac:dyDescent="0.35"/>
    <row r="13609" customFormat="1" x14ac:dyDescent="0.35"/>
    <row r="13610" customFormat="1" x14ac:dyDescent="0.35"/>
    <row r="13611" customFormat="1" x14ac:dyDescent="0.35"/>
    <row r="13612" customFormat="1" x14ac:dyDescent="0.35"/>
    <row r="13613" customFormat="1" x14ac:dyDescent="0.35"/>
    <row r="13614" customFormat="1" x14ac:dyDescent="0.35"/>
    <row r="13615" customFormat="1" x14ac:dyDescent="0.35"/>
    <row r="13616" customFormat="1" x14ac:dyDescent="0.35"/>
    <row r="13617" customFormat="1" x14ac:dyDescent="0.35"/>
    <row r="13618" customFormat="1" x14ac:dyDescent="0.35"/>
    <row r="13619" customFormat="1" x14ac:dyDescent="0.35"/>
    <row r="13620" customFormat="1" x14ac:dyDescent="0.35"/>
    <row r="13621" customFormat="1" x14ac:dyDescent="0.35"/>
    <row r="13622" customFormat="1" x14ac:dyDescent="0.35"/>
    <row r="13623" customFormat="1" x14ac:dyDescent="0.35"/>
    <row r="13624" customFormat="1" x14ac:dyDescent="0.35"/>
    <row r="13625" customFormat="1" x14ac:dyDescent="0.35"/>
    <row r="13626" customFormat="1" x14ac:dyDescent="0.35"/>
    <row r="13627" customFormat="1" x14ac:dyDescent="0.35"/>
    <row r="13628" customFormat="1" x14ac:dyDescent="0.35"/>
    <row r="13629" customFormat="1" x14ac:dyDescent="0.35"/>
    <row r="13630" customFormat="1" x14ac:dyDescent="0.35"/>
    <row r="13631" customFormat="1" x14ac:dyDescent="0.35"/>
    <row r="13632" customFormat="1" x14ac:dyDescent="0.35"/>
    <row r="13633" customFormat="1" x14ac:dyDescent="0.35"/>
    <row r="13634" customFormat="1" x14ac:dyDescent="0.35"/>
    <row r="13635" customFormat="1" x14ac:dyDescent="0.35"/>
    <row r="13636" customFormat="1" x14ac:dyDescent="0.35"/>
    <row r="13637" customFormat="1" x14ac:dyDescent="0.35"/>
    <row r="13638" customFormat="1" x14ac:dyDescent="0.35"/>
    <row r="13639" customFormat="1" x14ac:dyDescent="0.35"/>
    <row r="13640" customFormat="1" x14ac:dyDescent="0.35"/>
    <row r="13641" customFormat="1" x14ac:dyDescent="0.35"/>
    <row r="13642" customFormat="1" x14ac:dyDescent="0.35"/>
    <row r="13643" customFormat="1" x14ac:dyDescent="0.35"/>
    <row r="13644" customFormat="1" x14ac:dyDescent="0.35"/>
    <row r="13645" customFormat="1" x14ac:dyDescent="0.35"/>
    <row r="13646" customFormat="1" x14ac:dyDescent="0.35"/>
    <row r="13647" customFormat="1" x14ac:dyDescent="0.35"/>
    <row r="13648" customFormat="1" x14ac:dyDescent="0.35"/>
    <row r="13649" customFormat="1" x14ac:dyDescent="0.35"/>
    <row r="13650" customFormat="1" x14ac:dyDescent="0.35"/>
    <row r="13651" customFormat="1" x14ac:dyDescent="0.35"/>
    <row r="13652" customFormat="1" x14ac:dyDescent="0.35"/>
    <row r="13653" customFormat="1" x14ac:dyDescent="0.35"/>
    <row r="13654" customFormat="1" x14ac:dyDescent="0.35"/>
    <row r="13655" customFormat="1" x14ac:dyDescent="0.35"/>
    <row r="13656" customFormat="1" x14ac:dyDescent="0.35"/>
    <row r="13657" customFormat="1" x14ac:dyDescent="0.35"/>
    <row r="13658" customFormat="1" x14ac:dyDescent="0.35"/>
    <row r="13659" customFormat="1" x14ac:dyDescent="0.35"/>
    <row r="13660" customFormat="1" x14ac:dyDescent="0.35"/>
    <row r="13661" customFormat="1" x14ac:dyDescent="0.35"/>
    <row r="13662" customFormat="1" x14ac:dyDescent="0.35"/>
    <row r="13663" customFormat="1" x14ac:dyDescent="0.35"/>
    <row r="13664" customFormat="1" x14ac:dyDescent="0.35"/>
    <row r="13665" customFormat="1" x14ac:dyDescent="0.35"/>
    <row r="13666" customFormat="1" x14ac:dyDescent="0.35"/>
    <row r="13667" customFormat="1" x14ac:dyDescent="0.35"/>
    <row r="13668" customFormat="1" x14ac:dyDescent="0.35"/>
    <row r="13669" customFormat="1" x14ac:dyDescent="0.35"/>
    <row r="13670" customFormat="1" x14ac:dyDescent="0.35"/>
    <row r="13671" customFormat="1" x14ac:dyDescent="0.35"/>
    <row r="13672" customFormat="1" x14ac:dyDescent="0.35"/>
    <row r="13673" customFormat="1" x14ac:dyDescent="0.35"/>
    <row r="13674" customFormat="1" x14ac:dyDescent="0.35"/>
    <row r="13675" customFormat="1" x14ac:dyDescent="0.35"/>
    <row r="13676" customFormat="1" x14ac:dyDescent="0.35"/>
    <row r="13677" customFormat="1" x14ac:dyDescent="0.35"/>
    <row r="13678" customFormat="1" x14ac:dyDescent="0.35"/>
    <row r="13679" customFormat="1" x14ac:dyDescent="0.35"/>
    <row r="13680" customFormat="1" x14ac:dyDescent="0.35"/>
    <row r="13681" customFormat="1" x14ac:dyDescent="0.35"/>
    <row r="13682" customFormat="1" x14ac:dyDescent="0.35"/>
    <row r="13683" customFormat="1" x14ac:dyDescent="0.35"/>
    <row r="13684" customFormat="1" x14ac:dyDescent="0.35"/>
    <row r="13685" customFormat="1" x14ac:dyDescent="0.35"/>
    <row r="13686" customFormat="1" x14ac:dyDescent="0.35"/>
    <row r="13687" customFormat="1" x14ac:dyDescent="0.35"/>
    <row r="13688" customFormat="1" x14ac:dyDescent="0.35"/>
    <row r="13689" customFormat="1" x14ac:dyDescent="0.35"/>
    <row r="13690" customFormat="1" x14ac:dyDescent="0.35"/>
    <row r="13691" customFormat="1" x14ac:dyDescent="0.35"/>
    <row r="13692" customFormat="1" x14ac:dyDescent="0.35"/>
    <row r="13693" customFormat="1" x14ac:dyDescent="0.35"/>
    <row r="13694" customFormat="1" x14ac:dyDescent="0.35"/>
    <row r="13695" customFormat="1" x14ac:dyDescent="0.35"/>
    <row r="13696" customFormat="1" x14ac:dyDescent="0.35"/>
    <row r="13697" customFormat="1" x14ac:dyDescent="0.35"/>
    <row r="13698" customFormat="1" x14ac:dyDescent="0.35"/>
    <row r="13699" customFormat="1" x14ac:dyDescent="0.35"/>
    <row r="13700" customFormat="1" x14ac:dyDescent="0.35"/>
    <row r="13701" customFormat="1" x14ac:dyDescent="0.35"/>
    <row r="13702" customFormat="1" x14ac:dyDescent="0.35"/>
    <row r="13703" customFormat="1" x14ac:dyDescent="0.35"/>
    <row r="13704" customFormat="1" x14ac:dyDescent="0.35"/>
    <row r="13705" customFormat="1" x14ac:dyDescent="0.35"/>
    <row r="13706" customFormat="1" x14ac:dyDescent="0.35"/>
    <row r="13707" customFormat="1" x14ac:dyDescent="0.35"/>
    <row r="13708" customFormat="1" x14ac:dyDescent="0.35"/>
    <row r="13709" customFormat="1" x14ac:dyDescent="0.35"/>
    <row r="13710" customFormat="1" x14ac:dyDescent="0.35"/>
    <row r="13711" customFormat="1" x14ac:dyDescent="0.35"/>
    <row r="13712" customFormat="1" x14ac:dyDescent="0.35"/>
    <row r="13713" customFormat="1" x14ac:dyDescent="0.35"/>
    <row r="13714" customFormat="1" x14ac:dyDescent="0.35"/>
    <row r="13715" customFormat="1" x14ac:dyDescent="0.35"/>
    <row r="13716" customFormat="1" x14ac:dyDescent="0.35"/>
    <row r="13717" customFormat="1" x14ac:dyDescent="0.35"/>
    <row r="13718" customFormat="1" x14ac:dyDescent="0.35"/>
    <row r="13719" customFormat="1" x14ac:dyDescent="0.35"/>
    <row r="13720" customFormat="1" x14ac:dyDescent="0.35"/>
    <row r="13721" customFormat="1" x14ac:dyDescent="0.35"/>
    <row r="13722" customFormat="1" x14ac:dyDescent="0.35"/>
    <row r="13723" customFormat="1" x14ac:dyDescent="0.35"/>
    <row r="13724" customFormat="1" x14ac:dyDescent="0.35"/>
    <row r="13725" customFormat="1" x14ac:dyDescent="0.35"/>
    <row r="13726" customFormat="1" x14ac:dyDescent="0.35"/>
    <row r="13727" customFormat="1" x14ac:dyDescent="0.35"/>
    <row r="13728" customFormat="1" x14ac:dyDescent="0.35"/>
    <row r="13729" customFormat="1" x14ac:dyDescent="0.35"/>
    <row r="13730" customFormat="1" x14ac:dyDescent="0.35"/>
    <row r="13731" customFormat="1" x14ac:dyDescent="0.35"/>
    <row r="13732" customFormat="1" x14ac:dyDescent="0.35"/>
    <row r="13733" customFormat="1" x14ac:dyDescent="0.35"/>
    <row r="13734" customFormat="1" x14ac:dyDescent="0.35"/>
    <row r="13735" customFormat="1" x14ac:dyDescent="0.35"/>
    <row r="13736" customFormat="1" x14ac:dyDescent="0.35"/>
    <row r="13737" customFormat="1" x14ac:dyDescent="0.35"/>
    <row r="13738" customFormat="1" x14ac:dyDescent="0.35"/>
    <row r="13739" customFormat="1" x14ac:dyDescent="0.35"/>
    <row r="13740" customFormat="1" x14ac:dyDescent="0.35"/>
    <row r="13741" customFormat="1" x14ac:dyDescent="0.35"/>
    <row r="13742" customFormat="1" x14ac:dyDescent="0.35"/>
    <row r="13743" customFormat="1" x14ac:dyDescent="0.35"/>
    <row r="13744" customFormat="1" x14ac:dyDescent="0.35"/>
    <row r="13745" customFormat="1" x14ac:dyDescent="0.35"/>
    <row r="13746" customFormat="1" x14ac:dyDescent="0.35"/>
    <row r="13747" customFormat="1" x14ac:dyDescent="0.35"/>
    <row r="13748" customFormat="1" x14ac:dyDescent="0.35"/>
    <row r="13749" customFormat="1" x14ac:dyDescent="0.35"/>
    <row r="13750" customFormat="1" x14ac:dyDescent="0.35"/>
    <row r="13751" customFormat="1" x14ac:dyDescent="0.35"/>
    <row r="13752" customFormat="1" x14ac:dyDescent="0.35"/>
    <row r="13753" customFormat="1" x14ac:dyDescent="0.35"/>
    <row r="13754" customFormat="1" x14ac:dyDescent="0.35"/>
    <row r="13755" customFormat="1" x14ac:dyDescent="0.35"/>
    <row r="13756" customFormat="1" x14ac:dyDescent="0.35"/>
    <row r="13757" customFormat="1" x14ac:dyDescent="0.35"/>
    <row r="13758" customFormat="1" x14ac:dyDescent="0.35"/>
    <row r="13759" customFormat="1" x14ac:dyDescent="0.35"/>
    <row r="13760" customFormat="1" x14ac:dyDescent="0.35"/>
    <row r="13761" customFormat="1" x14ac:dyDescent="0.35"/>
    <row r="13762" customFormat="1" x14ac:dyDescent="0.35"/>
    <row r="13763" customFormat="1" x14ac:dyDescent="0.35"/>
    <row r="13764" customFormat="1" x14ac:dyDescent="0.35"/>
    <row r="13765" customFormat="1" x14ac:dyDescent="0.35"/>
    <row r="13766" customFormat="1" x14ac:dyDescent="0.35"/>
    <row r="13767" customFormat="1" x14ac:dyDescent="0.35"/>
    <row r="13768" customFormat="1" x14ac:dyDescent="0.35"/>
    <row r="13769" customFormat="1" x14ac:dyDescent="0.35"/>
    <row r="13770" customFormat="1" x14ac:dyDescent="0.35"/>
    <row r="13771" customFormat="1" x14ac:dyDescent="0.35"/>
    <row r="13772" customFormat="1" x14ac:dyDescent="0.35"/>
    <row r="13773" customFormat="1" x14ac:dyDescent="0.35"/>
    <row r="13774" customFormat="1" x14ac:dyDescent="0.35"/>
    <row r="13775" customFormat="1" x14ac:dyDescent="0.35"/>
    <row r="13776" customFormat="1" x14ac:dyDescent="0.35"/>
    <row r="13777" customFormat="1" x14ac:dyDescent="0.35"/>
    <row r="13778" customFormat="1" x14ac:dyDescent="0.35"/>
    <row r="13779" customFormat="1" x14ac:dyDescent="0.35"/>
    <row r="13780" customFormat="1" x14ac:dyDescent="0.35"/>
    <row r="13781" customFormat="1" x14ac:dyDescent="0.35"/>
    <row r="13782" customFormat="1" x14ac:dyDescent="0.35"/>
    <row r="13783" customFormat="1" x14ac:dyDescent="0.35"/>
    <row r="13784" customFormat="1" x14ac:dyDescent="0.35"/>
    <row r="13785" customFormat="1" x14ac:dyDescent="0.35"/>
    <row r="13786" customFormat="1" x14ac:dyDescent="0.35"/>
    <row r="13787" customFormat="1" x14ac:dyDescent="0.35"/>
    <row r="13788" customFormat="1" x14ac:dyDescent="0.35"/>
    <row r="13789" customFormat="1" x14ac:dyDescent="0.35"/>
    <row r="13790" customFormat="1" x14ac:dyDescent="0.35"/>
    <row r="13791" customFormat="1" x14ac:dyDescent="0.35"/>
    <row r="13792" customFormat="1" x14ac:dyDescent="0.35"/>
    <row r="13793" customFormat="1" x14ac:dyDescent="0.35"/>
    <row r="13794" customFormat="1" x14ac:dyDescent="0.35"/>
    <row r="13795" customFormat="1" x14ac:dyDescent="0.35"/>
    <row r="13796" customFormat="1" x14ac:dyDescent="0.35"/>
    <row r="13797" customFormat="1" x14ac:dyDescent="0.35"/>
    <row r="13798" customFormat="1" x14ac:dyDescent="0.35"/>
    <row r="13799" customFormat="1" x14ac:dyDescent="0.35"/>
    <row r="13800" customFormat="1" x14ac:dyDescent="0.35"/>
    <row r="13801" customFormat="1" x14ac:dyDescent="0.35"/>
    <row r="13802" customFormat="1" x14ac:dyDescent="0.35"/>
    <row r="13803" customFormat="1" x14ac:dyDescent="0.35"/>
    <row r="13804" customFormat="1" x14ac:dyDescent="0.35"/>
    <row r="13805" customFormat="1" x14ac:dyDescent="0.35"/>
    <row r="13806" customFormat="1" x14ac:dyDescent="0.35"/>
    <row r="13807" customFormat="1" x14ac:dyDescent="0.35"/>
    <row r="13808" customFormat="1" x14ac:dyDescent="0.35"/>
    <row r="13809" customFormat="1" x14ac:dyDescent="0.35"/>
    <row r="13810" customFormat="1" x14ac:dyDescent="0.35"/>
    <row r="13811" customFormat="1" x14ac:dyDescent="0.35"/>
    <row r="13812" customFormat="1" x14ac:dyDescent="0.35"/>
    <row r="13813" customFormat="1" x14ac:dyDescent="0.35"/>
    <row r="13814" customFormat="1" x14ac:dyDescent="0.35"/>
    <row r="13815" customFormat="1" x14ac:dyDescent="0.35"/>
    <row r="13816" customFormat="1" x14ac:dyDescent="0.35"/>
    <row r="13817" customFormat="1" x14ac:dyDescent="0.35"/>
    <row r="13818" customFormat="1" x14ac:dyDescent="0.35"/>
    <row r="13819" customFormat="1" x14ac:dyDescent="0.35"/>
    <row r="13820" customFormat="1" x14ac:dyDescent="0.35"/>
    <row r="13821" customFormat="1" x14ac:dyDescent="0.35"/>
    <row r="13822" customFormat="1" x14ac:dyDescent="0.35"/>
    <row r="13823" customFormat="1" x14ac:dyDescent="0.35"/>
    <row r="13824" customFormat="1" x14ac:dyDescent="0.35"/>
    <row r="13825" customFormat="1" x14ac:dyDescent="0.35"/>
    <row r="13826" customFormat="1" x14ac:dyDescent="0.35"/>
    <row r="13827" customFormat="1" x14ac:dyDescent="0.35"/>
    <row r="13828" customFormat="1" x14ac:dyDescent="0.35"/>
    <row r="13829" customFormat="1" x14ac:dyDescent="0.35"/>
    <row r="13830" customFormat="1" x14ac:dyDescent="0.35"/>
    <row r="13831" customFormat="1" x14ac:dyDescent="0.35"/>
    <row r="13832" customFormat="1" x14ac:dyDescent="0.35"/>
    <row r="13833" customFormat="1" x14ac:dyDescent="0.35"/>
    <row r="13834" customFormat="1" x14ac:dyDescent="0.35"/>
    <row r="13835" customFormat="1" x14ac:dyDescent="0.35"/>
    <row r="13836" customFormat="1" x14ac:dyDescent="0.35"/>
    <row r="13837" customFormat="1" x14ac:dyDescent="0.35"/>
    <row r="13838" customFormat="1" x14ac:dyDescent="0.35"/>
    <row r="13839" customFormat="1" x14ac:dyDescent="0.35"/>
    <row r="13840" customFormat="1" x14ac:dyDescent="0.35"/>
    <row r="13841" customFormat="1" x14ac:dyDescent="0.35"/>
    <row r="13842" customFormat="1" x14ac:dyDescent="0.35"/>
    <row r="13843" customFormat="1" x14ac:dyDescent="0.35"/>
    <row r="13844" customFormat="1" x14ac:dyDescent="0.35"/>
    <row r="13845" customFormat="1" x14ac:dyDescent="0.35"/>
    <row r="13846" customFormat="1" x14ac:dyDescent="0.35"/>
    <row r="13847" customFormat="1" x14ac:dyDescent="0.35"/>
    <row r="13848" customFormat="1" x14ac:dyDescent="0.35"/>
    <row r="13849" customFormat="1" x14ac:dyDescent="0.35"/>
    <row r="13850" customFormat="1" x14ac:dyDescent="0.35"/>
    <row r="13851" customFormat="1" x14ac:dyDescent="0.35"/>
    <row r="13852" customFormat="1" x14ac:dyDescent="0.35"/>
    <row r="13853" customFormat="1" x14ac:dyDescent="0.35"/>
    <row r="13854" customFormat="1" x14ac:dyDescent="0.35"/>
    <row r="13855" customFormat="1" x14ac:dyDescent="0.35"/>
    <row r="13856" customFormat="1" x14ac:dyDescent="0.35"/>
    <row r="13857" customFormat="1" x14ac:dyDescent="0.35"/>
    <row r="13858" customFormat="1" x14ac:dyDescent="0.35"/>
    <row r="13859" customFormat="1" x14ac:dyDescent="0.35"/>
    <row r="13860" customFormat="1" x14ac:dyDescent="0.35"/>
    <row r="13861" customFormat="1" x14ac:dyDescent="0.35"/>
    <row r="13862" customFormat="1" x14ac:dyDescent="0.35"/>
    <row r="13863" customFormat="1" x14ac:dyDescent="0.35"/>
    <row r="13864" customFormat="1" x14ac:dyDescent="0.35"/>
    <row r="13865" customFormat="1" x14ac:dyDescent="0.35"/>
    <row r="13866" customFormat="1" x14ac:dyDescent="0.35"/>
    <row r="13867" customFormat="1" x14ac:dyDescent="0.35"/>
    <row r="13868" customFormat="1" x14ac:dyDescent="0.35"/>
    <row r="13869" customFormat="1" x14ac:dyDescent="0.35"/>
    <row r="13870" customFormat="1" x14ac:dyDescent="0.35"/>
    <row r="13871" customFormat="1" x14ac:dyDescent="0.35"/>
    <row r="13872" customFormat="1" x14ac:dyDescent="0.35"/>
    <row r="13873" customFormat="1" x14ac:dyDescent="0.35"/>
    <row r="13874" customFormat="1" x14ac:dyDescent="0.35"/>
    <row r="13875" customFormat="1" x14ac:dyDescent="0.35"/>
    <row r="13876" customFormat="1" x14ac:dyDescent="0.35"/>
    <row r="13877" customFormat="1" x14ac:dyDescent="0.35"/>
    <row r="13878" customFormat="1" x14ac:dyDescent="0.35"/>
    <row r="13879" customFormat="1" x14ac:dyDescent="0.35"/>
    <row r="13880" customFormat="1" x14ac:dyDescent="0.35"/>
    <row r="13881" customFormat="1" x14ac:dyDescent="0.35"/>
    <row r="13882" customFormat="1" x14ac:dyDescent="0.35"/>
    <row r="13883" customFormat="1" x14ac:dyDescent="0.35"/>
    <row r="13884" customFormat="1" x14ac:dyDescent="0.35"/>
    <row r="13885" customFormat="1" x14ac:dyDescent="0.35"/>
    <row r="13886" customFormat="1" x14ac:dyDescent="0.35"/>
    <row r="13887" customFormat="1" x14ac:dyDescent="0.35"/>
    <row r="13888" customFormat="1" x14ac:dyDescent="0.35"/>
    <row r="13889" customFormat="1" x14ac:dyDescent="0.35"/>
    <row r="13890" customFormat="1" x14ac:dyDescent="0.35"/>
    <row r="13891" customFormat="1" x14ac:dyDescent="0.35"/>
    <row r="13892" customFormat="1" x14ac:dyDescent="0.35"/>
    <row r="13893" customFormat="1" x14ac:dyDescent="0.35"/>
    <row r="13894" customFormat="1" x14ac:dyDescent="0.35"/>
    <row r="13895" customFormat="1" x14ac:dyDescent="0.35"/>
    <row r="13896" customFormat="1" x14ac:dyDescent="0.35"/>
    <row r="13897" customFormat="1" x14ac:dyDescent="0.35"/>
    <row r="13898" customFormat="1" x14ac:dyDescent="0.35"/>
    <row r="13899" customFormat="1" x14ac:dyDescent="0.35"/>
    <row r="13900" customFormat="1" x14ac:dyDescent="0.35"/>
    <row r="13901" customFormat="1" x14ac:dyDescent="0.35"/>
    <row r="13902" customFormat="1" x14ac:dyDescent="0.35"/>
    <row r="13903" customFormat="1" x14ac:dyDescent="0.35"/>
    <row r="13904" customFormat="1" x14ac:dyDescent="0.35"/>
    <row r="13905" customFormat="1" x14ac:dyDescent="0.35"/>
    <row r="13906" customFormat="1" x14ac:dyDescent="0.35"/>
    <row r="13907" customFormat="1" x14ac:dyDescent="0.35"/>
    <row r="13908" customFormat="1" x14ac:dyDescent="0.35"/>
    <row r="13909" customFormat="1" x14ac:dyDescent="0.35"/>
    <row r="13910" customFormat="1" x14ac:dyDescent="0.35"/>
    <row r="13911" customFormat="1" x14ac:dyDescent="0.35"/>
    <row r="13912" customFormat="1" x14ac:dyDescent="0.35"/>
    <row r="13913" customFormat="1" x14ac:dyDescent="0.35"/>
    <row r="13914" customFormat="1" x14ac:dyDescent="0.35"/>
    <row r="13915" customFormat="1" x14ac:dyDescent="0.35"/>
    <row r="13916" customFormat="1" x14ac:dyDescent="0.35"/>
    <row r="13917" customFormat="1" x14ac:dyDescent="0.35"/>
    <row r="13918" customFormat="1" x14ac:dyDescent="0.35"/>
    <row r="13919" customFormat="1" x14ac:dyDescent="0.35"/>
    <row r="13920" customFormat="1" x14ac:dyDescent="0.35"/>
    <row r="13921" customFormat="1" x14ac:dyDescent="0.35"/>
    <row r="13922" customFormat="1" x14ac:dyDescent="0.35"/>
    <row r="13923" customFormat="1" x14ac:dyDescent="0.35"/>
    <row r="13924" customFormat="1" x14ac:dyDescent="0.35"/>
    <row r="13925" customFormat="1" x14ac:dyDescent="0.35"/>
    <row r="13926" customFormat="1" x14ac:dyDescent="0.35"/>
    <row r="13927" customFormat="1" x14ac:dyDescent="0.35"/>
    <row r="13928" customFormat="1" x14ac:dyDescent="0.35"/>
    <row r="13929" customFormat="1" x14ac:dyDescent="0.35"/>
    <row r="13930" customFormat="1" x14ac:dyDescent="0.35"/>
    <row r="13931" customFormat="1" x14ac:dyDescent="0.35"/>
    <row r="13932" customFormat="1" x14ac:dyDescent="0.35"/>
    <row r="13933" customFormat="1" x14ac:dyDescent="0.35"/>
    <row r="13934" customFormat="1" x14ac:dyDescent="0.35"/>
    <row r="13935" customFormat="1" x14ac:dyDescent="0.35"/>
    <row r="13936" customFormat="1" x14ac:dyDescent="0.35"/>
    <row r="13937" customFormat="1" x14ac:dyDescent="0.35"/>
    <row r="13938" customFormat="1" x14ac:dyDescent="0.35"/>
    <row r="13939" customFormat="1" x14ac:dyDescent="0.35"/>
    <row r="13940" customFormat="1" x14ac:dyDescent="0.35"/>
    <row r="13941" customFormat="1" x14ac:dyDescent="0.35"/>
    <row r="13942" customFormat="1" x14ac:dyDescent="0.35"/>
    <row r="13943" customFormat="1" x14ac:dyDescent="0.35"/>
    <row r="13944" customFormat="1" x14ac:dyDescent="0.35"/>
    <row r="13945" customFormat="1" x14ac:dyDescent="0.35"/>
    <row r="13946" customFormat="1" x14ac:dyDescent="0.35"/>
    <row r="13947" customFormat="1" x14ac:dyDescent="0.35"/>
    <row r="13948" customFormat="1" x14ac:dyDescent="0.35"/>
    <row r="13949" customFormat="1" x14ac:dyDescent="0.35"/>
    <row r="13950" customFormat="1" x14ac:dyDescent="0.35"/>
    <row r="13951" customFormat="1" x14ac:dyDescent="0.35"/>
    <row r="13952" customFormat="1" x14ac:dyDescent="0.35"/>
    <row r="13953" customFormat="1" x14ac:dyDescent="0.35"/>
    <row r="13954" customFormat="1" x14ac:dyDescent="0.35"/>
    <row r="13955" customFormat="1" x14ac:dyDescent="0.35"/>
    <row r="13956" customFormat="1" x14ac:dyDescent="0.35"/>
    <row r="13957" customFormat="1" x14ac:dyDescent="0.35"/>
    <row r="13958" customFormat="1" x14ac:dyDescent="0.35"/>
    <row r="13959" customFormat="1" x14ac:dyDescent="0.35"/>
    <row r="13960" customFormat="1" x14ac:dyDescent="0.35"/>
    <row r="13961" customFormat="1" x14ac:dyDescent="0.35"/>
    <row r="13962" customFormat="1" x14ac:dyDescent="0.35"/>
    <row r="13963" customFormat="1" x14ac:dyDescent="0.35"/>
    <row r="13964" customFormat="1" x14ac:dyDescent="0.35"/>
    <row r="13965" customFormat="1" x14ac:dyDescent="0.35"/>
    <row r="13966" customFormat="1" x14ac:dyDescent="0.35"/>
    <row r="13967" customFormat="1" x14ac:dyDescent="0.35"/>
    <row r="13968" customFormat="1" x14ac:dyDescent="0.35"/>
    <row r="13969" customFormat="1" x14ac:dyDescent="0.35"/>
    <row r="13970" customFormat="1" x14ac:dyDescent="0.35"/>
    <row r="13971" customFormat="1" x14ac:dyDescent="0.35"/>
    <row r="13972" customFormat="1" x14ac:dyDescent="0.35"/>
    <row r="13973" customFormat="1" x14ac:dyDescent="0.35"/>
    <row r="13974" customFormat="1" x14ac:dyDescent="0.35"/>
    <row r="13975" customFormat="1" x14ac:dyDescent="0.35"/>
    <row r="13976" customFormat="1" x14ac:dyDescent="0.35"/>
    <row r="13977" customFormat="1" x14ac:dyDescent="0.35"/>
    <row r="13978" customFormat="1" x14ac:dyDescent="0.35"/>
    <row r="13979" customFormat="1" x14ac:dyDescent="0.35"/>
    <row r="13980" customFormat="1" x14ac:dyDescent="0.35"/>
    <row r="13981" customFormat="1" x14ac:dyDescent="0.35"/>
    <row r="13982" customFormat="1" x14ac:dyDescent="0.35"/>
    <row r="13983" customFormat="1" x14ac:dyDescent="0.35"/>
    <row r="13984" customFormat="1" x14ac:dyDescent="0.35"/>
    <row r="13985" customFormat="1" x14ac:dyDescent="0.35"/>
    <row r="13986" customFormat="1" x14ac:dyDescent="0.35"/>
    <row r="13987" customFormat="1" x14ac:dyDescent="0.35"/>
    <row r="13988" customFormat="1" x14ac:dyDescent="0.35"/>
    <row r="13989" customFormat="1" x14ac:dyDescent="0.35"/>
    <row r="13990" customFormat="1" x14ac:dyDescent="0.35"/>
    <row r="13991" customFormat="1" x14ac:dyDescent="0.35"/>
    <row r="13992" customFormat="1" x14ac:dyDescent="0.35"/>
    <row r="13993" customFormat="1" x14ac:dyDescent="0.35"/>
    <row r="13994" customFormat="1" x14ac:dyDescent="0.35"/>
    <row r="13995" customFormat="1" x14ac:dyDescent="0.35"/>
    <row r="13996" customFormat="1" x14ac:dyDescent="0.35"/>
    <row r="13997" customFormat="1" x14ac:dyDescent="0.35"/>
    <row r="13998" customFormat="1" x14ac:dyDescent="0.35"/>
    <row r="13999" customFormat="1" x14ac:dyDescent="0.35"/>
    <row r="14000" customFormat="1" x14ac:dyDescent="0.35"/>
    <row r="14001" customFormat="1" x14ac:dyDescent="0.35"/>
    <row r="14002" customFormat="1" x14ac:dyDescent="0.35"/>
    <row r="14003" customFormat="1" x14ac:dyDescent="0.35"/>
    <row r="14004" customFormat="1" x14ac:dyDescent="0.35"/>
    <row r="14005" customFormat="1" x14ac:dyDescent="0.35"/>
    <row r="14006" customFormat="1" x14ac:dyDescent="0.35"/>
    <row r="14007" customFormat="1" x14ac:dyDescent="0.35"/>
    <row r="14008" customFormat="1" x14ac:dyDescent="0.35"/>
    <row r="14009" customFormat="1" x14ac:dyDescent="0.35"/>
    <row r="14010" customFormat="1" x14ac:dyDescent="0.35"/>
    <row r="14011" customFormat="1" x14ac:dyDescent="0.35"/>
    <row r="14012" customFormat="1" x14ac:dyDescent="0.35"/>
    <row r="14013" customFormat="1" x14ac:dyDescent="0.35"/>
    <row r="14014" customFormat="1" x14ac:dyDescent="0.35"/>
    <row r="14015" customFormat="1" x14ac:dyDescent="0.35"/>
    <row r="14016" customFormat="1" x14ac:dyDescent="0.35"/>
    <row r="14017" customFormat="1" x14ac:dyDescent="0.35"/>
    <row r="14018" customFormat="1" x14ac:dyDescent="0.35"/>
    <row r="14019" customFormat="1" x14ac:dyDescent="0.35"/>
    <row r="14020" customFormat="1" x14ac:dyDescent="0.35"/>
    <row r="14021" customFormat="1" x14ac:dyDescent="0.35"/>
    <row r="14022" customFormat="1" x14ac:dyDescent="0.35"/>
    <row r="14023" customFormat="1" x14ac:dyDescent="0.35"/>
    <row r="14024" customFormat="1" x14ac:dyDescent="0.35"/>
    <row r="14025" customFormat="1" x14ac:dyDescent="0.35"/>
    <row r="14026" customFormat="1" x14ac:dyDescent="0.35"/>
    <row r="14027" customFormat="1" x14ac:dyDescent="0.35"/>
    <row r="14028" customFormat="1" x14ac:dyDescent="0.35"/>
    <row r="14029" customFormat="1" x14ac:dyDescent="0.35"/>
    <row r="14030" customFormat="1" x14ac:dyDescent="0.35"/>
    <row r="14031" customFormat="1" x14ac:dyDescent="0.35"/>
    <row r="14032" customFormat="1" x14ac:dyDescent="0.35"/>
    <row r="14033" customFormat="1" x14ac:dyDescent="0.35"/>
    <row r="14034" customFormat="1" x14ac:dyDescent="0.35"/>
    <row r="14035" customFormat="1" x14ac:dyDescent="0.35"/>
    <row r="14036" customFormat="1" x14ac:dyDescent="0.35"/>
    <row r="14037" customFormat="1" x14ac:dyDescent="0.35"/>
    <row r="14038" customFormat="1" x14ac:dyDescent="0.35"/>
    <row r="14039" customFormat="1" x14ac:dyDescent="0.35"/>
    <row r="14040" customFormat="1" x14ac:dyDescent="0.35"/>
    <row r="14041" customFormat="1" x14ac:dyDescent="0.35"/>
    <row r="14042" customFormat="1" x14ac:dyDescent="0.35"/>
    <row r="14043" customFormat="1" x14ac:dyDescent="0.35"/>
    <row r="14044" customFormat="1" x14ac:dyDescent="0.35"/>
    <row r="14045" customFormat="1" x14ac:dyDescent="0.35"/>
    <row r="14046" customFormat="1" x14ac:dyDescent="0.35"/>
    <row r="14047" customFormat="1" x14ac:dyDescent="0.35"/>
    <row r="14048" customFormat="1" x14ac:dyDescent="0.35"/>
    <row r="14049" customFormat="1" x14ac:dyDescent="0.35"/>
    <row r="14050" customFormat="1" x14ac:dyDescent="0.35"/>
    <row r="14051" customFormat="1" x14ac:dyDescent="0.35"/>
    <row r="14052" customFormat="1" x14ac:dyDescent="0.35"/>
    <row r="14053" customFormat="1" x14ac:dyDescent="0.35"/>
    <row r="14054" customFormat="1" x14ac:dyDescent="0.35"/>
    <row r="14055" customFormat="1" x14ac:dyDescent="0.35"/>
    <row r="14056" customFormat="1" x14ac:dyDescent="0.35"/>
    <row r="14057" customFormat="1" x14ac:dyDescent="0.35"/>
    <row r="14058" customFormat="1" x14ac:dyDescent="0.35"/>
    <row r="14059" customFormat="1" x14ac:dyDescent="0.35"/>
    <row r="14060" customFormat="1" x14ac:dyDescent="0.35"/>
    <row r="14061" customFormat="1" x14ac:dyDescent="0.35"/>
    <row r="14062" customFormat="1" x14ac:dyDescent="0.35"/>
    <row r="14063" customFormat="1" x14ac:dyDescent="0.35"/>
    <row r="14064" customFormat="1" x14ac:dyDescent="0.35"/>
    <row r="14065" customFormat="1" x14ac:dyDescent="0.35"/>
    <row r="14066" customFormat="1" x14ac:dyDescent="0.35"/>
    <row r="14067" customFormat="1" x14ac:dyDescent="0.35"/>
    <row r="14068" customFormat="1" x14ac:dyDescent="0.35"/>
    <row r="14069" customFormat="1" x14ac:dyDescent="0.35"/>
    <row r="14070" customFormat="1" x14ac:dyDescent="0.35"/>
    <row r="14071" customFormat="1" x14ac:dyDescent="0.35"/>
    <row r="14072" customFormat="1" x14ac:dyDescent="0.35"/>
    <row r="14073" customFormat="1" x14ac:dyDescent="0.35"/>
    <row r="14074" customFormat="1" x14ac:dyDescent="0.35"/>
    <row r="14075" customFormat="1" x14ac:dyDescent="0.35"/>
    <row r="14076" customFormat="1" x14ac:dyDescent="0.35"/>
    <row r="14077" customFormat="1" x14ac:dyDescent="0.35"/>
    <row r="14078" customFormat="1" x14ac:dyDescent="0.35"/>
    <row r="14079" customFormat="1" x14ac:dyDescent="0.35"/>
    <row r="14080" customFormat="1" x14ac:dyDescent="0.35"/>
    <row r="14081" customFormat="1" x14ac:dyDescent="0.35"/>
    <row r="14082" customFormat="1" x14ac:dyDescent="0.35"/>
    <row r="14083" customFormat="1" x14ac:dyDescent="0.35"/>
    <row r="14084" customFormat="1" x14ac:dyDescent="0.35"/>
    <row r="14085" customFormat="1" x14ac:dyDescent="0.35"/>
    <row r="14086" customFormat="1" x14ac:dyDescent="0.35"/>
    <row r="14087" customFormat="1" x14ac:dyDescent="0.35"/>
    <row r="14088" customFormat="1" x14ac:dyDescent="0.35"/>
    <row r="14089" customFormat="1" x14ac:dyDescent="0.35"/>
    <row r="14090" customFormat="1" x14ac:dyDescent="0.35"/>
    <row r="14091" customFormat="1" x14ac:dyDescent="0.35"/>
    <row r="14092" customFormat="1" x14ac:dyDescent="0.35"/>
    <row r="14093" customFormat="1" x14ac:dyDescent="0.35"/>
    <row r="14094" customFormat="1" x14ac:dyDescent="0.35"/>
    <row r="14095" customFormat="1" x14ac:dyDescent="0.35"/>
    <row r="14096" customFormat="1" x14ac:dyDescent="0.35"/>
    <row r="14097" customFormat="1" x14ac:dyDescent="0.35"/>
    <row r="14098" customFormat="1" x14ac:dyDescent="0.35"/>
    <row r="14099" customFormat="1" x14ac:dyDescent="0.35"/>
    <row r="14100" customFormat="1" x14ac:dyDescent="0.35"/>
    <row r="14101" customFormat="1" x14ac:dyDescent="0.35"/>
    <row r="14102" customFormat="1" x14ac:dyDescent="0.35"/>
    <row r="14103" customFormat="1" x14ac:dyDescent="0.35"/>
    <row r="14104" customFormat="1" x14ac:dyDescent="0.35"/>
    <row r="14105" customFormat="1" x14ac:dyDescent="0.35"/>
    <row r="14106" customFormat="1" x14ac:dyDescent="0.35"/>
    <row r="14107" customFormat="1" x14ac:dyDescent="0.35"/>
    <row r="14108" customFormat="1" x14ac:dyDescent="0.35"/>
    <row r="14109" customFormat="1" x14ac:dyDescent="0.35"/>
    <row r="14110" customFormat="1" x14ac:dyDescent="0.35"/>
    <row r="14111" customFormat="1" x14ac:dyDescent="0.35"/>
    <row r="14112" customFormat="1" x14ac:dyDescent="0.35"/>
    <row r="14113" customFormat="1" x14ac:dyDescent="0.35"/>
    <row r="14114" customFormat="1" x14ac:dyDescent="0.35"/>
    <row r="14115" customFormat="1" x14ac:dyDescent="0.35"/>
    <row r="14116" customFormat="1" x14ac:dyDescent="0.35"/>
    <row r="14117" customFormat="1" x14ac:dyDescent="0.35"/>
    <row r="14118" customFormat="1" x14ac:dyDescent="0.35"/>
    <row r="14119" customFormat="1" x14ac:dyDescent="0.35"/>
    <row r="14120" customFormat="1" x14ac:dyDescent="0.35"/>
    <row r="14121" customFormat="1" x14ac:dyDescent="0.35"/>
    <row r="14122" customFormat="1" x14ac:dyDescent="0.35"/>
    <row r="14123" customFormat="1" x14ac:dyDescent="0.35"/>
    <row r="14124" customFormat="1" x14ac:dyDescent="0.35"/>
    <row r="14125" customFormat="1" x14ac:dyDescent="0.35"/>
    <row r="14126" customFormat="1" x14ac:dyDescent="0.35"/>
    <row r="14127" customFormat="1" x14ac:dyDescent="0.35"/>
    <row r="14128" customFormat="1" x14ac:dyDescent="0.35"/>
    <row r="14129" customFormat="1" x14ac:dyDescent="0.35"/>
    <row r="14130" customFormat="1" x14ac:dyDescent="0.35"/>
    <row r="14131" customFormat="1" x14ac:dyDescent="0.35"/>
    <row r="14132" customFormat="1" x14ac:dyDescent="0.35"/>
    <row r="14133" customFormat="1" x14ac:dyDescent="0.35"/>
    <row r="14134" customFormat="1" x14ac:dyDescent="0.35"/>
    <row r="14135" customFormat="1" x14ac:dyDescent="0.35"/>
    <row r="14136" customFormat="1" x14ac:dyDescent="0.35"/>
    <row r="14137" customFormat="1" x14ac:dyDescent="0.35"/>
    <row r="14138" customFormat="1" x14ac:dyDescent="0.35"/>
    <row r="14139" customFormat="1" x14ac:dyDescent="0.35"/>
    <row r="14140" customFormat="1" x14ac:dyDescent="0.35"/>
    <row r="14141" customFormat="1" x14ac:dyDescent="0.35"/>
    <row r="14142" customFormat="1" x14ac:dyDescent="0.35"/>
    <row r="14143" customFormat="1" x14ac:dyDescent="0.35"/>
    <row r="14144" customFormat="1" x14ac:dyDescent="0.35"/>
    <row r="14145" customFormat="1" x14ac:dyDescent="0.35"/>
    <row r="14146" customFormat="1" x14ac:dyDescent="0.35"/>
    <row r="14147" customFormat="1" x14ac:dyDescent="0.35"/>
    <row r="14148" customFormat="1" x14ac:dyDescent="0.35"/>
    <row r="14149" customFormat="1" x14ac:dyDescent="0.35"/>
    <row r="14150" customFormat="1" x14ac:dyDescent="0.35"/>
    <row r="14151" customFormat="1" x14ac:dyDescent="0.35"/>
    <row r="14152" customFormat="1" x14ac:dyDescent="0.35"/>
    <row r="14153" customFormat="1" x14ac:dyDescent="0.35"/>
    <row r="14154" customFormat="1" x14ac:dyDescent="0.35"/>
    <row r="14155" customFormat="1" x14ac:dyDescent="0.35"/>
    <row r="14156" customFormat="1" x14ac:dyDescent="0.35"/>
    <row r="14157" customFormat="1" x14ac:dyDescent="0.35"/>
    <row r="14158" customFormat="1" x14ac:dyDescent="0.35"/>
    <row r="14159" customFormat="1" x14ac:dyDescent="0.35"/>
    <row r="14160" customFormat="1" x14ac:dyDescent="0.35"/>
    <row r="14161" customFormat="1" x14ac:dyDescent="0.35"/>
    <row r="14162" customFormat="1" x14ac:dyDescent="0.35"/>
    <row r="14163" customFormat="1" x14ac:dyDescent="0.35"/>
    <row r="14164" customFormat="1" x14ac:dyDescent="0.35"/>
    <row r="14165" customFormat="1" x14ac:dyDescent="0.35"/>
    <row r="14166" customFormat="1" x14ac:dyDescent="0.35"/>
    <row r="14167" customFormat="1" x14ac:dyDescent="0.35"/>
    <row r="14168" customFormat="1" x14ac:dyDescent="0.35"/>
    <row r="14169" customFormat="1" x14ac:dyDescent="0.35"/>
    <row r="14170" customFormat="1" x14ac:dyDescent="0.35"/>
    <row r="14171" customFormat="1" x14ac:dyDescent="0.35"/>
    <row r="14172" customFormat="1" x14ac:dyDescent="0.35"/>
    <row r="14173" customFormat="1" x14ac:dyDescent="0.35"/>
    <row r="14174" customFormat="1" x14ac:dyDescent="0.35"/>
    <row r="14175" customFormat="1" x14ac:dyDescent="0.35"/>
    <row r="14176" customFormat="1" x14ac:dyDescent="0.35"/>
    <row r="14177" customFormat="1" x14ac:dyDescent="0.35"/>
    <row r="14178" customFormat="1" x14ac:dyDescent="0.35"/>
    <row r="14179" customFormat="1" x14ac:dyDescent="0.35"/>
    <row r="14180" customFormat="1" x14ac:dyDescent="0.35"/>
    <row r="14181" customFormat="1" x14ac:dyDescent="0.35"/>
    <row r="14182" customFormat="1" x14ac:dyDescent="0.35"/>
    <row r="14183" customFormat="1" x14ac:dyDescent="0.35"/>
    <row r="14184" customFormat="1" x14ac:dyDescent="0.35"/>
    <row r="14185" customFormat="1" x14ac:dyDescent="0.35"/>
    <row r="14186" customFormat="1" x14ac:dyDescent="0.35"/>
    <row r="14187" customFormat="1" x14ac:dyDescent="0.35"/>
    <row r="14188" customFormat="1" x14ac:dyDescent="0.35"/>
    <row r="14189" customFormat="1" x14ac:dyDescent="0.35"/>
    <row r="14190" customFormat="1" x14ac:dyDescent="0.35"/>
    <row r="14191" customFormat="1" x14ac:dyDescent="0.35"/>
    <row r="14192" customFormat="1" x14ac:dyDescent="0.35"/>
    <row r="14193" customFormat="1" x14ac:dyDescent="0.35"/>
    <row r="14194" customFormat="1" x14ac:dyDescent="0.35"/>
    <row r="14195" customFormat="1" x14ac:dyDescent="0.35"/>
    <row r="14196" customFormat="1" x14ac:dyDescent="0.35"/>
    <row r="14197" customFormat="1" x14ac:dyDescent="0.35"/>
    <row r="14198" customFormat="1" x14ac:dyDescent="0.35"/>
    <row r="14199" customFormat="1" x14ac:dyDescent="0.35"/>
    <row r="14200" customFormat="1" x14ac:dyDescent="0.35"/>
    <row r="14201" customFormat="1" x14ac:dyDescent="0.35"/>
    <row r="14202" customFormat="1" x14ac:dyDescent="0.35"/>
    <row r="14203" customFormat="1" x14ac:dyDescent="0.35"/>
    <row r="14204" customFormat="1" x14ac:dyDescent="0.35"/>
    <row r="14205" customFormat="1" x14ac:dyDescent="0.35"/>
    <row r="14206" customFormat="1" x14ac:dyDescent="0.35"/>
    <row r="14207" customFormat="1" x14ac:dyDescent="0.35"/>
    <row r="14208" customFormat="1" x14ac:dyDescent="0.35"/>
    <row r="14209" customFormat="1" x14ac:dyDescent="0.35"/>
    <row r="14210" customFormat="1" x14ac:dyDescent="0.35"/>
    <row r="14211" customFormat="1" x14ac:dyDescent="0.35"/>
    <row r="14212" customFormat="1" x14ac:dyDescent="0.35"/>
    <row r="14213" customFormat="1" x14ac:dyDescent="0.35"/>
    <row r="14214" customFormat="1" x14ac:dyDescent="0.35"/>
    <row r="14215" customFormat="1" x14ac:dyDescent="0.35"/>
    <row r="14216" customFormat="1" x14ac:dyDescent="0.35"/>
    <row r="14217" customFormat="1" x14ac:dyDescent="0.35"/>
    <row r="14218" customFormat="1" x14ac:dyDescent="0.35"/>
    <row r="14219" customFormat="1" x14ac:dyDescent="0.35"/>
    <row r="14220" customFormat="1" x14ac:dyDescent="0.35"/>
    <row r="14221" customFormat="1" x14ac:dyDescent="0.35"/>
    <row r="14222" customFormat="1" x14ac:dyDescent="0.35"/>
    <row r="14223" customFormat="1" x14ac:dyDescent="0.35"/>
    <row r="14224" customFormat="1" x14ac:dyDescent="0.35"/>
    <row r="14225" customFormat="1" x14ac:dyDescent="0.35"/>
    <row r="14226" customFormat="1" x14ac:dyDescent="0.35"/>
    <row r="14227" customFormat="1" x14ac:dyDescent="0.35"/>
    <row r="14228" customFormat="1" x14ac:dyDescent="0.35"/>
    <row r="14229" customFormat="1" x14ac:dyDescent="0.35"/>
    <row r="14230" customFormat="1" x14ac:dyDescent="0.35"/>
    <row r="14231" customFormat="1" x14ac:dyDescent="0.35"/>
    <row r="14232" customFormat="1" x14ac:dyDescent="0.35"/>
    <row r="14233" customFormat="1" x14ac:dyDescent="0.35"/>
    <row r="14234" customFormat="1" x14ac:dyDescent="0.35"/>
    <row r="14235" customFormat="1" x14ac:dyDescent="0.35"/>
    <row r="14236" customFormat="1" x14ac:dyDescent="0.35"/>
    <row r="14237" customFormat="1" x14ac:dyDescent="0.35"/>
    <row r="14238" customFormat="1" x14ac:dyDescent="0.35"/>
    <row r="14239" customFormat="1" x14ac:dyDescent="0.35"/>
    <row r="14240" customFormat="1" x14ac:dyDescent="0.35"/>
    <row r="14241" customFormat="1" x14ac:dyDescent="0.35"/>
    <row r="14242" customFormat="1" x14ac:dyDescent="0.35"/>
    <row r="14243" customFormat="1" x14ac:dyDescent="0.35"/>
    <row r="14244" customFormat="1" x14ac:dyDescent="0.35"/>
    <row r="14245" customFormat="1" x14ac:dyDescent="0.35"/>
    <row r="14246" customFormat="1" x14ac:dyDescent="0.35"/>
    <row r="14247" customFormat="1" x14ac:dyDescent="0.35"/>
    <row r="14248" customFormat="1" x14ac:dyDescent="0.35"/>
    <row r="14249" customFormat="1" x14ac:dyDescent="0.35"/>
    <row r="14250" customFormat="1" x14ac:dyDescent="0.35"/>
    <row r="14251" customFormat="1" x14ac:dyDescent="0.35"/>
    <row r="14252" customFormat="1" x14ac:dyDescent="0.35"/>
    <row r="14253" customFormat="1" x14ac:dyDescent="0.35"/>
    <row r="14254" customFormat="1" x14ac:dyDescent="0.35"/>
    <row r="14255" customFormat="1" x14ac:dyDescent="0.35"/>
    <row r="14256" customFormat="1" x14ac:dyDescent="0.35"/>
    <row r="14257" customFormat="1" x14ac:dyDescent="0.35"/>
    <row r="14258" customFormat="1" x14ac:dyDescent="0.35"/>
    <row r="14259" customFormat="1" x14ac:dyDescent="0.35"/>
    <row r="14260" customFormat="1" x14ac:dyDescent="0.35"/>
    <row r="14261" customFormat="1" x14ac:dyDescent="0.35"/>
    <row r="14262" customFormat="1" x14ac:dyDescent="0.35"/>
    <row r="14263" customFormat="1" x14ac:dyDescent="0.35"/>
    <row r="14264" customFormat="1" x14ac:dyDescent="0.35"/>
    <row r="14265" customFormat="1" x14ac:dyDescent="0.35"/>
    <row r="14266" customFormat="1" x14ac:dyDescent="0.35"/>
    <row r="14267" customFormat="1" x14ac:dyDescent="0.35"/>
    <row r="14268" customFormat="1" x14ac:dyDescent="0.35"/>
    <row r="14269" customFormat="1" x14ac:dyDescent="0.35"/>
    <row r="14270" customFormat="1" x14ac:dyDescent="0.35"/>
    <row r="14271" customFormat="1" x14ac:dyDescent="0.35"/>
    <row r="14272" customFormat="1" x14ac:dyDescent="0.35"/>
    <row r="14273" customFormat="1" x14ac:dyDescent="0.35"/>
    <row r="14274" customFormat="1" x14ac:dyDescent="0.35"/>
    <row r="14275" customFormat="1" x14ac:dyDescent="0.35"/>
    <row r="14276" customFormat="1" x14ac:dyDescent="0.35"/>
    <row r="14277" customFormat="1" x14ac:dyDescent="0.35"/>
    <row r="14278" customFormat="1" x14ac:dyDescent="0.35"/>
    <row r="14279" customFormat="1" x14ac:dyDescent="0.35"/>
    <row r="14280" customFormat="1" x14ac:dyDescent="0.35"/>
    <row r="14281" customFormat="1" x14ac:dyDescent="0.35"/>
    <row r="14282" customFormat="1" x14ac:dyDescent="0.35"/>
    <row r="14283" customFormat="1" x14ac:dyDescent="0.35"/>
    <row r="14284" customFormat="1" x14ac:dyDescent="0.35"/>
    <row r="14285" customFormat="1" x14ac:dyDescent="0.35"/>
    <row r="14286" customFormat="1" x14ac:dyDescent="0.35"/>
    <row r="14287" customFormat="1" x14ac:dyDescent="0.35"/>
    <row r="14288" customFormat="1" x14ac:dyDescent="0.35"/>
    <row r="14289" customFormat="1" x14ac:dyDescent="0.35"/>
    <row r="14290" customFormat="1" x14ac:dyDescent="0.35"/>
    <row r="14291" customFormat="1" x14ac:dyDescent="0.35"/>
    <row r="14292" customFormat="1" x14ac:dyDescent="0.35"/>
    <row r="14293" customFormat="1" x14ac:dyDescent="0.35"/>
    <row r="14294" customFormat="1" x14ac:dyDescent="0.35"/>
    <row r="14295" customFormat="1" x14ac:dyDescent="0.35"/>
    <row r="14296" customFormat="1" x14ac:dyDescent="0.35"/>
    <row r="14297" customFormat="1" x14ac:dyDescent="0.35"/>
    <row r="14298" customFormat="1" x14ac:dyDescent="0.35"/>
    <row r="14299" customFormat="1" x14ac:dyDescent="0.35"/>
    <row r="14300" customFormat="1" x14ac:dyDescent="0.35"/>
    <row r="14301" customFormat="1" x14ac:dyDescent="0.35"/>
    <row r="14302" customFormat="1" x14ac:dyDescent="0.35"/>
    <row r="14303" customFormat="1" x14ac:dyDescent="0.35"/>
    <row r="14304" customFormat="1" x14ac:dyDescent="0.35"/>
    <row r="14305" customFormat="1" x14ac:dyDescent="0.35"/>
    <row r="14306" customFormat="1" x14ac:dyDescent="0.35"/>
    <row r="14307" customFormat="1" x14ac:dyDescent="0.35"/>
    <row r="14308" customFormat="1" x14ac:dyDescent="0.35"/>
    <row r="14309" customFormat="1" x14ac:dyDescent="0.35"/>
    <row r="14310" customFormat="1" x14ac:dyDescent="0.35"/>
    <row r="14311" customFormat="1" x14ac:dyDescent="0.35"/>
    <row r="14312" customFormat="1" x14ac:dyDescent="0.35"/>
    <row r="14313" customFormat="1" x14ac:dyDescent="0.35"/>
    <row r="14314" customFormat="1" x14ac:dyDescent="0.35"/>
    <row r="14315" customFormat="1" x14ac:dyDescent="0.35"/>
    <row r="14316" customFormat="1" x14ac:dyDescent="0.35"/>
    <row r="14317" customFormat="1" x14ac:dyDescent="0.35"/>
    <row r="14318" customFormat="1" x14ac:dyDescent="0.35"/>
    <row r="14319" customFormat="1" x14ac:dyDescent="0.35"/>
    <row r="14320" customFormat="1" x14ac:dyDescent="0.35"/>
    <row r="14321" customFormat="1" x14ac:dyDescent="0.35"/>
    <row r="14322" customFormat="1" x14ac:dyDescent="0.35"/>
    <row r="14323" customFormat="1" x14ac:dyDescent="0.35"/>
    <row r="14324" customFormat="1" x14ac:dyDescent="0.35"/>
    <row r="14325" customFormat="1" x14ac:dyDescent="0.35"/>
    <row r="14326" customFormat="1" x14ac:dyDescent="0.35"/>
    <row r="14327" customFormat="1" x14ac:dyDescent="0.35"/>
    <row r="14328" customFormat="1" x14ac:dyDescent="0.35"/>
    <row r="14329" customFormat="1" x14ac:dyDescent="0.35"/>
    <row r="14330" customFormat="1" x14ac:dyDescent="0.35"/>
    <row r="14331" customFormat="1" x14ac:dyDescent="0.35"/>
    <row r="14332" customFormat="1" x14ac:dyDescent="0.35"/>
    <row r="14333" customFormat="1" x14ac:dyDescent="0.35"/>
    <row r="14334" customFormat="1" x14ac:dyDescent="0.35"/>
    <row r="14335" customFormat="1" x14ac:dyDescent="0.35"/>
    <row r="14336" customFormat="1" x14ac:dyDescent="0.35"/>
    <row r="14337" customFormat="1" x14ac:dyDescent="0.35"/>
    <row r="14338" customFormat="1" x14ac:dyDescent="0.35"/>
    <row r="14339" customFormat="1" x14ac:dyDescent="0.35"/>
    <row r="14340" customFormat="1" x14ac:dyDescent="0.35"/>
    <row r="14341" customFormat="1" x14ac:dyDescent="0.35"/>
    <row r="14342" customFormat="1" x14ac:dyDescent="0.35"/>
    <row r="14343" customFormat="1" x14ac:dyDescent="0.35"/>
    <row r="14344" customFormat="1" x14ac:dyDescent="0.35"/>
    <row r="14345" customFormat="1" x14ac:dyDescent="0.35"/>
    <row r="14346" customFormat="1" x14ac:dyDescent="0.35"/>
    <row r="14347" customFormat="1" x14ac:dyDescent="0.35"/>
    <row r="14348" customFormat="1" x14ac:dyDescent="0.35"/>
    <row r="14349" customFormat="1" x14ac:dyDescent="0.35"/>
    <row r="14350" customFormat="1" x14ac:dyDescent="0.35"/>
    <row r="14351" customFormat="1" x14ac:dyDescent="0.35"/>
    <row r="14352" customFormat="1" x14ac:dyDescent="0.35"/>
    <row r="14353" customFormat="1" x14ac:dyDescent="0.35"/>
    <row r="14354" customFormat="1" x14ac:dyDescent="0.35"/>
    <row r="14355" customFormat="1" x14ac:dyDescent="0.35"/>
    <row r="14356" customFormat="1" x14ac:dyDescent="0.35"/>
    <row r="14357" customFormat="1" x14ac:dyDescent="0.35"/>
    <row r="14358" customFormat="1" x14ac:dyDescent="0.35"/>
    <row r="14359" customFormat="1" x14ac:dyDescent="0.35"/>
    <row r="14360" customFormat="1" x14ac:dyDescent="0.35"/>
    <row r="14361" customFormat="1" x14ac:dyDescent="0.35"/>
    <row r="14362" customFormat="1" x14ac:dyDescent="0.35"/>
    <row r="14363" customFormat="1" x14ac:dyDescent="0.35"/>
    <row r="14364" customFormat="1" x14ac:dyDescent="0.35"/>
    <row r="14365" customFormat="1" x14ac:dyDescent="0.35"/>
    <row r="14366" customFormat="1" x14ac:dyDescent="0.35"/>
    <row r="14367" customFormat="1" x14ac:dyDescent="0.35"/>
    <row r="14368" customFormat="1" x14ac:dyDescent="0.35"/>
    <row r="14369" customFormat="1" x14ac:dyDescent="0.35"/>
    <row r="14370" customFormat="1" x14ac:dyDescent="0.35"/>
    <row r="14371" customFormat="1" x14ac:dyDescent="0.35"/>
    <row r="14372" customFormat="1" x14ac:dyDescent="0.35"/>
    <row r="14373" customFormat="1" x14ac:dyDescent="0.35"/>
    <row r="14374" customFormat="1" x14ac:dyDescent="0.35"/>
    <row r="14375" customFormat="1" x14ac:dyDescent="0.35"/>
    <row r="14376" customFormat="1" x14ac:dyDescent="0.35"/>
    <row r="14377" customFormat="1" x14ac:dyDescent="0.35"/>
    <row r="14378" customFormat="1" x14ac:dyDescent="0.35"/>
    <row r="14379" customFormat="1" x14ac:dyDescent="0.35"/>
    <row r="14380" customFormat="1" x14ac:dyDescent="0.35"/>
    <row r="14381" customFormat="1" x14ac:dyDescent="0.35"/>
    <row r="14382" customFormat="1" x14ac:dyDescent="0.35"/>
    <row r="14383" customFormat="1" x14ac:dyDescent="0.35"/>
    <row r="14384" customFormat="1" x14ac:dyDescent="0.35"/>
    <row r="14385" customFormat="1" x14ac:dyDescent="0.35"/>
    <row r="14386" customFormat="1" x14ac:dyDescent="0.35"/>
    <row r="14387" customFormat="1" x14ac:dyDescent="0.35"/>
    <row r="14388" customFormat="1" x14ac:dyDescent="0.35"/>
    <row r="14389" customFormat="1" x14ac:dyDescent="0.35"/>
    <row r="14390" customFormat="1" x14ac:dyDescent="0.35"/>
    <row r="14391" customFormat="1" x14ac:dyDescent="0.35"/>
    <row r="14392" customFormat="1" x14ac:dyDescent="0.35"/>
    <row r="14393" customFormat="1" x14ac:dyDescent="0.35"/>
    <row r="14394" customFormat="1" x14ac:dyDescent="0.35"/>
    <row r="14395" customFormat="1" x14ac:dyDescent="0.35"/>
    <row r="14396" customFormat="1" x14ac:dyDescent="0.35"/>
    <row r="14397" customFormat="1" x14ac:dyDescent="0.35"/>
    <row r="14398" customFormat="1" x14ac:dyDescent="0.35"/>
    <row r="14399" customFormat="1" x14ac:dyDescent="0.35"/>
    <row r="14400" customFormat="1" x14ac:dyDescent="0.35"/>
    <row r="14401" customFormat="1" x14ac:dyDescent="0.35"/>
    <row r="14402" customFormat="1" x14ac:dyDescent="0.35"/>
    <row r="14403" customFormat="1" x14ac:dyDescent="0.35"/>
    <row r="14404" customFormat="1" x14ac:dyDescent="0.35"/>
    <row r="14405" customFormat="1" x14ac:dyDescent="0.35"/>
    <row r="14406" customFormat="1" x14ac:dyDescent="0.35"/>
    <row r="14407" customFormat="1" x14ac:dyDescent="0.35"/>
    <row r="14408" customFormat="1" x14ac:dyDescent="0.35"/>
    <row r="14409" customFormat="1" x14ac:dyDescent="0.35"/>
    <row r="14410" customFormat="1" x14ac:dyDescent="0.35"/>
    <row r="14411" customFormat="1" x14ac:dyDescent="0.35"/>
    <row r="14412" customFormat="1" x14ac:dyDescent="0.35"/>
    <row r="14413" customFormat="1" x14ac:dyDescent="0.35"/>
    <row r="14414" customFormat="1" x14ac:dyDescent="0.35"/>
    <row r="14415" customFormat="1" x14ac:dyDescent="0.35"/>
    <row r="14416" customFormat="1" x14ac:dyDescent="0.35"/>
    <row r="14417" customFormat="1" x14ac:dyDescent="0.35"/>
    <row r="14418" customFormat="1" x14ac:dyDescent="0.35"/>
    <row r="14419" customFormat="1" x14ac:dyDescent="0.35"/>
    <row r="14420" customFormat="1" x14ac:dyDescent="0.35"/>
    <row r="14421" customFormat="1" x14ac:dyDescent="0.35"/>
    <row r="14422" customFormat="1" x14ac:dyDescent="0.35"/>
    <row r="14423" customFormat="1" x14ac:dyDescent="0.35"/>
    <row r="14424" customFormat="1" x14ac:dyDescent="0.35"/>
    <row r="14425" customFormat="1" x14ac:dyDescent="0.35"/>
    <row r="14426" customFormat="1" x14ac:dyDescent="0.35"/>
    <row r="14427" customFormat="1" x14ac:dyDescent="0.35"/>
    <row r="14428" customFormat="1" x14ac:dyDescent="0.35"/>
    <row r="14429" customFormat="1" x14ac:dyDescent="0.35"/>
    <row r="14430" customFormat="1" x14ac:dyDescent="0.35"/>
    <row r="14431" customFormat="1" x14ac:dyDescent="0.35"/>
    <row r="14432" customFormat="1" x14ac:dyDescent="0.35"/>
    <row r="14433" customFormat="1" x14ac:dyDescent="0.35"/>
    <row r="14434" customFormat="1" x14ac:dyDescent="0.35"/>
    <row r="14435" customFormat="1" x14ac:dyDescent="0.35"/>
    <row r="14436" customFormat="1" x14ac:dyDescent="0.35"/>
    <row r="14437" customFormat="1" x14ac:dyDescent="0.35"/>
    <row r="14438" customFormat="1" x14ac:dyDescent="0.35"/>
    <row r="14439" customFormat="1" x14ac:dyDescent="0.35"/>
    <row r="14440" customFormat="1" x14ac:dyDescent="0.35"/>
    <row r="14441" customFormat="1" x14ac:dyDescent="0.35"/>
    <row r="14442" customFormat="1" x14ac:dyDescent="0.35"/>
    <row r="14443" customFormat="1" x14ac:dyDescent="0.35"/>
    <row r="14444" customFormat="1" x14ac:dyDescent="0.35"/>
    <row r="14445" customFormat="1" x14ac:dyDescent="0.35"/>
    <row r="14446" customFormat="1" x14ac:dyDescent="0.35"/>
    <row r="14447" customFormat="1" x14ac:dyDescent="0.35"/>
    <row r="14448" customFormat="1" x14ac:dyDescent="0.35"/>
    <row r="14449" customFormat="1" x14ac:dyDescent="0.35"/>
    <row r="14450" customFormat="1" x14ac:dyDescent="0.35"/>
    <row r="14451" customFormat="1" x14ac:dyDescent="0.35"/>
    <row r="14452" customFormat="1" x14ac:dyDescent="0.35"/>
    <row r="14453" customFormat="1" x14ac:dyDescent="0.35"/>
    <row r="14454" customFormat="1" x14ac:dyDescent="0.35"/>
    <row r="14455" customFormat="1" x14ac:dyDescent="0.35"/>
    <row r="14456" customFormat="1" x14ac:dyDescent="0.35"/>
    <row r="14457" customFormat="1" x14ac:dyDescent="0.35"/>
    <row r="14458" customFormat="1" x14ac:dyDescent="0.35"/>
    <row r="14459" customFormat="1" x14ac:dyDescent="0.35"/>
    <row r="14460" customFormat="1" x14ac:dyDescent="0.35"/>
    <row r="14461" customFormat="1" x14ac:dyDescent="0.35"/>
    <row r="14462" customFormat="1" x14ac:dyDescent="0.35"/>
    <row r="14463" customFormat="1" x14ac:dyDescent="0.35"/>
    <row r="14464" customFormat="1" x14ac:dyDescent="0.35"/>
    <row r="14465" customFormat="1" x14ac:dyDescent="0.35"/>
    <row r="14466" customFormat="1" x14ac:dyDescent="0.35"/>
    <row r="14467" customFormat="1" x14ac:dyDescent="0.35"/>
    <row r="14468" customFormat="1" x14ac:dyDescent="0.35"/>
    <row r="14469" customFormat="1" x14ac:dyDescent="0.35"/>
    <row r="14470" customFormat="1" x14ac:dyDescent="0.35"/>
    <row r="14471" customFormat="1" x14ac:dyDescent="0.35"/>
    <row r="14472" customFormat="1" x14ac:dyDescent="0.35"/>
    <row r="14473" customFormat="1" x14ac:dyDescent="0.35"/>
    <row r="14474" customFormat="1" x14ac:dyDescent="0.35"/>
    <row r="14475" customFormat="1" x14ac:dyDescent="0.35"/>
    <row r="14476" customFormat="1" x14ac:dyDescent="0.35"/>
    <row r="14477" customFormat="1" x14ac:dyDescent="0.35"/>
    <row r="14478" customFormat="1" x14ac:dyDescent="0.35"/>
    <row r="14479" customFormat="1" x14ac:dyDescent="0.35"/>
    <row r="14480" customFormat="1" x14ac:dyDescent="0.35"/>
    <row r="14481" customFormat="1" x14ac:dyDescent="0.35"/>
    <row r="14482" customFormat="1" x14ac:dyDescent="0.35"/>
    <row r="14483" customFormat="1" x14ac:dyDescent="0.35"/>
    <row r="14484" customFormat="1" x14ac:dyDescent="0.35"/>
    <row r="14485" customFormat="1" x14ac:dyDescent="0.35"/>
    <row r="14486" customFormat="1" x14ac:dyDescent="0.35"/>
    <row r="14487" customFormat="1" x14ac:dyDescent="0.35"/>
    <row r="14488" customFormat="1" x14ac:dyDescent="0.35"/>
    <row r="14489" customFormat="1" x14ac:dyDescent="0.35"/>
    <row r="14490" customFormat="1" x14ac:dyDescent="0.35"/>
    <row r="14491" customFormat="1" x14ac:dyDescent="0.35"/>
    <row r="14492" customFormat="1" x14ac:dyDescent="0.35"/>
    <row r="14493" customFormat="1" x14ac:dyDescent="0.35"/>
    <row r="14494" customFormat="1" x14ac:dyDescent="0.35"/>
    <row r="14495" customFormat="1" x14ac:dyDescent="0.35"/>
    <row r="14496" customFormat="1" x14ac:dyDescent="0.35"/>
    <row r="14497" customFormat="1" x14ac:dyDescent="0.35"/>
    <row r="14498" customFormat="1" x14ac:dyDescent="0.35"/>
    <row r="14499" customFormat="1" x14ac:dyDescent="0.35"/>
    <row r="14500" customFormat="1" x14ac:dyDescent="0.35"/>
    <row r="14501" customFormat="1" x14ac:dyDescent="0.35"/>
    <row r="14502" customFormat="1" x14ac:dyDescent="0.35"/>
    <row r="14503" customFormat="1" x14ac:dyDescent="0.35"/>
    <row r="14504" customFormat="1" x14ac:dyDescent="0.35"/>
    <row r="14505" customFormat="1" x14ac:dyDescent="0.35"/>
    <row r="14506" customFormat="1" x14ac:dyDescent="0.35"/>
    <row r="14507" customFormat="1" x14ac:dyDescent="0.35"/>
    <row r="14508" customFormat="1" x14ac:dyDescent="0.35"/>
    <row r="14509" customFormat="1" x14ac:dyDescent="0.35"/>
    <row r="14510" customFormat="1" x14ac:dyDescent="0.35"/>
    <row r="14511" customFormat="1" x14ac:dyDescent="0.35"/>
    <row r="14512" customFormat="1" x14ac:dyDescent="0.35"/>
    <row r="14513" customFormat="1" x14ac:dyDescent="0.35"/>
    <row r="14514" customFormat="1" x14ac:dyDescent="0.35"/>
    <row r="14515" customFormat="1" x14ac:dyDescent="0.35"/>
    <row r="14516" customFormat="1" x14ac:dyDescent="0.35"/>
    <row r="14517" customFormat="1" x14ac:dyDescent="0.35"/>
    <row r="14518" customFormat="1" x14ac:dyDescent="0.35"/>
    <row r="14519" customFormat="1" x14ac:dyDescent="0.35"/>
    <row r="14520" customFormat="1" x14ac:dyDescent="0.35"/>
    <row r="14521" customFormat="1" x14ac:dyDescent="0.35"/>
    <row r="14522" customFormat="1" x14ac:dyDescent="0.35"/>
    <row r="14523" customFormat="1" x14ac:dyDescent="0.35"/>
    <row r="14524" customFormat="1" x14ac:dyDescent="0.35"/>
    <row r="14525" customFormat="1" x14ac:dyDescent="0.35"/>
    <row r="14526" customFormat="1" x14ac:dyDescent="0.35"/>
    <row r="14527" customFormat="1" x14ac:dyDescent="0.35"/>
    <row r="14528" customFormat="1" x14ac:dyDescent="0.35"/>
    <row r="14529" customFormat="1" x14ac:dyDescent="0.35"/>
    <row r="14530" customFormat="1" x14ac:dyDescent="0.35"/>
    <row r="14531" customFormat="1" x14ac:dyDescent="0.35"/>
    <row r="14532" customFormat="1" x14ac:dyDescent="0.35"/>
    <row r="14533" customFormat="1" x14ac:dyDescent="0.35"/>
    <row r="14534" customFormat="1" x14ac:dyDescent="0.35"/>
    <row r="14535" customFormat="1" x14ac:dyDescent="0.35"/>
    <row r="14536" customFormat="1" x14ac:dyDescent="0.35"/>
    <row r="14537" customFormat="1" x14ac:dyDescent="0.35"/>
    <row r="14538" customFormat="1" x14ac:dyDescent="0.35"/>
    <row r="14539" customFormat="1" x14ac:dyDescent="0.35"/>
    <row r="14540" customFormat="1" x14ac:dyDescent="0.35"/>
    <row r="14541" customFormat="1" x14ac:dyDescent="0.35"/>
    <row r="14542" customFormat="1" x14ac:dyDescent="0.35"/>
    <row r="14543" customFormat="1" x14ac:dyDescent="0.35"/>
    <row r="14544" customFormat="1" x14ac:dyDescent="0.35"/>
    <row r="14545" customFormat="1" x14ac:dyDescent="0.35"/>
    <row r="14546" customFormat="1" x14ac:dyDescent="0.35"/>
    <row r="14547" customFormat="1" x14ac:dyDescent="0.35"/>
    <row r="14548" customFormat="1" x14ac:dyDescent="0.35"/>
    <row r="14549" customFormat="1" x14ac:dyDescent="0.35"/>
    <row r="14550" customFormat="1" x14ac:dyDescent="0.35"/>
    <row r="14551" customFormat="1" x14ac:dyDescent="0.35"/>
    <row r="14552" customFormat="1" x14ac:dyDescent="0.35"/>
    <row r="14553" customFormat="1" x14ac:dyDescent="0.35"/>
    <row r="14554" customFormat="1" x14ac:dyDescent="0.35"/>
    <row r="14555" customFormat="1" x14ac:dyDescent="0.35"/>
    <row r="14556" customFormat="1" x14ac:dyDescent="0.35"/>
    <row r="14557" customFormat="1" x14ac:dyDescent="0.35"/>
    <row r="14558" customFormat="1" x14ac:dyDescent="0.35"/>
    <row r="14559" customFormat="1" x14ac:dyDescent="0.35"/>
    <row r="14560" customFormat="1" x14ac:dyDescent="0.35"/>
    <row r="14561" customFormat="1" x14ac:dyDescent="0.35"/>
    <row r="14562" customFormat="1" x14ac:dyDescent="0.35"/>
    <row r="14563" customFormat="1" x14ac:dyDescent="0.35"/>
    <row r="14564" customFormat="1" x14ac:dyDescent="0.35"/>
    <row r="14565" customFormat="1" x14ac:dyDescent="0.35"/>
    <row r="14566" customFormat="1" x14ac:dyDescent="0.35"/>
    <row r="14567" customFormat="1" x14ac:dyDescent="0.35"/>
    <row r="14568" customFormat="1" x14ac:dyDescent="0.35"/>
    <row r="14569" customFormat="1" x14ac:dyDescent="0.35"/>
    <row r="14570" customFormat="1" x14ac:dyDescent="0.35"/>
    <row r="14571" customFormat="1" x14ac:dyDescent="0.35"/>
    <row r="14572" customFormat="1" x14ac:dyDescent="0.35"/>
    <row r="14573" customFormat="1" x14ac:dyDescent="0.35"/>
    <row r="14574" customFormat="1" x14ac:dyDescent="0.35"/>
    <row r="14575" customFormat="1" x14ac:dyDescent="0.35"/>
    <row r="14576" customFormat="1" x14ac:dyDescent="0.35"/>
    <row r="14577" customFormat="1" x14ac:dyDescent="0.35"/>
    <row r="14578" customFormat="1" x14ac:dyDescent="0.35"/>
    <row r="14579" customFormat="1" x14ac:dyDescent="0.35"/>
    <row r="14580" customFormat="1" x14ac:dyDescent="0.35"/>
    <row r="14581" customFormat="1" x14ac:dyDescent="0.35"/>
    <row r="14582" customFormat="1" x14ac:dyDescent="0.35"/>
    <row r="14583" customFormat="1" x14ac:dyDescent="0.35"/>
    <row r="14584" customFormat="1" x14ac:dyDescent="0.35"/>
    <row r="14585" customFormat="1" x14ac:dyDescent="0.35"/>
    <row r="14586" customFormat="1" x14ac:dyDescent="0.35"/>
    <row r="14587" customFormat="1" x14ac:dyDescent="0.35"/>
    <row r="14588" customFormat="1" x14ac:dyDescent="0.35"/>
    <row r="14589" customFormat="1" x14ac:dyDescent="0.35"/>
    <row r="14590" customFormat="1" x14ac:dyDescent="0.35"/>
    <row r="14591" customFormat="1" x14ac:dyDescent="0.35"/>
    <row r="14592" customFormat="1" x14ac:dyDescent="0.35"/>
    <row r="14593" customFormat="1" x14ac:dyDescent="0.35"/>
    <row r="14594" customFormat="1" x14ac:dyDescent="0.35"/>
    <row r="14595" customFormat="1" x14ac:dyDescent="0.35"/>
    <row r="14596" customFormat="1" x14ac:dyDescent="0.35"/>
    <row r="14597" customFormat="1" x14ac:dyDescent="0.35"/>
    <row r="14598" customFormat="1" x14ac:dyDescent="0.35"/>
    <row r="14599" customFormat="1" x14ac:dyDescent="0.35"/>
    <row r="14600" customFormat="1" x14ac:dyDescent="0.35"/>
    <row r="14601" customFormat="1" x14ac:dyDescent="0.35"/>
    <row r="14602" customFormat="1" x14ac:dyDescent="0.35"/>
    <row r="14603" customFormat="1" x14ac:dyDescent="0.35"/>
    <row r="14604" customFormat="1" x14ac:dyDescent="0.35"/>
    <row r="14605" customFormat="1" x14ac:dyDescent="0.35"/>
    <row r="14606" customFormat="1" x14ac:dyDescent="0.35"/>
    <row r="14607" customFormat="1" x14ac:dyDescent="0.35"/>
    <row r="14608" customFormat="1" x14ac:dyDescent="0.35"/>
    <row r="14609" customFormat="1" x14ac:dyDescent="0.35"/>
    <row r="14610" customFormat="1" x14ac:dyDescent="0.35"/>
    <row r="14611" customFormat="1" x14ac:dyDescent="0.35"/>
    <row r="14612" customFormat="1" x14ac:dyDescent="0.35"/>
    <row r="14613" customFormat="1" x14ac:dyDescent="0.35"/>
    <row r="14614" customFormat="1" x14ac:dyDescent="0.35"/>
    <row r="14615" customFormat="1" x14ac:dyDescent="0.35"/>
    <row r="14616" customFormat="1" x14ac:dyDescent="0.35"/>
    <row r="14617" customFormat="1" x14ac:dyDescent="0.35"/>
    <row r="14618" customFormat="1" x14ac:dyDescent="0.35"/>
    <row r="14619" customFormat="1" x14ac:dyDescent="0.35"/>
    <row r="14620" customFormat="1" x14ac:dyDescent="0.35"/>
    <row r="14621" customFormat="1" x14ac:dyDescent="0.35"/>
    <row r="14622" customFormat="1" x14ac:dyDescent="0.35"/>
    <row r="14623" customFormat="1" x14ac:dyDescent="0.35"/>
    <row r="14624" customFormat="1" x14ac:dyDescent="0.35"/>
    <row r="14625" customFormat="1" x14ac:dyDescent="0.35"/>
    <row r="14626" customFormat="1" x14ac:dyDescent="0.35"/>
    <row r="14627" customFormat="1" x14ac:dyDescent="0.35"/>
    <row r="14628" customFormat="1" x14ac:dyDescent="0.35"/>
    <row r="14629" customFormat="1" x14ac:dyDescent="0.35"/>
    <row r="14630" customFormat="1" x14ac:dyDescent="0.35"/>
    <row r="14631" customFormat="1" x14ac:dyDescent="0.35"/>
    <row r="14632" customFormat="1" x14ac:dyDescent="0.35"/>
    <row r="14633" customFormat="1" x14ac:dyDescent="0.35"/>
    <row r="14634" customFormat="1" x14ac:dyDescent="0.35"/>
    <row r="14635" customFormat="1" x14ac:dyDescent="0.35"/>
    <row r="14636" customFormat="1" x14ac:dyDescent="0.35"/>
    <row r="14637" customFormat="1" x14ac:dyDescent="0.35"/>
    <row r="14638" customFormat="1" x14ac:dyDescent="0.35"/>
    <row r="14639" customFormat="1" x14ac:dyDescent="0.35"/>
    <row r="14640" customFormat="1" x14ac:dyDescent="0.35"/>
    <row r="14641" customFormat="1" x14ac:dyDescent="0.35"/>
    <row r="14642" customFormat="1" x14ac:dyDescent="0.35"/>
    <row r="14643" customFormat="1" x14ac:dyDescent="0.35"/>
    <row r="14644" customFormat="1" x14ac:dyDescent="0.35"/>
    <row r="14645" customFormat="1" x14ac:dyDescent="0.35"/>
    <row r="14646" customFormat="1" x14ac:dyDescent="0.35"/>
    <row r="14647" customFormat="1" x14ac:dyDescent="0.35"/>
    <row r="14648" customFormat="1" x14ac:dyDescent="0.35"/>
    <row r="14649" customFormat="1" x14ac:dyDescent="0.35"/>
    <row r="14650" customFormat="1" x14ac:dyDescent="0.35"/>
    <row r="14651" customFormat="1" x14ac:dyDescent="0.35"/>
    <row r="14652" customFormat="1" x14ac:dyDescent="0.35"/>
    <row r="14653" customFormat="1" x14ac:dyDescent="0.35"/>
    <row r="14654" customFormat="1" x14ac:dyDescent="0.35"/>
    <row r="14655" customFormat="1" x14ac:dyDescent="0.35"/>
    <row r="14656" customFormat="1" x14ac:dyDescent="0.35"/>
    <row r="14657" customFormat="1" x14ac:dyDescent="0.35"/>
    <row r="14658" customFormat="1" x14ac:dyDescent="0.35"/>
    <row r="14659" customFormat="1" x14ac:dyDescent="0.35"/>
    <row r="14660" customFormat="1" x14ac:dyDescent="0.35"/>
    <row r="14661" customFormat="1" x14ac:dyDescent="0.35"/>
    <row r="14662" customFormat="1" x14ac:dyDescent="0.35"/>
    <row r="14663" customFormat="1" x14ac:dyDescent="0.35"/>
    <row r="14664" customFormat="1" x14ac:dyDescent="0.35"/>
    <row r="14665" customFormat="1" x14ac:dyDescent="0.35"/>
    <row r="14666" customFormat="1" x14ac:dyDescent="0.35"/>
    <row r="14667" customFormat="1" x14ac:dyDescent="0.35"/>
    <row r="14668" customFormat="1" x14ac:dyDescent="0.35"/>
    <row r="14669" customFormat="1" x14ac:dyDescent="0.35"/>
    <row r="14670" customFormat="1" x14ac:dyDescent="0.35"/>
    <row r="14671" customFormat="1" x14ac:dyDescent="0.35"/>
    <row r="14672" customFormat="1" x14ac:dyDescent="0.35"/>
    <row r="14673" customFormat="1" x14ac:dyDescent="0.35"/>
    <row r="14674" customFormat="1" x14ac:dyDescent="0.35"/>
    <row r="14675" customFormat="1" x14ac:dyDescent="0.35"/>
    <row r="14676" customFormat="1" x14ac:dyDescent="0.35"/>
    <row r="14677" customFormat="1" x14ac:dyDescent="0.35"/>
    <row r="14678" customFormat="1" x14ac:dyDescent="0.35"/>
    <row r="14679" customFormat="1" x14ac:dyDescent="0.35"/>
    <row r="14680" customFormat="1" x14ac:dyDescent="0.35"/>
    <row r="14681" customFormat="1" x14ac:dyDescent="0.35"/>
    <row r="14682" customFormat="1" x14ac:dyDescent="0.35"/>
    <row r="14683" customFormat="1" x14ac:dyDescent="0.35"/>
    <row r="14684" customFormat="1" x14ac:dyDescent="0.35"/>
    <row r="14685" customFormat="1" x14ac:dyDescent="0.35"/>
    <row r="14686" customFormat="1" x14ac:dyDescent="0.35"/>
    <row r="14687" customFormat="1" x14ac:dyDescent="0.35"/>
    <row r="14688" customFormat="1" x14ac:dyDescent="0.35"/>
    <row r="14689" customFormat="1" x14ac:dyDescent="0.35"/>
    <row r="14690" customFormat="1" x14ac:dyDescent="0.35"/>
    <row r="14691" customFormat="1" x14ac:dyDescent="0.35"/>
    <row r="14692" customFormat="1" x14ac:dyDescent="0.35"/>
    <row r="14693" customFormat="1" x14ac:dyDescent="0.35"/>
    <row r="14694" customFormat="1" x14ac:dyDescent="0.35"/>
    <row r="14695" customFormat="1" x14ac:dyDescent="0.35"/>
    <row r="14696" customFormat="1" x14ac:dyDescent="0.35"/>
    <row r="14697" customFormat="1" x14ac:dyDescent="0.35"/>
    <row r="14698" customFormat="1" x14ac:dyDescent="0.35"/>
    <row r="14699" customFormat="1" x14ac:dyDescent="0.35"/>
    <row r="14700" customFormat="1" x14ac:dyDescent="0.35"/>
    <row r="14701" customFormat="1" x14ac:dyDescent="0.35"/>
    <row r="14702" customFormat="1" x14ac:dyDescent="0.35"/>
    <row r="14703" customFormat="1" x14ac:dyDescent="0.35"/>
    <row r="14704" customFormat="1" x14ac:dyDescent="0.35"/>
    <row r="14705" customFormat="1" x14ac:dyDescent="0.35"/>
    <row r="14706" customFormat="1" x14ac:dyDescent="0.35"/>
    <row r="14707" customFormat="1" x14ac:dyDescent="0.35"/>
    <row r="14708" customFormat="1" x14ac:dyDescent="0.35"/>
    <row r="14709" customFormat="1" x14ac:dyDescent="0.35"/>
    <row r="14710" customFormat="1" x14ac:dyDescent="0.35"/>
    <row r="14711" customFormat="1" x14ac:dyDescent="0.35"/>
    <row r="14712" customFormat="1" x14ac:dyDescent="0.35"/>
    <row r="14713" customFormat="1" x14ac:dyDescent="0.35"/>
    <row r="14714" customFormat="1" x14ac:dyDescent="0.35"/>
    <row r="14715" customFormat="1" x14ac:dyDescent="0.35"/>
    <row r="14716" customFormat="1" x14ac:dyDescent="0.35"/>
    <row r="14717" customFormat="1" x14ac:dyDescent="0.35"/>
    <row r="14718" customFormat="1" x14ac:dyDescent="0.35"/>
    <row r="14719" customFormat="1" x14ac:dyDescent="0.35"/>
    <row r="14720" customFormat="1" x14ac:dyDescent="0.35"/>
    <row r="14721" customFormat="1" x14ac:dyDescent="0.35"/>
    <row r="14722" customFormat="1" x14ac:dyDescent="0.35"/>
    <row r="14723" customFormat="1" x14ac:dyDescent="0.35"/>
    <row r="14724" customFormat="1" x14ac:dyDescent="0.35"/>
    <row r="14725" customFormat="1" x14ac:dyDescent="0.35"/>
    <row r="14726" customFormat="1" x14ac:dyDescent="0.35"/>
    <row r="14727" customFormat="1" x14ac:dyDescent="0.35"/>
    <row r="14728" customFormat="1" x14ac:dyDescent="0.35"/>
    <row r="14729" customFormat="1" x14ac:dyDescent="0.35"/>
    <row r="14730" customFormat="1" x14ac:dyDescent="0.35"/>
    <row r="14731" customFormat="1" x14ac:dyDescent="0.35"/>
    <row r="14732" customFormat="1" x14ac:dyDescent="0.35"/>
    <row r="14733" customFormat="1" x14ac:dyDescent="0.35"/>
    <row r="14734" customFormat="1" x14ac:dyDescent="0.35"/>
    <row r="14735" customFormat="1" x14ac:dyDescent="0.35"/>
    <row r="14736" customFormat="1" x14ac:dyDescent="0.35"/>
    <row r="14737" customFormat="1" x14ac:dyDescent="0.35"/>
    <row r="14738" customFormat="1" x14ac:dyDescent="0.35"/>
    <row r="14739" customFormat="1" x14ac:dyDescent="0.35"/>
    <row r="14740" customFormat="1" x14ac:dyDescent="0.35"/>
    <row r="14741" customFormat="1" x14ac:dyDescent="0.35"/>
    <row r="14742" customFormat="1" x14ac:dyDescent="0.35"/>
    <row r="14743" customFormat="1" x14ac:dyDescent="0.35"/>
    <row r="14744" customFormat="1" x14ac:dyDescent="0.35"/>
    <row r="14745" customFormat="1" x14ac:dyDescent="0.35"/>
    <row r="14746" customFormat="1" x14ac:dyDescent="0.35"/>
    <row r="14747" customFormat="1" x14ac:dyDescent="0.35"/>
    <row r="14748" customFormat="1" x14ac:dyDescent="0.35"/>
    <row r="14749" customFormat="1" x14ac:dyDescent="0.35"/>
    <row r="14750" customFormat="1" x14ac:dyDescent="0.35"/>
    <row r="14751" customFormat="1" x14ac:dyDescent="0.35"/>
    <row r="14752" customFormat="1" x14ac:dyDescent="0.35"/>
    <row r="14753" customFormat="1" x14ac:dyDescent="0.35"/>
    <row r="14754" customFormat="1" x14ac:dyDescent="0.35"/>
    <row r="14755" customFormat="1" x14ac:dyDescent="0.35"/>
    <row r="14756" customFormat="1" x14ac:dyDescent="0.35"/>
    <row r="14757" customFormat="1" x14ac:dyDescent="0.35"/>
    <row r="14758" customFormat="1" x14ac:dyDescent="0.35"/>
    <row r="14759" customFormat="1" x14ac:dyDescent="0.35"/>
    <row r="14760" customFormat="1" x14ac:dyDescent="0.35"/>
    <row r="14761" customFormat="1" x14ac:dyDescent="0.35"/>
    <row r="14762" customFormat="1" x14ac:dyDescent="0.35"/>
    <row r="14763" customFormat="1" x14ac:dyDescent="0.35"/>
    <row r="14764" customFormat="1" x14ac:dyDescent="0.35"/>
    <row r="14765" customFormat="1" x14ac:dyDescent="0.35"/>
    <row r="14766" customFormat="1" x14ac:dyDescent="0.35"/>
    <row r="14767" customFormat="1" x14ac:dyDescent="0.35"/>
    <row r="14768" customFormat="1" x14ac:dyDescent="0.35"/>
    <row r="14769" customFormat="1" x14ac:dyDescent="0.35"/>
    <row r="14770" customFormat="1" x14ac:dyDescent="0.35"/>
    <row r="14771" customFormat="1" x14ac:dyDescent="0.35"/>
    <row r="14772" customFormat="1" x14ac:dyDescent="0.35"/>
    <row r="14773" customFormat="1" x14ac:dyDescent="0.35"/>
    <row r="14774" customFormat="1" x14ac:dyDescent="0.35"/>
    <row r="14775" customFormat="1" x14ac:dyDescent="0.35"/>
    <row r="14776" customFormat="1" x14ac:dyDescent="0.35"/>
    <row r="14777" customFormat="1" x14ac:dyDescent="0.35"/>
    <row r="14778" customFormat="1" x14ac:dyDescent="0.35"/>
    <row r="14779" customFormat="1" x14ac:dyDescent="0.35"/>
    <row r="14780" customFormat="1" x14ac:dyDescent="0.35"/>
    <row r="14781" customFormat="1" x14ac:dyDescent="0.35"/>
    <row r="14782" customFormat="1" x14ac:dyDescent="0.35"/>
    <row r="14783" customFormat="1" x14ac:dyDescent="0.35"/>
    <row r="14784" customFormat="1" x14ac:dyDescent="0.35"/>
    <row r="14785" customFormat="1" x14ac:dyDescent="0.35"/>
    <row r="14786" customFormat="1" x14ac:dyDescent="0.35"/>
    <row r="14787" customFormat="1" x14ac:dyDescent="0.35"/>
    <row r="14788" customFormat="1" x14ac:dyDescent="0.35"/>
    <row r="14789" customFormat="1" x14ac:dyDescent="0.35"/>
    <row r="14790" customFormat="1" x14ac:dyDescent="0.35"/>
    <row r="14791" customFormat="1" x14ac:dyDescent="0.35"/>
    <row r="14792" customFormat="1" x14ac:dyDescent="0.35"/>
    <row r="14793" customFormat="1" x14ac:dyDescent="0.35"/>
    <row r="14794" customFormat="1" x14ac:dyDescent="0.35"/>
    <row r="14795" customFormat="1" x14ac:dyDescent="0.35"/>
    <row r="14796" customFormat="1" x14ac:dyDescent="0.35"/>
    <row r="14797" customFormat="1" x14ac:dyDescent="0.35"/>
    <row r="14798" customFormat="1" x14ac:dyDescent="0.35"/>
    <row r="14799" customFormat="1" x14ac:dyDescent="0.35"/>
    <row r="14800" customFormat="1" x14ac:dyDescent="0.35"/>
    <row r="14801" customFormat="1" x14ac:dyDescent="0.35"/>
    <row r="14802" customFormat="1" x14ac:dyDescent="0.35"/>
    <row r="14803" customFormat="1" x14ac:dyDescent="0.35"/>
    <row r="14804" customFormat="1" x14ac:dyDescent="0.35"/>
    <row r="14805" customFormat="1" x14ac:dyDescent="0.35"/>
    <row r="14806" customFormat="1" x14ac:dyDescent="0.35"/>
    <row r="14807" customFormat="1" x14ac:dyDescent="0.35"/>
    <row r="14808" customFormat="1" x14ac:dyDescent="0.35"/>
    <row r="14809" customFormat="1" x14ac:dyDescent="0.35"/>
    <row r="14810" customFormat="1" x14ac:dyDescent="0.35"/>
    <row r="14811" customFormat="1" x14ac:dyDescent="0.35"/>
    <row r="14812" customFormat="1" x14ac:dyDescent="0.35"/>
    <row r="14813" customFormat="1" x14ac:dyDescent="0.35"/>
    <row r="14814" customFormat="1" x14ac:dyDescent="0.35"/>
    <row r="14815" customFormat="1" x14ac:dyDescent="0.35"/>
    <row r="14816" customFormat="1" x14ac:dyDescent="0.35"/>
    <row r="14817" customFormat="1" x14ac:dyDescent="0.35"/>
    <row r="14818" customFormat="1" x14ac:dyDescent="0.35"/>
    <row r="14819" customFormat="1" x14ac:dyDescent="0.35"/>
    <row r="14820" customFormat="1" x14ac:dyDescent="0.35"/>
    <row r="14821" customFormat="1" x14ac:dyDescent="0.35"/>
    <row r="14822" customFormat="1" x14ac:dyDescent="0.35"/>
    <row r="14823" customFormat="1" x14ac:dyDescent="0.35"/>
    <row r="14824" customFormat="1" x14ac:dyDescent="0.35"/>
    <row r="14825" customFormat="1" x14ac:dyDescent="0.35"/>
    <row r="14826" customFormat="1" x14ac:dyDescent="0.35"/>
    <row r="14827" customFormat="1" x14ac:dyDescent="0.35"/>
    <row r="14828" customFormat="1" x14ac:dyDescent="0.35"/>
    <row r="14829" customFormat="1" x14ac:dyDescent="0.35"/>
    <row r="14830" customFormat="1" x14ac:dyDescent="0.35"/>
    <row r="14831" customFormat="1" x14ac:dyDescent="0.35"/>
    <row r="14832" customFormat="1" x14ac:dyDescent="0.35"/>
    <row r="14833" customFormat="1" x14ac:dyDescent="0.35"/>
    <row r="14834" customFormat="1" x14ac:dyDescent="0.35"/>
    <row r="14835" customFormat="1" x14ac:dyDescent="0.35"/>
    <row r="14836" customFormat="1" x14ac:dyDescent="0.35"/>
    <row r="14837" customFormat="1" x14ac:dyDescent="0.35"/>
    <row r="14838" customFormat="1" x14ac:dyDescent="0.35"/>
    <row r="14839" customFormat="1" x14ac:dyDescent="0.35"/>
    <row r="14840" customFormat="1" x14ac:dyDescent="0.35"/>
    <row r="14841" customFormat="1" x14ac:dyDescent="0.35"/>
    <row r="14842" customFormat="1" x14ac:dyDescent="0.35"/>
    <row r="14843" customFormat="1" x14ac:dyDescent="0.35"/>
    <row r="14844" customFormat="1" x14ac:dyDescent="0.35"/>
    <row r="14845" customFormat="1" x14ac:dyDescent="0.35"/>
    <row r="14846" customFormat="1" x14ac:dyDescent="0.35"/>
    <row r="14847" customFormat="1" x14ac:dyDescent="0.35"/>
    <row r="14848" customFormat="1" x14ac:dyDescent="0.35"/>
    <row r="14849" customFormat="1" x14ac:dyDescent="0.35"/>
    <row r="14850" customFormat="1" x14ac:dyDescent="0.35"/>
    <row r="14851" customFormat="1" x14ac:dyDescent="0.35"/>
    <row r="14852" customFormat="1" x14ac:dyDescent="0.35"/>
    <row r="14853" customFormat="1" x14ac:dyDescent="0.35"/>
    <row r="14854" customFormat="1" x14ac:dyDescent="0.35"/>
    <row r="14855" customFormat="1" x14ac:dyDescent="0.35"/>
    <row r="14856" customFormat="1" x14ac:dyDescent="0.35"/>
    <row r="14857" customFormat="1" x14ac:dyDescent="0.35"/>
    <row r="14858" customFormat="1" x14ac:dyDescent="0.35"/>
    <row r="14859" customFormat="1" x14ac:dyDescent="0.35"/>
    <row r="14860" customFormat="1" x14ac:dyDescent="0.35"/>
    <row r="14861" customFormat="1" x14ac:dyDescent="0.35"/>
    <row r="14862" customFormat="1" x14ac:dyDescent="0.35"/>
    <row r="14863" customFormat="1" x14ac:dyDescent="0.35"/>
    <row r="14864" customFormat="1" x14ac:dyDescent="0.35"/>
    <row r="14865" customFormat="1" x14ac:dyDescent="0.35"/>
    <row r="14866" customFormat="1" x14ac:dyDescent="0.35"/>
    <row r="14867" customFormat="1" x14ac:dyDescent="0.35"/>
    <row r="14868" customFormat="1" x14ac:dyDescent="0.35"/>
    <row r="14869" customFormat="1" x14ac:dyDescent="0.35"/>
    <row r="14870" customFormat="1" x14ac:dyDescent="0.35"/>
    <row r="14871" customFormat="1" x14ac:dyDescent="0.35"/>
    <row r="14872" customFormat="1" x14ac:dyDescent="0.35"/>
    <row r="14873" customFormat="1" x14ac:dyDescent="0.35"/>
    <row r="14874" customFormat="1" x14ac:dyDescent="0.35"/>
    <row r="14875" customFormat="1" x14ac:dyDescent="0.35"/>
    <row r="14876" customFormat="1" x14ac:dyDescent="0.35"/>
    <row r="14877" customFormat="1" x14ac:dyDescent="0.35"/>
    <row r="14878" customFormat="1" x14ac:dyDescent="0.35"/>
    <row r="14879" customFormat="1" x14ac:dyDescent="0.35"/>
    <row r="14880" customFormat="1" x14ac:dyDescent="0.35"/>
    <row r="14881" customFormat="1" x14ac:dyDescent="0.35"/>
    <row r="14882" customFormat="1" x14ac:dyDescent="0.35"/>
    <row r="14883" customFormat="1" x14ac:dyDescent="0.35"/>
    <row r="14884" customFormat="1" x14ac:dyDescent="0.35"/>
    <row r="14885" customFormat="1" x14ac:dyDescent="0.35"/>
    <row r="14886" customFormat="1" x14ac:dyDescent="0.35"/>
    <row r="14887" customFormat="1" x14ac:dyDescent="0.35"/>
    <row r="14888" customFormat="1" x14ac:dyDescent="0.35"/>
    <row r="14889" customFormat="1" x14ac:dyDescent="0.35"/>
    <row r="14890" customFormat="1" x14ac:dyDescent="0.35"/>
    <row r="14891" customFormat="1" x14ac:dyDescent="0.35"/>
    <row r="14892" customFormat="1" x14ac:dyDescent="0.35"/>
    <row r="14893" customFormat="1" x14ac:dyDescent="0.35"/>
    <row r="14894" customFormat="1" x14ac:dyDescent="0.35"/>
    <row r="14895" customFormat="1" x14ac:dyDescent="0.35"/>
    <row r="14896" customFormat="1" x14ac:dyDescent="0.35"/>
    <row r="14897" customFormat="1" x14ac:dyDescent="0.35"/>
    <row r="14898" customFormat="1" x14ac:dyDescent="0.35"/>
    <row r="14899" customFormat="1" x14ac:dyDescent="0.35"/>
    <row r="14900" customFormat="1" x14ac:dyDescent="0.35"/>
    <row r="14901" customFormat="1" x14ac:dyDescent="0.35"/>
    <row r="14902" customFormat="1" x14ac:dyDescent="0.35"/>
    <row r="14903" customFormat="1" x14ac:dyDescent="0.35"/>
    <row r="14904" customFormat="1" x14ac:dyDescent="0.35"/>
    <row r="14905" customFormat="1" x14ac:dyDescent="0.35"/>
    <row r="14906" customFormat="1" x14ac:dyDescent="0.35"/>
    <row r="14907" customFormat="1" x14ac:dyDescent="0.35"/>
    <row r="14908" customFormat="1" x14ac:dyDescent="0.35"/>
    <row r="14909" customFormat="1" x14ac:dyDescent="0.35"/>
    <row r="14910" customFormat="1" x14ac:dyDescent="0.35"/>
    <row r="14911" customFormat="1" x14ac:dyDescent="0.35"/>
    <row r="14912" customFormat="1" x14ac:dyDescent="0.35"/>
    <row r="14913" customFormat="1" x14ac:dyDescent="0.35"/>
    <row r="14914" customFormat="1" x14ac:dyDescent="0.35"/>
    <row r="14915" customFormat="1" x14ac:dyDescent="0.35"/>
    <row r="14916" customFormat="1" x14ac:dyDescent="0.35"/>
    <row r="14917" customFormat="1" x14ac:dyDescent="0.35"/>
    <row r="14918" customFormat="1" x14ac:dyDescent="0.35"/>
    <row r="14919" customFormat="1" x14ac:dyDescent="0.35"/>
    <row r="14920" customFormat="1" x14ac:dyDescent="0.35"/>
    <row r="14921" customFormat="1" x14ac:dyDescent="0.35"/>
    <row r="14922" customFormat="1" x14ac:dyDescent="0.35"/>
    <row r="14923" customFormat="1" x14ac:dyDescent="0.35"/>
    <row r="14924" customFormat="1" x14ac:dyDescent="0.35"/>
    <row r="14925" customFormat="1" x14ac:dyDescent="0.35"/>
    <row r="14926" customFormat="1" x14ac:dyDescent="0.35"/>
    <row r="14927" customFormat="1" x14ac:dyDescent="0.35"/>
    <row r="14928" customFormat="1" x14ac:dyDescent="0.35"/>
    <row r="14929" customFormat="1" x14ac:dyDescent="0.35"/>
    <row r="14930" customFormat="1" x14ac:dyDescent="0.35"/>
    <row r="14931" customFormat="1" x14ac:dyDescent="0.35"/>
    <row r="14932" customFormat="1" x14ac:dyDescent="0.35"/>
    <row r="14933" customFormat="1" x14ac:dyDescent="0.35"/>
    <row r="14934" customFormat="1" x14ac:dyDescent="0.35"/>
    <row r="14935" customFormat="1" x14ac:dyDescent="0.35"/>
    <row r="14936" customFormat="1" x14ac:dyDescent="0.35"/>
    <row r="14937" customFormat="1" x14ac:dyDescent="0.35"/>
    <row r="14938" customFormat="1" x14ac:dyDescent="0.35"/>
    <row r="14939" customFormat="1" x14ac:dyDescent="0.35"/>
    <row r="14940" customFormat="1" x14ac:dyDescent="0.35"/>
    <row r="14941" customFormat="1" x14ac:dyDescent="0.35"/>
    <row r="14942" customFormat="1" x14ac:dyDescent="0.35"/>
    <row r="14943" customFormat="1" x14ac:dyDescent="0.35"/>
    <row r="14944" customFormat="1" x14ac:dyDescent="0.35"/>
    <row r="14945" customFormat="1" x14ac:dyDescent="0.35"/>
    <row r="14946" customFormat="1" x14ac:dyDescent="0.35"/>
    <row r="14947" customFormat="1" x14ac:dyDescent="0.35"/>
    <row r="14948" customFormat="1" x14ac:dyDescent="0.35"/>
    <row r="14949" customFormat="1" x14ac:dyDescent="0.35"/>
    <row r="14950" customFormat="1" x14ac:dyDescent="0.35"/>
    <row r="14951" customFormat="1" x14ac:dyDescent="0.35"/>
    <row r="14952" customFormat="1" x14ac:dyDescent="0.35"/>
    <row r="14953" customFormat="1" x14ac:dyDescent="0.35"/>
    <row r="14954" customFormat="1" x14ac:dyDescent="0.35"/>
    <row r="14955" customFormat="1" x14ac:dyDescent="0.35"/>
    <row r="14956" customFormat="1" x14ac:dyDescent="0.35"/>
    <row r="14957" customFormat="1" x14ac:dyDescent="0.35"/>
    <row r="14958" customFormat="1" x14ac:dyDescent="0.35"/>
    <row r="14959" customFormat="1" x14ac:dyDescent="0.35"/>
    <row r="14960" customFormat="1" x14ac:dyDescent="0.35"/>
    <row r="14961" customFormat="1" x14ac:dyDescent="0.35"/>
    <row r="14962" customFormat="1" x14ac:dyDescent="0.35"/>
    <row r="14963" customFormat="1" x14ac:dyDescent="0.35"/>
    <row r="14964" customFormat="1" x14ac:dyDescent="0.35"/>
    <row r="14965" customFormat="1" x14ac:dyDescent="0.35"/>
    <row r="14966" customFormat="1" x14ac:dyDescent="0.35"/>
    <row r="14967" customFormat="1" x14ac:dyDescent="0.35"/>
    <row r="14968" customFormat="1" x14ac:dyDescent="0.35"/>
    <row r="14969" customFormat="1" x14ac:dyDescent="0.35"/>
    <row r="14970" customFormat="1" x14ac:dyDescent="0.35"/>
    <row r="14971" customFormat="1" x14ac:dyDescent="0.35"/>
    <row r="14972" customFormat="1" x14ac:dyDescent="0.35"/>
    <row r="14973" customFormat="1" x14ac:dyDescent="0.35"/>
    <row r="14974" customFormat="1" x14ac:dyDescent="0.35"/>
    <row r="14975" customFormat="1" x14ac:dyDescent="0.35"/>
    <row r="14976" customFormat="1" x14ac:dyDescent="0.35"/>
    <row r="14977" customFormat="1" x14ac:dyDescent="0.35"/>
    <row r="14978" customFormat="1" x14ac:dyDescent="0.35"/>
    <row r="14979" customFormat="1" x14ac:dyDescent="0.35"/>
    <row r="14980" customFormat="1" x14ac:dyDescent="0.35"/>
    <row r="14981" customFormat="1" x14ac:dyDescent="0.35"/>
    <row r="14982" customFormat="1" x14ac:dyDescent="0.35"/>
    <row r="14983" customFormat="1" x14ac:dyDescent="0.35"/>
    <row r="14984" customFormat="1" x14ac:dyDescent="0.35"/>
    <row r="14985" customFormat="1" x14ac:dyDescent="0.35"/>
    <row r="14986" customFormat="1" x14ac:dyDescent="0.35"/>
    <row r="14987" customFormat="1" x14ac:dyDescent="0.35"/>
    <row r="14988" customFormat="1" x14ac:dyDescent="0.35"/>
    <row r="14989" customFormat="1" x14ac:dyDescent="0.35"/>
    <row r="14990" customFormat="1" x14ac:dyDescent="0.35"/>
    <row r="14991" customFormat="1" x14ac:dyDescent="0.35"/>
    <row r="14992" customFormat="1" x14ac:dyDescent="0.35"/>
    <row r="14993" customFormat="1" x14ac:dyDescent="0.35"/>
    <row r="14994" customFormat="1" x14ac:dyDescent="0.35"/>
    <row r="14995" customFormat="1" x14ac:dyDescent="0.35"/>
    <row r="14996" customFormat="1" x14ac:dyDescent="0.35"/>
    <row r="14997" customFormat="1" x14ac:dyDescent="0.35"/>
    <row r="14998" customFormat="1" x14ac:dyDescent="0.35"/>
    <row r="14999" customFormat="1" x14ac:dyDescent="0.35"/>
    <row r="15000" customFormat="1" x14ac:dyDescent="0.35"/>
    <row r="15001" customFormat="1" x14ac:dyDescent="0.35"/>
    <row r="15002" customFormat="1" x14ac:dyDescent="0.35"/>
    <row r="15003" customFormat="1" x14ac:dyDescent="0.35"/>
    <row r="15004" customFormat="1" x14ac:dyDescent="0.35"/>
    <row r="15005" customFormat="1" x14ac:dyDescent="0.35"/>
    <row r="15006" customFormat="1" x14ac:dyDescent="0.35"/>
    <row r="15007" customFormat="1" x14ac:dyDescent="0.35"/>
    <row r="15008" customFormat="1" x14ac:dyDescent="0.35"/>
    <row r="15009" customFormat="1" x14ac:dyDescent="0.35"/>
    <row r="15010" customFormat="1" x14ac:dyDescent="0.35"/>
    <row r="15011" customFormat="1" x14ac:dyDescent="0.35"/>
    <row r="15012" customFormat="1" x14ac:dyDescent="0.35"/>
    <row r="15013" customFormat="1" x14ac:dyDescent="0.35"/>
    <row r="15014" customFormat="1" x14ac:dyDescent="0.35"/>
    <row r="15015" customFormat="1" x14ac:dyDescent="0.35"/>
    <row r="15016" customFormat="1" x14ac:dyDescent="0.35"/>
    <row r="15017" customFormat="1" x14ac:dyDescent="0.35"/>
    <row r="15018" customFormat="1" x14ac:dyDescent="0.35"/>
    <row r="15019" customFormat="1" x14ac:dyDescent="0.35"/>
    <row r="15020" customFormat="1" x14ac:dyDescent="0.35"/>
    <row r="15021" customFormat="1" x14ac:dyDescent="0.35"/>
    <row r="15022" customFormat="1" x14ac:dyDescent="0.35"/>
    <row r="15023" customFormat="1" x14ac:dyDescent="0.35"/>
    <row r="15024" customFormat="1" x14ac:dyDescent="0.35"/>
    <row r="15025" customFormat="1" x14ac:dyDescent="0.35"/>
    <row r="15026" customFormat="1" x14ac:dyDescent="0.35"/>
    <row r="15027" customFormat="1" x14ac:dyDescent="0.35"/>
    <row r="15028" customFormat="1" x14ac:dyDescent="0.35"/>
    <row r="15029" customFormat="1" x14ac:dyDescent="0.35"/>
    <row r="15030" customFormat="1" x14ac:dyDescent="0.35"/>
    <row r="15031" customFormat="1" x14ac:dyDescent="0.35"/>
    <row r="15032" customFormat="1" x14ac:dyDescent="0.35"/>
    <row r="15033" customFormat="1" x14ac:dyDescent="0.35"/>
    <row r="15034" customFormat="1" x14ac:dyDescent="0.35"/>
    <row r="15035" customFormat="1" x14ac:dyDescent="0.35"/>
    <row r="15036" customFormat="1" x14ac:dyDescent="0.35"/>
    <row r="15037" customFormat="1" x14ac:dyDescent="0.35"/>
    <row r="15038" customFormat="1" x14ac:dyDescent="0.35"/>
    <row r="15039" customFormat="1" x14ac:dyDescent="0.35"/>
    <row r="15040" customFormat="1" x14ac:dyDescent="0.35"/>
    <row r="15041" customFormat="1" x14ac:dyDescent="0.35"/>
    <row r="15042" customFormat="1" x14ac:dyDescent="0.35"/>
    <row r="15043" customFormat="1" x14ac:dyDescent="0.35"/>
    <row r="15044" customFormat="1" x14ac:dyDescent="0.35"/>
    <row r="15045" customFormat="1" x14ac:dyDescent="0.35"/>
    <row r="15046" customFormat="1" x14ac:dyDescent="0.35"/>
    <row r="15047" customFormat="1" x14ac:dyDescent="0.35"/>
    <row r="15048" customFormat="1" x14ac:dyDescent="0.35"/>
    <row r="15049" customFormat="1" x14ac:dyDescent="0.35"/>
    <row r="15050" customFormat="1" x14ac:dyDescent="0.35"/>
    <row r="15051" customFormat="1" x14ac:dyDescent="0.35"/>
    <row r="15052" customFormat="1" x14ac:dyDescent="0.35"/>
    <row r="15053" customFormat="1" x14ac:dyDescent="0.35"/>
    <row r="15054" customFormat="1" x14ac:dyDescent="0.35"/>
    <row r="15055" customFormat="1" x14ac:dyDescent="0.35"/>
    <row r="15056" customFormat="1" x14ac:dyDescent="0.35"/>
    <row r="15057" customFormat="1" x14ac:dyDescent="0.35"/>
    <row r="15058" customFormat="1" x14ac:dyDescent="0.35"/>
    <row r="15059" customFormat="1" x14ac:dyDescent="0.35"/>
    <row r="15060" customFormat="1" x14ac:dyDescent="0.35"/>
    <row r="15061" customFormat="1" x14ac:dyDescent="0.35"/>
    <row r="15062" customFormat="1" x14ac:dyDescent="0.35"/>
    <row r="15063" customFormat="1" x14ac:dyDescent="0.35"/>
    <row r="15064" customFormat="1" x14ac:dyDescent="0.35"/>
    <row r="15065" customFormat="1" x14ac:dyDescent="0.35"/>
    <row r="15066" customFormat="1" x14ac:dyDescent="0.35"/>
    <row r="15067" customFormat="1" x14ac:dyDescent="0.35"/>
    <row r="15068" customFormat="1" x14ac:dyDescent="0.35"/>
    <row r="15069" customFormat="1" x14ac:dyDescent="0.35"/>
    <row r="15070" customFormat="1" x14ac:dyDescent="0.35"/>
    <row r="15071" customFormat="1" x14ac:dyDescent="0.35"/>
    <row r="15072" customFormat="1" x14ac:dyDescent="0.35"/>
    <row r="15073" customFormat="1" x14ac:dyDescent="0.35"/>
    <row r="15074" customFormat="1" x14ac:dyDescent="0.35"/>
    <row r="15075" customFormat="1" x14ac:dyDescent="0.35"/>
    <row r="15076" customFormat="1" x14ac:dyDescent="0.35"/>
    <row r="15077" customFormat="1" x14ac:dyDescent="0.35"/>
    <row r="15078" customFormat="1" x14ac:dyDescent="0.35"/>
    <row r="15079" customFormat="1" x14ac:dyDescent="0.35"/>
    <row r="15080" customFormat="1" x14ac:dyDescent="0.35"/>
    <row r="15081" customFormat="1" x14ac:dyDescent="0.35"/>
    <row r="15082" customFormat="1" x14ac:dyDescent="0.35"/>
    <row r="15083" customFormat="1" x14ac:dyDescent="0.35"/>
    <row r="15084" customFormat="1" x14ac:dyDescent="0.35"/>
    <row r="15085" customFormat="1" x14ac:dyDescent="0.35"/>
    <row r="15086" customFormat="1" x14ac:dyDescent="0.35"/>
    <row r="15087" customFormat="1" x14ac:dyDescent="0.35"/>
    <row r="15088" customFormat="1" x14ac:dyDescent="0.35"/>
    <row r="15089" customFormat="1" x14ac:dyDescent="0.35"/>
    <row r="15090" customFormat="1" x14ac:dyDescent="0.35"/>
    <row r="15091" customFormat="1" x14ac:dyDescent="0.35"/>
    <row r="15092" customFormat="1" x14ac:dyDescent="0.35"/>
    <row r="15093" customFormat="1" x14ac:dyDescent="0.35"/>
    <row r="15094" customFormat="1" x14ac:dyDescent="0.35"/>
    <row r="15095" customFormat="1" x14ac:dyDescent="0.35"/>
    <row r="15096" customFormat="1" x14ac:dyDescent="0.35"/>
    <row r="15097" customFormat="1" x14ac:dyDescent="0.35"/>
    <row r="15098" customFormat="1" x14ac:dyDescent="0.35"/>
    <row r="15099" customFormat="1" x14ac:dyDescent="0.35"/>
    <row r="15100" customFormat="1" x14ac:dyDescent="0.35"/>
    <row r="15101" customFormat="1" x14ac:dyDescent="0.35"/>
    <row r="15102" customFormat="1" x14ac:dyDescent="0.35"/>
    <row r="15103" customFormat="1" x14ac:dyDescent="0.35"/>
    <row r="15104" customFormat="1" x14ac:dyDescent="0.35"/>
    <row r="15105" customFormat="1" x14ac:dyDescent="0.35"/>
    <row r="15106" customFormat="1" x14ac:dyDescent="0.35"/>
    <row r="15107" customFormat="1" x14ac:dyDescent="0.35"/>
    <row r="15108" customFormat="1" x14ac:dyDescent="0.35"/>
    <row r="15109" customFormat="1" x14ac:dyDescent="0.35"/>
    <row r="15110" customFormat="1" x14ac:dyDescent="0.35"/>
    <row r="15111" customFormat="1" x14ac:dyDescent="0.35"/>
    <row r="15112" customFormat="1" x14ac:dyDescent="0.35"/>
    <row r="15113" customFormat="1" x14ac:dyDescent="0.35"/>
    <row r="15114" customFormat="1" x14ac:dyDescent="0.35"/>
    <row r="15115" customFormat="1" x14ac:dyDescent="0.35"/>
    <row r="15116" customFormat="1" x14ac:dyDescent="0.35"/>
    <row r="15117" customFormat="1" x14ac:dyDescent="0.35"/>
    <row r="15118" customFormat="1" x14ac:dyDescent="0.35"/>
    <row r="15119" customFormat="1" x14ac:dyDescent="0.35"/>
    <row r="15120" customFormat="1" x14ac:dyDescent="0.35"/>
    <row r="15121" customFormat="1" x14ac:dyDescent="0.35"/>
    <row r="15122" customFormat="1" x14ac:dyDescent="0.35"/>
    <row r="15123" customFormat="1" x14ac:dyDescent="0.35"/>
    <row r="15124" customFormat="1" x14ac:dyDescent="0.35"/>
    <row r="15125" customFormat="1" x14ac:dyDescent="0.35"/>
    <row r="15126" customFormat="1" x14ac:dyDescent="0.35"/>
    <row r="15127" customFormat="1" x14ac:dyDescent="0.35"/>
    <row r="15128" customFormat="1" x14ac:dyDescent="0.35"/>
    <row r="15129" customFormat="1" x14ac:dyDescent="0.35"/>
    <row r="15130" customFormat="1" x14ac:dyDescent="0.35"/>
    <row r="15131" customFormat="1" x14ac:dyDescent="0.35"/>
    <row r="15132" customFormat="1" x14ac:dyDescent="0.35"/>
    <row r="15133" customFormat="1" x14ac:dyDescent="0.35"/>
    <row r="15134" customFormat="1" x14ac:dyDescent="0.35"/>
    <row r="15135" customFormat="1" x14ac:dyDescent="0.35"/>
    <row r="15136" customFormat="1" x14ac:dyDescent="0.35"/>
    <row r="15137" customFormat="1" x14ac:dyDescent="0.35"/>
    <row r="15138" customFormat="1" x14ac:dyDescent="0.35"/>
    <row r="15139" customFormat="1" x14ac:dyDescent="0.35"/>
    <row r="15140" customFormat="1" x14ac:dyDescent="0.35"/>
    <row r="15141" customFormat="1" x14ac:dyDescent="0.35"/>
    <row r="15142" customFormat="1" x14ac:dyDescent="0.35"/>
    <row r="15143" customFormat="1" x14ac:dyDescent="0.35"/>
    <row r="15144" customFormat="1" x14ac:dyDescent="0.35"/>
    <row r="15145" customFormat="1" x14ac:dyDescent="0.35"/>
    <row r="15146" customFormat="1" x14ac:dyDescent="0.35"/>
    <row r="15147" customFormat="1" x14ac:dyDescent="0.35"/>
    <row r="15148" customFormat="1" x14ac:dyDescent="0.35"/>
    <row r="15149" customFormat="1" x14ac:dyDescent="0.35"/>
    <row r="15150" customFormat="1" x14ac:dyDescent="0.35"/>
    <row r="15151" customFormat="1" x14ac:dyDescent="0.35"/>
    <row r="15152" customFormat="1" x14ac:dyDescent="0.35"/>
    <row r="15153" customFormat="1" x14ac:dyDescent="0.35"/>
    <row r="15154" customFormat="1" x14ac:dyDescent="0.35"/>
    <row r="15155" customFormat="1" x14ac:dyDescent="0.35"/>
    <row r="15156" customFormat="1" x14ac:dyDescent="0.35"/>
    <row r="15157" customFormat="1" x14ac:dyDescent="0.35"/>
    <row r="15158" customFormat="1" x14ac:dyDescent="0.35"/>
    <row r="15159" customFormat="1" x14ac:dyDescent="0.35"/>
    <row r="15160" customFormat="1" x14ac:dyDescent="0.35"/>
    <row r="15161" customFormat="1" x14ac:dyDescent="0.35"/>
    <row r="15162" customFormat="1" x14ac:dyDescent="0.35"/>
    <row r="15163" customFormat="1" x14ac:dyDescent="0.35"/>
    <row r="15164" customFormat="1" x14ac:dyDescent="0.35"/>
    <row r="15165" customFormat="1" x14ac:dyDescent="0.35"/>
    <row r="15166" customFormat="1" x14ac:dyDescent="0.35"/>
    <row r="15167" customFormat="1" x14ac:dyDescent="0.35"/>
    <row r="15168" customFormat="1" x14ac:dyDescent="0.35"/>
    <row r="15169" customFormat="1" x14ac:dyDescent="0.35"/>
    <row r="15170" customFormat="1" x14ac:dyDescent="0.35"/>
    <row r="15171" customFormat="1" x14ac:dyDescent="0.35"/>
    <row r="15172" customFormat="1" x14ac:dyDescent="0.35"/>
    <row r="15173" customFormat="1" x14ac:dyDescent="0.35"/>
    <row r="15174" customFormat="1" x14ac:dyDescent="0.35"/>
    <row r="15175" customFormat="1" x14ac:dyDescent="0.35"/>
    <row r="15176" customFormat="1" x14ac:dyDescent="0.35"/>
    <row r="15177" customFormat="1" x14ac:dyDescent="0.35"/>
    <row r="15178" customFormat="1" x14ac:dyDescent="0.35"/>
    <row r="15179" customFormat="1" x14ac:dyDescent="0.35"/>
    <row r="15180" customFormat="1" x14ac:dyDescent="0.35"/>
    <row r="15181" customFormat="1" x14ac:dyDescent="0.35"/>
    <row r="15182" customFormat="1" x14ac:dyDescent="0.35"/>
    <row r="15183" customFormat="1" x14ac:dyDescent="0.35"/>
    <row r="15184" customFormat="1" x14ac:dyDescent="0.35"/>
    <row r="15185" customFormat="1" x14ac:dyDescent="0.35"/>
    <row r="15186" customFormat="1" x14ac:dyDescent="0.35"/>
    <row r="15187" customFormat="1" x14ac:dyDescent="0.35"/>
    <row r="15188" customFormat="1" x14ac:dyDescent="0.35"/>
    <row r="15189" customFormat="1" x14ac:dyDescent="0.35"/>
    <row r="15190" customFormat="1" x14ac:dyDescent="0.35"/>
    <row r="15191" customFormat="1" x14ac:dyDescent="0.35"/>
    <row r="15192" customFormat="1" x14ac:dyDescent="0.35"/>
    <row r="15193" customFormat="1" x14ac:dyDescent="0.35"/>
    <row r="15194" customFormat="1" x14ac:dyDescent="0.35"/>
    <row r="15195" customFormat="1" x14ac:dyDescent="0.35"/>
    <row r="15196" customFormat="1" x14ac:dyDescent="0.35"/>
    <row r="15197" customFormat="1" x14ac:dyDescent="0.35"/>
    <row r="15198" customFormat="1" x14ac:dyDescent="0.35"/>
    <row r="15199" customFormat="1" x14ac:dyDescent="0.35"/>
    <row r="15200" customFormat="1" x14ac:dyDescent="0.35"/>
    <row r="15201" customFormat="1" x14ac:dyDescent="0.35"/>
    <row r="15202" customFormat="1" x14ac:dyDescent="0.35"/>
    <row r="15203" customFormat="1" x14ac:dyDescent="0.35"/>
    <row r="15204" customFormat="1" x14ac:dyDescent="0.35"/>
    <row r="15205" customFormat="1" x14ac:dyDescent="0.35"/>
    <row r="15206" customFormat="1" x14ac:dyDescent="0.35"/>
    <row r="15207" customFormat="1" x14ac:dyDescent="0.35"/>
    <row r="15208" customFormat="1" x14ac:dyDescent="0.35"/>
    <row r="15209" customFormat="1" x14ac:dyDescent="0.35"/>
    <row r="15210" customFormat="1" x14ac:dyDescent="0.35"/>
    <row r="15211" customFormat="1" x14ac:dyDescent="0.35"/>
    <row r="15212" customFormat="1" x14ac:dyDescent="0.35"/>
    <row r="15213" customFormat="1" x14ac:dyDescent="0.35"/>
    <row r="15214" customFormat="1" x14ac:dyDescent="0.35"/>
    <row r="15215" customFormat="1" x14ac:dyDescent="0.35"/>
    <row r="15216" customFormat="1" x14ac:dyDescent="0.35"/>
    <row r="15217" customFormat="1" x14ac:dyDescent="0.35"/>
    <row r="15218" customFormat="1" x14ac:dyDescent="0.35"/>
    <row r="15219" customFormat="1" x14ac:dyDescent="0.35"/>
    <row r="15220" customFormat="1" x14ac:dyDescent="0.35"/>
    <row r="15221" customFormat="1" x14ac:dyDescent="0.35"/>
    <row r="15222" customFormat="1" x14ac:dyDescent="0.35"/>
    <row r="15223" customFormat="1" x14ac:dyDescent="0.35"/>
    <row r="15224" customFormat="1" x14ac:dyDescent="0.35"/>
    <row r="15225" customFormat="1" x14ac:dyDescent="0.35"/>
    <row r="15226" customFormat="1" x14ac:dyDescent="0.35"/>
    <row r="15227" customFormat="1" x14ac:dyDescent="0.35"/>
    <row r="15228" customFormat="1" x14ac:dyDescent="0.35"/>
    <row r="15229" customFormat="1" x14ac:dyDescent="0.35"/>
    <row r="15230" customFormat="1" x14ac:dyDescent="0.35"/>
    <row r="15231" customFormat="1" x14ac:dyDescent="0.35"/>
    <row r="15232" customFormat="1" x14ac:dyDescent="0.35"/>
    <row r="15233" customFormat="1" x14ac:dyDescent="0.35"/>
    <row r="15234" customFormat="1" x14ac:dyDescent="0.35"/>
    <row r="15235" customFormat="1" x14ac:dyDescent="0.35"/>
    <row r="15236" customFormat="1" x14ac:dyDescent="0.35"/>
    <row r="15237" customFormat="1" x14ac:dyDescent="0.35"/>
    <row r="15238" customFormat="1" x14ac:dyDescent="0.35"/>
    <row r="15239" customFormat="1" x14ac:dyDescent="0.35"/>
    <row r="15240" customFormat="1" x14ac:dyDescent="0.35"/>
    <row r="15241" customFormat="1" x14ac:dyDescent="0.35"/>
    <row r="15242" customFormat="1" x14ac:dyDescent="0.35"/>
    <row r="15243" customFormat="1" x14ac:dyDescent="0.35"/>
    <row r="15244" customFormat="1" x14ac:dyDescent="0.35"/>
    <row r="15245" customFormat="1" x14ac:dyDescent="0.35"/>
    <row r="15246" customFormat="1" x14ac:dyDescent="0.35"/>
    <row r="15247" customFormat="1" x14ac:dyDescent="0.35"/>
    <row r="15248" customFormat="1" x14ac:dyDescent="0.35"/>
    <row r="15249" customFormat="1" x14ac:dyDescent="0.35"/>
    <row r="15250" customFormat="1" x14ac:dyDescent="0.35"/>
    <row r="15251" customFormat="1" x14ac:dyDescent="0.35"/>
    <row r="15252" customFormat="1" x14ac:dyDescent="0.35"/>
    <row r="15253" customFormat="1" x14ac:dyDescent="0.35"/>
    <row r="15254" customFormat="1" x14ac:dyDescent="0.35"/>
    <row r="15255" customFormat="1" x14ac:dyDescent="0.35"/>
    <row r="15256" customFormat="1" x14ac:dyDescent="0.35"/>
    <row r="15257" customFormat="1" x14ac:dyDescent="0.35"/>
    <row r="15258" customFormat="1" x14ac:dyDescent="0.35"/>
    <row r="15259" customFormat="1" x14ac:dyDescent="0.35"/>
    <row r="15260" customFormat="1" x14ac:dyDescent="0.35"/>
    <row r="15261" customFormat="1" x14ac:dyDescent="0.35"/>
    <row r="15262" customFormat="1" x14ac:dyDescent="0.35"/>
    <row r="15263" customFormat="1" x14ac:dyDescent="0.35"/>
    <row r="15264" customFormat="1" x14ac:dyDescent="0.35"/>
    <row r="15265" customFormat="1" x14ac:dyDescent="0.35"/>
    <row r="15266" customFormat="1" x14ac:dyDescent="0.35"/>
    <row r="15267" customFormat="1" x14ac:dyDescent="0.35"/>
    <row r="15268" customFormat="1" x14ac:dyDescent="0.35"/>
    <row r="15269" customFormat="1" x14ac:dyDescent="0.35"/>
    <row r="15270" customFormat="1" x14ac:dyDescent="0.35"/>
    <row r="15271" customFormat="1" x14ac:dyDescent="0.35"/>
    <row r="15272" customFormat="1" x14ac:dyDescent="0.35"/>
    <row r="15273" customFormat="1" x14ac:dyDescent="0.35"/>
    <row r="15274" customFormat="1" x14ac:dyDescent="0.35"/>
    <row r="15275" customFormat="1" x14ac:dyDescent="0.35"/>
    <row r="15276" customFormat="1" x14ac:dyDescent="0.35"/>
    <row r="15277" customFormat="1" x14ac:dyDescent="0.35"/>
    <row r="15278" customFormat="1" x14ac:dyDescent="0.35"/>
    <row r="15279" customFormat="1" x14ac:dyDescent="0.35"/>
    <row r="15280" customFormat="1" x14ac:dyDescent="0.35"/>
    <row r="15281" customFormat="1" x14ac:dyDescent="0.35"/>
    <row r="15282" customFormat="1" x14ac:dyDescent="0.35"/>
    <row r="15283" customFormat="1" x14ac:dyDescent="0.35"/>
    <row r="15284" customFormat="1" x14ac:dyDescent="0.35"/>
    <row r="15285" customFormat="1" x14ac:dyDescent="0.35"/>
    <row r="15286" customFormat="1" x14ac:dyDescent="0.35"/>
    <row r="15287" customFormat="1" x14ac:dyDescent="0.35"/>
    <row r="15288" customFormat="1" x14ac:dyDescent="0.35"/>
    <row r="15289" customFormat="1" x14ac:dyDescent="0.35"/>
    <row r="15290" customFormat="1" x14ac:dyDescent="0.35"/>
    <row r="15291" customFormat="1" x14ac:dyDescent="0.35"/>
    <row r="15292" customFormat="1" x14ac:dyDescent="0.35"/>
    <row r="15293" customFormat="1" x14ac:dyDescent="0.35"/>
    <row r="15294" customFormat="1" x14ac:dyDescent="0.35"/>
    <row r="15295" customFormat="1" x14ac:dyDescent="0.35"/>
    <row r="15296" customFormat="1" x14ac:dyDescent="0.35"/>
    <row r="15297" customFormat="1" x14ac:dyDescent="0.35"/>
    <row r="15298" customFormat="1" x14ac:dyDescent="0.35"/>
    <row r="15299" customFormat="1" x14ac:dyDescent="0.35"/>
    <row r="15300" customFormat="1" x14ac:dyDescent="0.35"/>
    <row r="15301" customFormat="1" x14ac:dyDescent="0.35"/>
    <row r="15302" customFormat="1" x14ac:dyDescent="0.35"/>
    <row r="15303" customFormat="1" x14ac:dyDescent="0.35"/>
    <row r="15304" customFormat="1" x14ac:dyDescent="0.35"/>
    <row r="15305" customFormat="1" x14ac:dyDescent="0.35"/>
    <row r="15306" customFormat="1" x14ac:dyDescent="0.35"/>
    <row r="15307" customFormat="1" x14ac:dyDescent="0.35"/>
    <row r="15308" customFormat="1" x14ac:dyDescent="0.35"/>
    <row r="15309" customFormat="1" x14ac:dyDescent="0.35"/>
    <row r="15310" customFormat="1" x14ac:dyDescent="0.35"/>
    <row r="15311" customFormat="1" x14ac:dyDescent="0.35"/>
    <row r="15312" customFormat="1" x14ac:dyDescent="0.35"/>
    <row r="15313" customFormat="1" x14ac:dyDescent="0.35"/>
    <row r="15314" customFormat="1" x14ac:dyDescent="0.35"/>
    <row r="15315" customFormat="1" x14ac:dyDescent="0.35"/>
    <row r="15316" customFormat="1" x14ac:dyDescent="0.35"/>
    <row r="15317" customFormat="1" x14ac:dyDescent="0.35"/>
    <row r="15318" customFormat="1" x14ac:dyDescent="0.35"/>
    <row r="15319" customFormat="1" x14ac:dyDescent="0.35"/>
    <row r="15320" customFormat="1" x14ac:dyDescent="0.35"/>
    <row r="15321" customFormat="1" x14ac:dyDescent="0.35"/>
    <row r="15322" customFormat="1" x14ac:dyDescent="0.35"/>
    <row r="15323" customFormat="1" x14ac:dyDescent="0.35"/>
    <row r="15324" customFormat="1" x14ac:dyDescent="0.35"/>
    <row r="15325" customFormat="1" x14ac:dyDescent="0.35"/>
    <row r="15326" customFormat="1" x14ac:dyDescent="0.35"/>
    <row r="15327" customFormat="1" x14ac:dyDescent="0.35"/>
    <row r="15328" customFormat="1" x14ac:dyDescent="0.35"/>
    <row r="15329" customFormat="1" x14ac:dyDescent="0.35"/>
    <row r="15330" customFormat="1" x14ac:dyDescent="0.35"/>
    <row r="15331" customFormat="1" x14ac:dyDescent="0.35"/>
    <row r="15332" customFormat="1" x14ac:dyDescent="0.35"/>
    <row r="15333" customFormat="1" x14ac:dyDescent="0.35"/>
    <row r="15334" customFormat="1" x14ac:dyDescent="0.35"/>
    <row r="15335" customFormat="1" x14ac:dyDescent="0.35"/>
    <row r="15336" customFormat="1" x14ac:dyDescent="0.35"/>
    <row r="15337" customFormat="1" x14ac:dyDescent="0.35"/>
    <row r="15338" customFormat="1" x14ac:dyDescent="0.35"/>
    <row r="15339" customFormat="1" x14ac:dyDescent="0.35"/>
    <row r="15340" customFormat="1" x14ac:dyDescent="0.35"/>
    <row r="15341" customFormat="1" x14ac:dyDescent="0.35"/>
    <row r="15342" customFormat="1" x14ac:dyDescent="0.35"/>
    <row r="15343" customFormat="1" x14ac:dyDescent="0.35"/>
    <row r="15344" customFormat="1" x14ac:dyDescent="0.35"/>
    <row r="15345" customFormat="1" x14ac:dyDescent="0.35"/>
    <row r="15346" customFormat="1" x14ac:dyDescent="0.35"/>
    <row r="15347" customFormat="1" x14ac:dyDescent="0.35"/>
    <row r="15348" customFormat="1" x14ac:dyDescent="0.35"/>
    <row r="15349" customFormat="1" x14ac:dyDescent="0.35"/>
    <row r="15350" customFormat="1" x14ac:dyDescent="0.35"/>
    <row r="15351" customFormat="1" x14ac:dyDescent="0.35"/>
    <row r="15352" customFormat="1" x14ac:dyDescent="0.35"/>
    <row r="15353" customFormat="1" x14ac:dyDescent="0.35"/>
    <row r="15354" customFormat="1" x14ac:dyDescent="0.35"/>
    <row r="15355" customFormat="1" x14ac:dyDescent="0.35"/>
    <row r="15356" customFormat="1" x14ac:dyDescent="0.35"/>
    <row r="15357" customFormat="1" x14ac:dyDescent="0.35"/>
    <row r="15358" customFormat="1" x14ac:dyDescent="0.35"/>
    <row r="15359" customFormat="1" x14ac:dyDescent="0.35"/>
    <row r="15360" customFormat="1" x14ac:dyDescent="0.35"/>
    <row r="15361" customFormat="1" x14ac:dyDescent="0.35"/>
    <row r="15362" customFormat="1" x14ac:dyDescent="0.35"/>
    <row r="15363" customFormat="1" x14ac:dyDescent="0.35"/>
    <row r="15364" customFormat="1" x14ac:dyDescent="0.35"/>
    <row r="15365" customFormat="1" x14ac:dyDescent="0.35"/>
    <row r="15366" customFormat="1" x14ac:dyDescent="0.35"/>
    <row r="15367" customFormat="1" x14ac:dyDescent="0.35"/>
    <row r="15368" customFormat="1" x14ac:dyDescent="0.35"/>
    <row r="15369" customFormat="1" x14ac:dyDescent="0.35"/>
    <row r="15370" customFormat="1" x14ac:dyDescent="0.35"/>
    <row r="15371" customFormat="1" x14ac:dyDescent="0.35"/>
    <row r="15372" customFormat="1" x14ac:dyDescent="0.35"/>
    <row r="15373" customFormat="1" x14ac:dyDescent="0.35"/>
    <row r="15374" customFormat="1" x14ac:dyDescent="0.35"/>
    <row r="15375" customFormat="1" x14ac:dyDescent="0.35"/>
    <row r="15376" customFormat="1" x14ac:dyDescent="0.35"/>
    <row r="15377" customFormat="1" x14ac:dyDescent="0.35"/>
    <row r="15378" customFormat="1" x14ac:dyDescent="0.35"/>
    <row r="15379" customFormat="1" x14ac:dyDescent="0.35"/>
    <row r="15380" customFormat="1" x14ac:dyDescent="0.35"/>
    <row r="15381" customFormat="1" x14ac:dyDescent="0.35"/>
    <row r="15382" customFormat="1" x14ac:dyDescent="0.35"/>
    <row r="15383" customFormat="1" x14ac:dyDescent="0.35"/>
    <row r="15384" customFormat="1" x14ac:dyDescent="0.35"/>
    <row r="15385" customFormat="1" x14ac:dyDescent="0.35"/>
    <row r="15386" customFormat="1" x14ac:dyDescent="0.35"/>
    <row r="15387" customFormat="1" x14ac:dyDescent="0.35"/>
    <row r="15388" customFormat="1" x14ac:dyDescent="0.35"/>
    <row r="15389" customFormat="1" x14ac:dyDescent="0.35"/>
    <row r="15390" customFormat="1" x14ac:dyDescent="0.35"/>
    <row r="15391" customFormat="1" x14ac:dyDescent="0.35"/>
    <row r="15392" customFormat="1" x14ac:dyDescent="0.35"/>
    <row r="15393" customFormat="1" x14ac:dyDescent="0.35"/>
    <row r="15394" customFormat="1" x14ac:dyDescent="0.35"/>
    <row r="15395" customFormat="1" x14ac:dyDescent="0.35"/>
    <row r="15396" customFormat="1" x14ac:dyDescent="0.35"/>
    <row r="15397" customFormat="1" x14ac:dyDescent="0.35"/>
    <row r="15398" customFormat="1" x14ac:dyDescent="0.35"/>
    <row r="15399" customFormat="1" x14ac:dyDescent="0.35"/>
    <row r="15400" customFormat="1" x14ac:dyDescent="0.35"/>
    <row r="15401" customFormat="1" x14ac:dyDescent="0.35"/>
    <row r="15402" customFormat="1" x14ac:dyDescent="0.35"/>
    <row r="15403" customFormat="1" x14ac:dyDescent="0.35"/>
    <row r="15404" customFormat="1" x14ac:dyDescent="0.35"/>
    <row r="15405" customFormat="1" x14ac:dyDescent="0.35"/>
    <row r="15406" customFormat="1" x14ac:dyDescent="0.35"/>
    <row r="15407" customFormat="1" x14ac:dyDescent="0.35"/>
    <row r="15408" customFormat="1" x14ac:dyDescent="0.35"/>
    <row r="15409" customFormat="1" x14ac:dyDescent="0.35"/>
    <row r="15410" customFormat="1" x14ac:dyDescent="0.35"/>
    <row r="15411" customFormat="1" x14ac:dyDescent="0.35"/>
    <row r="15412" customFormat="1" x14ac:dyDescent="0.35"/>
    <row r="15413" customFormat="1" x14ac:dyDescent="0.35"/>
    <row r="15414" customFormat="1" x14ac:dyDescent="0.35"/>
    <row r="15415" customFormat="1" x14ac:dyDescent="0.35"/>
    <row r="15416" customFormat="1" x14ac:dyDescent="0.35"/>
    <row r="15417" customFormat="1" x14ac:dyDescent="0.35"/>
    <row r="15418" customFormat="1" x14ac:dyDescent="0.35"/>
    <row r="15419" customFormat="1" x14ac:dyDescent="0.35"/>
    <row r="15420" customFormat="1" x14ac:dyDescent="0.35"/>
    <row r="15421" customFormat="1" x14ac:dyDescent="0.35"/>
    <row r="15422" customFormat="1" x14ac:dyDescent="0.35"/>
    <row r="15423" customFormat="1" x14ac:dyDescent="0.35"/>
    <row r="15424" customFormat="1" x14ac:dyDescent="0.35"/>
    <row r="15425" customFormat="1" x14ac:dyDescent="0.35"/>
    <row r="15426" customFormat="1" x14ac:dyDescent="0.35"/>
    <row r="15427" customFormat="1" x14ac:dyDescent="0.35"/>
    <row r="15428" customFormat="1" x14ac:dyDescent="0.35"/>
    <row r="15429" customFormat="1" x14ac:dyDescent="0.35"/>
    <row r="15430" customFormat="1" x14ac:dyDescent="0.35"/>
    <row r="15431" customFormat="1" x14ac:dyDescent="0.35"/>
    <row r="15432" customFormat="1" x14ac:dyDescent="0.35"/>
    <row r="15433" customFormat="1" x14ac:dyDescent="0.35"/>
    <row r="15434" customFormat="1" x14ac:dyDescent="0.35"/>
    <row r="15435" customFormat="1" x14ac:dyDescent="0.35"/>
    <row r="15436" customFormat="1" x14ac:dyDescent="0.35"/>
    <row r="15437" customFormat="1" x14ac:dyDescent="0.35"/>
    <row r="15438" customFormat="1" x14ac:dyDescent="0.35"/>
    <row r="15439" customFormat="1" x14ac:dyDescent="0.35"/>
    <row r="15440" customFormat="1" x14ac:dyDescent="0.35"/>
    <row r="15441" customFormat="1" x14ac:dyDescent="0.35"/>
    <row r="15442" customFormat="1" x14ac:dyDescent="0.35"/>
    <row r="15443" customFormat="1" x14ac:dyDescent="0.35"/>
    <row r="15444" customFormat="1" x14ac:dyDescent="0.35"/>
    <row r="15445" customFormat="1" x14ac:dyDescent="0.35"/>
    <row r="15446" customFormat="1" x14ac:dyDescent="0.35"/>
    <row r="15447" customFormat="1" x14ac:dyDescent="0.35"/>
    <row r="15448" customFormat="1" x14ac:dyDescent="0.35"/>
    <row r="15449" customFormat="1" x14ac:dyDescent="0.35"/>
    <row r="15450" customFormat="1" x14ac:dyDescent="0.35"/>
    <row r="15451" customFormat="1" x14ac:dyDescent="0.35"/>
    <row r="15452" customFormat="1" x14ac:dyDescent="0.35"/>
    <row r="15453" customFormat="1" x14ac:dyDescent="0.35"/>
    <row r="15454" customFormat="1" x14ac:dyDescent="0.35"/>
    <row r="15455" customFormat="1" x14ac:dyDescent="0.35"/>
    <row r="15456" customFormat="1" x14ac:dyDescent="0.35"/>
    <row r="15457" customFormat="1" x14ac:dyDescent="0.35"/>
    <row r="15458" customFormat="1" x14ac:dyDescent="0.35"/>
    <row r="15459" customFormat="1" x14ac:dyDescent="0.35"/>
    <row r="15460" customFormat="1" x14ac:dyDescent="0.35"/>
    <row r="15461" customFormat="1" x14ac:dyDescent="0.35"/>
    <row r="15462" customFormat="1" x14ac:dyDescent="0.35"/>
    <row r="15463" customFormat="1" x14ac:dyDescent="0.35"/>
    <row r="15464" customFormat="1" x14ac:dyDescent="0.35"/>
    <row r="15465" customFormat="1" x14ac:dyDescent="0.35"/>
    <row r="15466" customFormat="1" x14ac:dyDescent="0.35"/>
    <row r="15467" customFormat="1" x14ac:dyDescent="0.35"/>
    <row r="15468" customFormat="1" x14ac:dyDescent="0.35"/>
    <row r="15469" customFormat="1" x14ac:dyDescent="0.35"/>
    <row r="15470" customFormat="1" x14ac:dyDescent="0.35"/>
    <row r="15471" customFormat="1" x14ac:dyDescent="0.35"/>
    <row r="15472" customFormat="1" x14ac:dyDescent="0.35"/>
    <row r="15473" customFormat="1" x14ac:dyDescent="0.35"/>
    <row r="15474" customFormat="1" x14ac:dyDescent="0.35"/>
    <row r="15475" customFormat="1" x14ac:dyDescent="0.35"/>
    <row r="15476" customFormat="1" x14ac:dyDescent="0.35"/>
    <row r="15477" customFormat="1" x14ac:dyDescent="0.35"/>
    <row r="15478" customFormat="1" x14ac:dyDescent="0.35"/>
    <row r="15479" customFormat="1" x14ac:dyDescent="0.35"/>
    <row r="15480" customFormat="1" x14ac:dyDescent="0.35"/>
    <row r="15481" customFormat="1" x14ac:dyDescent="0.35"/>
    <row r="15482" customFormat="1" x14ac:dyDescent="0.35"/>
    <row r="15483" customFormat="1" x14ac:dyDescent="0.35"/>
    <row r="15484" customFormat="1" x14ac:dyDescent="0.35"/>
    <row r="15485" customFormat="1" x14ac:dyDescent="0.35"/>
    <row r="15486" customFormat="1" x14ac:dyDescent="0.35"/>
    <row r="15487" customFormat="1" x14ac:dyDescent="0.35"/>
    <row r="15488" customFormat="1" x14ac:dyDescent="0.35"/>
    <row r="15489" customFormat="1" x14ac:dyDescent="0.35"/>
    <row r="15490" customFormat="1" x14ac:dyDescent="0.35"/>
    <row r="15491" customFormat="1" x14ac:dyDescent="0.35"/>
    <row r="15492" customFormat="1" x14ac:dyDescent="0.35"/>
    <row r="15493" customFormat="1" x14ac:dyDescent="0.35"/>
    <row r="15494" customFormat="1" x14ac:dyDescent="0.35"/>
    <row r="15495" customFormat="1" x14ac:dyDescent="0.35"/>
    <row r="15496" customFormat="1" x14ac:dyDescent="0.35"/>
    <row r="15497" customFormat="1" x14ac:dyDescent="0.35"/>
    <row r="15498" customFormat="1" x14ac:dyDescent="0.35"/>
    <row r="15499" customFormat="1" x14ac:dyDescent="0.35"/>
    <row r="15500" customFormat="1" x14ac:dyDescent="0.35"/>
    <row r="15501" customFormat="1" x14ac:dyDescent="0.35"/>
    <row r="15502" customFormat="1" x14ac:dyDescent="0.35"/>
    <row r="15503" customFormat="1" x14ac:dyDescent="0.35"/>
    <row r="15504" customFormat="1" x14ac:dyDescent="0.35"/>
    <row r="15505" customFormat="1" x14ac:dyDescent="0.35"/>
    <row r="15506" customFormat="1" x14ac:dyDescent="0.35"/>
    <row r="15507" customFormat="1" x14ac:dyDescent="0.35"/>
    <row r="15508" customFormat="1" x14ac:dyDescent="0.35"/>
    <row r="15509" customFormat="1" x14ac:dyDescent="0.35"/>
    <row r="15510" customFormat="1" x14ac:dyDescent="0.35"/>
    <row r="15511" customFormat="1" x14ac:dyDescent="0.35"/>
    <row r="15512" customFormat="1" x14ac:dyDescent="0.35"/>
    <row r="15513" customFormat="1" x14ac:dyDescent="0.35"/>
    <row r="15514" customFormat="1" x14ac:dyDescent="0.35"/>
    <row r="15515" customFormat="1" x14ac:dyDescent="0.35"/>
    <row r="15516" customFormat="1" x14ac:dyDescent="0.35"/>
    <row r="15517" customFormat="1" x14ac:dyDescent="0.35"/>
    <row r="15518" customFormat="1" x14ac:dyDescent="0.35"/>
    <row r="15519" customFormat="1" x14ac:dyDescent="0.35"/>
    <row r="15520" customFormat="1" x14ac:dyDescent="0.35"/>
    <row r="15521" customFormat="1" x14ac:dyDescent="0.35"/>
    <row r="15522" customFormat="1" x14ac:dyDescent="0.35"/>
    <row r="15523" customFormat="1" x14ac:dyDescent="0.35"/>
    <row r="15524" customFormat="1" x14ac:dyDescent="0.35"/>
    <row r="15525" customFormat="1" x14ac:dyDescent="0.35"/>
    <row r="15526" customFormat="1" x14ac:dyDescent="0.35"/>
    <row r="15527" customFormat="1" x14ac:dyDescent="0.35"/>
    <row r="15528" customFormat="1" x14ac:dyDescent="0.35"/>
    <row r="15529" customFormat="1" x14ac:dyDescent="0.35"/>
    <row r="15530" customFormat="1" x14ac:dyDescent="0.35"/>
    <row r="15531" customFormat="1" x14ac:dyDescent="0.35"/>
    <row r="15532" customFormat="1" x14ac:dyDescent="0.35"/>
    <row r="15533" customFormat="1" x14ac:dyDescent="0.35"/>
    <row r="15534" customFormat="1" x14ac:dyDescent="0.35"/>
    <row r="15535" customFormat="1" x14ac:dyDescent="0.35"/>
    <row r="15536" customFormat="1" x14ac:dyDescent="0.35"/>
    <row r="15537" customFormat="1" x14ac:dyDescent="0.35"/>
    <row r="15538" customFormat="1" x14ac:dyDescent="0.35"/>
    <row r="15539" customFormat="1" x14ac:dyDescent="0.35"/>
    <row r="15540" customFormat="1" x14ac:dyDescent="0.35"/>
    <row r="15541" customFormat="1" x14ac:dyDescent="0.35"/>
    <row r="15542" customFormat="1" x14ac:dyDescent="0.35"/>
    <row r="15543" customFormat="1" x14ac:dyDescent="0.35"/>
    <row r="15544" customFormat="1" x14ac:dyDescent="0.35"/>
    <row r="15545" customFormat="1" x14ac:dyDescent="0.35"/>
    <row r="15546" customFormat="1" x14ac:dyDescent="0.35"/>
    <row r="15547" customFormat="1" x14ac:dyDescent="0.35"/>
    <row r="15548" customFormat="1" x14ac:dyDescent="0.35"/>
    <row r="15549" customFormat="1" x14ac:dyDescent="0.35"/>
    <row r="15550" customFormat="1" x14ac:dyDescent="0.35"/>
    <row r="15551" customFormat="1" x14ac:dyDescent="0.35"/>
    <row r="15552" customFormat="1" x14ac:dyDescent="0.35"/>
    <row r="15553" customFormat="1" x14ac:dyDescent="0.35"/>
    <row r="15554" customFormat="1" x14ac:dyDescent="0.35"/>
    <row r="15555" customFormat="1" x14ac:dyDescent="0.35"/>
    <row r="15556" customFormat="1" x14ac:dyDescent="0.35"/>
    <row r="15557" customFormat="1" x14ac:dyDescent="0.35"/>
    <row r="15558" customFormat="1" x14ac:dyDescent="0.35"/>
    <row r="15559" customFormat="1" x14ac:dyDescent="0.35"/>
    <row r="15560" customFormat="1" x14ac:dyDescent="0.35"/>
    <row r="15561" customFormat="1" x14ac:dyDescent="0.35"/>
    <row r="15562" customFormat="1" x14ac:dyDescent="0.35"/>
    <row r="15563" customFormat="1" x14ac:dyDescent="0.35"/>
    <row r="15564" customFormat="1" x14ac:dyDescent="0.35"/>
    <row r="15565" customFormat="1" x14ac:dyDescent="0.35"/>
    <row r="15566" customFormat="1" x14ac:dyDescent="0.35"/>
    <row r="15567" customFormat="1" x14ac:dyDescent="0.35"/>
    <row r="15568" customFormat="1" x14ac:dyDescent="0.35"/>
    <row r="15569" customFormat="1" x14ac:dyDescent="0.35"/>
    <row r="15570" customFormat="1" x14ac:dyDescent="0.35"/>
    <row r="15571" customFormat="1" x14ac:dyDescent="0.35"/>
    <row r="15572" customFormat="1" x14ac:dyDescent="0.35"/>
    <row r="15573" customFormat="1" x14ac:dyDescent="0.35"/>
    <row r="15574" customFormat="1" x14ac:dyDescent="0.35"/>
    <row r="15575" customFormat="1" x14ac:dyDescent="0.35"/>
    <row r="15576" customFormat="1" x14ac:dyDescent="0.35"/>
    <row r="15577" customFormat="1" x14ac:dyDescent="0.35"/>
    <row r="15578" customFormat="1" x14ac:dyDescent="0.35"/>
    <row r="15579" customFormat="1" x14ac:dyDescent="0.35"/>
    <row r="15580" customFormat="1" x14ac:dyDescent="0.35"/>
    <row r="15581" customFormat="1" x14ac:dyDescent="0.35"/>
    <row r="15582" customFormat="1" x14ac:dyDescent="0.35"/>
    <row r="15583" customFormat="1" x14ac:dyDescent="0.35"/>
    <row r="15584" customFormat="1" x14ac:dyDescent="0.35"/>
    <row r="15585" customFormat="1" x14ac:dyDescent="0.35"/>
    <row r="15586" customFormat="1" x14ac:dyDescent="0.35"/>
    <row r="15587" customFormat="1" x14ac:dyDescent="0.35"/>
    <row r="15588" customFormat="1" x14ac:dyDescent="0.35"/>
    <row r="15589" customFormat="1" x14ac:dyDescent="0.35"/>
    <row r="15590" customFormat="1" x14ac:dyDescent="0.35"/>
    <row r="15591" customFormat="1" x14ac:dyDescent="0.35"/>
    <row r="15592" customFormat="1" x14ac:dyDescent="0.35"/>
    <row r="15593" customFormat="1" x14ac:dyDescent="0.35"/>
    <row r="15594" customFormat="1" x14ac:dyDescent="0.35"/>
    <row r="15595" customFormat="1" x14ac:dyDescent="0.35"/>
    <row r="15596" customFormat="1" x14ac:dyDescent="0.35"/>
    <row r="15597" customFormat="1" x14ac:dyDescent="0.35"/>
    <row r="15598" customFormat="1" x14ac:dyDescent="0.35"/>
    <row r="15599" customFormat="1" x14ac:dyDescent="0.35"/>
    <row r="15600" customFormat="1" x14ac:dyDescent="0.35"/>
    <row r="15601" customFormat="1" x14ac:dyDescent="0.35"/>
    <row r="15602" customFormat="1" x14ac:dyDescent="0.35"/>
    <row r="15603" customFormat="1" x14ac:dyDescent="0.35"/>
    <row r="15604" customFormat="1" x14ac:dyDescent="0.35"/>
    <row r="15605" customFormat="1" x14ac:dyDescent="0.35"/>
    <row r="15606" customFormat="1" x14ac:dyDescent="0.35"/>
    <row r="15607" customFormat="1" x14ac:dyDescent="0.35"/>
    <row r="15608" customFormat="1" x14ac:dyDescent="0.35"/>
    <row r="15609" customFormat="1" x14ac:dyDescent="0.35"/>
    <row r="15610" customFormat="1" x14ac:dyDescent="0.35"/>
    <row r="15611" customFormat="1" x14ac:dyDescent="0.35"/>
    <row r="15612" customFormat="1" x14ac:dyDescent="0.35"/>
    <row r="15613" customFormat="1" x14ac:dyDescent="0.35"/>
    <row r="15614" customFormat="1" x14ac:dyDescent="0.35"/>
    <row r="15615" customFormat="1" x14ac:dyDescent="0.35"/>
    <row r="15616" customFormat="1" x14ac:dyDescent="0.35"/>
    <row r="15617" customFormat="1" x14ac:dyDescent="0.35"/>
    <row r="15618" customFormat="1" x14ac:dyDescent="0.35"/>
    <row r="15619" customFormat="1" x14ac:dyDescent="0.35"/>
    <row r="15620" customFormat="1" x14ac:dyDescent="0.35"/>
    <row r="15621" customFormat="1" x14ac:dyDescent="0.35"/>
    <row r="15622" customFormat="1" x14ac:dyDescent="0.35"/>
    <row r="15623" customFormat="1" x14ac:dyDescent="0.35"/>
    <row r="15624" customFormat="1" x14ac:dyDescent="0.35"/>
    <row r="15625" customFormat="1" x14ac:dyDescent="0.35"/>
    <row r="15626" customFormat="1" x14ac:dyDescent="0.35"/>
    <row r="15627" customFormat="1" x14ac:dyDescent="0.35"/>
    <row r="15628" customFormat="1" x14ac:dyDescent="0.35"/>
    <row r="15629" customFormat="1" x14ac:dyDescent="0.35"/>
    <row r="15630" customFormat="1" x14ac:dyDescent="0.35"/>
    <row r="15631" customFormat="1" x14ac:dyDescent="0.35"/>
    <row r="15632" customFormat="1" x14ac:dyDescent="0.35"/>
    <row r="15633" customFormat="1" x14ac:dyDescent="0.35"/>
    <row r="15634" customFormat="1" x14ac:dyDescent="0.35"/>
    <row r="15635" customFormat="1" x14ac:dyDescent="0.35"/>
    <row r="15636" customFormat="1" x14ac:dyDescent="0.35"/>
    <row r="15637" customFormat="1" x14ac:dyDescent="0.35"/>
    <row r="15638" customFormat="1" x14ac:dyDescent="0.35"/>
    <row r="15639" customFormat="1" x14ac:dyDescent="0.35"/>
    <row r="15640" customFormat="1" x14ac:dyDescent="0.35"/>
    <row r="15641" customFormat="1" x14ac:dyDescent="0.35"/>
    <row r="15642" customFormat="1" x14ac:dyDescent="0.35"/>
    <row r="15643" customFormat="1" x14ac:dyDescent="0.35"/>
    <row r="15644" customFormat="1" x14ac:dyDescent="0.35"/>
    <row r="15645" customFormat="1" x14ac:dyDescent="0.35"/>
    <row r="15646" customFormat="1" x14ac:dyDescent="0.35"/>
    <row r="15647" customFormat="1" x14ac:dyDescent="0.35"/>
    <row r="15648" customFormat="1" x14ac:dyDescent="0.35"/>
    <row r="15649" customFormat="1" x14ac:dyDescent="0.35"/>
    <row r="15650" customFormat="1" x14ac:dyDescent="0.35"/>
    <row r="15651" customFormat="1" x14ac:dyDescent="0.35"/>
    <row r="15652" customFormat="1" x14ac:dyDescent="0.35"/>
    <row r="15653" customFormat="1" x14ac:dyDescent="0.35"/>
    <row r="15654" customFormat="1" x14ac:dyDescent="0.35"/>
    <row r="15655" customFormat="1" x14ac:dyDescent="0.35"/>
    <row r="15656" customFormat="1" x14ac:dyDescent="0.35"/>
    <row r="15657" customFormat="1" x14ac:dyDescent="0.35"/>
    <row r="15658" customFormat="1" x14ac:dyDescent="0.35"/>
    <row r="15659" customFormat="1" x14ac:dyDescent="0.35"/>
    <row r="15660" customFormat="1" x14ac:dyDescent="0.35"/>
    <row r="15661" customFormat="1" x14ac:dyDescent="0.35"/>
    <row r="15662" customFormat="1" x14ac:dyDescent="0.35"/>
    <row r="15663" customFormat="1" x14ac:dyDescent="0.35"/>
    <row r="15664" customFormat="1" x14ac:dyDescent="0.35"/>
    <row r="15665" customFormat="1" x14ac:dyDescent="0.35"/>
    <row r="15666" customFormat="1" x14ac:dyDescent="0.35"/>
    <row r="15667" customFormat="1" x14ac:dyDescent="0.35"/>
    <row r="15668" customFormat="1" x14ac:dyDescent="0.35"/>
    <row r="15669" customFormat="1" x14ac:dyDescent="0.35"/>
    <row r="15670" customFormat="1" x14ac:dyDescent="0.35"/>
    <row r="15671" customFormat="1" x14ac:dyDescent="0.35"/>
    <row r="15672" customFormat="1" x14ac:dyDescent="0.35"/>
    <row r="15673" customFormat="1" x14ac:dyDescent="0.35"/>
    <row r="15674" customFormat="1" x14ac:dyDescent="0.35"/>
    <row r="15675" customFormat="1" x14ac:dyDescent="0.35"/>
    <row r="15676" customFormat="1" x14ac:dyDescent="0.35"/>
    <row r="15677" customFormat="1" x14ac:dyDescent="0.35"/>
    <row r="15678" customFormat="1" x14ac:dyDescent="0.35"/>
    <row r="15679" customFormat="1" x14ac:dyDescent="0.35"/>
    <row r="15680" customFormat="1" x14ac:dyDescent="0.35"/>
    <row r="15681" customFormat="1" x14ac:dyDescent="0.35"/>
    <row r="15682" customFormat="1" x14ac:dyDescent="0.35"/>
    <row r="15683" customFormat="1" x14ac:dyDescent="0.35"/>
    <row r="15684" customFormat="1" x14ac:dyDescent="0.35"/>
    <row r="15685" customFormat="1" x14ac:dyDescent="0.35"/>
    <row r="15686" customFormat="1" x14ac:dyDescent="0.35"/>
    <row r="15687" customFormat="1" x14ac:dyDescent="0.35"/>
    <row r="15688" customFormat="1" x14ac:dyDescent="0.35"/>
    <row r="15689" customFormat="1" x14ac:dyDescent="0.35"/>
    <row r="15690" customFormat="1" x14ac:dyDescent="0.35"/>
    <row r="15691" customFormat="1" x14ac:dyDescent="0.35"/>
    <row r="15692" customFormat="1" x14ac:dyDescent="0.35"/>
    <row r="15693" customFormat="1" x14ac:dyDescent="0.35"/>
    <row r="15694" customFormat="1" x14ac:dyDescent="0.35"/>
    <row r="15695" customFormat="1" x14ac:dyDescent="0.35"/>
    <row r="15696" customFormat="1" x14ac:dyDescent="0.35"/>
    <row r="15697" customFormat="1" x14ac:dyDescent="0.35"/>
    <row r="15698" customFormat="1" x14ac:dyDescent="0.35"/>
    <row r="15699" customFormat="1" x14ac:dyDescent="0.35"/>
    <row r="15700" customFormat="1" x14ac:dyDescent="0.35"/>
    <row r="15701" customFormat="1" x14ac:dyDescent="0.35"/>
    <row r="15702" customFormat="1" x14ac:dyDescent="0.35"/>
    <row r="15703" customFormat="1" x14ac:dyDescent="0.35"/>
    <row r="15704" customFormat="1" x14ac:dyDescent="0.35"/>
    <row r="15705" customFormat="1" x14ac:dyDescent="0.35"/>
    <row r="15706" customFormat="1" x14ac:dyDescent="0.35"/>
    <row r="15707" customFormat="1" x14ac:dyDescent="0.35"/>
    <row r="15708" customFormat="1" x14ac:dyDescent="0.35"/>
    <row r="15709" customFormat="1" x14ac:dyDescent="0.35"/>
    <row r="15710" customFormat="1" x14ac:dyDescent="0.35"/>
    <row r="15711" customFormat="1" x14ac:dyDescent="0.35"/>
    <row r="15712" customFormat="1" x14ac:dyDescent="0.35"/>
    <row r="15713" customFormat="1" x14ac:dyDescent="0.35"/>
    <row r="15714" customFormat="1" x14ac:dyDescent="0.35"/>
    <row r="15715" customFormat="1" x14ac:dyDescent="0.35"/>
    <row r="15716" customFormat="1" x14ac:dyDescent="0.35"/>
    <row r="15717" customFormat="1" x14ac:dyDescent="0.35"/>
    <row r="15718" customFormat="1" x14ac:dyDescent="0.35"/>
    <row r="15719" customFormat="1" x14ac:dyDescent="0.35"/>
    <row r="15720" customFormat="1" x14ac:dyDescent="0.35"/>
    <row r="15721" customFormat="1" x14ac:dyDescent="0.35"/>
    <row r="15722" customFormat="1" x14ac:dyDescent="0.35"/>
    <row r="15723" customFormat="1" x14ac:dyDescent="0.35"/>
    <row r="15724" customFormat="1" x14ac:dyDescent="0.35"/>
    <row r="15725" customFormat="1" x14ac:dyDescent="0.35"/>
    <row r="15726" customFormat="1" x14ac:dyDescent="0.35"/>
    <row r="15727" customFormat="1" x14ac:dyDescent="0.35"/>
    <row r="15728" customFormat="1" x14ac:dyDescent="0.35"/>
    <row r="15729" customFormat="1" x14ac:dyDescent="0.35"/>
    <row r="15730" customFormat="1" x14ac:dyDescent="0.35"/>
    <row r="15731" customFormat="1" x14ac:dyDescent="0.35"/>
    <row r="15732" customFormat="1" x14ac:dyDescent="0.35"/>
    <row r="15733" customFormat="1" x14ac:dyDescent="0.35"/>
    <row r="15734" customFormat="1" x14ac:dyDescent="0.35"/>
    <row r="15735" customFormat="1" x14ac:dyDescent="0.35"/>
    <row r="15736" customFormat="1" x14ac:dyDescent="0.35"/>
    <row r="15737" customFormat="1" x14ac:dyDescent="0.35"/>
    <row r="15738" customFormat="1" x14ac:dyDescent="0.35"/>
    <row r="15739" customFormat="1" x14ac:dyDescent="0.35"/>
    <row r="15740" customFormat="1" x14ac:dyDescent="0.35"/>
    <row r="15741" customFormat="1" x14ac:dyDescent="0.35"/>
    <row r="15742" customFormat="1" x14ac:dyDescent="0.35"/>
    <row r="15743" customFormat="1" x14ac:dyDescent="0.35"/>
    <row r="15744" customFormat="1" x14ac:dyDescent="0.35"/>
    <row r="15745" customFormat="1" x14ac:dyDescent="0.35"/>
    <row r="15746" customFormat="1" x14ac:dyDescent="0.35"/>
    <row r="15747" customFormat="1" x14ac:dyDescent="0.35"/>
    <row r="15748" customFormat="1" x14ac:dyDescent="0.35"/>
    <row r="15749" customFormat="1" x14ac:dyDescent="0.35"/>
    <row r="15750" customFormat="1" x14ac:dyDescent="0.35"/>
    <row r="15751" customFormat="1" x14ac:dyDescent="0.35"/>
    <row r="15752" customFormat="1" x14ac:dyDescent="0.35"/>
    <row r="15753" customFormat="1" x14ac:dyDescent="0.35"/>
    <row r="15754" customFormat="1" x14ac:dyDescent="0.35"/>
    <row r="15755" customFormat="1" x14ac:dyDescent="0.35"/>
    <row r="15756" customFormat="1" x14ac:dyDescent="0.35"/>
    <row r="15757" customFormat="1" x14ac:dyDescent="0.35"/>
    <row r="15758" customFormat="1" x14ac:dyDescent="0.35"/>
    <row r="15759" customFormat="1" x14ac:dyDescent="0.35"/>
    <row r="15760" customFormat="1" x14ac:dyDescent="0.35"/>
    <row r="15761" customFormat="1" x14ac:dyDescent="0.35"/>
    <row r="15762" customFormat="1" x14ac:dyDescent="0.35"/>
    <row r="15763" customFormat="1" x14ac:dyDescent="0.35"/>
    <row r="15764" customFormat="1" x14ac:dyDescent="0.35"/>
    <row r="15765" customFormat="1" x14ac:dyDescent="0.35"/>
    <row r="15766" customFormat="1" x14ac:dyDescent="0.35"/>
    <row r="15767" customFormat="1" x14ac:dyDescent="0.35"/>
    <row r="15768" customFormat="1" x14ac:dyDescent="0.35"/>
    <row r="15769" customFormat="1" x14ac:dyDescent="0.35"/>
    <row r="15770" customFormat="1" x14ac:dyDescent="0.35"/>
    <row r="15771" customFormat="1" x14ac:dyDescent="0.35"/>
    <row r="15772" customFormat="1" x14ac:dyDescent="0.35"/>
    <row r="15773" customFormat="1" x14ac:dyDescent="0.35"/>
    <row r="15774" customFormat="1" x14ac:dyDescent="0.35"/>
    <row r="15775" customFormat="1" x14ac:dyDescent="0.35"/>
    <row r="15776" customFormat="1" x14ac:dyDescent="0.35"/>
    <row r="15777" customFormat="1" x14ac:dyDescent="0.35"/>
    <row r="15778" customFormat="1" x14ac:dyDescent="0.35"/>
    <row r="15779" customFormat="1" x14ac:dyDescent="0.35"/>
    <row r="15780" customFormat="1" x14ac:dyDescent="0.35"/>
    <row r="15781" customFormat="1" x14ac:dyDescent="0.35"/>
    <row r="15782" customFormat="1" x14ac:dyDescent="0.35"/>
    <row r="15783" customFormat="1" x14ac:dyDescent="0.35"/>
    <row r="15784" customFormat="1" x14ac:dyDescent="0.35"/>
    <row r="15785" customFormat="1" x14ac:dyDescent="0.35"/>
    <row r="15786" customFormat="1" x14ac:dyDescent="0.35"/>
    <row r="15787" customFormat="1" x14ac:dyDescent="0.35"/>
    <row r="15788" customFormat="1" x14ac:dyDescent="0.35"/>
    <row r="15789" customFormat="1" x14ac:dyDescent="0.35"/>
    <row r="15790" customFormat="1" x14ac:dyDescent="0.35"/>
    <row r="15791" customFormat="1" x14ac:dyDescent="0.35"/>
    <row r="15792" customFormat="1" x14ac:dyDescent="0.35"/>
    <row r="15793" customFormat="1" x14ac:dyDescent="0.35"/>
    <row r="15794" customFormat="1" x14ac:dyDescent="0.35"/>
    <row r="15795" customFormat="1" x14ac:dyDescent="0.35"/>
    <row r="15796" customFormat="1" x14ac:dyDescent="0.35"/>
    <row r="15797" customFormat="1" x14ac:dyDescent="0.35"/>
    <row r="15798" customFormat="1" x14ac:dyDescent="0.35"/>
    <row r="15799" customFormat="1" x14ac:dyDescent="0.35"/>
    <row r="15800" customFormat="1" x14ac:dyDescent="0.35"/>
    <row r="15801" customFormat="1" x14ac:dyDescent="0.35"/>
    <row r="15802" customFormat="1" x14ac:dyDescent="0.35"/>
    <row r="15803" customFormat="1" x14ac:dyDescent="0.35"/>
    <row r="15804" customFormat="1" x14ac:dyDescent="0.35"/>
    <row r="15805" customFormat="1" x14ac:dyDescent="0.35"/>
    <row r="15806" customFormat="1" x14ac:dyDescent="0.35"/>
    <row r="15807" customFormat="1" x14ac:dyDescent="0.35"/>
    <row r="15808" customFormat="1" x14ac:dyDescent="0.35"/>
    <row r="15809" customFormat="1" x14ac:dyDescent="0.35"/>
    <row r="15810" customFormat="1" x14ac:dyDescent="0.35"/>
    <row r="15811" customFormat="1" x14ac:dyDescent="0.35"/>
    <row r="15812" customFormat="1" x14ac:dyDescent="0.35"/>
    <row r="15813" customFormat="1" x14ac:dyDescent="0.35"/>
    <row r="15814" customFormat="1" x14ac:dyDescent="0.35"/>
    <row r="15815" customFormat="1" x14ac:dyDescent="0.35"/>
    <row r="15816" customFormat="1" x14ac:dyDescent="0.35"/>
    <row r="15817" customFormat="1" x14ac:dyDescent="0.35"/>
    <row r="15818" customFormat="1" x14ac:dyDescent="0.35"/>
    <row r="15819" customFormat="1" x14ac:dyDescent="0.35"/>
    <row r="15820" customFormat="1" x14ac:dyDescent="0.35"/>
    <row r="15821" customFormat="1" x14ac:dyDescent="0.35"/>
    <row r="15822" customFormat="1" x14ac:dyDescent="0.35"/>
    <row r="15823" customFormat="1" x14ac:dyDescent="0.35"/>
    <row r="15824" customFormat="1" x14ac:dyDescent="0.35"/>
    <row r="15825" customFormat="1" x14ac:dyDescent="0.35"/>
    <row r="15826" customFormat="1" x14ac:dyDescent="0.35"/>
    <row r="15827" customFormat="1" x14ac:dyDescent="0.35"/>
    <row r="15828" customFormat="1" x14ac:dyDescent="0.35"/>
    <row r="15829" customFormat="1" x14ac:dyDescent="0.35"/>
    <row r="15830" customFormat="1" x14ac:dyDescent="0.35"/>
    <row r="15831" customFormat="1" x14ac:dyDescent="0.35"/>
    <row r="15832" customFormat="1" x14ac:dyDescent="0.35"/>
    <row r="15833" customFormat="1" x14ac:dyDescent="0.35"/>
    <row r="15834" customFormat="1" x14ac:dyDescent="0.35"/>
    <row r="15835" customFormat="1" x14ac:dyDescent="0.35"/>
    <row r="15836" customFormat="1" x14ac:dyDescent="0.35"/>
    <row r="15837" customFormat="1" x14ac:dyDescent="0.35"/>
    <row r="15838" customFormat="1" x14ac:dyDescent="0.35"/>
    <row r="15839" customFormat="1" x14ac:dyDescent="0.35"/>
    <row r="15840" customFormat="1" x14ac:dyDescent="0.35"/>
    <row r="15841" customFormat="1" x14ac:dyDescent="0.35"/>
    <row r="15842" customFormat="1" x14ac:dyDescent="0.35"/>
    <row r="15843" customFormat="1" x14ac:dyDescent="0.35"/>
    <row r="15844" customFormat="1" x14ac:dyDescent="0.35"/>
    <row r="15845" customFormat="1" x14ac:dyDescent="0.35"/>
    <row r="15846" customFormat="1" x14ac:dyDescent="0.35"/>
    <row r="15847" customFormat="1" x14ac:dyDescent="0.35"/>
    <row r="15848" customFormat="1" x14ac:dyDescent="0.35"/>
    <row r="15849" customFormat="1" x14ac:dyDescent="0.35"/>
    <row r="15850" customFormat="1" x14ac:dyDescent="0.35"/>
    <row r="15851" customFormat="1" x14ac:dyDescent="0.35"/>
    <row r="15852" customFormat="1" x14ac:dyDescent="0.35"/>
    <row r="15853" customFormat="1" x14ac:dyDescent="0.35"/>
    <row r="15854" customFormat="1" x14ac:dyDescent="0.35"/>
    <row r="15855" customFormat="1" x14ac:dyDescent="0.35"/>
    <row r="15856" customFormat="1" x14ac:dyDescent="0.35"/>
    <row r="15857" customFormat="1" x14ac:dyDescent="0.35"/>
    <row r="15858" customFormat="1" x14ac:dyDescent="0.35"/>
    <row r="15859" customFormat="1" x14ac:dyDescent="0.35"/>
    <row r="15860" customFormat="1" x14ac:dyDescent="0.35"/>
    <row r="15861" customFormat="1" x14ac:dyDescent="0.35"/>
    <row r="15862" customFormat="1" x14ac:dyDescent="0.35"/>
    <row r="15863" customFormat="1" x14ac:dyDescent="0.35"/>
    <row r="15864" customFormat="1" x14ac:dyDescent="0.35"/>
    <row r="15865" customFormat="1" x14ac:dyDescent="0.35"/>
    <row r="15866" customFormat="1" x14ac:dyDescent="0.35"/>
    <row r="15867" customFormat="1" x14ac:dyDescent="0.35"/>
    <row r="15868" customFormat="1" x14ac:dyDescent="0.35"/>
    <row r="15869" customFormat="1" x14ac:dyDescent="0.35"/>
    <row r="15870" customFormat="1" x14ac:dyDescent="0.35"/>
    <row r="15871" customFormat="1" x14ac:dyDescent="0.35"/>
    <row r="15872" customFormat="1" x14ac:dyDescent="0.35"/>
    <row r="15873" customFormat="1" x14ac:dyDescent="0.35"/>
    <row r="15874" customFormat="1" x14ac:dyDescent="0.35"/>
    <row r="15875" customFormat="1" x14ac:dyDescent="0.35"/>
    <row r="15876" customFormat="1" x14ac:dyDescent="0.35"/>
    <row r="15877" customFormat="1" x14ac:dyDescent="0.35"/>
    <row r="15878" customFormat="1" x14ac:dyDescent="0.35"/>
    <row r="15879" customFormat="1" x14ac:dyDescent="0.35"/>
    <row r="15880" customFormat="1" x14ac:dyDescent="0.35"/>
    <row r="15881" customFormat="1" x14ac:dyDescent="0.35"/>
    <row r="15882" customFormat="1" x14ac:dyDescent="0.35"/>
    <row r="15883" customFormat="1" x14ac:dyDescent="0.35"/>
    <row r="15884" customFormat="1" x14ac:dyDescent="0.35"/>
    <row r="15885" customFormat="1" x14ac:dyDescent="0.35"/>
    <row r="15886" customFormat="1" x14ac:dyDescent="0.35"/>
    <row r="15887" customFormat="1" x14ac:dyDescent="0.35"/>
    <row r="15888" customFormat="1" x14ac:dyDescent="0.35"/>
    <row r="15889" customFormat="1" x14ac:dyDescent="0.35"/>
    <row r="15890" customFormat="1" x14ac:dyDescent="0.35"/>
    <row r="15891" customFormat="1" x14ac:dyDescent="0.35"/>
    <row r="15892" customFormat="1" x14ac:dyDescent="0.35"/>
    <row r="15893" customFormat="1" x14ac:dyDescent="0.35"/>
    <row r="15894" customFormat="1" x14ac:dyDescent="0.35"/>
    <row r="15895" customFormat="1" x14ac:dyDescent="0.35"/>
    <row r="15896" customFormat="1" x14ac:dyDescent="0.35"/>
    <row r="15897" customFormat="1" x14ac:dyDescent="0.35"/>
    <row r="15898" customFormat="1" x14ac:dyDescent="0.35"/>
    <row r="15899" customFormat="1" x14ac:dyDescent="0.35"/>
    <row r="15900" customFormat="1" x14ac:dyDescent="0.35"/>
    <row r="15901" customFormat="1" x14ac:dyDescent="0.35"/>
    <row r="15902" customFormat="1" x14ac:dyDescent="0.35"/>
    <row r="15903" customFormat="1" x14ac:dyDescent="0.35"/>
    <row r="15904" customFormat="1" x14ac:dyDescent="0.35"/>
    <row r="15905" customFormat="1" x14ac:dyDescent="0.35"/>
    <row r="15906" customFormat="1" x14ac:dyDescent="0.35"/>
    <row r="15907" customFormat="1" x14ac:dyDescent="0.35"/>
    <row r="15908" customFormat="1" x14ac:dyDescent="0.35"/>
    <row r="15909" customFormat="1" x14ac:dyDescent="0.35"/>
    <row r="15910" customFormat="1" x14ac:dyDescent="0.35"/>
    <row r="15911" customFormat="1" x14ac:dyDescent="0.35"/>
    <row r="15912" customFormat="1" x14ac:dyDescent="0.35"/>
    <row r="15913" customFormat="1" x14ac:dyDescent="0.35"/>
    <row r="15914" customFormat="1" x14ac:dyDescent="0.35"/>
    <row r="15915" customFormat="1" x14ac:dyDescent="0.35"/>
    <row r="15916" customFormat="1" x14ac:dyDescent="0.35"/>
    <row r="15917" customFormat="1" x14ac:dyDescent="0.35"/>
    <row r="15918" customFormat="1" x14ac:dyDescent="0.35"/>
    <row r="15919" customFormat="1" x14ac:dyDescent="0.35"/>
    <row r="15920" customFormat="1" x14ac:dyDescent="0.35"/>
    <row r="15921" customFormat="1" x14ac:dyDescent="0.35"/>
    <row r="15922" customFormat="1" x14ac:dyDescent="0.35"/>
    <row r="15923" customFormat="1" x14ac:dyDescent="0.35"/>
    <row r="15924" customFormat="1" x14ac:dyDescent="0.35"/>
    <row r="15925" customFormat="1" x14ac:dyDescent="0.35"/>
    <row r="15926" customFormat="1" x14ac:dyDescent="0.35"/>
    <row r="15927" customFormat="1" x14ac:dyDescent="0.35"/>
    <row r="15928" customFormat="1" x14ac:dyDescent="0.35"/>
    <row r="15929" customFormat="1" x14ac:dyDescent="0.35"/>
    <row r="15930" customFormat="1" x14ac:dyDescent="0.35"/>
    <row r="15931" customFormat="1" x14ac:dyDescent="0.35"/>
    <row r="15932" customFormat="1" x14ac:dyDescent="0.35"/>
    <row r="15933" customFormat="1" x14ac:dyDescent="0.35"/>
    <row r="15934" customFormat="1" x14ac:dyDescent="0.35"/>
    <row r="15935" customFormat="1" x14ac:dyDescent="0.35"/>
    <row r="15936" customFormat="1" x14ac:dyDescent="0.35"/>
    <row r="15937" customFormat="1" x14ac:dyDescent="0.35"/>
    <row r="15938" customFormat="1" x14ac:dyDescent="0.35"/>
    <row r="15939" customFormat="1" x14ac:dyDescent="0.35"/>
    <row r="15940" customFormat="1" x14ac:dyDescent="0.35"/>
    <row r="15941" customFormat="1" x14ac:dyDescent="0.35"/>
    <row r="15942" customFormat="1" x14ac:dyDescent="0.35"/>
    <row r="15943" customFormat="1" x14ac:dyDescent="0.35"/>
    <row r="15944" customFormat="1" x14ac:dyDescent="0.35"/>
    <row r="15945" customFormat="1" x14ac:dyDescent="0.35"/>
    <row r="15946" customFormat="1" x14ac:dyDescent="0.35"/>
    <row r="15947" customFormat="1" x14ac:dyDescent="0.35"/>
    <row r="15948" customFormat="1" x14ac:dyDescent="0.35"/>
    <row r="15949" customFormat="1" x14ac:dyDescent="0.35"/>
    <row r="15950" customFormat="1" x14ac:dyDescent="0.35"/>
    <row r="15951" customFormat="1" x14ac:dyDescent="0.35"/>
    <row r="15952" customFormat="1" x14ac:dyDescent="0.35"/>
    <row r="15953" customFormat="1" x14ac:dyDescent="0.35"/>
    <row r="15954" customFormat="1" x14ac:dyDescent="0.35"/>
    <row r="15955" customFormat="1" x14ac:dyDescent="0.35"/>
    <row r="15956" customFormat="1" x14ac:dyDescent="0.35"/>
    <row r="15957" customFormat="1" x14ac:dyDescent="0.35"/>
    <row r="15958" customFormat="1" x14ac:dyDescent="0.35"/>
    <row r="15959" customFormat="1" x14ac:dyDescent="0.35"/>
    <row r="15960" customFormat="1" x14ac:dyDescent="0.35"/>
    <row r="15961" customFormat="1" x14ac:dyDescent="0.35"/>
    <row r="15962" customFormat="1" x14ac:dyDescent="0.35"/>
    <row r="15963" customFormat="1" x14ac:dyDescent="0.35"/>
    <row r="15964" customFormat="1" x14ac:dyDescent="0.35"/>
    <row r="15965" customFormat="1" x14ac:dyDescent="0.35"/>
    <row r="15966" customFormat="1" x14ac:dyDescent="0.35"/>
    <row r="15967" customFormat="1" x14ac:dyDescent="0.35"/>
    <row r="15968" customFormat="1" x14ac:dyDescent="0.35"/>
    <row r="15969" customFormat="1" x14ac:dyDescent="0.35"/>
    <row r="15970" customFormat="1" x14ac:dyDescent="0.35"/>
    <row r="15971" customFormat="1" x14ac:dyDescent="0.35"/>
    <row r="15972" customFormat="1" x14ac:dyDescent="0.35"/>
    <row r="15973" customFormat="1" x14ac:dyDescent="0.35"/>
    <row r="15974" customFormat="1" x14ac:dyDescent="0.35"/>
    <row r="15975" customFormat="1" x14ac:dyDescent="0.35"/>
    <row r="15976" customFormat="1" x14ac:dyDescent="0.35"/>
    <row r="15977" customFormat="1" x14ac:dyDescent="0.35"/>
    <row r="15978" customFormat="1" x14ac:dyDescent="0.35"/>
    <row r="15979" customFormat="1" x14ac:dyDescent="0.35"/>
    <row r="15980" customFormat="1" x14ac:dyDescent="0.35"/>
    <row r="15981" customFormat="1" x14ac:dyDescent="0.35"/>
    <row r="15982" customFormat="1" x14ac:dyDescent="0.35"/>
    <row r="15983" customFormat="1" x14ac:dyDescent="0.35"/>
    <row r="15984" customFormat="1" x14ac:dyDescent="0.35"/>
    <row r="15985" customFormat="1" x14ac:dyDescent="0.35"/>
    <row r="15986" customFormat="1" x14ac:dyDescent="0.35"/>
    <row r="15987" customFormat="1" x14ac:dyDescent="0.35"/>
    <row r="15988" customFormat="1" x14ac:dyDescent="0.35"/>
    <row r="15989" customFormat="1" x14ac:dyDescent="0.35"/>
    <row r="15990" customFormat="1" x14ac:dyDescent="0.35"/>
    <row r="15991" customFormat="1" x14ac:dyDescent="0.35"/>
    <row r="15992" customFormat="1" x14ac:dyDescent="0.35"/>
    <row r="15993" customFormat="1" x14ac:dyDescent="0.35"/>
    <row r="15994" customFormat="1" x14ac:dyDescent="0.35"/>
    <row r="15995" customFormat="1" x14ac:dyDescent="0.35"/>
    <row r="15996" customFormat="1" x14ac:dyDescent="0.35"/>
    <row r="15997" customFormat="1" x14ac:dyDescent="0.35"/>
    <row r="15998" customFormat="1" x14ac:dyDescent="0.35"/>
    <row r="15999" customFormat="1" x14ac:dyDescent="0.35"/>
    <row r="16000" customFormat="1" x14ac:dyDescent="0.35"/>
    <row r="16001" customFormat="1" x14ac:dyDescent="0.35"/>
    <row r="16002" customFormat="1" x14ac:dyDescent="0.35"/>
    <row r="16003" customFormat="1" x14ac:dyDescent="0.35"/>
    <row r="16004" customFormat="1" x14ac:dyDescent="0.35"/>
    <row r="16005" customFormat="1" x14ac:dyDescent="0.35"/>
    <row r="16006" customFormat="1" x14ac:dyDescent="0.35"/>
    <row r="16007" customFormat="1" x14ac:dyDescent="0.35"/>
    <row r="16008" customFormat="1" x14ac:dyDescent="0.35"/>
    <row r="16009" customFormat="1" x14ac:dyDescent="0.35"/>
    <row r="16010" customFormat="1" x14ac:dyDescent="0.35"/>
    <row r="16011" customFormat="1" x14ac:dyDescent="0.35"/>
    <row r="16012" customFormat="1" x14ac:dyDescent="0.35"/>
    <row r="16013" customFormat="1" x14ac:dyDescent="0.35"/>
    <row r="16014" customFormat="1" x14ac:dyDescent="0.35"/>
    <row r="16015" customFormat="1" x14ac:dyDescent="0.35"/>
    <row r="16016" customFormat="1" x14ac:dyDescent="0.35"/>
    <row r="16017" customFormat="1" x14ac:dyDescent="0.35"/>
    <row r="16018" customFormat="1" x14ac:dyDescent="0.35"/>
    <row r="16019" customFormat="1" x14ac:dyDescent="0.35"/>
    <row r="16020" customFormat="1" x14ac:dyDescent="0.35"/>
    <row r="16021" customFormat="1" x14ac:dyDescent="0.35"/>
    <row r="16022" customFormat="1" x14ac:dyDescent="0.35"/>
    <row r="16023" customFormat="1" x14ac:dyDescent="0.35"/>
    <row r="16024" customFormat="1" x14ac:dyDescent="0.35"/>
    <row r="16025" customFormat="1" x14ac:dyDescent="0.35"/>
    <row r="16026" customFormat="1" x14ac:dyDescent="0.35"/>
    <row r="16027" customFormat="1" x14ac:dyDescent="0.35"/>
    <row r="16028" customFormat="1" x14ac:dyDescent="0.35"/>
    <row r="16029" customFormat="1" x14ac:dyDescent="0.35"/>
    <row r="16030" customFormat="1" x14ac:dyDescent="0.35"/>
    <row r="16031" customFormat="1" x14ac:dyDescent="0.35"/>
    <row r="16032" customFormat="1" x14ac:dyDescent="0.35"/>
    <row r="16033" customFormat="1" x14ac:dyDescent="0.35"/>
    <row r="16034" customFormat="1" x14ac:dyDescent="0.35"/>
    <row r="16035" customFormat="1" x14ac:dyDescent="0.35"/>
    <row r="16036" customFormat="1" x14ac:dyDescent="0.35"/>
    <row r="16037" customFormat="1" x14ac:dyDescent="0.35"/>
    <row r="16038" customFormat="1" x14ac:dyDescent="0.35"/>
    <row r="16039" customFormat="1" x14ac:dyDescent="0.35"/>
    <row r="16040" customFormat="1" x14ac:dyDescent="0.35"/>
    <row r="16041" customFormat="1" x14ac:dyDescent="0.35"/>
    <row r="16042" customFormat="1" x14ac:dyDescent="0.35"/>
    <row r="16043" customFormat="1" x14ac:dyDescent="0.35"/>
    <row r="16044" customFormat="1" x14ac:dyDescent="0.35"/>
    <row r="16045" customFormat="1" x14ac:dyDescent="0.35"/>
    <row r="16046" customFormat="1" x14ac:dyDescent="0.35"/>
    <row r="16047" customFormat="1" x14ac:dyDescent="0.35"/>
    <row r="16048" customFormat="1" x14ac:dyDescent="0.35"/>
    <row r="16049" customFormat="1" x14ac:dyDescent="0.35"/>
    <row r="16050" customFormat="1" x14ac:dyDescent="0.35"/>
    <row r="16051" customFormat="1" x14ac:dyDescent="0.35"/>
    <row r="16052" customFormat="1" x14ac:dyDescent="0.35"/>
    <row r="16053" customFormat="1" x14ac:dyDescent="0.35"/>
    <row r="16054" customFormat="1" x14ac:dyDescent="0.35"/>
    <row r="16055" customFormat="1" x14ac:dyDescent="0.35"/>
    <row r="16056" customFormat="1" x14ac:dyDescent="0.35"/>
    <row r="16057" customFormat="1" x14ac:dyDescent="0.35"/>
    <row r="16058" customFormat="1" x14ac:dyDescent="0.35"/>
    <row r="16059" customFormat="1" x14ac:dyDescent="0.35"/>
    <row r="16060" customFormat="1" x14ac:dyDescent="0.35"/>
    <row r="16061" customFormat="1" x14ac:dyDescent="0.35"/>
    <row r="16062" customFormat="1" x14ac:dyDescent="0.35"/>
    <row r="16063" customFormat="1" x14ac:dyDescent="0.35"/>
    <row r="16064" customFormat="1" x14ac:dyDescent="0.35"/>
    <row r="16065" customFormat="1" x14ac:dyDescent="0.35"/>
    <row r="16066" customFormat="1" x14ac:dyDescent="0.35"/>
    <row r="16067" customFormat="1" x14ac:dyDescent="0.35"/>
    <row r="16068" customFormat="1" x14ac:dyDescent="0.35"/>
    <row r="16069" customFormat="1" x14ac:dyDescent="0.35"/>
    <row r="16070" customFormat="1" x14ac:dyDescent="0.35"/>
    <row r="16071" customFormat="1" x14ac:dyDescent="0.35"/>
    <row r="16072" customFormat="1" x14ac:dyDescent="0.35"/>
    <row r="16073" customFormat="1" x14ac:dyDescent="0.35"/>
    <row r="16074" customFormat="1" x14ac:dyDescent="0.35"/>
    <row r="16075" customFormat="1" x14ac:dyDescent="0.35"/>
    <row r="16076" customFormat="1" x14ac:dyDescent="0.35"/>
    <row r="16077" customFormat="1" x14ac:dyDescent="0.35"/>
    <row r="16078" customFormat="1" x14ac:dyDescent="0.35"/>
    <row r="16079" customFormat="1" x14ac:dyDescent="0.35"/>
    <row r="16080" customFormat="1" x14ac:dyDescent="0.35"/>
    <row r="16081" customFormat="1" x14ac:dyDescent="0.35"/>
    <row r="16082" customFormat="1" x14ac:dyDescent="0.35"/>
    <row r="16083" customFormat="1" x14ac:dyDescent="0.35"/>
    <row r="16084" customFormat="1" x14ac:dyDescent="0.35"/>
    <row r="16085" customFormat="1" x14ac:dyDescent="0.35"/>
    <row r="16086" customFormat="1" x14ac:dyDescent="0.35"/>
    <row r="16087" customFormat="1" x14ac:dyDescent="0.35"/>
    <row r="16088" customFormat="1" x14ac:dyDescent="0.35"/>
    <row r="16089" customFormat="1" x14ac:dyDescent="0.35"/>
    <row r="16090" customFormat="1" x14ac:dyDescent="0.35"/>
    <row r="16091" customFormat="1" x14ac:dyDescent="0.35"/>
    <row r="16092" customFormat="1" x14ac:dyDescent="0.35"/>
    <row r="16093" customFormat="1" x14ac:dyDescent="0.35"/>
    <row r="16094" customFormat="1" x14ac:dyDescent="0.35"/>
    <row r="16095" customFormat="1" x14ac:dyDescent="0.35"/>
    <row r="16096" customFormat="1" x14ac:dyDescent="0.35"/>
    <row r="16097" customFormat="1" x14ac:dyDescent="0.35"/>
    <row r="16098" customFormat="1" x14ac:dyDescent="0.35"/>
    <row r="16099" customFormat="1" x14ac:dyDescent="0.35"/>
    <row r="16100" customFormat="1" x14ac:dyDescent="0.35"/>
    <row r="16101" customFormat="1" x14ac:dyDescent="0.35"/>
    <row r="16102" customFormat="1" x14ac:dyDescent="0.35"/>
    <row r="16103" customFormat="1" x14ac:dyDescent="0.35"/>
    <row r="16104" customFormat="1" x14ac:dyDescent="0.35"/>
    <row r="16105" customFormat="1" x14ac:dyDescent="0.35"/>
    <row r="16106" customFormat="1" x14ac:dyDescent="0.35"/>
    <row r="16107" customFormat="1" x14ac:dyDescent="0.35"/>
    <row r="16108" customFormat="1" x14ac:dyDescent="0.35"/>
    <row r="16109" customFormat="1" x14ac:dyDescent="0.35"/>
    <row r="16110" customFormat="1" x14ac:dyDescent="0.35"/>
    <row r="16111" customFormat="1" x14ac:dyDescent="0.35"/>
    <row r="16112" customFormat="1" x14ac:dyDescent="0.35"/>
    <row r="16113" customFormat="1" x14ac:dyDescent="0.35"/>
    <row r="16114" customFormat="1" x14ac:dyDescent="0.35"/>
    <row r="16115" customFormat="1" x14ac:dyDescent="0.35"/>
    <row r="16116" customFormat="1" x14ac:dyDescent="0.35"/>
    <row r="16117" customFormat="1" x14ac:dyDescent="0.35"/>
    <row r="16118" customFormat="1" x14ac:dyDescent="0.35"/>
    <row r="16119" customFormat="1" x14ac:dyDescent="0.35"/>
    <row r="16120" customFormat="1" x14ac:dyDescent="0.35"/>
    <row r="16121" customFormat="1" x14ac:dyDescent="0.35"/>
    <row r="16122" customFormat="1" x14ac:dyDescent="0.35"/>
    <row r="16123" customFormat="1" x14ac:dyDescent="0.35"/>
    <row r="16124" customFormat="1" x14ac:dyDescent="0.35"/>
    <row r="16125" customFormat="1" x14ac:dyDescent="0.35"/>
    <row r="16126" customFormat="1" x14ac:dyDescent="0.35"/>
    <row r="16127" customFormat="1" x14ac:dyDescent="0.35"/>
    <row r="16128" customFormat="1" x14ac:dyDescent="0.35"/>
    <row r="16129" customFormat="1" x14ac:dyDescent="0.35"/>
    <row r="16130" customFormat="1" x14ac:dyDescent="0.35"/>
    <row r="16131" customFormat="1" x14ac:dyDescent="0.35"/>
    <row r="16132" customFormat="1" x14ac:dyDescent="0.35"/>
    <row r="16133" customFormat="1" x14ac:dyDescent="0.35"/>
    <row r="16134" customFormat="1" x14ac:dyDescent="0.35"/>
    <row r="16135" customFormat="1" x14ac:dyDescent="0.35"/>
    <row r="16136" customFormat="1" x14ac:dyDescent="0.35"/>
    <row r="16137" customFormat="1" x14ac:dyDescent="0.35"/>
    <row r="16138" customFormat="1" x14ac:dyDescent="0.35"/>
    <row r="16139" customFormat="1" x14ac:dyDescent="0.35"/>
    <row r="16140" customFormat="1" x14ac:dyDescent="0.35"/>
    <row r="16141" customFormat="1" x14ac:dyDescent="0.35"/>
    <row r="16142" customFormat="1" x14ac:dyDescent="0.35"/>
    <row r="16143" customFormat="1" x14ac:dyDescent="0.35"/>
    <row r="16144" customFormat="1" x14ac:dyDescent="0.35"/>
    <row r="16145" customFormat="1" x14ac:dyDescent="0.35"/>
    <row r="16146" customFormat="1" x14ac:dyDescent="0.35"/>
    <row r="16147" customFormat="1" x14ac:dyDescent="0.35"/>
    <row r="16148" customFormat="1" x14ac:dyDescent="0.35"/>
    <row r="16149" customFormat="1" x14ac:dyDescent="0.35"/>
    <row r="16150" customFormat="1" x14ac:dyDescent="0.35"/>
    <row r="16151" customFormat="1" x14ac:dyDescent="0.35"/>
    <row r="16152" customFormat="1" x14ac:dyDescent="0.35"/>
    <row r="16153" customFormat="1" x14ac:dyDescent="0.35"/>
    <row r="16154" customFormat="1" x14ac:dyDescent="0.35"/>
    <row r="16155" customFormat="1" x14ac:dyDescent="0.35"/>
    <row r="16156" customFormat="1" x14ac:dyDescent="0.35"/>
    <row r="16157" customFormat="1" x14ac:dyDescent="0.35"/>
    <row r="16158" customFormat="1" x14ac:dyDescent="0.35"/>
    <row r="16159" customFormat="1" x14ac:dyDescent="0.35"/>
    <row r="16160" customFormat="1" x14ac:dyDescent="0.35"/>
    <row r="16161" customFormat="1" x14ac:dyDescent="0.35"/>
    <row r="16162" customFormat="1" x14ac:dyDescent="0.35"/>
    <row r="16163" customFormat="1" x14ac:dyDescent="0.35"/>
    <row r="16164" customFormat="1" x14ac:dyDescent="0.35"/>
    <row r="16165" customFormat="1" x14ac:dyDescent="0.35"/>
    <row r="16166" customFormat="1" x14ac:dyDescent="0.35"/>
    <row r="16167" customFormat="1" x14ac:dyDescent="0.35"/>
    <row r="16168" customFormat="1" x14ac:dyDescent="0.35"/>
    <row r="16169" customFormat="1" x14ac:dyDescent="0.35"/>
    <row r="16170" customFormat="1" x14ac:dyDescent="0.35"/>
    <row r="16171" customFormat="1" x14ac:dyDescent="0.35"/>
    <row r="16172" customFormat="1" x14ac:dyDescent="0.35"/>
    <row r="16173" customFormat="1" x14ac:dyDescent="0.35"/>
    <row r="16174" customFormat="1" x14ac:dyDescent="0.35"/>
    <row r="16175" customFormat="1" x14ac:dyDescent="0.35"/>
    <row r="16176" customFormat="1" x14ac:dyDescent="0.35"/>
    <row r="16177" customFormat="1" x14ac:dyDescent="0.35"/>
    <row r="16178" customFormat="1" x14ac:dyDescent="0.35"/>
    <row r="16179" customFormat="1" x14ac:dyDescent="0.35"/>
    <row r="16180" customFormat="1" x14ac:dyDescent="0.35"/>
    <row r="16181" customFormat="1" x14ac:dyDescent="0.35"/>
    <row r="16182" customFormat="1" x14ac:dyDescent="0.35"/>
    <row r="16183" customFormat="1" x14ac:dyDescent="0.35"/>
    <row r="16184" customFormat="1" x14ac:dyDescent="0.35"/>
    <row r="16185" customFormat="1" x14ac:dyDescent="0.35"/>
    <row r="16186" customFormat="1" x14ac:dyDescent="0.35"/>
    <row r="16187" customFormat="1" x14ac:dyDescent="0.35"/>
    <row r="16188" customFormat="1" x14ac:dyDescent="0.35"/>
    <row r="16189" customFormat="1" x14ac:dyDescent="0.35"/>
    <row r="16190" customFormat="1" x14ac:dyDescent="0.35"/>
    <row r="16191" customFormat="1" x14ac:dyDescent="0.35"/>
    <row r="16192" customFormat="1" x14ac:dyDescent="0.35"/>
    <row r="16193" customFormat="1" x14ac:dyDescent="0.35"/>
    <row r="16194" customFormat="1" x14ac:dyDescent="0.35"/>
    <row r="16195" customFormat="1" x14ac:dyDescent="0.35"/>
    <row r="16196" customFormat="1" x14ac:dyDescent="0.35"/>
    <row r="16197" customFormat="1" x14ac:dyDescent="0.35"/>
    <row r="16198" customFormat="1" x14ac:dyDescent="0.35"/>
    <row r="16199" customFormat="1" x14ac:dyDescent="0.35"/>
    <row r="16200" customFormat="1" x14ac:dyDescent="0.35"/>
    <row r="16201" customFormat="1" x14ac:dyDescent="0.35"/>
    <row r="16202" customFormat="1" x14ac:dyDescent="0.35"/>
    <row r="16203" customFormat="1" x14ac:dyDescent="0.35"/>
    <row r="16204" customFormat="1" x14ac:dyDescent="0.35"/>
    <row r="16205" customFormat="1" x14ac:dyDescent="0.35"/>
    <row r="16206" customFormat="1" x14ac:dyDescent="0.35"/>
    <row r="16207" customFormat="1" x14ac:dyDescent="0.35"/>
    <row r="16208" customFormat="1" x14ac:dyDescent="0.35"/>
    <row r="16209" customFormat="1" x14ac:dyDescent="0.35"/>
    <row r="16210" customFormat="1" x14ac:dyDescent="0.35"/>
    <row r="16211" customFormat="1" x14ac:dyDescent="0.35"/>
    <row r="16212" customFormat="1" x14ac:dyDescent="0.35"/>
    <row r="16213" customFormat="1" x14ac:dyDescent="0.35"/>
    <row r="16214" customFormat="1" x14ac:dyDescent="0.35"/>
    <row r="16215" customFormat="1" x14ac:dyDescent="0.35"/>
    <row r="16216" customFormat="1" x14ac:dyDescent="0.35"/>
    <row r="16217" customFormat="1" x14ac:dyDescent="0.35"/>
    <row r="16218" customFormat="1" x14ac:dyDescent="0.35"/>
    <row r="16219" customFormat="1" x14ac:dyDescent="0.35"/>
    <row r="16220" customFormat="1" x14ac:dyDescent="0.35"/>
    <row r="16221" customFormat="1" x14ac:dyDescent="0.35"/>
    <row r="16222" customFormat="1" x14ac:dyDescent="0.35"/>
    <row r="16223" customFormat="1" x14ac:dyDescent="0.35"/>
    <row r="16224" customFormat="1" x14ac:dyDescent="0.35"/>
    <row r="16225" customFormat="1" x14ac:dyDescent="0.35"/>
    <row r="16226" customFormat="1" x14ac:dyDescent="0.35"/>
    <row r="16227" customFormat="1" x14ac:dyDescent="0.35"/>
    <row r="16228" customFormat="1" x14ac:dyDescent="0.35"/>
    <row r="16229" customFormat="1" x14ac:dyDescent="0.35"/>
    <row r="16230" customFormat="1" x14ac:dyDescent="0.35"/>
    <row r="16231" customFormat="1" x14ac:dyDescent="0.35"/>
    <row r="16232" customFormat="1" x14ac:dyDescent="0.35"/>
    <row r="16233" customFormat="1" x14ac:dyDescent="0.35"/>
    <row r="16234" customFormat="1" x14ac:dyDescent="0.35"/>
    <row r="16235" customFormat="1" x14ac:dyDescent="0.35"/>
    <row r="16236" customFormat="1" x14ac:dyDescent="0.35"/>
    <row r="16237" customFormat="1" x14ac:dyDescent="0.35"/>
    <row r="16238" customFormat="1" x14ac:dyDescent="0.35"/>
    <row r="16239" customFormat="1" x14ac:dyDescent="0.35"/>
    <row r="16240" customFormat="1" x14ac:dyDescent="0.35"/>
    <row r="16241" customFormat="1" x14ac:dyDescent="0.35"/>
    <row r="16242" customFormat="1" x14ac:dyDescent="0.35"/>
    <row r="16243" customFormat="1" x14ac:dyDescent="0.35"/>
    <row r="16244" customFormat="1" x14ac:dyDescent="0.35"/>
    <row r="16245" customFormat="1" x14ac:dyDescent="0.35"/>
    <row r="16246" customFormat="1" x14ac:dyDescent="0.35"/>
    <row r="16247" customFormat="1" x14ac:dyDescent="0.35"/>
    <row r="16248" customFormat="1" x14ac:dyDescent="0.35"/>
    <row r="16249" customFormat="1" x14ac:dyDescent="0.35"/>
    <row r="16250" customFormat="1" x14ac:dyDescent="0.35"/>
    <row r="16251" customFormat="1" x14ac:dyDescent="0.35"/>
    <row r="16252" customFormat="1" x14ac:dyDescent="0.35"/>
    <row r="16253" customFormat="1" x14ac:dyDescent="0.35"/>
    <row r="16254" customFormat="1" x14ac:dyDescent="0.35"/>
    <row r="16255" customFormat="1" x14ac:dyDescent="0.35"/>
    <row r="16256" customFormat="1" x14ac:dyDescent="0.35"/>
    <row r="16257" customFormat="1" x14ac:dyDescent="0.35"/>
    <row r="16258" customFormat="1" x14ac:dyDescent="0.35"/>
    <row r="16259" customFormat="1" x14ac:dyDescent="0.35"/>
    <row r="16260" customFormat="1" x14ac:dyDescent="0.35"/>
    <row r="16261" customFormat="1" x14ac:dyDescent="0.35"/>
    <row r="16262" customFormat="1" x14ac:dyDescent="0.35"/>
    <row r="16263" customFormat="1" x14ac:dyDescent="0.35"/>
    <row r="16264" customFormat="1" x14ac:dyDescent="0.35"/>
    <row r="16265" customFormat="1" x14ac:dyDescent="0.35"/>
    <row r="16266" customFormat="1" x14ac:dyDescent="0.35"/>
    <row r="16267" customFormat="1" x14ac:dyDescent="0.35"/>
    <row r="16268" customFormat="1" x14ac:dyDescent="0.35"/>
    <row r="16269" customFormat="1" x14ac:dyDescent="0.35"/>
    <row r="16270" customFormat="1" x14ac:dyDescent="0.35"/>
    <row r="16271" customFormat="1" x14ac:dyDescent="0.35"/>
    <row r="16272" customFormat="1" x14ac:dyDescent="0.35"/>
    <row r="16273" customFormat="1" x14ac:dyDescent="0.35"/>
    <row r="16274" customFormat="1" x14ac:dyDescent="0.35"/>
    <row r="16275" customFormat="1" x14ac:dyDescent="0.35"/>
    <row r="16276" customFormat="1" x14ac:dyDescent="0.35"/>
    <row r="16277" customFormat="1" x14ac:dyDescent="0.35"/>
    <row r="16278" customFormat="1" x14ac:dyDescent="0.35"/>
    <row r="16279" customFormat="1" x14ac:dyDescent="0.35"/>
    <row r="16280" customFormat="1" x14ac:dyDescent="0.35"/>
    <row r="16281" customFormat="1" x14ac:dyDescent="0.35"/>
    <row r="16282" customFormat="1" x14ac:dyDescent="0.35"/>
    <row r="16283" customFormat="1" x14ac:dyDescent="0.35"/>
    <row r="16284" customFormat="1" x14ac:dyDescent="0.35"/>
    <row r="16285" customFormat="1" x14ac:dyDescent="0.35"/>
    <row r="16286" customFormat="1" x14ac:dyDescent="0.35"/>
    <row r="16287" customFormat="1" x14ac:dyDescent="0.35"/>
    <row r="16288" customFormat="1" x14ac:dyDescent="0.35"/>
    <row r="16289" customFormat="1" x14ac:dyDescent="0.35"/>
    <row r="16290" customFormat="1" x14ac:dyDescent="0.35"/>
    <row r="16291" customFormat="1" x14ac:dyDescent="0.35"/>
    <row r="16292" customFormat="1" x14ac:dyDescent="0.35"/>
    <row r="16293" customFormat="1" x14ac:dyDescent="0.35"/>
    <row r="16294" customFormat="1" x14ac:dyDescent="0.35"/>
    <row r="16295" customFormat="1" x14ac:dyDescent="0.35"/>
    <row r="16296" customFormat="1" x14ac:dyDescent="0.35"/>
    <row r="16297" customFormat="1" x14ac:dyDescent="0.35"/>
    <row r="16298" customFormat="1" x14ac:dyDescent="0.35"/>
    <row r="16299" customFormat="1" x14ac:dyDescent="0.35"/>
    <row r="16300" customFormat="1" x14ac:dyDescent="0.35"/>
    <row r="16301" customFormat="1" x14ac:dyDescent="0.35"/>
    <row r="16302" customFormat="1" x14ac:dyDescent="0.35"/>
    <row r="16303" customFormat="1" x14ac:dyDescent="0.35"/>
    <row r="16304" customFormat="1" x14ac:dyDescent="0.35"/>
    <row r="16305" customFormat="1" x14ac:dyDescent="0.35"/>
    <row r="16306" customFormat="1" x14ac:dyDescent="0.35"/>
    <row r="16307" customFormat="1" x14ac:dyDescent="0.35"/>
    <row r="16308" customFormat="1" x14ac:dyDescent="0.35"/>
    <row r="16309" customFormat="1" x14ac:dyDescent="0.35"/>
    <row r="16310" customFormat="1" x14ac:dyDescent="0.35"/>
    <row r="16311" customFormat="1" x14ac:dyDescent="0.35"/>
    <row r="16312" customFormat="1" x14ac:dyDescent="0.35"/>
    <row r="16313" customFormat="1" x14ac:dyDescent="0.35"/>
    <row r="16314" customFormat="1" x14ac:dyDescent="0.35"/>
    <row r="16315" customFormat="1" x14ac:dyDescent="0.35"/>
    <row r="16316" customFormat="1" x14ac:dyDescent="0.35"/>
    <row r="16317" customFormat="1" x14ac:dyDescent="0.35"/>
    <row r="16318" customFormat="1" x14ac:dyDescent="0.35"/>
    <row r="16319" customFormat="1" x14ac:dyDescent="0.35"/>
    <row r="16320" customFormat="1" x14ac:dyDescent="0.35"/>
    <row r="16321" customFormat="1" x14ac:dyDescent="0.35"/>
    <row r="16322" customFormat="1" x14ac:dyDescent="0.35"/>
    <row r="16323" customFormat="1" x14ac:dyDescent="0.35"/>
    <row r="16324" customFormat="1" x14ac:dyDescent="0.35"/>
    <row r="16325" customFormat="1" x14ac:dyDescent="0.35"/>
    <row r="16326" customFormat="1" x14ac:dyDescent="0.35"/>
    <row r="16327" customFormat="1" x14ac:dyDescent="0.35"/>
    <row r="16328" customFormat="1" x14ac:dyDescent="0.35"/>
    <row r="16329" customFormat="1" x14ac:dyDescent="0.35"/>
    <row r="16330" customFormat="1" x14ac:dyDescent="0.35"/>
    <row r="16331" customFormat="1" x14ac:dyDescent="0.35"/>
    <row r="16332" customFormat="1" x14ac:dyDescent="0.35"/>
    <row r="16333" customFormat="1" x14ac:dyDescent="0.35"/>
    <row r="16334" customFormat="1" x14ac:dyDescent="0.35"/>
    <row r="16335" customFormat="1" x14ac:dyDescent="0.35"/>
    <row r="16336" customFormat="1" x14ac:dyDescent="0.35"/>
    <row r="16337" customFormat="1" x14ac:dyDescent="0.35"/>
    <row r="16338" customFormat="1" x14ac:dyDescent="0.35"/>
    <row r="16339" customFormat="1" x14ac:dyDescent="0.35"/>
    <row r="16340" customFormat="1" x14ac:dyDescent="0.35"/>
    <row r="16341" customFormat="1" x14ac:dyDescent="0.35"/>
    <row r="16342" customFormat="1" x14ac:dyDescent="0.35"/>
    <row r="16343" customFormat="1" x14ac:dyDescent="0.35"/>
    <row r="16344" customFormat="1" x14ac:dyDescent="0.35"/>
    <row r="16345" customFormat="1" x14ac:dyDescent="0.35"/>
    <row r="16346" customFormat="1" x14ac:dyDescent="0.35"/>
    <row r="16347" customFormat="1" x14ac:dyDescent="0.35"/>
    <row r="16348" customFormat="1" x14ac:dyDescent="0.35"/>
    <row r="16349" customFormat="1" x14ac:dyDescent="0.35"/>
    <row r="16350" customFormat="1" x14ac:dyDescent="0.35"/>
    <row r="16351" customFormat="1" x14ac:dyDescent="0.35"/>
    <row r="16352" customFormat="1" x14ac:dyDescent="0.35"/>
    <row r="16353" customFormat="1" x14ac:dyDescent="0.35"/>
    <row r="16354" customFormat="1" x14ac:dyDescent="0.35"/>
    <row r="16355" customFormat="1" x14ac:dyDescent="0.35"/>
    <row r="16356" customFormat="1" x14ac:dyDescent="0.35"/>
    <row r="16357" customFormat="1" x14ac:dyDescent="0.35"/>
    <row r="16358" customFormat="1" x14ac:dyDescent="0.35"/>
    <row r="16359" customFormat="1" x14ac:dyDescent="0.35"/>
    <row r="16360" customFormat="1" x14ac:dyDescent="0.35"/>
    <row r="16361" customFormat="1" x14ac:dyDescent="0.35"/>
    <row r="16362" customFormat="1" x14ac:dyDescent="0.35"/>
    <row r="16363" customFormat="1" x14ac:dyDescent="0.35"/>
    <row r="16364" customFormat="1" x14ac:dyDescent="0.35"/>
    <row r="16365" customFormat="1" x14ac:dyDescent="0.35"/>
    <row r="16366" customFormat="1" x14ac:dyDescent="0.35"/>
    <row r="16367" customFormat="1" x14ac:dyDescent="0.35"/>
    <row r="16368" customFormat="1" x14ac:dyDescent="0.35"/>
    <row r="16369" customFormat="1" x14ac:dyDescent="0.35"/>
    <row r="16370" customFormat="1" x14ac:dyDescent="0.35"/>
    <row r="16371" customFormat="1" x14ac:dyDescent="0.35"/>
    <row r="16372" customFormat="1" x14ac:dyDescent="0.35"/>
    <row r="16373" customFormat="1" x14ac:dyDescent="0.35"/>
    <row r="16374" customFormat="1" x14ac:dyDescent="0.35"/>
    <row r="16375" customFormat="1" x14ac:dyDescent="0.35"/>
    <row r="16376" customFormat="1" x14ac:dyDescent="0.35"/>
    <row r="16377" customFormat="1" x14ac:dyDescent="0.35"/>
    <row r="16378" customFormat="1" x14ac:dyDescent="0.35"/>
    <row r="16379" customFormat="1" x14ac:dyDescent="0.35"/>
    <row r="16380" customFormat="1" x14ac:dyDescent="0.35"/>
    <row r="16381" customFormat="1" x14ac:dyDescent="0.35"/>
    <row r="16382" customFormat="1" x14ac:dyDescent="0.35"/>
    <row r="16383" customFormat="1" x14ac:dyDescent="0.35"/>
    <row r="16384" customFormat="1" x14ac:dyDescent="0.35"/>
    <row r="16385" customFormat="1" x14ac:dyDescent="0.35"/>
    <row r="16386" customFormat="1" x14ac:dyDescent="0.35"/>
    <row r="16387" customFormat="1" x14ac:dyDescent="0.35"/>
    <row r="16388" customFormat="1" x14ac:dyDescent="0.35"/>
    <row r="16389" customFormat="1" x14ac:dyDescent="0.35"/>
    <row r="16390" customFormat="1" x14ac:dyDescent="0.35"/>
    <row r="16391" customFormat="1" x14ac:dyDescent="0.35"/>
    <row r="16392" customFormat="1" x14ac:dyDescent="0.35"/>
    <row r="16393" customFormat="1" x14ac:dyDescent="0.35"/>
    <row r="16394" customFormat="1" x14ac:dyDescent="0.35"/>
    <row r="16395" customFormat="1" x14ac:dyDescent="0.35"/>
    <row r="16396" customFormat="1" x14ac:dyDescent="0.35"/>
    <row r="16397" customFormat="1" x14ac:dyDescent="0.35"/>
    <row r="16398" customFormat="1" x14ac:dyDescent="0.35"/>
    <row r="16399" customFormat="1" x14ac:dyDescent="0.35"/>
    <row r="16400" customFormat="1" x14ac:dyDescent="0.35"/>
    <row r="16401" customFormat="1" x14ac:dyDescent="0.35"/>
    <row r="16402" customFormat="1" x14ac:dyDescent="0.35"/>
    <row r="16403" customFormat="1" x14ac:dyDescent="0.35"/>
    <row r="16404" customFormat="1" x14ac:dyDescent="0.35"/>
    <row r="16405" customFormat="1" x14ac:dyDescent="0.35"/>
    <row r="16406" customFormat="1" x14ac:dyDescent="0.35"/>
    <row r="16407" customFormat="1" x14ac:dyDescent="0.35"/>
    <row r="16408" customFormat="1" x14ac:dyDescent="0.35"/>
    <row r="16409" customFormat="1" x14ac:dyDescent="0.35"/>
    <row r="16410" customFormat="1" x14ac:dyDescent="0.35"/>
    <row r="16411" customFormat="1" x14ac:dyDescent="0.35"/>
    <row r="16412" customFormat="1" x14ac:dyDescent="0.35"/>
    <row r="16413" customFormat="1" x14ac:dyDescent="0.35"/>
    <row r="16414" customFormat="1" x14ac:dyDescent="0.35"/>
    <row r="16415" customFormat="1" x14ac:dyDescent="0.35"/>
    <row r="16416" customFormat="1" x14ac:dyDescent="0.35"/>
    <row r="16417" customFormat="1" x14ac:dyDescent="0.35"/>
    <row r="16418" customFormat="1" x14ac:dyDescent="0.35"/>
    <row r="16419" customFormat="1" x14ac:dyDescent="0.35"/>
    <row r="16420" customFormat="1" x14ac:dyDescent="0.35"/>
    <row r="16421" customFormat="1" x14ac:dyDescent="0.35"/>
    <row r="16422" customFormat="1" x14ac:dyDescent="0.35"/>
    <row r="16423" customFormat="1" x14ac:dyDescent="0.35"/>
    <row r="16424" customFormat="1" x14ac:dyDescent="0.35"/>
    <row r="16425" customFormat="1" x14ac:dyDescent="0.35"/>
    <row r="16426" customFormat="1" x14ac:dyDescent="0.35"/>
    <row r="16427" customFormat="1" x14ac:dyDescent="0.35"/>
    <row r="16428" customFormat="1" x14ac:dyDescent="0.35"/>
    <row r="16429" customFormat="1" x14ac:dyDescent="0.35"/>
    <row r="16430" customFormat="1" x14ac:dyDescent="0.35"/>
    <row r="16431" customFormat="1" x14ac:dyDescent="0.35"/>
    <row r="16432" customFormat="1" x14ac:dyDescent="0.35"/>
    <row r="16433" customFormat="1" x14ac:dyDescent="0.35"/>
    <row r="16434" customFormat="1" x14ac:dyDescent="0.35"/>
    <row r="16435" customFormat="1" x14ac:dyDescent="0.35"/>
    <row r="16436" customFormat="1" x14ac:dyDescent="0.35"/>
    <row r="16437" customFormat="1" x14ac:dyDescent="0.35"/>
    <row r="16438" customFormat="1" x14ac:dyDescent="0.35"/>
    <row r="16439" customFormat="1" x14ac:dyDescent="0.35"/>
    <row r="16440" customFormat="1" x14ac:dyDescent="0.35"/>
    <row r="16441" customFormat="1" x14ac:dyDescent="0.35"/>
    <row r="16442" customFormat="1" x14ac:dyDescent="0.35"/>
    <row r="16443" customFormat="1" x14ac:dyDescent="0.35"/>
    <row r="16444" customFormat="1" x14ac:dyDescent="0.35"/>
    <row r="16445" customFormat="1" x14ac:dyDescent="0.35"/>
    <row r="16446" customFormat="1" x14ac:dyDescent="0.35"/>
    <row r="16447" customFormat="1" x14ac:dyDescent="0.35"/>
    <row r="16448" customFormat="1" x14ac:dyDescent="0.35"/>
    <row r="16449" customFormat="1" x14ac:dyDescent="0.35"/>
    <row r="16450" customFormat="1" x14ac:dyDescent="0.35"/>
    <row r="16451" customFormat="1" x14ac:dyDescent="0.35"/>
    <row r="16452" customFormat="1" x14ac:dyDescent="0.35"/>
    <row r="16453" customFormat="1" x14ac:dyDescent="0.35"/>
    <row r="16454" customFormat="1" x14ac:dyDescent="0.35"/>
    <row r="16455" customFormat="1" x14ac:dyDescent="0.35"/>
    <row r="16456" customFormat="1" x14ac:dyDescent="0.35"/>
    <row r="16457" customFormat="1" x14ac:dyDescent="0.35"/>
    <row r="16458" customFormat="1" x14ac:dyDescent="0.35"/>
    <row r="16459" customFormat="1" x14ac:dyDescent="0.35"/>
    <row r="16460" customFormat="1" x14ac:dyDescent="0.35"/>
    <row r="16461" customFormat="1" x14ac:dyDescent="0.35"/>
    <row r="16462" customFormat="1" x14ac:dyDescent="0.35"/>
    <row r="16463" customFormat="1" x14ac:dyDescent="0.35"/>
    <row r="16464" customFormat="1" x14ac:dyDescent="0.35"/>
    <row r="16465" customFormat="1" x14ac:dyDescent="0.35"/>
    <row r="16466" customFormat="1" x14ac:dyDescent="0.35"/>
    <row r="16467" customFormat="1" x14ac:dyDescent="0.35"/>
    <row r="16468" customFormat="1" x14ac:dyDescent="0.35"/>
    <row r="16469" customFormat="1" x14ac:dyDescent="0.35"/>
    <row r="16470" customFormat="1" x14ac:dyDescent="0.35"/>
    <row r="16471" customFormat="1" x14ac:dyDescent="0.35"/>
    <row r="16472" customFormat="1" x14ac:dyDescent="0.35"/>
    <row r="16473" customFormat="1" x14ac:dyDescent="0.35"/>
    <row r="16474" customFormat="1" x14ac:dyDescent="0.35"/>
    <row r="16475" customFormat="1" x14ac:dyDescent="0.35"/>
    <row r="16476" customFormat="1" x14ac:dyDescent="0.35"/>
    <row r="16477" customFormat="1" x14ac:dyDescent="0.35"/>
    <row r="16478" customFormat="1" x14ac:dyDescent="0.35"/>
    <row r="16479" customFormat="1" x14ac:dyDescent="0.35"/>
    <row r="16480" customFormat="1" x14ac:dyDescent="0.35"/>
    <row r="16481" customFormat="1" x14ac:dyDescent="0.35"/>
    <row r="16482" customFormat="1" x14ac:dyDescent="0.35"/>
    <row r="16483" customFormat="1" x14ac:dyDescent="0.35"/>
    <row r="16484" customFormat="1" x14ac:dyDescent="0.35"/>
    <row r="16485" customFormat="1" x14ac:dyDescent="0.35"/>
    <row r="16486" customFormat="1" x14ac:dyDescent="0.35"/>
    <row r="16487" customFormat="1" x14ac:dyDescent="0.35"/>
    <row r="16488" customFormat="1" x14ac:dyDescent="0.35"/>
    <row r="16489" customFormat="1" x14ac:dyDescent="0.35"/>
    <row r="16490" customFormat="1" x14ac:dyDescent="0.35"/>
    <row r="16491" customFormat="1" x14ac:dyDescent="0.35"/>
    <row r="16492" customFormat="1" x14ac:dyDescent="0.35"/>
    <row r="16493" customFormat="1" x14ac:dyDescent="0.35"/>
    <row r="16494" customFormat="1" x14ac:dyDescent="0.35"/>
    <row r="16495" customFormat="1" x14ac:dyDescent="0.35"/>
    <row r="16496" customFormat="1" x14ac:dyDescent="0.35"/>
    <row r="16497" customFormat="1" x14ac:dyDescent="0.35"/>
    <row r="16498" customFormat="1" x14ac:dyDescent="0.35"/>
    <row r="16499" customFormat="1" x14ac:dyDescent="0.35"/>
    <row r="16500" customFormat="1" x14ac:dyDescent="0.35"/>
    <row r="16501" customFormat="1" x14ac:dyDescent="0.35"/>
    <row r="16502" customFormat="1" x14ac:dyDescent="0.35"/>
    <row r="16503" customFormat="1" x14ac:dyDescent="0.35"/>
    <row r="16504" customFormat="1" x14ac:dyDescent="0.35"/>
    <row r="16505" customFormat="1" x14ac:dyDescent="0.35"/>
    <row r="16506" customFormat="1" x14ac:dyDescent="0.35"/>
    <row r="16507" customFormat="1" x14ac:dyDescent="0.35"/>
    <row r="16508" customFormat="1" x14ac:dyDescent="0.35"/>
    <row r="16509" customFormat="1" x14ac:dyDescent="0.35"/>
    <row r="16510" customFormat="1" x14ac:dyDescent="0.35"/>
    <row r="16511" customFormat="1" x14ac:dyDescent="0.35"/>
    <row r="16512" customFormat="1" x14ac:dyDescent="0.35"/>
    <row r="16513" customFormat="1" x14ac:dyDescent="0.35"/>
    <row r="16514" customFormat="1" x14ac:dyDescent="0.35"/>
    <row r="16515" customFormat="1" x14ac:dyDescent="0.35"/>
    <row r="16516" customFormat="1" x14ac:dyDescent="0.35"/>
    <row r="16517" customFormat="1" x14ac:dyDescent="0.35"/>
    <row r="16518" customFormat="1" x14ac:dyDescent="0.35"/>
    <row r="16519" customFormat="1" x14ac:dyDescent="0.35"/>
    <row r="16520" customFormat="1" x14ac:dyDescent="0.35"/>
    <row r="16521" customFormat="1" x14ac:dyDescent="0.35"/>
    <row r="16522" customFormat="1" x14ac:dyDescent="0.35"/>
    <row r="16523" customFormat="1" x14ac:dyDescent="0.35"/>
    <row r="16524" customFormat="1" x14ac:dyDescent="0.35"/>
    <row r="16525" customFormat="1" x14ac:dyDescent="0.35"/>
    <row r="16526" customFormat="1" x14ac:dyDescent="0.35"/>
    <row r="16527" customFormat="1" x14ac:dyDescent="0.35"/>
    <row r="16528" customFormat="1" x14ac:dyDescent="0.35"/>
    <row r="16529" customFormat="1" x14ac:dyDescent="0.35"/>
    <row r="16530" customFormat="1" x14ac:dyDescent="0.35"/>
    <row r="16531" customFormat="1" x14ac:dyDescent="0.35"/>
    <row r="16532" customFormat="1" x14ac:dyDescent="0.35"/>
    <row r="16533" customFormat="1" x14ac:dyDescent="0.35"/>
    <row r="16534" customFormat="1" x14ac:dyDescent="0.35"/>
    <row r="16535" customFormat="1" x14ac:dyDescent="0.35"/>
    <row r="16536" customFormat="1" x14ac:dyDescent="0.35"/>
    <row r="16537" customFormat="1" x14ac:dyDescent="0.35"/>
    <row r="16538" customFormat="1" x14ac:dyDescent="0.35"/>
    <row r="16539" customFormat="1" x14ac:dyDescent="0.35"/>
    <row r="16540" customFormat="1" x14ac:dyDescent="0.35"/>
    <row r="16541" customFormat="1" x14ac:dyDescent="0.35"/>
    <row r="16542" customFormat="1" x14ac:dyDescent="0.35"/>
    <row r="16543" customFormat="1" x14ac:dyDescent="0.35"/>
    <row r="16544" customFormat="1" x14ac:dyDescent="0.35"/>
    <row r="16545" customFormat="1" x14ac:dyDescent="0.35"/>
    <row r="16546" customFormat="1" x14ac:dyDescent="0.35"/>
    <row r="16547" customFormat="1" x14ac:dyDescent="0.35"/>
    <row r="16548" customFormat="1" x14ac:dyDescent="0.35"/>
    <row r="16549" customFormat="1" x14ac:dyDescent="0.35"/>
    <row r="16550" customFormat="1" x14ac:dyDescent="0.35"/>
    <row r="16551" customFormat="1" x14ac:dyDescent="0.35"/>
    <row r="16552" customFormat="1" x14ac:dyDescent="0.35"/>
    <row r="16553" customFormat="1" x14ac:dyDescent="0.35"/>
    <row r="16554" customFormat="1" x14ac:dyDescent="0.35"/>
    <row r="16555" customFormat="1" x14ac:dyDescent="0.35"/>
    <row r="16556" customFormat="1" x14ac:dyDescent="0.35"/>
    <row r="16557" customFormat="1" x14ac:dyDescent="0.35"/>
    <row r="16558" customFormat="1" x14ac:dyDescent="0.35"/>
    <row r="16559" customFormat="1" x14ac:dyDescent="0.35"/>
    <row r="16560" customFormat="1" x14ac:dyDescent="0.35"/>
    <row r="16561" customFormat="1" x14ac:dyDescent="0.35"/>
    <row r="16562" customFormat="1" x14ac:dyDescent="0.35"/>
    <row r="16563" customFormat="1" x14ac:dyDescent="0.35"/>
    <row r="16564" customFormat="1" x14ac:dyDescent="0.35"/>
    <row r="16565" customFormat="1" x14ac:dyDescent="0.35"/>
    <row r="16566" customFormat="1" x14ac:dyDescent="0.35"/>
    <row r="16567" customFormat="1" x14ac:dyDescent="0.35"/>
    <row r="16568" customFormat="1" x14ac:dyDescent="0.35"/>
    <row r="16569" customFormat="1" x14ac:dyDescent="0.35"/>
    <row r="16570" customFormat="1" x14ac:dyDescent="0.35"/>
    <row r="16571" customFormat="1" x14ac:dyDescent="0.35"/>
    <row r="16572" customFormat="1" x14ac:dyDescent="0.35"/>
    <row r="16573" customFormat="1" x14ac:dyDescent="0.35"/>
    <row r="16574" customFormat="1" x14ac:dyDescent="0.35"/>
    <row r="16575" customFormat="1" x14ac:dyDescent="0.35"/>
    <row r="16576" customFormat="1" x14ac:dyDescent="0.35"/>
    <row r="16577" customFormat="1" x14ac:dyDescent="0.35"/>
    <row r="16578" customFormat="1" x14ac:dyDescent="0.35"/>
    <row r="16579" customFormat="1" x14ac:dyDescent="0.35"/>
    <row r="16580" customFormat="1" x14ac:dyDescent="0.35"/>
    <row r="16581" customFormat="1" x14ac:dyDescent="0.35"/>
    <row r="16582" customFormat="1" x14ac:dyDescent="0.35"/>
    <row r="16583" customFormat="1" x14ac:dyDescent="0.35"/>
    <row r="16584" customFormat="1" x14ac:dyDescent="0.35"/>
    <row r="16585" customFormat="1" x14ac:dyDescent="0.35"/>
    <row r="16586" customFormat="1" x14ac:dyDescent="0.35"/>
    <row r="16587" customFormat="1" x14ac:dyDescent="0.35"/>
    <row r="16588" customFormat="1" x14ac:dyDescent="0.35"/>
    <row r="16589" customFormat="1" x14ac:dyDescent="0.35"/>
    <row r="16590" customFormat="1" x14ac:dyDescent="0.35"/>
    <row r="16591" customFormat="1" x14ac:dyDescent="0.35"/>
    <row r="16592" customFormat="1" x14ac:dyDescent="0.35"/>
    <row r="16593" customFormat="1" x14ac:dyDescent="0.35"/>
    <row r="16594" customFormat="1" x14ac:dyDescent="0.35"/>
    <row r="16595" customFormat="1" x14ac:dyDescent="0.35"/>
    <row r="16596" customFormat="1" x14ac:dyDescent="0.35"/>
    <row r="16597" customFormat="1" x14ac:dyDescent="0.35"/>
    <row r="16598" customFormat="1" x14ac:dyDescent="0.35"/>
    <row r="16599" customFormat="1" x14ac:dyDescent="0.35"/>
    <row r="16600" customFormat="1" x14ac:dyDescent="0.35"/>
    <row r="16601" customFormat="1" x14ac:dyDescent="0.35"/>
    <row r="16602" customFormat="1" x14ac:dyDescent="0.35"/>
    <row r="16603" customFormat="1" x14ac:dyDescent="0.35"/>
    <row r="16604" customFormat="1" x14ac:dyDescent="0.35"/>
    <row r="16605" customFormat="1" x14ac:dyDescent="0.35"/>
    <row r="16606" customFormat="1" x14ac:dyDescent="0.35"/>
    <row r="16607" customFormat="1" x14ac:dyDescent="0.35"/>
    <row r="16608" customFormat="1" x14ac:dyDescent="0.35"/>
    <row r="16609" customFormat="1" x14ac:dyDescent="0.35"/>
    <row r="16610" customFormat="1" x14ac:dyDescent="0.35"/>
    <row r="16611" customFormat="1" x14ac:dyDescent="0.35"/>
    <row r="16612" customFormat="1" x14ac:dyDescent="0.35"/>
    <row r="16613" customFormat="1" x14ac:dyDescent="0.35"/>
    <row r="16614" customFormat="1" x14ac:dyDescent="0.35"/>
    <row r="16615" customFormat="1" x14ac:dyDescent="0.35"/>
    <row r="16616" customFormat="1" x14ac:dyDescent="0.35"/>
    <row r="16617" customFormat="1" x14ac:dyDescent="0.35"/>
    <row r="16618" customFormat="1" x14ac:dyDescent="0.35"/>
    <row r="16619" customFormat="1" x14ac:dyDescent="0.35"/>
    <row r="16620" customFormat="1" x14ac:dyDescent="0.35"/>
    <row r="16621" customFormat="1" x14ac:dyDescent="0.35"/>
    <row r="16622" customFormat="1" x14ac:dyDescent="0.35"/>
    <row r="16623" customFormat="1" x14ac:dyDescent="0.35"/>
    <row r="16624" customFormat="1" x14ac:dyDescent="0.35"/>
    <row r="16625" customFormat="1" x14ac:dyDescent="0.35"/>
    <row r="16626" customFormat="1" x14ac:dyDescent="0.35"/>
    <row r="16627" customFormat="1" x14ac:dyDescent="0.35"/>
    <row r="16628" customFormat="1" x14ac:dyDescent="0.35"/>
    <row r="16629" customFormat="1" x14ac:dyDescent="0.35"/>
    <row r="16630" customFormat="1" x14ac:dyDescent="0.35"/>
    <row r="16631" customFormat="1" x14ac:dyDescent="0.35"/>
    <row r="16632" customFormat="1" x14ac:dyDescent="0.35"/>
    <row r="16633" customFormat="1" x14ac:dyDescent="0.35"/>
    <row r="16634" customFormat="1" x14ac:dyDescent="0.35"/>
    <row r="16635" customFormat="1" x14ac:dyDescent="0.35"/>
    <row r="16636" customFormat="1" x14ac:dyDescent="0.35"/>
    <row r="16637" customFormat="1" x14ac:dyDescent="0.35"/>
    <row r="16638" customFormat="1" x14ac:dyDescent="0.35"/>
    <row r="16639" customFormat="1" x14ac:dyDescent="0.35"/>
    <row r="16640" customFormat="1" x14ac:dyDescent="0.35"/>
    <row r="16641" customFormat="1" x14ac:dyDescent="0.35"/>
    <row r="16642" customFormat="1" x14ac:dyDescent="0.35"/>
    <row r="16643" customFormat="1" x14ac:dyDescent="0.35"/>
    <row r="16644" customFormat="1" x14ac:dyDescent="0.35"/>
    <row r="16645" customFormat="1" x14ac:dyDescent="0.35"/>
    <row r="16646" customFormat="1" x14ac:dyDescent="0.35"/>
    <row r="16647" customFormat="1" x14ac:dyDescent="0.35"/>
    <row r="16648" customFormat="1" x14ac:dyDescent="0.35"/>
    <row r="16649" customFormat="1" x14ac:dyDescent="0.35"/>
    <row r="16650" customFormat="1" x14ac:dyDescent="0.35"/>
    <row r="16651" customFormat="1" x14ac:dyDescent="0.35"/>
    <row r="16652" customFormat="1" x14ac:dyDescent="0.35"/>
    <row r="16653" customFormat="1" x14ac:dyDescent="0.35"/>
    <row r="16654" customFormat="1" x14ac:dyDescent="0.35"/>
    <row r="16655" customFormat="1" x14ac:dyDescent="0.35"/>
    <row r="16656" customFormat="1" x14ac:dyDescent="0.35"/>
    <row r="16657" customFormat="1" x14ac:dyDescent="0.35"/>
    <row r="16658" customFormat="1" x14ac:dyDescent="0.35"/>
    <row r="16659" customFormat="1" x14ac:dyDescent="0.35"/>
    <row r="16660" customFormat="1" x14ac:dyDescent="0.35"/>
    <row r="16661" customFormat="1" x14ac:dyDescent="0.35"/>
    <row r="16662" customFormat="1" x14ac:dyDescent="0.35"/>
    <row r="16663" customFormat="1" x14ac:dyDescent="0.35"/>
    <row r="16664" customFormat="1" x14ac:dyDescent="0.35"/>
    <row r="16665" customFormat="1" x14ac:dyDescent="0.35"/>
    <row r="16666" customFormat="1" x14ac:dyDescent="0.35"/>
    <row r="16667" customFormat="1" x14ac:dyDescent="0.35"/>
    <row r="16668" customFormat="1" x14ac:dyDescent="0.35"/>
    <row r="16669" customFormat="1" x14ac:dyDescent="0.35"/>
    <row r="16670" customFormat="1" x14ac:dyDescent="0.35"/>
    <row r="16671" customFormat="1" x14ac:dyDescent="0.35"/>
    <row r="16672" customFormat="1" x14ac:dyDescent="0.35"/>
    <row r="16673" customFormat="1" x14ac:dyDescent="0.35"/>
    <row r="16674" customFormat="1" x14ac:dyDescent="0.35"/>
    <row r="16675" customFormat="1" x14ac:dyDescent="0.35"/>
    <row r="16676" customFormat="1" x14ac:dyDescent="0.35"/>
    <row r="16677" customFormat="1" x14ac:dyDescent="0.35"/>
    <row r="16678" customFormat="1" x14ac:dyDescent="0.35"/>
    <row r="16679" customFormat="1" x14ac:dyDescent="0.35"/>
    <row r="16680" customFormat="1" x14ac:dyDescent="0.35"/>
    <row r="16681" customFormat="1" x14ac:dyDescent="0.35"/>
    <row r="16682" customFormat="1" x14ac:dyDescent="0.35"/>
    <row r="16683" customFormat="1" x14ac:dyDescent="0.35"/>
    <row r="16684" customFormat="1" x14ac:dyDescent="0.35"/>
    <row r="16685" customFormat="1" x14ac:dyDescent="0.35"/>
    <row r="16686" customFormat="1" x14ac:dyDescent="0.35"/>
    <row r="16687" customFormat="1" x14ac:dyDescent="0.35"/>
    <row r="16688" customFormat="1" x14ac:dyDescent="0.35"/>
    <row r="16689" customFormat="1" x14ac:dyDescent="0.35"/>
    <row r="16690" customFormat="1" x14ac:dyDescent="0.35"/>
    <row r="16691" customFormat="1" x14ac:dyDescent="0.35"/>
    <row r="16692" customFormat="1" x14ac:dyDescent="0.35"/>
    <row r="16693" customFormat="1" x14ac:dyDescent="0.35"/>
    <row r="16694" customFormat="1" x14ac:dyDescent="0.35"/>
    <row r="16695" customFormat="1" x14ac:dyDescent="0.35"/>
    <row r="16696" customFormat="1" x14ac:dyDescent="0.35"/>
    <row r="16697" customFormat="1" x14ac:dyDescent="0.35"/>
    <row r="16698" customFormat="1" x14ac:dyDescent="0.35"/>
    <row r="16699" customFormat="1" x14ac:dyDescent="0.35"/>
    <row r="16700" customFormat="1" x14ac:dyDescent="0.35"/>
    <row r="16701" customFormat="1" x14ac:dyDescent="0.35"/>
    <row r="16702" customFormat="1" x14ac:dyDescent="0.35"/>
    <row r="16703" customFormat="1" x14ac:dyDescent="0.35"/>
    <row r="16704" customFormat="1" x14ac:dyDescent="0.35"/>
    <row r="16705" customFormat="1" x14ac:dyDescent="0.35"/>
    <row r="16706" customFormat="1" x14ac:dyDescent="0.35"/>
    <row r="16707" customFormat="1" x14ac:dyDescent="0.35"/>
    <row r="16708" customFormat="1" x14ac:dyDescent="0.35"/>
    <row r="16709" customFormat="1" x14ac:dyDescent="0.35"/>
    <row r="16710" customFormat="1" x14ac:dyDescent="0.35"/>
    <row r="16711" customFormat="1" x14ac:dyDescent="0.35"/>
    <row r="16712" customFormat="1" x14ac:dyDescent="0.35"/>
    <row r="16713" customFormat="1" x14ac:dyDescent="0.35"/>
    <row r="16714" customFormat="1" x14ac:dyDescent="0.35"/>
    <row r="16715" customFormat="1" x14ac:dyDescent="0.35"/>
    <row r="16716" customFormat="1" x14ac:dyDescent="0.35"/>
    <row r="16717" customFormat="1" x14ac:dyDescent="0.35"/>
    <row r="16718" customFormat="1" x14ac:dyDescent="0.35"/>
    <row r="16719" customFormat="1" x14ac:dyDescent="0.35"/>
    <row r="16720" customFormat="1" x14ac:dyDescent="0.35"/>
    <row r="16721" customFormat="1" x14ac:dyDescent="0.35"/>
    <row r="16722" customFormat="1" x14ac:dyDescent="0.35"/>
    <row r="16723" customFormat="1" x14ac:dyDescent="0.35"/>
    <row r="16724" customFormat="1" x14ac:dyDescent="0.35"/>
    <row r="16725" customFormat="1" x14ac:dyDescent="0.35"/>
    <row r="16726" customFormat="1" x14ac:dyDescent="0.35"/>
    <row r="16727" customFormat="1" x14ac:dyDescent="0.35"/>
    <row r="16728" customFormat="1" x14ac:dyDescent="0.35"/>
    <row r="16729" customFormat="1" x14ac:dyDescent="0.35"/>
    <row r="16730" customFormat="1" x14ac:dyDescent="0.35"/>
    <row r="16731" customFormat="1" x14ac:dyDescent="0.35"/>
    <row r="16732" customFormat="1" x14ac:dyDescent="0.35"/>
    <row r="16733" customFormat="1" x14ac:dyDescent="0.35"/>
    <row r="16734" customFormat="1" x14ac:dyDescent="0.35"/>
    <row r="16735" customFormat="1" x14ac:dyDescent="0.35"/>
    <row r="16736" customFormat="1" x14ac:dyDescent="0.35"/>
    <row r="16737" customFormat="1" x14ac:dyDescent="0.35"/>
    <row r="16738" customFormat="1" x14ac:dyDescent="0.35"/>
    <row r="16739" customFormat="1" x14ac:dyDescent="0.35"/>
    <row r="16740" customFormat="1" x14ac:dyDescent="0.35"/>
    <row r="16741" customFormat="1" x14ac:dyDescent="0.35"/>
    <row r="16742" customFormat="1" x14ac:dyDescent="0.35"/>
    <row r="16743" customFormat="1" x14ac:dyDescent="0.35"/>
    <row r="16744" customFormat="1" x14ac:dyDescent="0.35"/>
    <row r="16745" customFormat="1" x14ac:dyDescent="0.35"/>
    <row r="16746" customFormat="1" x14ac:dyDescent="0.35"/>
    <row r="16747" customFormat="1" x14ac:dyDescent="0.35"/>
    <row r="16748" customFormat="1" x14ac:dyDescent="0.35"/>
    <row r="16749" customFormat="1" x14ac:dyDescent="0.35"/>
    <row r="16750" customFormat="1" x14ac:dyDescent="0.35"/>
    <row r="16751" customFormat="1" x14ac:dyDescent="0.35"/>
    <row r="16752" customFormat="1" x14ac:dyDescent="0.35"/>
    <row r="16753" customFormat="1" x14ac:dyDescent="0.35"/>
    <row r="16754" customFormat="1" x14ac:dyDescent="0.35"/>
    <row r="16755" customFormat="1" x14ac:dyDescent="0.35"/>
    <row r="16756" customFormat="1" x14ac:dyDescent="0.35"/>
    <row r="16757" customFormat="1" x14ac:dyDescent="0.35"/>
    <row r="16758" customFormat="1" x14ac:dyDescent="0.35"/>
    <row r="16759" customFormat="1" x14ac:dyDescent="0.35"/>
    <row r="16760" customFormat="1" x14ac:dyDescent="0.35"/>
    <row r="16761" customFormat="1" x14ac:dyDescent="0.35"/>
    <row r="16762" customFormat="1" x14ac:dyDescent="0.35"/>
    <row r="16763" customFormat="1" x14ac:dyDescent="0.35"/>
    <row r="16764" customFormat="1" x14ac:dyDescent="0.35"/>
    <row r="16765" customFormat="1" x14ac:dyDescent="0.35"/>
    <row r="16766" customFormat="1" x14ac:dyDescent="0.35"/>
    <row r="16767" customFormat="1" x14ac:dyDescent="0.35"/>
    <row r="16768" customFormat="1" x14ac:dyDescent="0.35"/>
    <row r="16769" customFormat="1" x14ac:dyDescent="0.35"/>
    <row r="16770" customFormat="1" x14ac:dyDescent="0.35"/>
    <row r="16771" customFormat="1" x14ac:dyDescent="0.35"/>
    <row r="16772" customFormat="1" x14ac:dyDescent="0.35"/>
    <row r="16773" customFormat="1" x14ac:dyDescent="0.35"/>
    <row r="16774" customFormat="1" x14ac:dyDescent="0.35"/>
    <row r="16775" customFormat="1" x14ac:dyDescent="0.35"/>
    <row r="16776" customFormat="1" x14ac:dyDescent="0.35"/>
    <row r="16777" customFormat="1" x14ac:dyDescent="0.35"/>
    <row r="16778" customFormat="1" x14ac:dyDescent="0.35"/>
    <row r="16779" customFormat="1" x14ac:dyDescent="0.35"/>
    <row r="16780" customFormat="1" x14ac:dyDescent="0.35"/>
    <row r="16781" customFormat="1" x14ac:dyDescent="0.35"/>
    <row r="16782" customFormat="1" x14ac:dyDescent="0.35"/>
    <row r="16783" customFormat="1" x14ac:dyDescent="0.35"/>
    <row r="16784" customFormat="1" x14ac:dyDescent="0.35"/>
    <row r="16785" customFormat="1" x14ac:dyDescent="0.35"/>
    <row r="16786" customFormat="1" x14ac:dyDescent="0.35"/>
    <row r="16787" customFormat="1" x14ac:dyDescent="0.35"/>
    <row r="16788" customFormat="1" x14ac:dyDescent="0.35"/>
    <row r="16789" customFormat="1" x14ac:dyDescent="0.35"/>
    <row r="16790" customFormat="1" x14ac:dyDescent="0.35"/>
    <row r="16791" customFormat="1" x14ac:dyDescent="0.35"/>
    <row r="16792" customFormat="1" x14ac:dyDescent="0.35"/>
    <row r="16793" customFormat="1" x14ac:dyDescent="0.35"/>
    <row r="16794" customFormat="1" x14ac:dyDescent="0.35"/>
    <row r="16795" customFormat="1" x14ac:dyDescent="0.35"/>
    <row r="16796" customFormat="1" x14ac:dyDescent="0.35"/>
    <row r="16797" customFormat="1" x14ac:dyDescent="0.35"/>
    <row r="16798" customFormat="1" x14ac:dyDescent="0.35"/>
    <row r="16799" customFormat="1" x14ac:dyDescent="0.35"/>
    <row r="16800" customFormat="1" x14ac:dyDescent="0.35"/>
    <row r="16801" customFormat="1" x14ac:dyDescent="0.35"/>
    <row r="16802" customFormat="1" x14ac:dyDescent="0.35"/>
    <row r="16803" customFormat="1" x14ac:dyDescent="0.35"/>
    <row r="16804" customFormat="1" x14ac:dyDescent="0.35"/>
    <row r="16805" customFormat="1" x14ac:dyDescent="0.35"/>
    <row r="16806" customFormat="1" x14ac:dyDescent="0.35"/>
    <row r="16807" customFormat="1" x14ac:dyDescent="0.35"/>
    <row r="16808" customFormat="1" x14ac:dyDescent="0.35"/>
    <row r="16809" customFormat="1" x14ac:dyDescent="0.35"/>
    <row r="16810" customFormat="1" x14ac:dyDescent="0.35"/>
    <row r="16811" customFormat="1" x14ac:dyDescent="0.35"/>
    <row r="16812" customFormat="1" x14ac:dyDescent="0.35"/>
    <row r="16813" customFormat="1" x14ac:dyDescent="0.35"/>
    <row r="16814" customFormat="1" x14ac:dyDescent="0.35"/>
    <row r="16815" customFormat="1" x14ac:dyDescent="0.35"/>
    <row r="16816" customFormat="1" x14ac:dyDescent="0.35"/>
    <row r="16817" customFormat="1" x14ac:dyDescent="0.35"/>
    <row r="16818" customFormat="1" x14ac:dyDescent="0.35"/>
    <row r="16819" customFormat="1" x14ac:dyDescent="0.35"/>
    <row r="16820" customFormat="1" x14ac:dyDescent="0.35"/>
    <row r="16821" customFormat="1" x14ac:dyDescent="0.35"/>
    <row r="16822" customFormat="1" x14ac:dyDescent="0.35"/>
    <row r="16823" customFormat="1" x14ac:dyDescent="0.35"/>
    <row r="16824" customFormat="1" x14ac:dyDescent="0.35"/>
    <row r="16825" customFormat="1" x14ac:dyDescent="0.35"/>
    <row r="16826" customFormat="1" x14ac:dyDescent="0.35"/>
    <row r="16827" customFormat="1" x14ac:dyDescent="0.35"/>
    <row r="16828" customFormat="1" x14ac:dyDescent="0.35"/>
    <row r="16829" customFormat="1" x14ac:dyDescent="0.35"/>
    <row r="16830" customFormat="1" x14ac:dyDescent="0.35"/>
    <row r="16831" customFormat="1" x14ac:dyDescent="0.35"/>
    <row r="16832" customFormat="1" x14ac:dyDescent="0.35"/>
    <row r="16833" customFormat="1" x14ac:dyDescent="0.35"/>
    <row r="16834" customFormat="1" x14ac:dyDescent="0.35"/>
    <row r="16835" customFormat="1" x14ac:dyDescent="0.35"/>
    <row r="16836" customFormat="1" x14ac:dyDescent="0.35"/>
    <row r="16837" customFormat="1" x14ac:dyDescent="0.35"/>
    <row r="16838" customFormat="1" x14ac:dyDescent="0.35"/>
    <row r="16839" customFormat="1" x14ac:dyDescent="0.35"/>
    <row r="16840" customFormat="1" x14ac:dyDescent="0.35"/>
    <row r="16841" customFormat="1" x14ac:dyDescent="0.35"/>
    <row r="16842" customFormat="1" x14ac:dyDescent="0.35"/>
    <row r="16843" customFormat="1" x14ac:dyDescent="0.35"/>
    <row r="16844" customFormat="1" x14ac:dyDescent="0.35"/>
    <row r="16845" customFormat="1" x14ac:dyDescent="0.35"/>
    <row r="16846" customFormat="1" x14ac:dyDescent="0.35"/>
    <row r="16847" customFormat="1" x14ac:dyDescent="0.35"/>
    <row r="16848" customFormat="1" x14ac:dyDescent="0.35"/>
    <row r="16849" customFormat="1" x14ac:dyDescent="0.35"/>
    <row r="16850" customFormat="1" x14ac:dyDescent="0.35"/>
    <row r="16851" customFormat="1" x14ac:dyDescent="0.35"/>
    <row r="16852" customFormat="1" x14ac:dyDescent="0.35"/>
    <row r="16853" customFormat="1" x14ac:dyDescent="0.35"/>
    <row r="16854" customFormat="1" x14ac:dyDescent="0.35"/>
    <row r="16855" customFormat="1" x14ac:dyDescent="0.35"/>
    <row r="16856" customFormat="1" x14ac:dyDescent="0.35"/>
    <row r="16857" customFormat="1" x14ac:dyDescent="0.35"/>
    <row r="16858" customFormat="1" x14ac:dyDescent="0.35"/>
    <row r="16859" customFormat="1" x14ac:dyDescent="0.35"/>
    <row r="16860" customFormat="1" x14ac:dyDescent="0.35"/>
    <row r="16861" customFormat="1" x14ac:dyDescent="0.35"/>
    <row r="16862" customFormat="1" x14ac:dyDescent="0.35"/>
    <row r="16863" customFormat="1" x14ac:dyDescent="0.35"/>
    <row r="16864" customFormat="1" x14ac:dyDescent="0.35"/>
    <row r="16865" customFormat="1" x14ac:dyDescent="0.35"/>
    <row r="16866" customFormat="1" x14ac:dyDescent="0.35"/>
    <row r="16867" customFormat="1" x14ac:dyDescent="0.35"/>
    <row r="16868" customFormat="1" x14ac:dyDescent="0.35"/>
    <row r="16869" customFormat="1" x14ac:dyDescent="0.35"/>
    <row r="16870" customFormat="1" x14ac:dyDescent="0.35"/>
    <row r="16871" customFormat="1" x14ac:dyDescent="0.35"/>
    <row r="16872" customFormat="1" x14ac:dyDescent="0.35"/>
    <row r="16873" customFormat="1" x14ac:dyDescent="0.35"/>
    <row r="16874" customFormat="1" x14ac:dyDescent="0.35"/>
    <row r="16875" customFormat="1" x14ac:dyDescent="0.35"/>
    <row r="16876" customFormat="1" x14ac:dyDescent="0.35"/>
    <row r="16877" customFormat="1" x14ac:dyDescent="0.35"/>
    <row r="16878" customFormat="1" x14ac:dyDescent="0.35"/>
    <row r="16879" customFormat="1" x14ac:dyDescent="0.35"/>
    <row r="16880" customFormat="1" x14ac:dyDescent="0.35"/>
    <row r="16881" customFormat="1" x14ac:dyDescent="0.35"/>
    <row r="16882" customFormat="1" x14ac:dyDescent="0.35"/>
    <row r="16883" customFormat="1" x14ac:dyDescent="0.35"/>
    <row r="16884" customFormat="1" x14ac:dyDescent="0.35"/>
    <row r="16885" customFormat="1" x14ac:dyDescent="0.35"/>
    <row r="16886" customFormat="1" x14ac:dyDescent="0.35"/>
    <row r="16887" customFormat="1" x14ac:dyDescent="0.35"/>
    <row r="16888" customFormat="1" x14ac:dyDescent="0.35"/>
    <row r="16889" customFormat="1" x14ac:dyDescent="0.35"/>
    <row r="16890" customFormat="1" x14ac:dyDescent="0.35"/>
    <row r="16891" customFormat="1" x14ac:dyDescent="0.35"/>
    <row r="16892" customFormat="1" x14ac:dyDescent="0.35"/>
    <row r="16893" customFormat="1" x14ac:dyDescent="0.35"/>
    <row r="16894" customFormat="1" x14ac:dyDescent="0.35"/>
    <row r="16895" customFormat="1" x14ac:dyDescent="0.35"/>
    <row r="16896" customFormat="1" x14ac:dyDescent="0.35"/>
    <row r="16897" customFormat="1" x14ac:dyDescent="0.35"/>
    <row r="16898" customFormat="1" x14ac:dyDescent="0.35"/>
    <row r="16899" customFormat="1" x14ac:dyDescent="0.35"/>
    <row r="16900" customFormat="1" x14ac:dyDescent="0.35"/>
    <row r="16901" customFormat="1" x14ac:dyDescent="0.35"/>
    <row r="16902" customFormat="1" x14ac:dyDescent="0.35"/>
    <row r="16903" customFormat="1" x14ac:dyDescent="0.35"/>
    <row r="16904" customFormat="1" x14ac:dyDescent="0.35"/>
    <row r="16905" customFormat="1" x14ac:dyDescent="0.35"/>
    <row r="16906" customFormat="1" x14ac:dyDescent="0.35"/>
    <row r="16907" customFormat="1" x14ac:dyDescent="0.35"/>
    <row r="16908" customFormat="1" x14ac:dyDescent="0.35"/>
    <row r="16909" customFormat="1" x14ac:dyDescent="0.35"/>
    <row r="16910" customFormat="1" x14ac:dyDescent="0.35"/>
    <row r="16911" customFormat="1" x14ac:dyDescent="0.35"/>
    <row r="16912" customFormat="1" x14ac:dyDescent="0.35"/>
    <row r="16913" customFormat="1" x14ac:dyDescent="0.35"/>
    <row r="16914" customFormat="1" x14ac:dyDescent="0.35"/>
    <row r="16915" customFormat="1" x14ac:dyDescent="0.35"/>
    <row r="16916" customFormat="1" x14ac:dyDescent="0.35"/>
    <row r="16917" customFormat="1" x14ac:dyDescent="0.35"/>
    <row r="16918" customFormat="1" x14ac:dyDescent="0.35"/>
    <row r="16919" customFormat="1" x14ac:dyDescent="0.35"/>
    <row r="16920" customFormat="1" x14ac:dyDescent="0.35"/>
    <row r="16921" customFormat="1" x14ac:dyDescent="0.35"/>
    <row r="16922" customFormat="1" x14ac:dyDescent="0.35"/>
    <row r="16923" customFormat="1" x14ac:dyDescent="0.35"/>
    <row r="16924" customFormat="1" x14ac:dyDescent="0.35"/>
    <row r="16925" customFormat="1" x14ac:dyDescent="0.35"/>
    <row r="16926" customFormat="1" x14ac:dyDescent="0.35"/>
    <row r="16927" customFormat="1" x14ac:dyDescent="0.35"/>
    <row r="16928" customFormat="1" x14ac:dyDescent="0.35"/>
    <row r="16929" customFormat="1" x14ac:dyDescent="0.35"/>
    <row r="16930" customFormat="1" x14ac:dyDescent="0.35"/>
    <row r="16931" customFormat="1" x14ac:dyDescent="0.35"/>
    <row r="16932" customFormat="1" x14ac:dyDescent="0.35"/>
    <row r="16933" customFormat="1" x14ac:dyDescent="0.35"/>
    <row r="16934" customFormat="1" x14ac:dyDescent="0.35"/>
    <row r="16935" customFormat="1" x14ac:dyDescent="0.35"/>
    <row r="16936" customFormat="1" x14ac:dyDescent="0.35"/>
    <row r="16937" customFormat="1" x14ac:dyDescent="0.35"/>
    <row r="16938" customFormat="1" x14ac:dyDescent="0.35"/>
    <row r="16939" customFormat="1" x14ac:dyDescent="0.35"/>
    <row r="16940" customFormat="1" x14ac:dyDescent="0.35"/>
    <row r="16941" customFormat="1" x14ac:dyDescent="0.35"/>
    <row r="16942" customFormat="1" x14ac:dyDescent="0.35"/>
    <row r="16943" customFormat="1" x14ac:dyDescent="0.35"/>
    <row r="16944" customFormat="1" x14ac:dyDescent="0.35"/>
    <row r="16945" customFormat="1" x14ac:dyDescent="0.35"/>
    <row r="16946" customFormat="1" x14ac:dyDescent="0.35"/>
    <row r="16947" customFormat="1" x14ac:dyDescent="0.35"/>
    <row r="16948" customFormat="1" x14ac:dyDescent="0.35"/>
    <row r="16949" customFormat="1" x14ac:dyDescent="0.35"/>
    <row r="16950" customFormat="1" x14ac:dyDescent="0.35"/>
    <row r="16951" customFormat="1" x14ac:dyDescent="0.35"/>
    <row r="16952" customFormat="1" x14ac:dyDescent="0.35"/>
    <row r="16953" customFormat="1" x14ac:dyDescent="0.35"/>
    <row r="16954" customFormat="1" x14ac:dyDescent="0.35"/>
    <row r="16955" customFormat="1" x14ac:dyDescent="0.35"/>
    <row r="16956" customFormat="1" x14ac:dyDescent="0.35"/>
    <row r="16957" customFormat="1" x14ac:dyDescent="0.35"/>
    <row r="16958" customFormat="1" x14ac:dyDescent="0.35"/>
    <row r="16959" customFormat="1" x14ac:dyDescent="0.35"/>
    <row r="16960" customFormat="1" x14ac:dyDescent="0.35"/>
    <row r="16961" customFormat="1" x14ac:dyDescent="0.35"/>
    <row r="16962" customFormat="1" x14ac:dyDescent="0.35"/>
    <row r="16963" customFormat="1" x14ac:dyDescent="0.35"/>
    <row r="16964" customFormat="1" x14ac:dyDescent="0.35"/>
    <row r="16965" customFormat="1" x14ac:dyDescent="0.35"/>
    <row r="16966" customFormat="1" x14ac:dyDescent="0.35"/>
    <row r="16967" customFormat="1" x14ac:dyDescent="0.35"/>
    <row r="16968" customFormat="1" x14ac:dyDescent="0.35"/>
    <row r="16969" customFormat="1" x14ac:dyDescent="0.35"/>
    <row r="16970" customFormat="1" x14ac:dyDescent="0.35"/>
    <row r="16971" customFormat="1" x14ac:dyDescent="0.35"/>
    <row r="16972" customFormat="1" x14ac:dyDescent="0.35"/>
    <row r="16973" customFormat="1" x14ac:dyDescent="0.35"/>
    <row r="16974" customFormat="1" x14ac:dyDescent="0.35"/>
    <row r="16975" customFormat="1" x14ac:dyDescent="0.35"/>
    <row r="16976" customFormat="1" x14ac:dyDescent="0.35"/>
    <row r="16977" customFormat="1" x14ac:dyDescent="0.35"/>
    <row r="16978" customFormat="1" x14ac:dyDescent="0.35"/>
    <row r="16979" customFormat="1" x14ac:dyDescent="0.35"/>
    <row r="16980" customFormat="1" x14ac:dyDescent="0.35"/>
    <row r="16981" customFormat="1" x14ac:dyDescent="0.35"/>
    <row r="16982" customFormat="1" x14ac:dyDescent="0.35"/>
    <row r="16983" customFormat="1" x14ac:dyDescent="0.35"/>
    <row r="16984" customFormat="1" x14ac:dyDescent="0.35"/>
    <row r="16985" customFormat="1" x14ac:dyDescent="0.35"/>
    <row r="16986" customFormat="1" x14ac:dyDescent="0.35"/>
    <row r="16987" customFormat="1" x14ac:dyDescent="0.35"/>
    <row r="16988" customFormat="1" x14ac:dyDescent="0.35"/>
    <row r="16989" customFormat="1" x14ac:dyDescent="0.35"/>
    <row r="16990" customFormat="1" x14ac:dyDescent="0.35"/>
    <row r="16991" customFormat="1" x14ac:dyDescent="0.35"/>
    <row r="16992" customFormat="1" x14ac:dyDescent="0.35"/>
    <row r="16993" customFormat="1" x14ac:dyDescent="0.35"/>
    <row r="16994" customFormat="1" x14ac:dyDescent="0.35"/>
    <row r="16995" customFormat="1" x14ac:dyDescent="0.35"/>
    <row r="16996" customFormat="1" x14ac:dyDescent="0.35"/>
    <row r="16997" customFormat="1" x14ac:dyDescent="0.35"/>
    <row r="16998" customFormat="1" x14ac:dyDescent="0.35"/>
    <row r="16999" customFormat="1" x14ac:dyDescent="0.35"/>
    <row r="17000" customFormat="1" x14ac:dyDescent="0.35"/>
    <row r="17001" customFormat="1" x14ac:dyDescent="0.35"/>
    <row r="17002" customFormat="1" x14ac:dyDescent="0.35"/>
    <row r="17003" customFormat="1" x14ac:dyDescent="0.35"/>
    <row r="17004" customFormat="1" x14ac:dyDescent="0.35"/>
    <row r="17005" customFormat="1" x14ac:dyDescent="0.35"/>
    <row r="17006" customFormat="1" x14ac:dyDescent="0.35"/>
    <row r="17007" customFormat="1" x14ac:dyDescent="0.35"/>
    <row r="17008" customFormat="1" x14ac:dyDescent="0.35"/>
    <row r="17009" customFormat="1" x14ac:dyDescent="0.35"/>
    <row r="17010" customFormat="1" x14ac:dyDescent="0.35"/>
    <row r="17011" customFormat="1" x14ac:dyDescent="0.35"/>
    <row r="17012" customFormat="1" x14ac:dyDescent="0.35"/>
    <row r="17013" customFormat="1" x14ac:dyDescent="0.35"/>
    <row r="17014" customFormat="1" x14ac:dyDescent="0.35"/>
    <row r="17015" customFormat="1" x14ac:dyDescent="0.35"/>
    <row r="17016" customFormat="1" x14ac:dyDescent="0.35"/>
    <row r="17017" customFormat="1" x14ac:dyDescent="0.35"/>
    <row r="17018" customFormat="1" x14ac:dyDescent="0.35"/>
    <row r="17019" customFormat="1" x14ac:dyDescent="0.35"/>
    <row r="17020" customFormat="1" x14ac:dyDescent="0.35"/>
    <row r="17021" customFormat="1" x14ac:dyDescent="0.35"/>
    <row r="17022" customFormat="1" x14ac:dyDescent="0.35"/>
    <row r="17023" customFormat="1" x14ac:dyDescent="0.35"/>
    <row r="17024" customFormat="1" x14ac:dyDescent="0.35"/>
    <row r="17025" customFormat="1" x14ac:dyDescent="0.35"/>
    <row r="17026" customFormat="1" x14ac:dyDescent="0.35"/>
    <row r="17027" customFormat="1" x14ac:dyDescent="0.35"/>
    <row r="17028" customFormat="1" x14ac:dyDescent="0.35"/>
    <row r="17029" customFormat="1" x14ac:dyDescent="0.35"/>
    <row r="17030" customFormat="1" x14ac:dyDescent="0.35"/>
    <row r="17031" customFormat="1" x14ac:dyDescent="0.35"/>
    <row r="17032" customFormat="1" x14ac:dyDescent="0.35"/>
    <row r="17033" customFormat="1" x14ac:dyDescent="0.35"/>
    <row r="17034" customFormat="1" x14ac:dyDescent="0.35"/>
    <row r="17035" customFormat="1" x14ac:dyDescent="0.35"/>
    <row r="17036" customFormat="1" x14ac:dyDescent="0.35"/>
    <row r="17037" customFormat="1" x14ac:dyDescent="0.35"/>
    <row r="17038" customFormat="1" x14ac:dyDescent="0.35"/>
    <row r="17039" customFormat="1" x14ac:dyDescent="0.35"/>
    <row r="17040" customFormat="1" x14ac:dyDescent="0.35"/>
    <row r="17041" customFormat="1" x14ac:dyDescent="0.35"/>
    <row r="17042" customFormat="1" x14ac:dyDescent="0.35"/>
    <row r="17043" customFormat="1" x14ac:dyDescent="0.35"/>
    <row r="17044" customFormat="1" x14ac:dyDescent="0.35"/>
    <row r="17045" customFormat="1" x14ac:dyDescent="0.35"/>
    <row r="17046" customFormat="1" x14ac:dyDescent="0.35"/>
    <row r="17047" customFormat="1" x14ac:dyDescent="0.35"/>
    <row r="17048" customFormat="1" x14ac:dyDescent="0.35"/>
    <row r="17049" customFormat="1" x14ac:dyDescent="0.35"/>
    <row r="17050" customFormat="1" x14ac:dyDescent="0.35"/>
    <row r="17051" customFormat="1" x14ac:dyDescent="0.35"/>
    <row r="17052" customFormat="1" x14ac:dyDescent="0.35"/>
    <row r="17053" customFormat="1" x14ac:dyDescent="0.35"/>
    <row r="17054" customFormat="1" x14ac:dyDescent="0.35"/>
    <row r="17055" customFormat="1" x14ac:dyDescent="0.35"/>
    <row r="17056" customFormat="1" x14ac:dyDescent="0.35"/>
    <row r="17057" customFormat="1" x14ac:dyDescent="0.35"/>
    <row r="17058" customFormat="1" x14ac:dyDescent="0.35"/>
    <row r="17059" customFormat="1" x14ac:dyDescent="0.35"/>
    <row r="17060" customFormat="1" x14ac:dyDescent="0.35"/>
    <row r="17061" customFormat="1" x14ac:dyDescent="0.35"/>
    <row r="17062" customFormat="1" x14ac:dyDescent="0.35"/>
    <row r="17063" customFormat="1" x14ac:dyDescent="0.35"/>
    <row r="17064" customFormat="1" x14ac:dyDescent="0.35"/>
    <row r="17065" customFormat="1" x14ac:dyDescent="0.35"/>
    <row r="17066" customFormat="1" x14ac:dyDescent="0.35"/>
    <row r="17067" customFormat="1" x14ac:dyDescent="0.35"/>
    <row r="17068" customFormat="1" x14ac:dyDescent="0.35"/>
    <row r="17069" customFormat="1" x14ac:dyDescent="0.35"/>
    <row r="17070" customFormat="1" x14ac:dyDescent="0.35"/>
    <row r="17071" customFormat="1" x14ac:dyDescent="0.35"/>
    <row r="17072" customFormat="1" x14ac:dyDescent="0.35"/>
    <row r="17073" customFormat="1" x14ac:dyDescent="0.35"/>
    <row r="17074" customFormat="1" x14ac:dyDescent="0.35"/>
    <row r="17075" customFormat="1" x14ac:dyDescent="0.35"/>
    <row r="17076" customFormat="1" x14ac:dyDescent="0.35"/>
    <row r="17077" customFormat="1" x14ac:dyDescent="0.35"/>
    <row r="17078" customFormat="1" x14ac:dyDescent="0.35"/>
    <row r="17079" customFormat="1" x14ac:dyDescent="0.35"/>
    <row r="17080" customFormat="1" x14ac:dyDescent="0.35"/>
    <row r="17081" customFormat="1" x14ac:dyDescent="0.35"/>
    <row r="17082" customFormat="1" x14ac:dyDescent="0.35"/>
    <row r="17083" customFormat="1" x14ac:dyDescent="0.35"/>
    <row r="17084" customFormat="1" x14ac:dyDescent="0.35"/>
    <row r="17085" customFormat="1" x14ac:dyDescent="0.35"/>
    <row r="17086" customFormat="1" x14ac:dyDescent="0.35"/>
    <row r="17087" customFormat="1" x14ac:dyDescent="0.35"/>
    <row r="17088" customFormat="1" x14ac:dyDescent="0.35"/>
    <row r="17089" customFormat="1" x14ac:dyDescent="0.35"/>
    <row r="17090" customFormat="1" x14ac:dyDescent="0.35"/>
    <row r="17091" customFormat="1" x14ac:dyDescent="0.35"/>
    <row r="17092" customFormat="1" x14ac:dyDescent="0.35"/>
    <row r="17093" customFormat="1" x14ac:dyDescent="0.35"/>
    <row r="17094" customFormat="1" x14ac:dyDescent="0.35"/>
    <row r="17095" customFormat="1" x14ac:dyDescent="0.35"/>
    <row r="17096" customFormat="1" x14ac:dyDescent="0.35"/>
    <row r="17097" customFormat="1" x14ac:dyDescent="0.35"/>
    <row r="17098" customFormat="1" x14ac:dyDescent="0.35"/>
    <row r="17099" customFormat="1" x14ac:dyDescent="0.35"/>
    <row r="17100" customFormat="1" x14ac:dyDescent="0.35"/>
    <row r="17101" customFormat="1" x14ac:dyDescent="0.35"/>
    <row r="17102" customFormat="1" x14ac:dyDescent="0.35"/>
    <row r="17103" customFormat="1" x14ac:dyDescent="0.35"/>
    <row r="17104" customFormat="1" x14ac:dyDescent="0.35"/>
    <row r="17105" customFormat="1" x14ac:dyDescent="0.35"/>
    <row r="17106" customFormat="1" x14ac:dyDescent="0.35"/>
    <row r="17107" customFormat="1" x14ac:dyDescent="0.35"/>
    <row r="17108" customFormat="1" x14ac:dyDescent="0.35"/>
    <row r="17109" customFormat="1" x14ac:dyDescent="0.35"/>
    <row r="17110" customFormat="1" x14ac:dyDescent="0.35"/>
    <row r="17111" customFormat="1" x14ac:dyDescent="0.35"/>
    <row r="17112" customFormat="1" x14ac:dyDescent="0.35"/>
    <row r="17113" customFormat="1" x14ac:dyDescent="0.35"/>
    <row r="17114" customFormat="1" x14ac:dyDescent="0.35"/>
    <row r="17115" customFormat="1" x14ac:dyDescent="0.35"/>
    <row r="17116" customFormat="1" x14ac:dyDescent="0.35"/>
    <row r="17117" customFormat="1" x14ac:dyDescent="0.35"/>
    <row r="17118" customFormat="1" x14ac:dyDescent="0.35"/>
    <row r="17119" customFormat="1" x14ac:dyDescent="0.35"/>
    <row r="17120" customFormat="1" x14ac:dyDescent="0.35"/>
    <row r="17121" customFormat="1" x14ac:dyDescent="0.35"/>
    <row r="17122" customFormat="1" x14ac:dyDescent="0.35"/>
    <row r="17123" customFormat="1" x14ac:dyDescent="0.35"/>
    <row r="17124" customFormat="1" x14ac:dyDescent="0.35"/>
    <row r="17125" customFormat="1" x14ac:dyDescent="0.35"/>
    <row r="17126" customFormat="1" x14ac:dyDescent="0.35"/>
    <row r="17127" customFormat="1" x14ac:dyDescent="0.35"/>
    <row r="17128" customFormat="1" x14ac:dyDescent="0.35"/>
    <row r="17129" customFormat="1" x14ac:dyDescent="0.35"/>
    <row r="17130" customFormat="1" x14ac:dyDescent="0.35"/>
    <row r="17131" customFormat="1" x14ac:dyDescent="0.35"/>
    <row r="17132" customFormat="1" x14ac:dyDescent="0.35"/>
    <row r="17133" customFormat="1" x14ac:dyDescent="0.35"/>
    <row r="17134" customFormat="1" x14ac:dyDescent="0.35"/>
    <row r="17135" customFormat="1" x14ac:dyDescent="0.35"/>
    <row r="17136" customFormat="1" x14ac:dyDescent="0.35"/>
    <row r="17137" customFormat="1" x14ac:dyDescent="0.35"/>
    <row r="17138" customFormat="1" x14ac:dyDescent="0.35"/>
    <row r="17139" customFormat="1" x14ac:dyDescent="0.35"/>
    <row r="17140" customFormat="1" x14ac:dyDescent="0.35"/>
    <row r="17141" customFormat="1" x14ac:dyDescent="0.35"/>
    <row r="17142" customFormat="1" x14ac:dyDescent="0.35"/>
    <row r="17143" customFormat="1" x14ac:dyDescent="0.35"/>
    <row r="17144" customFormat="1" x14ac:dyDescent="0.35"/>
    <row r="17145" customFormat="1" x14ac:dyDescent="0.35"/>
    <row r="17146" customFormat="1" x14ac:dyDescent="0.35"/>
    <row r="17147" customFormat="1" x14ac:dyDescent="0.35"/>
    <row r="17148" customFormat="1" x14ac:dyDescent="0.35"/>
    <row r="17149" customFormat="1" x14ac:dyDescent="0.35"/>
    <row r="17150" customFormat="1" x14ac:dyDescent="0.35"/>
    <row r="17151" customFormat="1" x14ac:dyDescent="0.35"/>
    <row r="17152" customFormat="1" x14ac:dyDescent="0.35"/>
    <row r="17153" customFormat="1" x14ac:dyDescent="0.35"/>
    <row r="17154" customFormat="1" x14ac:dyDescent="0.35"/>
    <row r="17155" customFormat="1" x14ac:dyDescent="0.35"/>
    <row r="17156" customFormat="1" x14ac:dyDescent="0.35"/>
    <row r="17157" customFormat="1" x14ac:dyDescent="0.35"/>
    <row r="17158" customFormat="1" x14ac:dyDescent="0.35"/>
    <row r="17159" customFormat="1" x14ac:dyDescent="0.35"/>
    <row r="17160" customFormat="1" x14ac:dyDescent="0.35"/>
    <row r="17161" customFormat="1" x14ac:dyDescent="0.35"/>
    <row r="17162" customFormat="1" x14ac:dyDescent="0.35"/>
    <row r="17163" customFormat="1" x14ac:dyDescent="0.35"/>
    <row r="17164" customFormat="1" x14ac:dyDescent="0.35"/>
    <row r="17165" customFormat="1" x14ac:dyDescent="0.35"/>
    <row r="17166" customFormat="1" x14ac:dyDescent="0.35"/>
    <row r="17167" customFormat="1" x14ac:dyDescent="0.35"/>
    <row r="17168" customFormat="1" x14ac:dyDescent="0.35"/>
    <row r="17169" customFormat="1" x14ac:dyDescent="0.35"/>
    <row r="17170" customFormat="1" x14ac:dyDescent="0.35"/>
    <row r="17171" customFormat="1" x14ac:dyDescent="0.35"/>
    <row r="17172" customFormat="1" x14ac:dyDescent="0.35"/>
    <row r="17173" customFormat="1" x14ac:dyDescent="0.35"/>
    <row r="17174" customFormat="1" x14ac:dyDescent="0.35"/>
    <row r="17175" customFormat="1" x14ac:dyDescent="0.35"/>
    <row r="17176" customFormat="1" x14ac:dyDescent="0.35"/>
    <row r="17177" customFormat="1" x14ac:dyDescent="0.35"/>
    <row r="17178" customFormat="1" x14ac:dyDescent="0.35"/>
    <row r="17179" customFormat="1" x14ac:dyDescent="0.35"/>
    <row r="17180" customFormat="1" x14ac:dyDescent="0.35"/>
    <row r="17181" customFormat="1" x14ac:dyDescent="0.35"/>
    <row r="17182" customFormat="1" x14ac:dyDescent="0.35"/>
    <row r="17183" customFormat="1" x14ac:dyDescent="0.35"/>
    <row r="17184" customFormat="1" x14ac:dyDescent="0.35"/>
    <row r="17185" customFormat="1" x14ac:dyDescent="0.35"/>
    <row r="17186" customFormat="1" x14ac:dyDescent="0.35"/>
    <row r="17187" customFormat="1" x14ac:dyDescent="0.35"/>
    <row r="17188" customFormat="1" x14ac:dyDescent="0.35"/>
    <row r="17189" customFormat="1" x14ac:dyDescent="0.35"/>
    <row r="17190" customFormat="1" x14ac:dyDescent="0.35"/>
    <row r="17191" customFormat="1" x14ac:dyDescent="0.35"/>
    <row r="17192" customFormat="1" x14ac:dyDescent="0.35"/>
    <row r="17193" customFormat="1" x14ac:dyDescent="0.35"/>
    <row r="17194" customFormat="1" x14ac:dyDescent="0.35"/>
    <row r="17195" customFormat="1" x14ac:dyDescent="0.35"/>
    <row r="17196" customFormat="1" x14ac:dyDescent="0.35"/>
    <row r="17197" customFormat="1" x14ac:dyDescent="0.35"/>
    <row r="17198" customFormat="1" x14ac:dyDescent="0.35"/>
    <row r="17199" customFormat="1" x14ac:dyDescent="0.35"/>
    <row r="17200" customFormat="1" x14ac:dyDescent="0.35"/>
    <row r="17201" customFormat="1" x14ac:dyDescent="0.35"/>
    <row r="17202" customFormat="1" x14ac:dyDescent="0.35"/>
    <row r="17203" customFormat="1" x14ac:dyDescent="0.35"/>
    <row r="17204" customFormat="1" x14ac:dyDescent="0.35"/>
    <row r="17205" customFormat="1" x14ac:dyDescent="0.35"/>
    <row r="17206" customFormat="1" x14ac:dyDescent="0.35"/>
    <row r="17207" customFormat="1" x14ac:dyDescent="0.35"/>
    <row r="17208" customFormat="1" x14ac:dyDescent="0.35"/>
    <row r="17209" customFormat="1" x14ac:dyDescent="0.35"/>
    <row r="17210" customFormat="1" x14ac:dyDescent="0.35"/>
    <row r="17211" customFormat="1" x14ac:dyDescent="0.35"/>
    <row r="17212" customFormat="1" x14ac:dyDescent="0.35"/>
    <row r="17213" customFormat="1" x14ac:dyDescent="0.35"/>
    <row r="17214" customFormat="1" x14ac:dyDescent="0.35"/>
    <row r="17215" customFormat="1" x14ac:dyDescent="0.35"/>
    <row r="17216" customFormat="1" x14ac:dyDescent="0.35"/>
    <row r="17217" customFormat="1" x14ac:dyDescent="0.35"/>
    <row r="17218" customFormat="1" x14ac:dyDescent="0.35"/>
    <row r="17219" customFormat="1" x14ac:dyDescent="0.35"/>
    <row r="17220" customFormat="1" x14ac:dyDescent="0.35"/>
    <row r="17221" customFormat="1" x14ac:dyDescent="0.35"/>
    <row r="17222" customFormat="1" x14ac:dyDescent="0.35"/>
    <row r="17223" customFormat="1" x14ac:dyDescent="0.35"/>
    <row r="17224" customFormat="1" x14ac:dyDescent="0.35"/>
    <row r="17225" customFormat="1" x14ac:dyDescent="0.35"/>
    <row r="17226" customFormat="1" x14ac:dyDescent="0.35"/>
    <row r="17227" customFormat="1" x14ac:dyDescent="0.35"/>
    <row r="17228" customFormat="1" x14ac:dyDescent="0.35"/>
    <row r="17229" customFormat="1" x14ac:dyDescent="0.35"/>
    <row r="17230" customFormat="1" x14ac:dyDescent="0.35"/>
    <row r="17231" customFormat="1" x14ac:dyDescent="0.35"/>
    <row r="17232" customFormat="1" x14ac:dyDescent="0.35"/>
    <row r="17233" customFormat="1" x14ac:dyDescent="0.35"/>
    <row r="17234" customFormat="1" x14ac:dyDescent="0.35"/>
    <row r="17235" customFormat="1" x14ac:dyDescent="0.35"/>
    <row r="17236" customFormat="1" x14ac:dyDescent="0.35"/>
    <row r="17237" customFormat="1" x14ac:dyDescent="0.35"/>
    <row r="17238" customFormat="1" x14ac:dyDescent="0.35"/>
    <row r="17239" customFormat="1" x14ac:dyDescent="0.35"/>
    <row r="17240" customFormat="1" x14ac:dyDescent="0.35"/>
    <row r="17241" customFormat="1" x14ac:dyDescent="0.35"/>
    <row r="17242" customFormat="1" x14ac:dyDescent="0.35"/>
    <row r="17243" customFormat="1" x14ac:dyDescent="0.35"/>
    <row r="17244" customFormat="1" x14ac:dyDescent="0.35"/>
    <row r="17245" customFormat="1" x14ac:dyDescent="0.35"/>
    <row r="17246" customFormat="1" x14ac:dyDescent="0.35"/>
    <row r="17247" customFormat="1" x14ac:dyDescent="0.35"/>
    <row r="17248" customFormat="1" x14ac:dyDescent="0.35"/>
    <row r="17249" customFormat="1" x14ac:dyDescent="0.35"/>
    <row r="17250" customFormat="1" x14ac:dyDescent="0.35"/>
    <row r="17251" customFormat="1" x14ac:dyDescent="0.35"/>
    <row r="17252" customFormat="1" x14ac:dyDescent="0.35"/>
    <row r="17253" customFormat="1" x14ac:dyDescent="0.35"/>
    <row r="17254" customFormat="1" x14ac:dyDescent="0.35"/>
    <row r="17255" customFormat="1" x14ac:dyDescent="0.35"/>
    <row r="17256" customFormat="1" x14ac:dyDescent="0.35"/>
    <row r="17257" customFormat="1" x14ac:dyDescent="0.35"/>
    <row r="17258" customFormat="1" x14ac:dyDescent="0.35"/>
    <row r="17259" customFormat="1" x14ac:dyDescent="0.35"/>
    <row r="17260" customFormat="1" x14ac:dyDescent="0.35"/>
    <row r="17261" customFormat="1" x14ac:dyDescent="0.35"/>
    <row r="17262" customFormat="1" x14ac:dyDescent="0.35"/>
    <row r="17263" customFormat="1" x14ac:dyDescent="0.35"/>
    <row r="17264" customFormat="1" x14ac:dyDescent="0.35"/>
    <row r="17265" customFormat="1" x14ac:dyDescent="0.35"/>
    <row r="17266" customFormat="1" x14ac:dyDescent="0.35"/>
    <row r="17267" customFormat="1" x14ac:dyDescent="0.35"/>
    <row r="17268" customFormat="1" x14ac:dyDescent="0.35"/>
    <row r="17269" customFormat="1" x14ac:dyDescent="0.35"/>
    <row r="17270" customFormat="1" x14ac:dyDescent="0.35"/>
    <row r="17271" customFormat="1" x14ac:dyDescent="0.35"/>
    <row r="17272" customFormat="1" x14ac:dyDescent="0.35"/>
    <row r="17273" customFormat="1" x14ac:dyDescent="0.35"/>
    <row r="17274" customFormat="1" x14ac:dyDescent="0.35"/>
    <row r="17275" customFormat="1" x14ac:dyDescent="0.35"/>
    <row r="17276" customFormat="1" x14ac:dyDescent="0.35"/>
    <row r="17277" customFormat="1" x14ac:dyDescent="0.35"/>
    <row r="17278" customFormat="1" x14ac:dyDescent="0.35"/>
    <row r="17279" customFormat="1" x14ac:dyDescent="0.35"/>
    <row r="17280" customFormat="1" x14ac:dyDescent="0.35"/>
    <row r="17281" customFormat="1" x14ac:dyDescent="0.35"/>
    <row r="17282" customFormat="1" x14ac:dyDescent="0.35"/>
    <row r="17283" customFormat="1" x14ac:dyDescent="0.35"/>
    <row r="17284" customFormat="1" x14ac:dyDescent="0.35"/>
    <row r="17285" customFormat="1" x14ac:dyDescent="0.35"/>
    <row r="17286" customFormat="1" x14ac:dyDescent="0.35"/>
    <row r="17287" customFormat="1" x14ac:dyDescent="0.35"/>
    <row r="17288" customFormat="1" x14ac:dyDescent="0.35"/>
    <row r="17289" customFormat="1" x14ac:dyDescent="0.35"/>
    <row r="17290" customFormat="1" x14ac:dyDescent="0.35"/>
    <row r="17291" customFormat="1" x14ac:dyDescent="0.35"/>
    <row r="17292" customFormat="1" x14ac:dyDescent="0.35"/>
    <row r="17293" customFormat="1" x14ac:dyDescent="0.35"/>
    <row r="17294" customFormat="1" x14ac:dyDescent="0.35"/>
    <row r="17295" customFormat="1" x14ac:dyDescent="0.35"/>
    <row r="17296" customFormat="1" x14ac:dyDescent="0.35"/>
    <row r="17297" customFormat="1" x14ac:dyDescent="0.35"/>
    <row r="17298" customFormat="1" x14ac:dyDescent="0.35"/>
    <row r="17299" customFormat="1" x14ac:dyDescent="0.35"/>
    <row r="17300" customFormat="1" x14ac:dyDescent="0.35"/>
    <row r="17301" customFormat="1" x14ac:dyDescent="0.35"/>
    <row r="17302" customFormat="1" x14ac:dyDescent="0.35"/>
    <row r="17303" customFormat="1" x14ac:dyDescent="0.35"/>
    <row r="17304" customFormat="1" x14ac:dyDescent="0.35"/>
    <row r="17305" customFormat="1" x14ac:dyDescent="0.35"/>
    <row r="17306" customFormat="1" x14ac:dyDescent="0.35"/>
    <row r="17307" customFormat="1" x14ac:dyDescent="0.35"/>
    <row r="17308" customFormat="1" x14ac:dyDescent="0.35"/>
    <row r="17309" customFormat="1" x14ac:dyDescent="0.35"/>
    <row r="17310" customFormat="1" x14ac:dyDescent="0.35"/>
    <row r="17311" customFormat="1" x14ac:dyDescent="0.35"/>
    <row r="17312" customFormat="1" x14ac:dyDescent="0.35"/>
    <row r="17313" customFormat="1" x14ac:dyDescent="0.35"/>
    <row r="17314" customFormat="1" x14ac:dyDescent="0.35"/>
    <row r="17315" customFormat="1" x14ac:dyDescent="0.35"/>
    <row r="17316" customFormat="1" x14ac:dyDescent="0.35"/>
    <row r="17317" customFormat="1" x14ac:dyDescent="0.35"/>
    <row r="17318" customFormat="1" x14ac:dyDescent="0.35"/>
    <row r="17319" customFormat="1" x14ac:dyDescent="0.35"/>
    <row r="17320" customFormat="1" x14ac:dyDescent="0.35"/>
    <row r="17321" customFormat="1" x14ac:dyDescent="0.35"/>
    <row r="17322" customFormat="1" x14ac:dyDescent="0.35"/>
    <row r="17323" customFormat="1" x14ac:dyDescent="0.35"/>
    <row r="17324" customFormat="1" x14ac:dyDescent="0.35"/>
    <row r="17325" customFormat="1" x14ac:dyDescent="0.35"/>
    <row r="17326" customFormat="1" x14ac:dyDescent="0.35"/>
    <row r="17327" customFormat="1" x14ac:dyDescent="0.35"/>
    <row r="17328" customFormat="1" x14ac:dyDescent="0.35"/>
    <row r="17329" customFormat="1" x14ac:dyDescent="0.35"/>
    <row r="17330" customFormat="1" x14ac:dyDescent="0.35"/>
    <row r="17331" customFormat="1" x14ac:dyDescent="0.35"/>
    <row r="17332" customFormat="1" x14ac:dyDescent="0.35"/>
    <row r="17333" customFormat="1" x14ac:dyDescent="0.35"/>
    <row r="17334" customFormat="1" x14ac:dyDescent="0.35"/>
    <row r="17335" customFormat="1" x14ac:dyDescent="0.35"/>
    <row r="17336" customFormat="1" x14ac:dyDescent="0.35"/>
    <row r="17337" customFormat="1" x14ac:dyDescent="0.35"/>
    <row r="17338" customFormat="1" x14ac:dyDescent="0.35"/>
    <row r="17339" customFormat="1" x14ac:dyDescent="0.35"/>
    <row r="17340" customFormat="1" x14ac:dyDescent="0.35"/>
    <row r="17341" customFormat="1" x14ac:dyDescent="0.35"/>
    <row r="17342" customFormat="1" x14ac:dyDescent="0.35"/>
    <row r="17343" customFormat="1" x14ac:dyDescent="0.35"/>
    <row r="17344" customFormat="1" x14ac:dyDescent="0.35"/>
    <row r="17345" customFormat="1" x14ac:dyDescent="0.35"/>
    <row r="17346" customFormat="1" x14ac:dyDescent="0.35"/>
    <row r="17347" customFormat="1" x14ac:dyDescent="0.35"/>
    <row r="17348" customFormat="1" x14ac:dyDescent="0.35"/>
    <row r="17349" customFormat="1" x14ac:dyDescent="0.35"/>
    <row r="17350" customFormat="1" x14ac:dyDescent="0.35"/>
    <row r="17351" customFormat="1" x14ac:dyDescent="0.35"/>
    <row r="17352" customFormat="1" x14ac:dyDescent="0.35"/>
    <row r="17353" customFormat="1" x14ac:dyDescent="0.35"/>
    <row r="17354" customFormat="1" x14ac:dyDescent="0.35"/>
    <row r="17355" customFormat="1" x14ac:dyDescent="0.35"/>
    <row r="17356" customFormat="1" x14ac:dyDescent="0.35"/>
    <row r="17357" customFormat="1" x14ac:dyDescent="0.35"/>
    <row r="17358" customFormat="1" x14ac:dyDescent="0.35"/>
    <row r="17359" customFormat="1" x14ac:dyDescent="0.35"/>
    <row r="17360" customFormat="1" x14ac:dyDescent="0.35"/>
    <row r="17361" customFormat="1" x14ac:dyDescent="0.35"/>
    <row r="17362" customFormat="1" x14ac:dyDescent="0.35"/>
    <row r="17363" customFormat="1" x14ac:dyDescent="0.35"/>
    <row r="17364" customFormat="1" x14ac:dyDescent="0.35"/>
    <row r="17365" customFormat="1" x14ac:dyDescent="0.35"/>
    <row r="17366" customFormat="1" x14ac:dyDescent="0.35"/>
    <row r="17367" customFormat="1" x14ac:dyDescent="0.35"/>
    <row r="17368" customFormat="1" x14ac:dyDescent="0.35"/>
    <row r="17369" customFormat="1" x14ac:dyDescent="0.35"/>
    <row r="17370" customFormat="1" x14ac:dyDescent="0.35"/>
    <row r="17371" customFormat="1" x14ac:dyDescent="0.35"/>
    <row r="17372" customFormat="1" x14ac:dyDescent="0.35"/>
    <row r="17373" customFormat="1" x14ac:dyDescent="0.35"/>
    <row r="17374" customFormat="1" x14ac:dyDescent="0.35"/>
    <row r="17375" customFormat="1" x14ac:dyDescent="0.35"/>
    <row r="17376" customFormat="1" x14ac:dyDescent="0.35"/>
    <row r="17377" customFormat="1" x14ac:dyDescent="0.35"/>
    <row r="17378" customFormat="1" x14ac:dyDescent="0.35"/>
    <row r="17379" customFormat="1" x14ac:dyDescent="0.35"/>
    <row r="17380" customFormat="1" x14ac:dyDescent="0.35"/>
    <row r="17381" customFormat="1" x14ac:dyDescent="0.35"/>
    <row r="17382" customFormat="1" x14ac:dyDescent="0.35"/>
    <row r="17383" customFormat="1" x14ac:dyDescent="0.35"/>
    <row r="17384" customFormat="1" x14ac:dyDescent="0.35"/>
    <row r="17385" customFormat="1" x14ac:dyDescent="0.35"/>
    <row r="17386" customFormat="1" x14ac:dyDescent="0.35"/>
    <row r="17387" customFormat="1" x14ac:dyDescent="0.35"/>
    <row r="17388" customFormat="1" x14ac:dyDescent="0.35"/>
    <row r="17389" customFormat="1" x14ac:dyDescent="0.35"/>
    <row r="17390" customFormat="1" x14ac:dyDescent="0.35"/>
    <row r="17391" customFormat="1" x14ac:dyDescent="0.35"/>
    <row r="17392" customFormat="1" x14ac:dyDescent="0.35"/>
    <row r="17393" customFormat="1" x14ac:dyDescent="0.35"/>
    <row r="17394" customFormat="1" x14ac:dyDescent="0.35"/>
    <row r="17395" customFormat="1" x14ac:dyDescent="0.35"/>
    <row r="17396" customFormat="1" x14ac:dyDescent="0.35"/>
    <row r="17397" customFormat="1" x14ac:dyDescent="0.35"/>
    <row r="17398" customFormat="1" x14ac:dyDescent="0.35"/>
    <row r="17399" customFormat="1" x14ac:dyDescent="0.35"/>
    <row r="17400" customFormat="1" x14ac:dyDescent="0.35"/>
    <row r="17401" customFormat="1" x14ac:dyDescent="0.35"/>
    <row r="17402" customFormat="1" x14ac:dyDescent="0.35"/>
    <row r="17403" customFormat="1" x14ac:dyDescent="0.35"/>
    <row r="17404" customFormat="1" x14ac:dyDescent="0.35"/>
    <row r="17405" customFormat="1" x14ac:dyDescent="0.35"/>
    <row r="17406" customFormat="1" x14ac:dyDescent="0.35"/>
    <row r="17407" customFormat="1" x14ac:dyDescent="0.35"/>
    <row r="17408" customFormat="1" x14ac:dyDescent="0.35"/>
    <row r="17409" customFormat="1" x14ac:dyDescent="0.35"/>
    <row r="17410" customFormat="1" x14ac:dyDescent="0.35"/>
    <row r="17411" customFormat="1" x14ac:dyDescent="0.35"/>
    <row r="17412" customFormat="1" x14ac:dyDescent="0.35"/>
    <row r="17413" customFormat="1" x14ac:dyDescent="0.35"/>
    <row r="17414" customFormat="1" x14ac:dyDescent="0.35"/>
    <row r="17415" customFormat="1" x14ac:dyDescent="0.35"/>
    <row r="17416" customFormat="1" x14ac:dyDescent="0.35"/>
    <row r="17417" customFormat="1" x14ac:dyDescent="0.35"/>
    <row r="17418" customFormat="1" x14ac:dyDescent="0.35"/>
    <row r="17419" customFormat="1" x14ac:dyDescent="0.35"/>
    <row r="17420" customFormat="1" x14ac:dyDescent="0.35"/>
    <row r="17421" customFormat="1" x14ac:dyDescent="0.35"/>
    <row r="17422" customFormat="1" x14ac:dyDescent="0.35"/>
    <row r="17423" customFormat="1" x14ac:dyDescent="0.35"/>
    <row r="17424" customFormat="1" x14ac:dyDescent="0.35"/>
    <row r="17425" customFormat="1" x14ac:dyDescent="0.35"/>
    <row r="17426" customFormat="1" x14ac:dyDescent="0.35"/>
    <row r="17427" customFormat="1" x14ac:dyDescent="0.35"/>
    <row r="17428" customFormat="1" x14ac:dyDescent="0.35"/>
    <row r="17429" customFormat="1" x14ac:dyDescent="0.35"/>
    <row r="17430" customFormat="1" x14ac:dyDescent="0.35"/>
    <row r="17431" customFormat="1" x14ac:dyDescent="0.35"/>
    <row r="17432" customFormat="1" x14ac:dyDescent="0.35"/>
    <row r="17433" customFormat="1" x14ac:dyDescent="0.35"/>
    <row r="17434" customFormat="1" x14ac:dyDescent="0.35"/>
    <row r="17435" customFormat="1" x14ac:dyDescent="0.35"/>
    <row r="17436" customFormat="1" x14ac:dyDescent="0.35"/>
    <row r="17437" customFormat="1" x14ac:dyDescent="0.35"/>
    <row r="17438" customFormat="1" x14ac:dyDescent="0.35"/>
    <row r="17439" customFormat="1" x14ac:dyDescent="0.35"/>
    <row r="17440" customFormat="1" x14ac:dyDescent="0.35"/>
    <row r="17441" customFormat="1" x14ac:dyDescent="0.35"/>
    <row r="17442" customFormat="1" x14ac:dyDescent="0.35"/>
    <row r="17443" customFormat="1" x14ac:dyDescent="0.35"/>
    <row r="17444" customFormat="1" x14ac:dyDescent="0.35"/>
    <row r="17445" customFormat="1" x14ac:dyDescent="0.35"/>
    <row r="17446" customFormat="1" x14ac:dyDescent="0.35"/>
    <row r="17447" customFormat="1" x14ac:dyDescent="0.35"/>
    <row r="17448" customFormat="1" x14ac:dyDescent="0.35"/>
    <row r="17449" customFormat="1" x14ac:dyDescent="0.35"/>
    <row r="17450" customFormat="1" x14ac:dyDescent="0.35"/>
    <row r="17451" customFormat="1" x14ac:dyDescent="0.35"/>
    <row r="17452" customFormat="1" x14ac:dyDescent="0.35"/>
    <row r="17453" customFormat="1" x14ac:dyDescent="0.35"/>
    <row r="17454" customFormat="1" x14ac:dyDescent="0.35"/>
    <row r="17455" customFormat="1" x14ac:dyDescent="0.35"/>
    <row r="17456" customFormat="1" x14ac:dyDescent="0.35"/>
    <row r="17457" customFormat="1" x14ac:dyDescent="0.35"/>
    <row r="17458" customFormat="1" x14ac:dyDescent="0.35"/>
    <row r="17459" customFormat="1" x14ac:dyDescent="0.35"/>
    <row r="17460" customFormat="1" x14ac:dyDescent="0.35"/>
    <row r="17461" customFormat="1" x14ac:dyDescent="0.35"/>
    <row r="17462" customFormat="1" x14ac:dyDescent="0.35"/>
    <row r="17463" customFormat="1" x14ac:dyDescent="0.35"/>
    <row r="17464" customFormat="1" x14ac:dyDescent="0.35"/>
    <row r="17465" customFormat="1" x14ac:dyDescent="0.35"/>
    <row r="17466" customFormat="1" x14ac:dyDescent="0.35"/>
    <row r="17467" customFormat="1" x14ac:dyDescent="0.35"/>
    <row r="17468" customFormat="1" x14ac:dyDescent="0.35"/>
    <row r="17469" customFormat="1" x14ac:dyDescent="0.35"/>
    <row r="17470" customFormat="1" x14ac:dyDescent="0.35"/>
    <row r="17471" customFormat="1" x14ac:dyDescent="0.35"/>
    <row r="17472" customFormat="1" x14ac:dyDescent="0.35"/>
    <row r="17473" customFormat="1" x14ac:dyDescent="0.35"/>
    <row r="17474" customFormat="1" x14ac:dyDescent="0.35"/>
    <row r="17475" customFormat="1" x14ac:dyDescent="0.35"/>
    <row r="17476" customFormat="1" x14ac:dyDescent="0.35"/>
    <row r="17477" customFormat="1" x14ac:dyDescent="0.35"/>
    <row r="17478" customFormat="1" x14ac:dyDescent="0.35"/>
    <row r="17479" customFormat="1" x14ac:dyDescent="0.35"/>
    <row r="17480" customFormat="1" x14ac:dyDescent="0.35"/>
    <row r="17481" customFormat="1" x14ac:dyDescent="0.35"/>
    <row r="17482" customFormat="1" x14ac:dyDescent="0.35"/>
    <row r="17483" customFormat="1" x14ac:dyDescent="0.35"/>
    <row r="17484" customFormat="1" x14ac:dyDescent="0.35"/>
    <row r="17485" customFormat="1" x14ac:dyDescent="0.35"/>
    <row r="17486" customFormat="1" x14ac:dyDescent="0.35"/>
    <row r="17487" customFormat="1" x14ac:dyDescent="0.35"/>
    <row r="17488" customFormat="1" x14ac:dyDescent="0.35"/>
    <row r="17489" customFormat="1" x14ac:dyDescent="0.35"/>
    <row r="17490" customFormat="1" x14ac:dyDescent="0.35"/>
    <row r="17491" customFormat="1" x14ac:dyDescent="0.35"/>
    <row r="17492" customFormat="1" x14ac:dyDescent="0.35"/>
    <row r="17493" customFormat="1" x14ac:dyDescent="0.35"/>
    <row r="17494" customFormat="1" x14ac:dyDescent="0.35"/>
    <row r="17495" customFormat="1" x14ac:dyDescent="0.35"/>
    <row r="17496" customFormat="1" x14ac:dyDescent="0.35"/>
    <row r="17497" customFormat="1" x14ac:dyDescent="0.35"/>
    <row r="17498" customFormat="1" x14ac:dyDescent="0.35"/>
    <row r="17499" customFormat="1" x14ac:dyDescent="0.35"/>
    <row r="17500" customFormat="1" x14ac:dyDescent="0.35"/>
    <row r="17501" customFormat="1" x14ac:dyDescent="0.35"/>
    <row r="17502" customFormat="1" x14ac:dyDescent="0.35"/>
    <row r="17503" customFormat="1" x14ac:dyDescent="0.35"/>
    <row r="17504" customFormat="1" x14ac:dyDescent="0.35"/>
    <row r="17505" customFormat="1" x14ac:dyDescent="0.35"/>
    <row r="17506" customFormat="1" x14ac:dyDescent="0.35"/>
    <row r="17507" customFormat="1" x14ac:dyDescent="0.35"/>
    <row r="17508" customFormat="1" x14ac:dyDescent="0.35"/>
    <row r="17509" customFormat="1" x14ac:dyDescent="0.35"/>
    <row r="17510" customFormat="1" x14ac:dyDescent="0.35"/>
    <row r="17511" customFormat="1" x14ac:dyDescent="0.35"/>
    <row r="17512" customFormat="1" x14ac:dyDescent="0.35"/>
    <row r="17513" customFormat="1" x14ac:dyDescent="0.35"/>
    <row r="17514" customFormat="1" x14ac:dyDescent="0.35"/>
    <row r="17515" customFormat="1" x14ac:dyDescent="0.35"/>
    <row r="17516" customFormat="1" x14ac:dyDescent="0.35"/>
    <row r="17517" customFormat="1" x14ac:dyDescent="0.35"/>
    <row r="17518" customFormat="1" x14ac:dyDescent="0.35"/>
    <row r="17519" customFormat="1" x14ac:dyDescent="0.35"/>
    <row r="17520" customFormat="1" x14ac:dyDescent="0.35"/>
    <row r="17521" customFormat="1" x14ac:dyDescent="0.35"/>
    <row r="17522" customFormat="1" x14ac:dyDescent="0.35"/>
    <row r="17523" customFormat="1" x14ac:dyDescent="0.35"/>
    <row r="17524" customFormat="1" x14ac:dyDescent="0.35"/>
    <row r="17525" customFormat="1" x14ac:dyDescent="0.35"/>
    <row r="17526" customFormat="1" x14ac:dyDescent="0.35"/>
    <row r="17527" customFormat="1" x14ac:dyDescent="0.35"/>
    <row r="17528" customFormat="1" x14ac:dyDescent="0.35"/>
    <row r="17529" customFormat="1" x14ac:dyDescent="0.35"/>
    <row r="17530" customFormat="1" x14ac:dyDescent="0.35"/>
    <row r="17531" customFormat="1" x14ac:dyDescent="0.35"/>
    <row r="17532" customFormat="1" x14ac:dyDescent="0.35"/>
    <row r="17533" customFormat="1" x14ac:dyDescent="0.35"/>
    <row r="17534" customFormat="1" x14ac:dyDescent="0.35"/>
    <row r="17535" customFormat="1" x14ac:dyDescent="0.35"/>
    <row r="17536" customFormat="1" x14ac:dyDescent="0.35"/>
    <row r="17537" customFormat="1" x14ac:dyDescent="0.35"/>
    <row r="17538" customFormat="1" x14ac:dyDescent="0.35"/>
    <row r="17539" customFormat="1" x14ac:dyDescent="0.35"/>
    <row r="17540" customFormat="1" x14ac:dyDescent="0.35"/>
    <row r="17541" customFormat="1" x14ac:dyDescent="0.35"/>
    <row r="17542" customFormat="1" x14ac:dyDescent="0.35"/>
    <row r="17543" customFormat="1" x14ac:dyDescent="0.35"/>
    <row r="17544" customFormat="1" x14ac:dyDescent="0.35"/>
    <row r="17545" customFormat="1" x14ac:dyDescent="0.35"/>
    <row r="17546" customFormat="1" x14ac:dyDescent="0.35"/>
    <row r="17547" customFormat="1" x14ac:dyDescent="0.35"/>
    <row r="17548" customFormat="1" x14ac:dyDescent="0.35"/>
    <row r="17549" customFormat="1" x14ac:dyDescent="0.35"/>
    <row r="17550" customFormat="1" x14ac:dyDescent="0.35"/>
    <row r="17551" customFormat="1" x14ac:dyDescent="0.35"/>
    <row r="17552" customFormat="1" x14ac:dyDescent="0.35"/>
    <row r="17553" customFormat="1" x14ac:dyDescent="0.35"/>
    <row r="17554" customFormat="1" x14ac:dyDescent="0.35"/>
    <row r="17555" customFormat="1" x14ac:dyDescent="0.35"/>
    <row r="17556" customFormat="1" x14ac:dyDescent="0.35"/>
    <row r="17557" customFormat="1" x14ac:dyDescent="0.35"/>
    <row r="17558" customFormat="1" x14ac:dyDescent="0.35"/>
    <row r="17559" customFormat="1" x14ac:dyDescent="0.35"/>
    <row r="17560" customFormat="1" x14ac:dyDescent="0.35"/>
    <row r="17561" customFormat="1" x14ac:dyDescent="0.35"/>
    <row r="17562" customFormat="1" x14ac:dyDescent="0.35"/>
    <row r="17563" customFormat="1" x14ac:dyDescent="0.35"/>
    <row r="17564" customFormat="1" x14ac:dyDescent="0.35"/>
    <row r="17565" customFormat="1" x14ac:dyDescent="0.35"/>
    <row r="17566" customFormat="1" x14ac:dyDescent="0.35"/>
    <row r="17567" customFormat="1" x14ac:dyDescent="0.35"/>
    <row r="17568" customFormat="1" x14ac:dyDescent="0.35"/>
    <row r="17569" customFormat="1" x14ac:dyDescent="0.35"/>
    <row r="17570" customFormat="1" x14ac:dyDescent="0.35"/>
    <row r="17571" customFormat="1" x14ac:dyDescent="0.35"/>
    <row r="17572" customFormat="1" x14ac:dyDescent="0.35"/>
    <row r="17573" customFormat="1" x14ac:dyDescent="0.35"/>
    <row r="17574" customFormat="1" x14ac:dyDescent="0.35"/>
    <row r="17575" customFormat="1" x14ac:dyDescent="0.35"/>
    <row r="17576" customFormat="1" x14ac:dyDescent="0.35"/>
    <row r="17577" customFormat="1" x14ac:dyDescent="0.35"/>
    <row r="17578" customFormat="1" x14ac:dyDescent="0.35"/>
    <row r="17579" customFormat="1" x14ac:dyDescent="0.35"/>
    <row r="17580" customFormat="1" x14ac:dyDescent="0.35"/>
    <row r="17581" customFormat="1" x14ac:dyDescent="0.35"/>
    <row r="17582" customFormat="1" x14ac:dyDescent="0.35"/>
    <row r="17583" customFormat="1" x14ac:dyDescent="0.35"/>
    <row r="17584" customFormat="1" x14ac:dyDescent="0.35"/>
    <row r="17585" customFormat="1" x14ac:dyDescent="0.35"/>
    <row r="17586" customFormat="1" x14ac:dyDescent="0.35"/>
    <row r="17587" customFormat="1" x14ac:dyDescent="0.35"/>
    <row r="17588" customFormat="1" x14ac:dyDescent="0.35"/>
    <row r="17589" customFormat="1" x14ac:dyDescent="0.35"/>
    <row r="17590" customFormat="1" x14ac:dyDescent="0.35"/>
    <row r="17591" customFormat="1" x14ac:dyDescent="0.35"/>
    <row r="17592" customFormat="1" x14ac:dyDescent="0.35"/>
    <row r="17593" customFormat="1" x14ac:dyDescent="0.35"/>
    <row r="17594" customFormat="1" x14ac:dyDescent="0.35"/>
    <row r="17595" customFormat="1" x14ac:dyDescent="0.35"/>
    <row r="17596" customFormat="1" x14ac:dyDescent="0.35"/>
    <row r="17597" customFormat="1" x14ac:dyDescent="0.35"/>
    <row r="17598" customFormat="1" x14ac:dyDescent="0.35"/>
    <row r="17599" customFormat="1" x14ac:dyDescent="0.35"/>
    <row r="17600" customFormat="1" x14ac:dyDescent="0.35"/>
    <row r="17601" customFormat="1" x14ac:dyDescent="0.35"/>
    <row r="17602" customFormat="1" x14ac:dyDescent="0.35"/>
    <row r="17603" customFormat="1" x14ac:dyDescent="0.35"/>
    <row r="17604" customFormat="1" x14ac:dyDescent="0.35"/>
    <row r="17605" customFormat="1" x14ac:dyDescent="0.35"/>
    <row r="17606" customFormat="1" x14ac:dyDescent="0.35"/>
    <row r="17607" customFormat="1" x14ac:dyDescent="0.35"/>
    <row r="17608" customFormat="1" x14ac:dyDescent="0.35"/>
    <row r="17609" customFormat="1" x14ac:dyDescent="0.35"/>
    <row r="17610" customFormat="1" x14ac:dyDescent="0.35"/>
    <row r="17611" customFormat="1" x14ac:dyDescent="0.35"/>
    <row r="17612" customFormat="1" x14ac:dyDescent="0.35"/>
    <row r="17613" customFormat="1" x14ac:dyDescent="0.35"/>
    <row r="17614" customFormat="1" x14ac:dyDescent="0.35"/>
    <row r="17615" customFormat="1" x14ac:dyDescent="0.35"/>
    <row r="17616" customFormat="1" x14ac:dyDescent="0.35"/>
    <row r="17617" customFormat="1" x14ac:dyDescent="0.35"/>
    <row r="17618" customFormat="1" x14ac:dyDescent="0.35"/>
    <row r="17619" customFormat="1" x14ac:dyDescent="0.35"/>
    <row r="17620" customFormat="1" x14ac:dyDescent="0.35"/>
    <row r="17621" customFormat="1" x14ac:dyDescent="0.35"/>
    <row r="17622" customFormat="1" x14ac:dyDescent="0.35"/>
    <row r="17623" customFormat="1" x14ac:dyDescent="0.35"/>
    <row r="17624" customFormat="1" x14ac:dyDescent="0.35"/>
    <row r="17625" customFormat="1" x14ac:dyDescent="0.35"/>
    <row r="17626" customFormat="1" x14ac:dyDescent="0.35"/>
    <row r="17627" customFormat="1" x14ac:dyDescent="0.35"/>
    <row r="17628" customFormat="1" x14ac:dyDescent="0.35"/>
    <row r="17629" customFormat="1" x14ac:dyDescent="0.35"/>
    <row r="17630" customFormat="1" x14ac:dyDescent="0.35"/>
    <row r="17631" customFormat="1" x14ac:dyDescent="0.35"/>
    <row r="17632" customFormat="1" x14ac:dyDescent="0.35"/>
    <row r="17633" customFormat="1" x14ac:dyDescent="0.35"/>
    <row r="17634" customFormat="1" x14ac:dyDescent="0.35"/>
    <row r="17635" customFormat="1" x14ac:dyDescent="0.35"/>
    <row r="17636" customFormat="1" x14ac:dyDescent="0.35"/>
    <row r="17637" customFormat="1" x14ac:dyDescent="0.35"/>
    <row r="17638" customFormat="1" x14ac:dyDescent="0.35"/>
    <row r="17639" customFormat="1" x14ac:dyDescent="0.35"/>
    <row r="17640" customFormat="1" x14ac:dyDescent="0.35"/>
    <row r="17641" customFormat="1" x14ac:dyDescent="0.35"/>
    <row r="17642" customFormat="1" x14ac:dyDescent="0.35"/>
    <row r="17643" customFormat="1" x14ac:dyDescent="0.35"/>
    <row r="17644" customFormat="1" x14ac:dyDescent="0.35"/>
    <row r="17645" customFormat="1" x14ac:dyDescent="0.35"/>
    <row r="17646" customFormat="1" x14ac:dyDescent="0.35"/>
    <row r="17647" customFormat="1" x14ac:dyDescent="0.35"/>
    <row r="17648" customFormat="1" x14ac:dyDescent="0.35"/>
    <row r="17649" customFormat="1" x14ac:dyDescent="0.35"/>
    <row r="17650" customFormat="1" x14ac:dyDescent="0.35"/>
    <row r="17651" customFormat="1" x14ac:dyDescent="0.35"/>
    <row r="17652" customFormat="1" x14ac:dyDescent="0.35"/>
    <row r="17653" customFormat="1" x14ac:dyDescent="0.35"/>
    <row r="17654" customFormat="1" x14ac:dyDescent="0.35"/>
    <row r="17655" customFormat="1" x14ac:dyDescent="0.35"/>
    <row r="17656" customFormat="1" x14ac:dyDescent="0.35"/>
    <row r="17657" customFormat="1" x14ac:dyDescent="0.35"/>
    <row r="17658" customFormat="1" x14ac:dyDescent="0.35"/>
    <row r="17659" customFormat="1" x14ac:dyDescent="0.35"/>
    <row r="17660" customFormat="1" x14ac:dyDescent="0.35"/>
    <row r="17661" customFormat="1" x14ac:dyDescent="0.35"/>
    <row r="17662" customFormat="1" x14ac:dyDescent="0.35"/>
    <row r="17663" customFormat="1" x14ac:dyDescent="0.35"/>
    <row r="17664" customFormat="1" x14ac:dyDescent="0.35"/>
    <row r="17665" customFormat="1" x14ac:dyDescent="0.35"/>
    <row r="17666" customFormat="1" x14ac:dyDescent="0.35"/>
    <row r="17667" customFormat="1" x14ac:dyDescent="0.35"/>
    <row r="17668" customFormat="1" x14ac:dyDescent="0.35"/>
    <row r="17669" customFormat="1" x14ac:dyDescent="0.35"/>
    <row r="17670" customFormat="1" x14ac:dyDescent="0.35"/>
    <row r="17671" customFormat="1" x14ac:dyDescent="0.35"/>
    <row r="17672" customFormat="1" x14ac:dyDescent="0.35"/>
    <row r="17673" customFormat="1" x14ac:dyDescent="0.35"/>
    <row r="17674" customFormat="1" x14ac:dyDescent="0.35"/>
    <row r="17675" customFormat="1" x14ac:dyDescent="0.35"/>
    <row r="17676" customFormat="1" x14ac:dyDescent="0.35"/>
    <row r="17677" customFormat="1" x14ac:dyDescent="0.35"/>
    <row r="17678" customFormat="1" x14ac:dyDescent="0.35"/>
    <row r="17679" customFormat="1" x14ac:dyDescent="0.35"/>
    <row r="17680" customFormat="1" x14ac:dyDescent="0.35"/>
    <row r="17681" customFormat="1" x14ac:dyDescent="0.35"/>
    <row r="17682" customFormat="1" x14ac:dyDescent="0.35"/>
    <row r="17683" customFormat="1" x14ac:dyDescent="0.35"/>
    <row r="17684" customFormat="1" x14ac:dyDescent="0.35"/>
    <row r="17685" customFormat="1" x14ac:dyDescent="0.35"/>
    <row r="17686" customFormat="1" x14ac:dyDescent="0.35"/>
    <row r="17687" customFormat="1" x14ac:dyDescent="0.35"/>
    <row r="17688" customFormat="1" x14ac:dyDescent="0.35"/>
    <row r="17689" customFormat="1" x14ac:dyDescent="0.35"/>
    <row r="17690" customFormat="1" x14ac:dyDescent="0.35"/>
    <row r="17691" customFormat="1" x14ac:dyDescent="0.35"/>
    <row r="17692" customFormat="1" x14ac:dyDescent="0.35"/>
    <row r="17693" customFormat="1" x14ac:dyDescent="0.35"/>
    <row r="17694" customFormat="1" x14ac:dyDescent="0.35"/>
    <row r="17695" customFormat="1" x14ac:dyDescent="0.35"/>
    <row r="17696" customFormat="1" x14ac:dyDescent="0.35"/>
    <row r="17697" customFormat="1" x14ac:dyDescent="0.35"/>
    <row r="17698" customFormat="1" x14ac:dyDescent="0.35"/>
    <row r="17699" customFormat="1" x14ac:dyDescent="0.35"/>
    <row r="17700" customFormat="1" x14ac:dyDescent="0.35"/>
    <row r="17701" customFormat="1" x14ac:dyDescent="0.35"/>
    <row r="17702" customFormat="1" x14ac:dyDescent="0.35"/>
    <row r="17703" customFormat="1" x14ac:dyDescent="0.35"/>
    <row r="17704" customFormat="1" x14ac:dyDescent="0.35"/>
    <row r="17705" customFormat="1" x14ac:dyDescent="0.35"/>
    <row r="17706" customFormat="1" x14ac:dyDescent="0.35"/>
    <row r="17707" customFormat="1" x14ac:dyDescent="0.35"/>
    <row r="17708" customFormat="1" x14ac:dyDescent="0.35"/>
    <row r="17709" customFormat="1" x14ac:dyDescent="0.35"/>
    <row r="17710" customFormat="1" x14ac:dyDescent="0.35"/>
    <row r="17711" customFormat="1" x14ac:dyDescent="0.35"/>
    <row r="17712" customFormat="1" x14ac:dyDescent="0.35"/>
    <row r="17713" customFormat="1" x14ac:dyDescent="0.35"/>
    <row r="17714" customFormat="1" x14ac:dyDescent="0.35"/>
    <row r="17715" customFormat="1" x14ac:dyDescent="0.35"/>
    <row r="17716" customFormat="1" x14ac:dyDescent="0.35"/>
    <row r="17717" customFormat="1" x14ac:dyDescent="0.35"/>
    <row r="17718" customFormat="1" x14ac:dyDescent="0.35"/>
    <row r="17719" customFormat="1" x14ac:dyDescent="0.35"/>
    <row r="17720" customFormat="1" x14ac:dyDescent="0.35"/>
    <row r="17721" customFormat="1" x14ac:dyDescent="0.35"/>
    <row r="17722" customFormat="1" x14ac:dyDescent="0.35"/>
    <row r="17723" customFormat="1" x14ac:dyDescent="0.35"/>
    <row r="17724" customFormat="1" x14ac:dyDescent="0.35"/>
    <row r="17725" customFormat="1" x14ac:dyDescent="0.35"/>
    <row r="17726" customFormat="1" x14ac:dyDescent="0.35"/>
    <row r="17727" customFormat="1" x14ac:dyDescent="0.35"/>
    <row r="17728" customFormat="1" x14ac:dyDescent="0.35"/>
    <row r="17729" customFormat="1" x14ac:dyDescent="0.35"/>
    <row r="17730" customFormat="1" x14ac:dyDescent="0.35"/>
    <row r="17731" customFormat="1" x14ac:dyDescent="0.35"/>
    <row r="17732" customFormat="1" x14ac:dyDescent="0.35"/>
    <row r="17733" customFormat="1" x14ac:dyDescent="0.35"/>
    <row r="17734" customFormat="1" x14ac:dyDescent="0.35"/>
    <row r="17735" customFormat="1" x14ac:dyDescent="0.35"/>
    <row r="17736" customFormat="1" x14ac:dyDescent="0.35"/>
    <row r="17737" customFormat="1" x14ac:dyDescent="0.35"/>
    <row r="17738" customFormat="1" x14ac:dyDescent="0.35"/>
    <row r="17739" customFormat="1" x14ac:dyDescent="0.35"/>
    <row r="17740" customFormat="1" x14ac:dyDescent="0.35"/>
    <row r="17741" customFormat="1" x14ac:dyDescent="0.35"/>
    <row r="17742" customFormat="1" x14ac:dyDescent="0.35"/>
    <row r="17743" customFormat="1" x14ac:dyDescent="0.35"/>
    <row r="17744" customFormat="1" x14ac:dyDescent="0.35"/>
    <row r="17745" customFormat="1" x14ac:dyDescent="0.35"/>
    <row r="17746" customFormat="1" x14ac:dyDescent="0.35"/>
    <row r="17747" customFormat="1" x14ac:dyDescent="0.35"/>
    <row r="17748" customFormat="1" x14ac:dyDescent="0.35"/>
    <row r="17749" customFormat="1" x14ac:dyDescent="0.35"/>
    <row r="17750" customFormat="1" x14ac:dyDescent="0.35"/>
    <row r="17751" customFormat="1" x14ac:dyDescent="0.35"/>
    <row r="17752" customFormat="1" x14ac:dyDescent="0.35"/>
    <row r="17753" customFormat="1" x14ac:dyDescent="0.35"/>
    <row r="17754" customFormat="1" x14ac:dyDescent="0.35"/>
    <row r="17755" customFormat="1" x14ac:dyDescent="0.35"/>
    <row r="17756" customFormat="1" x14ac:dyDescent="0.35"/>
    <row r="17757" customFormat="1" x14ac:dyDescent="0.35"/>
    <row r="17758" customFormat="1" x14ac:dyDescent="0.35"/>
    <row r="17759" customFormat="1" x14ac:dyDescent="0.35"/>
    <row r="17760" customFormat="1" x14ac:dyDescent="0.35"/>
    <row r="17761" customFormat="1" x14ac:dyDescent="0.35"/>
    <row r="17762" customFormat="1" x14ac:dyDescent="0.35"/>
    <row r="17763" customFormat="1" x14ac:dyDescent="0.35"/>
    <row r="17764" customFormat="1" x14ac:dyDescent="0.35"/>
    <row r="17765" customFormat="1" x14ac:dyDescent="0.35"/>
    <row r="17766" customFormat="1" x14ac:dyDescent="0.35"/>
    <row r="17767" customFormat="1" x14ac:dyDescent="0.35"/>
    <row r="17768" customFormat="1" x14ac:dyDescent="0.35"/>
    <row r="17769" customFormat="1" x14ac:dyDescent="0.35"/>
    <row r="17770" customFormat="1" x14ac:dyDescent="0.35"/>
    <row r="17771" customFormat="1" x14ac:dyDescent="0.35"/>
    <row r="17772" customFormat="1" x14ac:dyDescent="0.35"/>
    <row r="17773" customFormat="1" x14ac:dyDescent="0.35"/>
    <row r="17774" customFormat="1" x14ac:dyDescent="0.35"/>
    <row r="17775" customFormat="1" x14ac:dyDescent="0.35"/>
    <row r="17776" customFormat="1" x14ac:dyDescent="0.35"/>
    <row r="17777" customFormat="1" x14ac:dyDescent="0.35"/>
    <row r="17778" customFormat="1" x14ac:dyDescent="0.35"/>
    <row r="17779" customFormat="1" x14ac:dyDescent="0.35"/>
    <row r="17780" customFormat="1" x14ac:dyDescent="0.35"/>
    <row r="17781" customFormat="1" x14ac:dyDescent="0.35"/>
    <row r="17782" customFormat="1" x14ac:dyDescent="0.35"/>
    <row r="17783" customFormat="1" x14ac:dyDescent="0.35"/>
    <row r="17784" customFormat="1" x14ac:dyDescent="0.35"/>
    <row r="17785" customFormat="1" x14ac:dyDescent="0.35"/>
    <row r="17786" customFormat="1" x14ac:dyDescent="0.35"/>
    <row r="17787" customFormat="1" x14ac:dyDescent="0.35"/>
    <row r="17788" customFormat="1" x14ac:dyDescent="0.35"/>
    <row r="17789" customFormat="1" x14ac:dyDescent="0.35"/>
    <row r="17790" customFormat="1" x14ac:dyDescent="0.35"/>
    <row r="17791" customFormat="1" x14ac:dyDescent="0.35"/>
    <row r="17792" customFormat="1" x14ac:dyDescent="0.35"/>
    <row r="17793" customFormat="1" x14ac:dyDescent="0.35"/>
    <row r="17794" customFormat="1" x14ac:dyDescent="0.35"/>
    <row r="17795" customFormat="1" x14ac:dyDescent="0.35"/>
    <row r="17796" customFormat="1" x14ac:dyDescent="0.35"/>
    <row r="17797" customFormat="1" x14ac:dyDescent="0.35"/>
    <row r="17798" customFormat="1" x14ac:dyDescent="0.35"/>
    <row r="17799" customFormat="1" x14ac:dyDescent="0.35"/>
    <row r="17800" customFormat="1" x14ac:dyDescent="0.35"/>
    <row r="17801" customFormat="1" x14ac:dyDescent="0.35"/>
    <row r="17802" customFormat="1" x14ac:dyDescent="0.35"/>
    <row r="17803" customFormat="1" x14ac:dyDescent="0.35"/>
    <row r="17804" customFormat="1" x14ac:dyDescent="0.35"/>
    <row r="17805" customFormat="1" x14ac:dyDescent="0.35"/>
    <row r="17806" customFormat="1" x14ac:dyDescent="0.35"/>
    <row r="17807" customFormat="1" x14ac:dyDescent="0.35"/>
    <row r="17808" customFormat="1" x14ac:dyDescent="0.35"/>
    <row r="17809" customFormat="1" x14ac:dyDescent="0.35"/>
    <row r="17810" customFormat="1" x14ac:dyDescent="0.35"/>
    <row r="17811" customFormat="1" x14ac:dyDescent="0.35"/>
    <row r="17812" customFormat="1" x14ac:dyDescent="0.35"/>
    <row r="17813" customFormat="1" x14ac:dyDescent="0.35"/>
    <row r="17814" customFormat="1" x14ac:dyDescent="0.35"/>
    <row r="17815" customFormat="1" x14ac:dyDescent="0.35"/>
    <row r="17816" customFormat="1" x14ac:dyDescent="0.35"/>
    <row r="17817" customFormat="1" x14ac:dyDescent="0.35"/>
    <row r="17818" customFormat="1" x14ac:dyDescent="0.35"/>
    <row r="17819" customFormat="1" x14ac:dyDescent="0.35"/>
    <row r="17820" customFormat="1" x14ac:dyDescent="0.35"/>
    <row r="17821" customFormat="1" x14ac:dyDescent="0.35"/>
    <row r="17822" customFormat="1" x14ac:dyDescent="0.35"/>
    <row r="17823" customFormat="1" x14ac:dyDescent="0.35"/>
    <row r="17824" customFormat="1" x14ac:dyDescent="0.35"/>
    <row r="17825" customFormat="1" x14ac:dyDescent="0.35"/>
    <row r="17826" customFormat="1" x14ac:dyDescent="0.35"/>
    <row r="17827" customFormat="1" x14ac:dyDescent="0.35"/>
    <row r="17828" customFormat="1" x14ac:dyDescent="0.35"/>
    <row r="17829" customFormat="1" x14ac:dyDescent="0.35"/>
    <row r="17830" customFormat="1" x14ac:dyDescent="0.35"/>
    <row r="17831" customFormat="1" x14ac:dyDescent="0.35"/>
    <row r="17832" customFormat="1" x14ac:dyDescent="0.35"/>
    <row r="17833" customFormat="1" x14ac:dyDescent="0.35"/>
    <row r="17834" customFormat="1" x14ac:dyDescent="0.35"/>
    <row r="17835" customFormat="1" x14ac:dyDescent="0.35"/>
    <row r="17836" customFormat="1" x14ac:dyDescent="0.35"/>
    <row r="17837" customFormat="1" x14ac:dyDescent="0.35"/>
    <row r="17838" customFormat="1" x14ac:dyDescent="0.35"/>
    <row r="17839" customFormat="1" x14ac:dyDescent="0.35"/>
    <row r="17840" customFormat="1" x14ac:dyDescent="0.35"/>
    <row r="17841" customFormat="1" x14ac:dyDescent="0.35"/>
    <row r="17842" customFormat="1" x14ac:dyDescent="0.35"/>
    <row r="17843" customFormat="1" x14ac:dyDescent="0.35"/>
    <row r="17844" customFormat="1" x14ac:dyDescent="0.35"/>
    <row r="17845" customFormat="1" x14ac:dyDescent="0.35"/>
    <row r="17846" customFormat="1" x14ac:dyDescent="0.35"/>
    <row r="17847" customFormat="1" x14ac:dyDescent="0.35"/>
    <row r="17848" customFormat="1" x14ac:dyDescent="0.35"/>
    <row r="17849" customFormat="1" x14ac:dyDescent="0.35"/>
    <row r="17850" customFormat="1" x14ac:dyDescent="0.35"/>
    <row r="17851" customFormat="1" x14ac:dyDescent="0.35"/>
    <row r="17852" customFormat="1" x14ac:dyDescent="0.35"/>
    <row r="17853" customFormat="1" x14ac:dyDescent="0.35"/>
    <row r="17854" customFormat="1" x14ac:dyDescent="0.35"/>
    <row r="17855" customFormat="1" x14ac:dyDescent="0.35"/>
    <row r="17856" customFormat="1" x14ac:dyDescent="0.35"/>
    <row r="17857" customFormat="1" x14ac:dyDescent="0.35"/>
    <row r="17858" customFormat="1" x14ac:dyDescent="0.35"/>
    <row r="17859" customFormat="1" x14ac:dyDescent="0.35"/>
    <row r="17860" customFormat="1" x14ac:dyDescent="0.35"/>
    <row r="17861" customFormat="1" x14ac:dyDescent="0.35"/>
    <row r="17862" customFormat="1" x14ac:dyDescent="0.35"/>
    <row r="17863" customFormat="1" x14ac:dyDescent="0.35"/>
    <row r="17864" customFormat="1" x14ac:dyDescent="0.35"/>
    <row r="17865" customFormat="1" x14ac:dyDescent="0.35"/>
    <row r="17866" customFormat="1" x14ac:dyDescent="0.35"/>
    <row r="17867" customFormat="1" x14ac:dyDescent="0.35"/>
    <row r="17868" customFormat="1" x14ac:dyDescent="0.35"/>
    <row r="17869" customFormat="1" x14ac:dyDescent="0.35"/>
    <row r="17870" customFormat="1" x14ac:dyDescent="0.35"/>
    <row r="17871" customFormat="1" x14ac:dyDescent="0.35"/>
    <row r="17872" customFormat="1" x14ac:dyDescent="0.35"/>
    <row r="17873" customFormat="1" x14ac:dyDescent="0.35"/>
    <row r="17874" customFormat="1" x14ac:dyDescent="0.35"/>
    <row r="17875" customFormat="1" x14ac:dyDescent="0.35"/>
    <row r="17876" customFormat="1" x14ac:dyDescent="0.35"/>
    <row r="17877" customFormat="1" x14ac:dyDescent="0.35"/>
    <row r="17878" customFormat="1" x14ac:dyDescent="0.35"/>
    <row r="17879" customFormat="1" x14ac:dyDescent="0.35"/>
    <row r="17880" customFormat="1" x14ac:dyDescent="0.35"/>
    <row r="17881" customFormat="1" x14ac:dyDescent="0.35"/>
    <row r="17882" customFormat="1" x14ac:dyDescent="0.35"/>
    <row r="17883" customFormat="1" x14ac:dyDescent="0.35"/>
    <row r="17884" customFormat="1" x14ac:dyDescent="0.35"/>
    <row r="17885" customFormat="1" x14ac:dyDescent="0.35"/>
    <row r="17886" customFormat="1" x14ac:dyDescent="0.35"/>
    <row r="17887" customFormat="1" x14ac:dyDescent="0.35"/>
    <row r="17888" customFormat="1" x14ac:dyDescent="0.35"/>
    <row r="17889" customFormat="1" x14ac:dyDescent="0.35"/>
    <row r="17890" customFormat="1" x14ac:dyDescent="0.35"/>
    <row r="17891" customFormat="1" x14ac:dyDescent="0.35"/>
    <row r="17892" customFormat="1" x14ac:dyDescent="0.35"/>
    <row r="17893" customFormat="1" x14ac:dyDescent="0.35"/>
    <row r="17894" customFormat="1" x14ac:dyDescent="0.35"/>
    <row r="17895" customFormat="1" x14ac:dyDescent="0.35"/>
    <row r="17896" customFormat="1" x14ac:dyDescent="0.35"/>
    <row r="17897" customFormat="1" x14ac:dyDescent="0.35"/>
    <row r="17898" customFormat="1" x14ac:dyDescent="0.35"/>
    <row r="17899" customFormat="1" x14ac:dyDescent="0.35"/>
    <row r="17900" customFormat="1" x14ac:dyDescent="0.35"/>
    <row r="17901" customFormat="1" x14ac:dyDescent="0.35"/>
    <row r="17902" customFormat="1" x14ac:dyDescent="0.35"/>
    <row r="17903" customFormat="1" x14ac:dyDescent="0.35"/>
    <row r="17904" customFormat="1" x14ac:dyDescent="0.35"/>
    <row r="17905" customFormat="1" x14ac:dyDescent="0.35"/>
    <row r="17906" customFormat="1" x14ac:dyDescent="0.35"/>
    <row r="17907" customFormat="1" x14ac:dyDescent="0.35"/>
    <row r="17908" customFormat="1" x14ac:dyDescent="0.35"/>
    <row r="17909" customFormat="1" x14ac:dyDescent="0.35"/>
    <row r="17910" customFormat="1" x14ac:dyDescent="0.35"/>
    <row r="17911" customFormat="1" x14ac:dyDescent="0.35"/>
    <row r="17912" customFormat="1" x14ac:dyDescent="0.35"/>
    <row r="17913" customFormat="1" x14ac:dyDescent="0.35"/>
    <row r="17914" customFormat="1" x14ac:dyDescent="0.35"/>
    <row r="17915" customFormat="1" x14ac:dyDescent="0.35"/>
    <row r="17916" customFormat="1" x14ac:dyDescent="0.35"/>
    <row r="17917" customFormat="1" x14ac:dyDescent="0.35"/>
    <row r="17918" customFormat="1" x14ac:dyDescent="0.35"/>
    <row r="17919" customFormat="1" x14ac:dyDescent="0.35"/>
    <row r="17920" customFormat="1" x14ac:dyDescent="0.35"/>
    <row r="17921" customFormat="1" x14ac:dyDescent="0.35"/>
    <row r="17922" customFormat="1" x14ac:dyDescent="0.35"/>
    <row r="17923" customFormat="1" x14ac:dyDescent="0.35"/>
    <row r="17924" customFormat="1" x14ac:dyDescent="0.35"/>
    <row r="17925" customFormat="1" x14ac:dyDescent="0.35"/>
    <row r="17926" customFormat="1" x14ac:dyDescent="0.35"/>
    <row r="17927" customFormat="1" x14ac:dyDescent="0.35"/>
    <row r="17928" customFormat="1" x14ac:dyDescent="0.35"/>
    <row r="17929" customFormat="1" x14ac:dyDescent="0.35"/>
    <row r="17930" customFormat="1" x14ac:dyDescent="0.35"/>
    <row r="17931" customFormat="1" x14ac:dyDescent="0.35"/>
    <row r="17932" customFormat="1" x14ac:dyDescent="0.35"/>
    <row r="17933" customFormat="1" x14ac:dyDescent="0.35"/>
    <row r="17934" customFormat="1" x14ac:dyDescent="0.35"/>
    <row r="17935" customFormat="1" x14ac:dyDescent="0.35"/>
    <row r="17936" customFormat="1" x14ac:dyDescent="0.35"/>
    <row r="17937" customFormat="1" x14ac:dyDescent="0.35"/>
    <row r="17938" customFormat="1" x14ac:dyDescent="0.35"/>
    <row r="17939" customFormat="1" x14ac:dyDescent="0.35"/>
    <row r="17940" customFormat="1" x14ac:dyDescent="0.35"/>
    <row r="17941" customFormat="1" x14ac:dyDescent="0.35"/>
    <row r="17942" customFormat="1" x14ac:dyDescent="0.35"/>
    <row r="17943" customFormat="1" x14ac:dyDescent="0.35"/>
    <row r="17944" customFormat="1" x14ac:dyDescent="0.35"/>
    <row r="17945" customFormat="1" x14ac:dyDescent="0.35"/>
    <row r="17946" customFormat="1" x14ac:dyDescent="0.35"/>
    <row r="17947" customFormat="1" x14ac:dyDescent="0.35"/>
    <row r="17948" customFormat="1" x14ac:dyDescent="0.35"/>
    <row r="17949" customFormat="1" x14ac:dyDescent="0.35"/>
    <row r="17950" customFormat="1" x14ac:dyDescent="0.35"/>
    <row r="17951" customFormat="1" x14ac:dyDescent="0.35"/>
    <row r="17952" customFormat="1" x14ac:dyDescent="0.35"/>
    <row r="17953" customFormat="1" x14ac:dyDescent="0.35"/>
    <row r="17954" customFormat="1" x14ac:dyDescent="0.35"/>
    <row r="17955" customFormat="1" x14ac:dyDescent="0.35"/>
    <row r="17956" customFormat="1" x14ac:dyDescent="0.35"/>
    <row r="17957" customFormat="1" x14ac:dyDescent="0.35"/>
    <row r="17958" customFormat="1" x14ac:dyDescent="0.35"/>
    <row r="17959" customFormat="1" x14ac:dyDescent="0.35"/>
    <row r="17960" customFormat="1" x14ac:dyDescent="0.35"/>
    <row r="17961" customFormat="1" x14ac:dyDescent="0.35"/>
    <row r="17962" customFormat="1" x14ac:dyDescent="0.35"/>
    <row r="17963" customFormat="1" x14ac:dyDescent="0.35"/>
    <row r="17964" customFormat="1" x14ac:dyDescent="0.35"/>
    <row r="17965" customFormat="1" x14ac:dyDescent="0.35"/>
    <row r="17966" customFormat="1" x14ac:dyDescent="0.35"/>
    <row r="17967" customFormat="1" x14ac:dyDescent="0.35"/>
    <row r="17968" customFormat="1" x14ac:dyDescent="0.35"/>
    <row r="17969" customFormat="1" x14ac:dyDescent="0.35"/>
    <row r="17970" customFormat="1" x14ac:dyDescent="0.35"/>
    <row r="17971" customFormat="1" x14ac:dyDescent="0.35"/>
    <row r="17972" customFormat="1" x14ac:dyDescent="0.35"/>
    <row r="17973" customFormat="1" x14ac:dyDescent="0.35"/>
    <row r="17974" customFormat="1" x14ac:dyDescent="0.35"/>
    <row r="17975" customFormat="1" x14ac:dyDescent="0.35"/>
    <row r="17976" customFormat="1" x14ac:dyDescent="0.35"/>
    <row r="17977" customFormat="1" x14ac:dyDescent="0.35"/>
    <row r="17978" customFormat="1" x14ac:dyDescent="0.35"/>
    <row r="17979" customFormat="1" x14ac:dyDescent="0.35"/>
    <row r="17980" customFormat="1" x14ac:dyDescent="0.35"/>
    <row r="17981" customFormat="1" x14ac:dyDescent="0.35"/>
    <row r="17982" customFormat="1" x14ac:dyDescent="0.35"/>
    <row r="17983" customFormat="1" x14ac:dyDescent="0.35"/>
    <row r="17984" customFormat="1" x14ac:dyDescent="0.35"/>
    <row r="17985" customFormat="1" x14ac:dyDescent="0.35"/>
    <row r="17986" customFormat="1" x14ac:dyDescent="0.35"/>
    <row r="17987" customFormat="1" x14ac:dyDescent="0.35"/>
    <row r="17988" customFormat="1" x14ac:dyDescent="0.35"/>
    <row r="17989" customFormat="1" x14ac:dyDescent="0.35"/>
    <row r="17990" customFormat="1" x14ac:dyDescent="0.35"/>
    <row r="17991" customFormat="1" x14ac:dyDescent="0.35"/>
    <row r="17992" customFormat="1" x14ac:dyDescent="0.35"/>
    <row r="17993" customFormat="1" x14ac:dyDescent="0.35"/>
    <row r="17994" customFormat="1" x14ac:dyDescent="0.35"/>
    <row r="17995" customFormat="1" x14ac:dyDescent="0.35"/>
    <row r="17996" customFormat="1" x14ac:dyDescent="0.35"/>
    <row r="17997" customFormat="1" x14ac:dyDescent="0.35"/>
    <row r="17998" customFormat="1" x14ac:dyDescent="0.35"/>
    <row r="17999" customFormat="1" x14ac:dyDescent="0.35"/>
    <row r="18000" customFormat="1" x14ac:dyDescent="0.35"/>
    <row r="18001" customFormat="1" x14ac:dyDescent="0.35"/>
    <row r="18002" customFormat="1" x14ac:dyDescent="0.35"/>
    <row r="18003" customFormat="1" x14ac:dyDescent="0.35"/>
    <row r="18004" customFormat="1" x14ac:dyDescent="0.35"/>
    <row r="18005" customFormat="1" x14ac:dyDescent="0.35"/>
    <row r="18006" customFormat="1" x14ac:dyDescent="0.35"/>
    <row r="18007" customFormat="1" x14ac:dyDescent="0.35"/>
    <row r="18008" customFormat="1" x14ac:dyDescent="0.35"/>
    <row r="18009" customFormat="1" x14ac:dyDescent="0.35"/>
    <row r="18010" customFormat="1" x14ac:dyDescent="0.35"/>
    <row r="18011" customFormat="1" x14ac:dyDescent="0.35"/>
    <row r="18012" customFormat="1" x14ac:dyDescent="0.35"/>
    <row r="18013" customFormat="1" x14ac:dyDescent="0.35"/>
    <row r="18014" customFormat="1" x14ac:dyDescent="0.35"/>
    <row r="18015" customFormat="1" x14ac:dyDescent="0.35"/>
    <row r="18016" customFormat="1" x14ac:dyDescent="0.35"/>
    <row r="18017" customFormat="1" x14ac:dyDescent="0.35"/>
    <row r="18018" customFormat="1" x14ac:dyDescent="0.35"/>
    <row r="18019" customFormat="1" x14ac:dyDescent="0.35"/>
    <row r="18020" customFormat="1" x14ac:dyDescent="0.35"/>
    <row r="18021" customFormat="1" x14ac:dyDescent="0.35"/>
    <row r="18022" customFormat="1" x14ac:dyDescent="0.35"/>
    <row r="18023" customFormat="1" x14ac:dyDescent="0.35"/>
    <row r="18024" customFormat="1" x14ac:dyDescent="0.35"/>
    <row r="18025" customFormat="1" x14ac:dyDescent="0.35"/>
    <row r="18026" customFormat="1" x14ac:dyDescent="0.35"/>
    <row r="18027" customFormat="1" x14ac:dyDescent="0.35"/>
    <row r="18028" customFormat="1" x14ac:dyDescent="0.35"/>
    <row r="18029" customFormat="1" x14ac:dyDescent="0.35"/>
    <row r="18030" customFormat="1" x14ac:dyDescent="0.35"/>
    <row r="18031" customFormat="1" x14ac:dyDescent="0.35"/>
    <row r="18032" customFormat="1" x14ac:dyDescent="0.35"/>
    <row r="18033" customFormat="1" x14ac:dyDescent="0.35"/>
    <row r="18034" customFormat="1" x14ac:dyDescent="0.35"/>
    <row r="18035" customFormat="1" x14ac:dyDescent="0.35"/>
    <row r="18036" customFormat="1" x14ac:dyDescent="0.35"/>
    <row r="18037" customFormat="1" x14ac:dyDescent="0.35"/>
    <row r="18038" customFormat="1" x14ac:dyDescent="0.35"/>
    <row r="18039" customFormat="1" x14ac:dyDescent="0.35"/>
    <row r="18040" customFormat="1" x14ac:dyDescent="0.35"/>
    <row r="18041" customFormat="1" x14ac:dyDescent="0.35"/>
    <row r="18042" customFormat="1" x14ac:dyDescent="0.35"/>
    <row r="18043" customFormat="1" x14ac:dyDescent="0.35"/>
    <row r="18044" customFormat="1" x14ac:dyDescent="0.35"/>
    <row r="18045" customFormat="1" x14ac:dyDescent="0.35"/>
    <row r="18046" customFormat="1" x14ac:dyDescent="0.35"/>
    <row r="18047" customFormat="1" x14ac:dyDescent="0.35"/>
    <row r="18048" customFormat="1" x14ac:dyDescent="0.35"/>
    <row r="18049" customFormat="1" x14ac:dyDescent="0.35"/>
    <row r="18050" customFormat="1" x14ac:dyDescent="0.35"/>
    <row r="18051" customFormat="1" x14ac:dyDescent="0.35"/>
    <row r="18052" customFormat="1" x14ac:dyDescent="0.35"/>
    <row r="18053" customFormat="1" x14ac:dyDescent="0.35"/>
    <row r="18054" customFormat="1" x14ac:dyDescent="0.35"/>
    <row r="18055" customFormat="1" x14ac:dyDescent="0.35"/>
    <row r="18056" customFormat="1" x14ac:dyDescent="0.35"/>
    <row r="18057" customFormat="1" x14ac:dyDescent="0.35"/>
    <row r="18058" customFormat="1" x14ac:dyDescent="0.35"/>
    <row r="18059" customFormat="1" x14ac:dyDescent="0.35"/>
    <row r="18060" customFormat="1" x14ac:dyDescent="0.35"/>
    <row r="18061" customFormat="1" x14ac:dyDescent="0.35"/>
    <row r="18062" customFormat="1" x14ac:dyDescent="0.35"/>
    <row r="18063" customFormat="1" x14ac:dyDescent="0.35"/>
    <row r="18064" customFormat="1" x14ac:dyDescent="0.35"/>
    <row r="18065" customFormat="1" x14ac:dyDescent="0.35"/>
    <row r="18066" customFormat="1" x14ac:dyDescent="0.35"/>
    <row r="18067" customFormat="1" x14ac:dyDescent="0.35"/>
    <row r="18068" customFormat="1" x14ac:dyDescent="0.35"/>
    <row r="18069" customFormat="1" x14ac:dyDescent="0.35"/>
    <row r="18070" customFormat="1" x14ac:dyDescent="0.35"/>
    <row r="18071" customFormat="1" x14ac:dyDescent="0.35"/>
    <row r="18072" customFormat="1" x14ac:dyDescent="0.35"/>
    <row r="18073" customFormat="1" x14ac:dyDescent="0.35"/>
    <row r="18074" customFormat="1" x14ac:dyDescent="0.35"/>
    <row r="18075" customFormat="1" x14ac:dyDescent="0.35"/>
    <row r="18076" customFormat="1" x14ac:dyDescent="0.35"/>
    <row r="18077" customFormat="1" x14ac:dyDescent="0.35"/>
    <row r="18078" customFormat="1" x14ac:dyDescent="0.35"/>
    <row r="18079" customFormat="1" x14ac:dyDescent="0.35"/>
    <row r="18080" customFormat="1" x14ac:dyDescent="0.35"/>
    <row r="18081" customFormat="1" x14ac:dyDescent="0.35"/>
    <row r="18082" customFormat="1" x14ac:dyDescent="0.35"/>
    <row r="18083" customFormat="1" x14ac:dyDescent="0.35"/>
    <row r="18084" customFormat="1" x14ac:dyDescent="0.35"/>
    <row r="18085" customFormat="1" x14ac:dyDescent="0.35"/>
    <row r="18086" customFormat="1" x14ac:dyDescent="0.35"/>
    <row r="18087" customFormat="1" x14ac:dyDescent="0.35"/>
    <row r="18088" customFormat="1" x14ac:dyDescent="0.35"/>
    <row r="18089" customFormat="1" x14ac:dyDescent="0.35"/>
    <row r="18090" customFormat="1" x14ac:dyDescent="0.35"/>
    <row r="18091" customFormat="1" x14ac:dyDescent="0.35"/>
    <row r="18092" customFormat="1" x14ac:dyDescent="0.35"/>
    <row r="18093" customFormat="1" x14ac:dyDescent="0.35"/>
    <row r="18094" customFormat="1" x14ac:dyDescent="0.35"/>
    <row r="18095" customFormat="1" x14ac:dyDescent="0.35"/>
    <row r="18096" customFormat="1" x14ac:dyDescent="0.35"/>
    <row r="18097" customFormat="1" x14ac:dyDescent="0.35"/>
    <row r="18098" customFormat="1" x14ac:dyDescent="0.35"/>
    <row r="18099" customFormat="1" x14ac:dyDescent="0.35"/>
    <row r="18100" customFormat="1" x14ac:dyDescent="0.35"/>
    <row r="18101" customFormat="1" x14ac:dyDescent="0.35"/>
    <row r="18102" customFormat="1" x14ac:dyDescent="0.35"/>
    <row r="18103" customFormat="1" x14ac:dyDescent="0.35"/>
    <row r="18104" customFormat="1" x14ac:dyDescent="0.35"/>
    <row r="18105" customFormat="1" x14ac:dyDescent="0.35"/>
    <row r="18106" customFormat="1" x14ac:dyDescent="0.35"/>
    <row r="18107" customFormat="1" x14ac:dyDescent="0.35"/>
    <row r="18108" customFormat="1" x14ac:dyDescent="0.35"/>
    <row r="18109" customFormat="1" x14ac:dyDescent="0.35"/>
    <row r="18110" customFormat="1" x14ac:dyDescent="0.35"/>
    <row r="18111" customFormat="1" x14ac:dyDescent="0.35"/>
    <row r="18112" customFormat="1" x14ac:dyDescent="0.35"/>
    <row r="18113" customFormat="1" x14ac:dyDescent="0.35"/>
    <row r="18114" customFormat="1" x14ac:dyDescent="0.35"/>
    <row r="18115" customFormat="1" x14ac:dyDescent="0.35"/>
    <row r="18116" customFormat="1" x14ac:dyDescent="0.35"/>
    <row r="18117" customFormat="1" x14ac:dyDescent="0.35"/>
    <row r="18118" customFormat="1" x14ac:dyDescent="0.35"/>
    <row r="18119" customFormat="1" x14ac:dyDescent="0.35"/>
    <row r="18120" customFormat="1" x14ac:dyDescent="0.35"/>
    <row r="18121" customFormat="1" x14ac:dyDescent="0.35"/>
    <row r="18122" customFormat="1" x14ac:dyDescent="0.35"/>
    <row r="18123" customFormat="1" x14ac:dyDescent="0.35"/>
    <row r="18124" customFormat="1" x14ac:dyDescent="0.35"/>
    <row r="18125" customFormat="1" x14ac:dyDescent="0.35"/>
    <row r="18126" customFormat="1" x14ac:dyDescent="0.35"/>
    <row r="18127" customFormat="1" x14ac:dyDescent="0.35"/>
    <row r="18128" customFormat="1" x14ac:dyDescent="0.35"/>
    <row r="18129" customFormat="1" x14ac:dyDescent="0.35"/>
    <row r="18130" customFormat="1" x14ac:dyDescent="0.35"/>
    <row r="18131" customFormat="1" x14ac:dyDescent="0.35"/>
    <row r="18132" customFormat="1" x14ac:dyDescent="0.35"/>
    <row r="18133" customFormat="1" x14ac:dyDescent="0.35"/>
    <row r="18134" customFormat="1" x14ac:dyDescent="0.35"/>
    <row r="18135" customFormat="1" x14ac:dyDescent="0.35"/>
    <row r="18136" customFormat="1" x14ac:dyDescent="0.35"/>
    <row r="18137" customFormat="1" x14ac:dyDescent="0.35"/>
    <row r="18138" customFormat="1" x14ac:dyDescent="0.35"/>
    <row r="18139" customFormat="1" x14ac:dyDescent="0.35"/>
    <row r="18140" customFormat="1" x14ac:dyDescent="0.35"/>
    <row r="18141" customFormat="1" x14ac:dyDescent="0.35"/>
    <row r="18142" customFormat="1" x14ac:dyDescent="0.35"/>
    <row r="18143" customFormat="1" x14ac:dyDescent="0.35"/>
    <row r="18144" customFormat="1" x14ac:dyDescent="0.35"/>
    <row r="18145" customFormat="1" x14ac:dyDescent="0.35"/>
    <row r="18146" customFormat="1" x14ac:dyDescent="0.35"/>
    <row r="18147" customFormat="1" x14ac:dyDescent="0.35"/>
    <row r="18148" customFormat="1" x14ac:dyDescent="0.35"/>
    <row r="18149" customFormat="1" x14ac:dyDescent="0.35"/>
    <row r="18150" customFormat="1" x14ac:dyDescent="0.35"/>
    <row r="18151" customFormat="1" x14ac:dyDescent="0.35"/>
    <row r="18152" customFormat="1" x14ac:dyDescent="0.35"/>
    <row r="18153" customFormat="1" x14ac:dyDescent="0.35"/>
    <row r="18154" customFormat="1" x14ac:dyDescent="0.35"/>
    <row r="18155" customFormat="1" x14ac:dyDescent="0.35"/>
    <row r="18156" customFormat="1" x14ac:dyDescent="0.35"/>
    <row r="18157" customFormat="1" x14ac:dyDescent="0.35"/>
    <row r="18158" customFormat="1" x14ac:dyDescent="0.35"/>
    <row r="18159" customFormat="1" x14ac:dyDescent="0.35"/>
    <row r="18160" customFormat="1" x14ac:dyDescent="0.35"/>
    <row r="18161" customFormat="1" x14ac:dyDescent="0.35"/>
    <row r="18162" customFormat="1" x14ac:dyDescent="0.35"/>
    <row r="18163" customFormat="1" x14ac:dyDescent="0.35"/>
    <row r="18164" customFormat="1" x14ac:dyDescent="0.35"/>
    <row r="18165" customFormat="1" x14ac:dyDescent="0.35"/>
    <row r="18166" customFormat="1" x14ac:dyDescent="0.35"/>
    <row r="18167" customFormat="1" x14ac:dyDescent="0.35"/>
    <row r="18168" customFormat="1" x14ac:dyDescent="0.35"/>
    <row r="18169" customFormat="1" x14ac:dyDescent="0.35"/>
    <row r="18170" customFormat="1" x14ac:dyDescent="0.35"/>
    <row r="18171" customFormat="1" x14ac:dyDescent="0.35"/>
    <row r="18172" customFormat="1" x14ac:dyDescent="0.35"/>
    <row r="18173" customFormat="1" x14ac:dyDescent="0.35"/>
    <row r="18174" customFormat="1" x14ac:dyDescent="0.35"/>
    <row r="18175" customFormat="1" x14ac:dyDescent="0.35"/>
    <row r="18176" customFormat="1" x14ac:dyDescent="0.35"/>
    <row r="18177" customFormat="1" x14ac:dyDescent="0.35"/>
    <row r="18178" customFormat="1" x14ac:dyDescent="0.35"/>
    <row r="18179" customFormat="1" x14ac:dyDescent="0.35"/>
    <row r="18180" customFormat="1" x14ac:dyDescent="0.35"/>
    <row r="18181" customFormat="1" x14ac:dyDescent="0.35"/>
    <row r="18182" customFormat="1" x14ac:dyDescent="0.35"/>
    <row r="18183" customFormat="1" x14ac:dyDescent="0.35"/>
    <row r="18184" customFormat="1" x14ac:dyDescent="0.35"/>
    <row r="18185" customFormat="1" x14ac:dyDescent="0.35"/>
    <row r="18186" customFormat="1" x14ac:dyDescent="0.35"/>
    <row r="18187" customFormat="1" x14ac:dyDescent="0.35"/>
    <row r="18188" customFormat="1" x14ac:dyDescent="0.35"/>
    <row r="18189" customFormat="1" x14ac:dyDescent="0.35"/>
    <row r="18190" customFormat="1" x14ac:dyDescent="0.35"/>
    <row r="18191" customFormat="1" x14ac:dyDescent="0.35"/>
    <row r="18192" customFormat="1" x14ac:dyDescent="0.35"/>
    <row r="18193" customFormat="1" x14ac:dyDescent="0.35"/>
    <row r="18194" customFormat="1" x14ac:dyDescent="0.35"/>
    <row r="18195" customFormat="1" x14ac:dyDescent="0.35"/>
    <row r="18196" customFormat="1" x14ac:dyDescent="0.35"/>
    <row r="18197" customFormat="1" x14ac:dyDescent="0.35"/>
    <row r="18198" customFormat="1" x14ac:dyDescent="0.35"/>
    <row r="18199" customFormat="1" x14ac:dyDescent="0.35"/>
    <row r="18200" customFormat="1" x14ac:dyDescent="0.35"/>
    <row r="18201" customFormat="1" x14ac:dyDescent="0.35"/>
    <row r="18202" customFormat="1" x14ac:dyDescent="0.35"/>
    <row r="18203" customFormat="1" x14ac:dyDescent="0.35"/>
    <row r="18204" customFormat="1" x14ac:dyDescent="0.35"/>
    <row r="18205" customFormat="1" x14ac:dyDescent="0.35"/>
    <row r="18206" customFormat="1" x14ac:dyDescent="0.35"/>
    <row r="18207" customFormat="1" x14ac:dyDescent="0.35"/>
    <row r="18208" customFormat="1" x14ac:dyDescent="0.35"/>
    <row r="18209" customFormat="1" x14ac:dyDescent="0.35"/>
    <row r="18210" customFormat="1" x14ac:dyDescent="0.35"/>
    <row r="18211" customFormat="1" x14ac:dyDescent="0.35"/>
    <row r="18212" customFormat="1" x14ac:dyDescent="0.35"/>
    <row r="18213" customFormat="1" x14ac:dyDescent="0.35"/>
    <row r="18214" customFormat="1" x14ac:dyDescent="0.35"/>
    <row r="18215" customFormat="1" x14ac:dyDescent="0.35"/>
    <row r="18216" customFormat="1" x14ac:dyDescent="0.35"/>
    <row r="18217" customFormat="1" x14ac:dyDescent="0.35"/>
    <row r="18218" customFormat="1" x14ac:dyDescent="0.35"/>
    <row r="18219" customFormat="1" x14ac:dyDescent="0.35"/>
    <row r="18220" customFormat="1" x14ac:dyDescent="0.35"/>
    <row r="18221" customFormat="1" x14ac:dyDescent="0.35"/>
    <row r="18222" customFormat="1" x14ac:dyDescent="0.35"/>
    <row r="18223" customFormat="1" x14ac:dyDescent="0.35"/>
    <row r="18224" customFormat="1" x14ac:dyDescent="0.35"/>
    <row r="18225" customFormat="1" x14ac:dyDescent="0.35"/>
    <row r="18226" customFormat="1" x14ac:dyDescent="0.35"/>
    <row r="18227" customFormat="1" x14ac:dyDescent="0.35"/>
    <row r="18228" customFormat="1" x14ac:dyDescent="0.35"/>
    <row r="18229" customFormat="1" x14ac:dyDescent="0.35"/>
    <row r="18230" customFormat="1" x14ac:dyDescent="0.35"/>
    <row r="18231" customFormat="1" x14ac:dyDescent="0.35"/>
    <row r="18232" customFormat="1" x14ac:dyDescent="0.35"/>
    <row r="18233" customFormat="1" x14ac:dyDescent="0.35"/>
    <row r="18234" customFormat="1" x14ac:dyDescent="0.35"/>
    <row r="18235" customFormat="1" x14ac:dyDescent="0.35"/>
    <row r="18236" customFormat="1" x14ac:dyDescent="0.35"/>
    <row r="18237" customFormat="1" x14ac:dyDescent="0.35"/>
    <row r="18238" customFormat="1" x14ac:dyDescent="0.35"/>
    <row r="18239" customFormat="1" x14ac:dyDescent="0.35"/>
    <row r="18240" customFormat="1" x14ac:dyDescent="0.35"/>
    <row r="18241" customFormat="1" x14ac:dyDescent="0.35"/>
    <row r="18242" customFormat="1" x14ac:dyDescent="0.35"/>
    <row r="18243" customFormat="1" x14ac:dyDescent="0.35"/>
    <row r="18244" customFormat="1" x14ac:dyDescent="0.35"/>
    <row r="18245" customFormat="1" x14ac:dyDescent="0.35"/>
    <row r="18246" customFormat="1" x14ac:dyDescent="0.35"/>
    <row r="18247" customFormat="1" x14ac:dyDescent="0.35"/>
    <row r="18248" customFormat="1" x14ac:dyDescent="0.35"/>
    <row r="18249" customFormat="1" x14ac:dyDescent="0.35"/>
    <row r="18250" customFormat="1" x14ac:dyDescent="0.35"/>
    <row r="18251" customFormat="1" x14ac:dyDescent="0.35"/>
    <row r="18252" customFormat="1" x14ac:dyDescent="0.35"/>
    <row r="18253" customFormat="1" x14ac:dyDescent="0.35"/>
    <row r="18254" customFormat="1" x14ac:dyDescent="0.35"/>
    <row r="18255" customFormat="1" x14ac:dyDescent="0.35"/>
    <row r="18256" customFormat="1" x14ac:dyDescent="0.35"/>
    <row r="18257" customFormat="1" x14ac:dyDescent="0.35"/>
    <row r="18258" customFormat="1" x14ac:dyDescent="0.35"/>
    <row r="18259" customFormat="1" x14ac:dyDescent="0.35"/>
    <row r="18260" customFormat="1" x14ac:dyDescent="0.35"/>
    <row r="18261" customFormat="1" x14ac:dyDescent="0.35"/>
    <row r="18262" customFormat="1" x14ac:dyDescent="0.35"/>
    <row r="18263" customFormat="1" x14ac:dyDescent="0.35"/>
    <row r="18264" customFormat="1" x14ac:dyDescent="0.35"/>
    <row r="18265" customFormat="1" x14ac:dyDescent="0.35"/>
    <row r="18266" customFormat="1" x14ac:dyDescent="0.35"/>
    <row r="18267" customFormat="1" x14ac:dyDescent="0.35"/>
    <row r="18268" customFormat="1" x14ac:dyDescent="0.35"/>
    <row r="18269" customFormat="1" x14ac:dyDescent="0.35"/>
    <row r="18270" customFormat="1" x14ac:dyDescent="0.35"/>
    <row r="18271" customFormat="1" x14ac:dyDescent="0.35"/>
    <row r="18272" customFormat="1" x14ac:dyDescent="0.35"/>
    <row r="18273" customFormat="1" x14ac:dyDescent="0.35"/>
    <row r="18274" customFormat="1" x14ac:dyDescent="0.35"/>
    <row r="18275" customFormat="1" x14ac:dyDescent="0.35"/>
    <row r="18276" customFormat="1" x14ac:dyDescent="0.35"/>
    <row r="18277" customFormat="1" x14ac:dyDescent="0.35"/>
    <row r="18278" customFormat="1" x14ac:dyDescent="0.35"/>
    <row r="18279" customFormat="1" x14ac:dyDescent="0.35"/>
    <row r="18280" customFormat="1" x14ac:dyDescent="0.35"/>
    <row r="18281" customFormat="1" x14ac:dyDescent="0.35"/>
    <row r="18282" customFormat="1" x14ac:dyDescent="0.35"/>
    <row r="18283" customFormat="1" x14ac:dyDescent="0.35"/>
    <row r="18284" customFormat="1" x14ac:dyDescent="0.35"/>
    <row r="18285" customFormat="1" x14ac:dyDescent="0.35"/>
    <row r="18286" customFormat="1" x14ac:dyDescent="0.35"/>
    <row r="18287" customFormat="1" x14ac:dyDescent="0.35"/>
    <row r="18288" customFormat="1" x14ac:dyDescent="0.35"/>
    <row r="18289" customFormat="1" x14ac:dyDescent="0.35"/>
    <row r="18290" customFormat="1" x14ac:dyDescent="0.35"/>
    <row r="18291" customFormat="1" x14ac:dyDescent="0.35"/>
    <row r="18292" customFormat="1" x14ac:dyDescent="0.35"/>
    <row r="18293" customFormat="1" x14ac:dyDescent="0.35"/>
    <row r="18294" customFormat="1" x14ac:dyDescent="0.35"/>
    <row r="18295" customFormat="1" x14ac:dyDescent="0.35"/>
    <row r="18296" customFormat="1" x14ac:dyDescent="0.35"/>
    <row r="18297" customFormat="1" x14ac:dyDescent="0.35"/>
    <row r="18298" customFormat="1" x14ac:dyDescent="0.35"/>
    <row r="18299" customFormat="1" x14ac:dyDescent="0.35"/>
    <row r="18300" customFormat="1" x14ac:dyDescent="0.35"/>
    <row r="18301" customFormat="1" x14ac:dyDescent="0.35"/>
    <row r="18302" customFormat="1" x14ac:dyDescent="0.35"/>
    <row r="18303" customFormat="1" x14ac:dyDescent="0.35"/>
    <row r="18304" customFormat="1" x14ac:dyDescent="0.35"/>
    <row r="18305" customFormat="1" x14ac:dyDescent="0.35"/>
    <row r="18306" customFormat="1" x14ac:dyDescent="0.35"/>
    <row r="18307" customFormat="1" x14ac:dyDescent="0.35"/>
    <row r="18308" customFormat="1" x14ac:dyDescent="0.35"/>
    <row r="18309" customFormat="1" x14ac:dyDescent="0.35"/>
    <row r="18310" customFormat="1" x14ac:dyDescent="0.35"/>
    <row r="18311" customFormat="1" x14ac:dyDescent="0.35"/>
    <row r="18312" customFormat="1" x14ac:dyDescent="0.35"/>
    <row r="18313" customFormat="1" x14ac:dyDescent="0.35"/>
    <row r="18314" customFormat="1" x14ac:dyDescent="0.35"/>
    <row r="18315" customFormat="1" x14ac:dyDescent="0.35"/>
    <row r="18316" customFormat="1" x14ac:dyDescent="0.35"/>
    <row r="18317" customFormat="1" x14ac:dyDescent="0.35"/>
    <row r="18318" customFormat="1" x14ac:dyDescent="0.35"/>
    <row r="18319" customFormat="1" x14ac:dyDescent="0.35"/>
    <row r="18320" customFormat="1" x14ac:dyDescent="0.35"/>
    <row r="18321" customFormat="1" x14ac:dyDescent="0.35"/>
    <row r="18322" customFormat="1" x14ac:dyDescent="0.35"/>
    <row r="18323" customFormat="1" x14ac:dyDescent="0.35"/>
    <row r="18324" customFormat="1" x14ac:dyDescent="0.35"/>
    <row r="18325" customFormat="1" x14ac:dyDescent="0.35"/>
    <row r="18326" customFormat="1" x14ac:dyDescent="0.35"/>
    <row r="18327" customFormat="1" x14ac:dyDescent="0.35"/>
    <row r="18328" customFormat="1" x14ac:dyDescent="0.35"/>
    <row r="18329" customFormat="1" x14ac:dyDescent="0.35"/>
    <row r="18330" customFormat="1" x14ac:dyDescent="0.35"/>
    <row r="18331" customFormat="1" x14ac:dyDescent="0.35"/>
    <row r="18332" customFormat="1" x14ac:dyDescent="0.35"/>
    <row r="18333" customFormat="1" x14ac:dyDescent="0.35"/>
    <row r="18334" customFormat="1" x14ac:dyDescent="0.35"/>
    <row r="18335" customFormat="1" x14ac:dyDescent="0.35"/>
    <row r="18336" customFormat="1" x14ac:dyDescent="0.35"/>
    <row r="18337" customFormat="1" x14ac:dyDescent="0.35"/>
    <row r="18338" customFormat="1" x14ac:dyDescent="0.35"/>
    <row r="18339" customFormat="1" x14ac:dyDescent="0.35"/>
    <row r="18340" customFormat="1" x14ac:dyDescent="0.35"/>
    <row r="18341" customFormat="1" x14ac:dyDescent="0.35"/>
    <row r="18342" customFormat="1" x14ac:dyDescent="0.35"/>
    <row r="18343" customFormat="1" x14ac:dyDescent="0.35"/>
    <row r="18344" customFormat="1" x14ac:dyDescent="0.35"/>
    <row r="18345" customFormat="1" x14ac:dyDescent="0.35"/>
    <row r="18346" customFormat="1" x14ac:dyDescent="0.35"/>
    <row r="18347" customFormat="1" x14ac:dyDescent="0.35"/>
    <row r="18348" customFormat="1" x14ac:dyDescent="0.35"/>
    <row r="18349" customFormat="1" x14ac:dyDescent="0.35"/>
    <row r="18350" customFormat="1" x14ac:dyDescent="0.35"/>
    <row r="18351" customFormat="1" x14ac:dyDescent="0.35"/>
    <row r="18352" customFormat="1" x14ac:dyDescent="0.35"/>
    <row r="18353" customFormat="1" x14ac:dyDescent="0.35"/>
    <row r="18354" customFormat="1" x14ac:dyDescent="0.35"/>
    <row r="18355" customFormat="1" x14ac:dyDescent="0.35"/>
    <row r="18356" customFormat="1" x14ac:dyDescent="0.35"/>
    <row r="18357" customFormat="1" x14ac:dyDescent="0.35"/>
    <row r="18358" customFormat="1" x14ac:dyDescent="0.35"/>
    <row r="18359" customFormat="1" x14ac:dyDescent="0.35"/>
    <row r="18360" customFormat="1" x14ac:dyDescent="0.35"/>
    <row r="18361" customFormat="1" x14ac:dyDescent="0.35"/>
    <row r="18362" customFormat="1" x14ac:dyDescent="0.35"/>
    <row r="18363" customFormat="1" x14ac:dyDescent="0.35"/>
    <row r="18364" customFormat="1" x14ac:dyDescent="0.35"/>
    <row r="18365" customFormat="1" x14ac:dyDescent="0.35"/>
    <row r="18366" customFormat="1" x14ac:dyDescent="0.35"/>
    <row r="18367" customFormat="1" x14ac:dyDescent="0.35"/>
    <row r="18368" customFormat="1" x14ac:dyDescent="0.35"/>
    <row r="18369" customFormat="1" x14ac:dyDescent="0.35"/>
    <row r="18370" customFormat="1" x14ac:dyDescent="0.35"/>
    <row r="18371" customFormat="1" x14ac:dyDescent="0.35"/>
    <row r="18372" customFormat="1" x14ac:dyDescent="0.35"/>
    <row r="18373" customFormat="1" x14ac:dyDescent="0.35"/>
    <row r="18374" customFormat="1" x14ac:dyDescent="0.35"/>
    <row r="18375" customFormat="1" x14ac:dyDescent="0.35"/>
    <row r="18376" customFormat="1" x14ac:dyDescent="0.35"/>
    <row r="18377" customFormat="1" x14ac:dyDescent="0.35"/>
    <row r="18378" customFormat="1" x14ac:dyDescent="0.35"/>
    <row r="18379" customFormat="1" x14ac:dyDescent="0.35"/>
    <row r="18380" customFormat="1" x14ac:dyDescent="0.35"/>
    <row r="18381" customFormat="1" x14ac:dyDescent="0.35"/>
    <row r="18382" customFormat="1" x14ac:dyDescent="0.35"/>
    <row r="18383" customFormat="1" x14ac:dyDescent="0.35"/>
    <row r="18384" customFormat="1" x14ac:dyDescent="0.35"/>
    <row r="18385" customFormat="1" x14ac:dyDescent="0.35"/>
    <row r="18386" customFormat="1" x14ac:dyDescent="0.35"/>
    <row r="18387" customFormat="1" x14ac:dyDescent="0.35"/>
    <row r="18388" customFormat="1" x14ac:dyDescent="0.35"/>
    <row r="18389" customFormat="1" x14ac:dyDescent="0.35"/>
    <row r="18390" customFormat="1" x14ac:dyDescent="0.35"/>
    <row r="18391" customFormat="1" x14ac:dyDescent="0.35"/>
    <row r="18392" customFormat="1" x14ac:dyDescent="0.35"/>
    <row r="18393" customFormat="1" x14ac:dyDescent="0.35"/>
    <row r="18394" customFormat="1" x14ac:dyDescent="0.35"/>
    <row r="18395" customFormat="1" x14ac:dyDescent="0.35"/>
    <row r="18396" customFormat="1" x14ac:dyDescent="0.35"/>
    <row r="18397" customFormat="1" x14ac:dyDescent="0.35"/>
    <row r="18398" customFormat="1" x14ac:dyDescent="0.35"/>
    <row r="18399" customFormat="1" x14ac:dyDescent="0.35"/>
    <row r="18400" customFormat="1" x14ac:dyDescent="0.35"/>
    <row r="18401" customFormat="1" x14ac:dyDescent="0.35"/>
    <row r="18402" customFormat="1" x14ac:dyDescent="0.35"/>
    <row r="18403" customFormat="1" x14ac:dyDescent="0.35"/>
    <row r="18404" customFormat="1" x14ac:dyDescent="0.35"/>
    <row r="18405" customFormat="1" x14ac:dyDescent="0.35"/>
    <row r="18406" customFormat="1" x14ac:dyDescent="0.35"/>
    <row r="18407" customFormat="1" x14ac:dyDescent="0.35"/>
    <row r="18408" customFormat="1" x14ac:dyDescent="0.35"/>
    <row r="18409" customFormat="1" x14ac:dyDescent="0.35"/>
    <row r="18410" customFormat="1" x14ac:dyDescent="0.35"/>
    <row r="18411" customFormat="1" x14ac:dyDescent="0.35"/>
    <row r="18412" customFormat="1" x14ac:dyDescent="0.35"/>
    <row r="18413" customFormat="1" x14ac:dyDescent="0.35"/>
    <row r="18414" customFormat="1" x14ac:dyDescent="0.35"/>
    <row r="18415" customFormat="1" x14ac:dyDescent="0.35"/>
    <row r="18416" customFormat="1" x14ac:dyDescent="0.35"/>
    <row r="18417" customFormat="1" x14ac:dyDescent="0.35"/>
    <row r="18418" customFormat="1" x14ac:dyDescent="0.35"/>
    <row r="18419" customFormat="1" x14ac:dyDescent="0.35"/>
    <row r="18420" customFormat="1" x14ac:dyDescent="0.35"/>
    <row r="18421" customFormat="1" x14ac:dyDescent="0.35"/>
    <row r="18422" customFormat="1" x14ac:dyDescent="0.35"/>
    <row r="18423" customFormat="1" x14ac:dyDescent="0.35"/>
    <row r="18424" customFormat="1" x14ac:dyDescent="0.35"/>
    <row r="18425" customFormat="1" x14ac:dyDescent="0.35"/>
    <row r="18426" customFormat="1" x14ac:dyDescent="0.35"/>
    <row r="18427" customFormat="1" x14ac:dyDescent="0.35"/>
    <row r="18428" customFormat="1" x14ac:dyDescent="0.35"/>
    <row r="18429" customFormat="1" x14ac:dyDescent="0.35"/>
    <row r="18430" customFormat="1" x14ac:dyDescent="0.35"/>
    <row r="18431" customFormat="1" x14ac:dyDescent="0.35"/>
    <row r="18432" customFormat="1" x14ac:dyDescent="0.35"/>
    <row r="18433" customFormat="1" x14ac:dyDescent="0.35"/>
    <row r="18434" customFormat="1" x14ac:dyDescent="0.35"/>
    <row r="18435" customFormat="1" x14ac:dyDescent="0.35"/>
    <row r="18436" customFormat="1" x14ac:dyDescent="0.35"/>
    <row r="18437" customFormat="1" x14ac:dyDescent="0.35"/>
    <row r="18438" customFormat="1" x14ac:dyDescent="0.35"/>
    <row r="18439" customFormat="1" x14ac:dyDescent="0.35"/>
    <row r="18440" customFormat="1" x14ac:dyDescent="0.35"/>
    <row r="18441" customFormat="1" x14ac:dyDescent="0.35"/>
    <row r="18442" customFormat="1" x14ac:dyDescent="0.35"/>
    <row r="18443" customFormat="1" x14ac:dyDescent="0.35"/>
    <row r="18444" customFormat="1" x14ac:dyDescent="0.35"/>
    <row r="18445" customFormat="1" x14ac:dyDescent="0.35"/>
    <row r="18446" customFormat="1" x14ac:dyDescent="0.35"/>
    <row r="18447" customFormat="1" x14ac:dyDescent="0.35"/>
    <row r="18448" customFormat="1" x14ac:dyDescent="0.35"/>
    <row r="18449" customFormat="1" x14ac:dyDescent="0.35"/>
    <row r="18450" customFormat="1" x14ac:dyDescent="0.35"/>
    <row r="18451" customFormat="1" x14ac:dyDescent="0.35"/>
    <row r="18452" customFormat="1" x14ac:dyDescent="0.35"/>
    <row r="18453" customFormat="1" x14ac:dyDescent="0.35"/>
    <row r="18454" customFormat="1" x14ac:dyDescent="0.35"/>
    <row r="18455" customFormat="1" x14ac:dyDescent="0.35"/>
    <row r="18456" customFormat="1" x14ac:dyDescent="0.35"/>
    <row r="18457" customFormat="1" x14ac:dyDescent="0.35"/>
    <row r="18458" customFormat="1" x14ac:dyDescent="0.35"/>
    <row r="18459" customFormat="1" x14ac:dyDescent="0.35"/>
    <row r="18460" customFormat="1" x14ac:dyDescent="0.35"/>
    <row r="18461" customFormat="1" x14ac:dyDescent="0.35"/>
    <row r="18462" customFormat="1" x14ac:dyDescent="0.35"/>
    <row r="18463" customFormat="1" x14ac:dyDescent="0.35"/>
    <row r="18464" customFormat="1" x14ac:dyDescent="0.35"/>
    <row r="18465" customFormat="1" x14ac:dyDescent="0.35"/>
    <row r="18466" customFormat="1" x14ac:dyDescent="0.35"/>
    <row r="18467" customFormat="1" x14ac:dyDescent="0.35"/>
    <row r="18468" customFormat="1" x14ac:dyDescent="0.35"/>
    <row r="18469" customFormat="1" x14ac:dyDescent="0.35"/>
    <row r="18470" customFormat="1" x14ac:dyDescent="0.35"/>
    <row r="18471" customFormat="1" x14ac:dyDescent="0.35"/>
    <row r="18472" customFormat="1" x14ac:dyDescent="0.35"/>
    <row r="18473" customFormat="1" x14ac:dyDescent="0.35"/>
    <row r="18474" customFormat="1" x14ac:dyDescent="0.35"/>
    <row r="18475" customFormat="1" x14ac:dyDescent="0.35"/>
    <row r="18476" customFormat="1" x14ac:dyDescent="0.35"/>
    <row r="18477" customFormat="1" x14ac:dyDescent="0.35"/>
    <row r="18478" customFormat="1" x14ac:dyDescent="0.35"/>
    <row r="18479" customFormat="1" x14ac:dyDescent="0.35"/>
    <row r="18480" customFormat="1" x14ac:dyDescent="0.35"/>
    <row r="18481" customFormat="1" x14ac:dyDescent="0.35"/>
    <row r="18482" customFormat="1" x14ac:dyDescent="0.35"/>
    <row r="18483" customFormat="1" x14ac:dyDescent="0.35"/>
    <row r="18484" customFormat="1" x14ac:dyDescent="0.35"/>
    <row r="18485" customFormat="1" x14ac:dyDescent="0.35"/>
    <row r="18486" customFormat="1" x14ac:dyDescent="0.35"/>
    <row r="18487" customFormat="1" x14ac:dyDescent="0.35"/>
    <row r="18488" customFormat="1" x14ac:dyDescent="0.35"/>
    <row r="18489" customFormat="1" x14ac:dyDescent="0.35"/>
    <row r="18490" customFormat="1" x14ac:dyDescent="0.35"/>
    <row r="18491" customFormat="1" x14ac:dyDescent="0.35"/>
    <row r="18492" customFormat="1" x14ac:dyDescent="0.35"/>
    <row r="18493" customFormat="1" x14ac:dyDescent="0.35"/>
    <row r="18494" customFormat="1" x14ac:dyDescent="0.35"/>
    <row r="18495" customFormat="1" x14ac:dyDescent="0.35"/>
    <row r="18496" customFormat="1" x14ac:dyDescent="0.35"/>
    <row r="18497" customFormat="1" x14ac:dyDescent="0.35"/>
    <row r="18498" customFormat="1" x14ac:dyDescent="0.35"/>
    <row r="18499" customFormat="1" x14ac:dyDescent="0.35"/>
    <row r="18500" customFormat="1" x14ac:dyDescent="0.35"/>
    <row r="18501" customFormat="1" x14ac:dyDescent="0.35"/>
    <row r="18502" customFormat="1" x14ac:dyDescent="0.35"/>
    <row r="18503" customFormat="1" x14ac:dyDescent="0.35"/>
    <row r="18504" customFormat="1" x14ac:dyDescent="0.35"/>
    <row r="18505" customFormat="1" x14ac:dyDescent="0.35"/>
    <row r="18506" customFormat="1" x14ac:dyDescent="0.35"/>
    <row r="18507" customFormat="1" x14ac:dyDescent="0.35"/>
    <row r="18508" customFormat="1" x14ac:dyDescent="0.35"/>
    <row r="18509" customFormat="1" x14ac:dyDescent="0.35"/>
    <row r="18510" customFormat="1" x14ac:dyDescent="0.35"/>
    <row r="18511" customFormat="1" x14ac:dyDescent="0.35"/>
    <row r="18512" customFormat="1" x14ac:dyDescent="0.35"/>
    <row r="18513" customFormat="1" x14ac:dyDescent="0.35"/>
    <row r="18514" customFormat="1" x14ac:dyDescent="0.35"/>
    <row r="18515" customFormat="1" x14ac:dyDescent="0.35"/>
    <row r="18516" customFormat="1" x14ac:dyDescent="0.35"/>
    <row r="18517" customFormat="1" x14ac:dyDescent="0.35"/>
    <row r="18518" customFormat="1" x14ac:dyDescent="0.35"/>
    <row r="18519" customFormat="1" x14ac:dyDescent="0.35"/>
    <row r="18520" customFormat="1" x14ac:dyDescent="0.35"/>
    <row r="18521" customFormat="1" x14ac:dyDescent="0.35"/>
    <row r="18522" customFormat="1" x14ac:dyDescent="0.35"/>
    <row r="18523" customFormat="1" x14ac:dyDescent="0.35"/>
    <row r="18524" customFormat="1" x14ac:dyDescent="0.35"/>
    <row r="18525" customFormat="1" x14ac:dyDescent="0.35"/>
    <row r="18526" customFormat="1" x14ac:dyDescent="0.35"/>
    <row r="18527" customFormat="1" x14ac:dyDescent="0.35"/>
    <row r="18528" customFormat="1" x14ac:dyDescent="0.35"/>
    <row r="18529" customFormat="1" x14ac:dyDescent="0.35"/>
    <row r="18530" customFormat="1" x14ac:dyDescent="0.35"/>
    <row r="18531" customFormat="1" x14ac:dyDescent="0.35"/>
    <row r="18532" customFormat="1" x14ac:dyDescent="0.35"/>
    <row r="18533" customFormat="1" x14ac:dyDescent="0.35"/>
    <row r="18534" customFormat="1" x14ac:dyDescent="0.35"/>
    <row r="18535" customFormat="1" x14ac:dyDescent="0.35"/>
    <row r="18536" customFormat="1" x14ac:dyDescent="0.35"/>
    <row r="18537" customFormat="1" x14ac:dyDescent="0.35"/>
    <row r="18538" customFormat="1" x14ac:dyDescent="0.35"/>
    <row r="18539" customFormat="1" x14ac:dyDescent="0.35"/>
    <row r="18540" customFormat="1" x14ac:dyDescent="0.35"/>
    <row r="18541" customFormat="1" x14ac:dyDescent="0.35"/>
    <row r="18542" customFormat="1" x14ac:dyDescent="0.35"/>
    <row r="18543" customFormat="1" x14ac:dyDescent="0.35"/>
    <row r="18544" customFormat="1" x14ac:dyDescent="0.35"/>
    <row r="18545" customFormat="1" x14ac:dyDescent="0.35"/>
    <row r="18546" customFormat="1" x14ac:dyDescent="0.35"/>
    <row r="18547" customFormat="1" x14ac:dyDescent="0.35"/>
    <row r="18548" customFormat="1" x14ac:dyDescent="0.35"/>
    <row r="18549" customFormat="1" x14ac:dyDescent="0.35"/>
    <row r="18550" customFormat="1" x14ac:dyDescent="0.35"/>
    <row r="18551" customFormat="1" x14ac:dyDescent="0.35"/>
    <row r="18552" customFormat="1" x14ac:dyDescent="0.35"/>
    <row r="18553" customFormat="1" x14ac:dyDescent="0.35"/>
    <row r="18554" customFormat="1" x14ac:dyDescent="0.35"/>
    <row r="18555" customFormat="1" x14ac:dyDescent="0.35"/>
    <row r="18556" customFormat="1" x14ac:dyDescent="0.35"/>
    <row r="18557" customFormat="1" x14ac:dyDescent="0.35"/>
    <row r="18558" customFormat="1" x14ac:dyDescent="0.35"/>
    <row r="18559" customFormat="1" x14ac:dyDescent="0.35"/>
    <row r="18560" customFormat="1" x14ac:dyDescent="0.35"/>
    <row r="18561" customFormat="1" x14ac:dyDescent="0.35"/>
    <row r="18562" customFormat="1" x14ac:dyDescent="0.35"/>
    <row r="18563" customFormat="1" x14ac:dyDescent="0.35"/>
    <row r="18564" customFormat="1" x14ac:dyDescent="0.35"/>
    <row r="18565" customFormat="1" x14ac:dyDescent="0.35"/>
    <row r="18566" customFormat="1" x14ac:dyDescent="0.35"/>
    <row r="18567" customFormat="1" x14ac:dyDescent="0.35"/>
    <row r="18568" customFormat="1" x14ac:dyDescent="0.35"/>
    <row r="18569" customFormat="1" x14ac:dyDescent="0.35"/>
    <row r="18570" customFormat="1" x14ac:dyDescent="0.35"/>
    <row r="18571" customFormat="1" x14ac:dyDescent="0.35"/>
    <row r="18572" customFormat="1" x14ac:dyDescent="0.35"/>
    <row r="18573" customFormat="1" x14ac:dyDescent="0.35"/>
    <row r="18574" customFormat="1" x14ac:dyDescent="0.35"/>
    <row r="18575" customFormat="1" x14ac:dyDescent="0.35"/>
    <row r="18576" customFormat="1" x14ac:dyDescent="0.35"/>
    <row r="18577" customFormat="1" x14ac:dyDescent="0.35"/>
    <row r="18578" customFormat="1" x14ac:dyDescent="0.35"/>
    <row r="18579" customFormat="1" x14ac:dyDescent="0.35"/>
    <row r="18580" customFormat="1" x14ac:dyDescent="0.35"/>
    <row r="18581" customFormat="1" x14ac:dyDescent="0.35"/>
    <row r="18582" customFormat="1" x14ac:dyDescent="0.35"/>
    <row r="18583" customFormat="1" x14ac:dyDescent="0.35"/>
    <row r="18584" customFormat="1" x14ac:dyDescent="0.35"/>
    <row r="18585" customFormat="1" x14ac:dyDescent="0.35"/>
    <row r="18586" customFormat="1" x14ac:dyDescent="0.35"/>
    <row r="18587" customFormat="1" x14ac:dyDescent="0.35"/>
    <row r="18588" customFormat="1" x14ac:dyDescent="0.35"/>
    <row r="18589" customFormat="1" x14ac:dyDescent="0.35"/>
    <row r="18590" customFormat="1" x14ac:dyDescent="0.35"/>
    <row r="18591" customFormat="1" x14ac:dyDescent="0.35"/>
    <row r="18592" customFormat="1" x14ac:dyDescent="0.35"/>
    <row r="18593" customFormat="1" x14ac:dyDescent="0.35"/>
    <row r="18594" customFormat="1" x14ac:dyDescent="0.35"/>
    <row r="18595" customFormat="1" x14ac:dyDescent="0.35"/>
    <row r="18596" customFormat="1" x14ac:dyDescent="0.35"/>
    <row r="18597" customFormat="1" x14ac:dyDescent="0.35"/>
    <row r="18598" customFormat="1" x14ac:dyDescent="0.35"/>
    <row r="18599" customFormat="1" x14ac:dyDescent="0.35"/>
    <row r="18600" customFormat="1" x14ac:dyDescent="0.35"/>
    <row r="18601" customFormat="1" x14ac:dyDescent="0.35"/>
    <row r="18602" customFormat="1" x14ac:dyDescent="0.35"/>
    <row r="18603" customFormat="1" x14ac:dyDescent="0.35"/>
    <row r="18604" customFormat="1" x14ac:dyDescent="0.35"/>
    <row r="18605" customFormat="1" x14ac:dyDescent="0.35"/>
    <row r="18606" customFormat="1" x14ac:dyDescent="0.35"/>
    <row r="18607" customFormat="1" x14ac:dyDescent="0.35"/>
    <row r="18608" customFormat="1" x14ac:dyDescent="0.35"/>
    <row r="18609" customFormat="1" x14ac:dyDescent="0.35"/>
    <row r="18610" customFormat="1" x14ac:dyDescent="0.35"/>
    <row r="18611" customFormat="1" x14ac:dyDescent="0.35"/>
    <row r="18612" customFormat="1" x14ac:dyDescent="0.35"/>
    <row r="18613" customFormat="1" x14ac:dyDescent="0.35"/>
    <row r="18614" customFormat="1" x14ac:dyDescent="0.35"/>
    <row r="18615" customFormat="1" x14ac:dyDescent="0.35"/>
    <row r="18616" customFormat="1" x14ac:dyDescent="0.35"/>
    <row r="18617" customFormat="1" x14ac:dyDescent="0.35"/>
    <row r="18618" customFormat="1" x14ac:dyDescent="0.35"/>
    <row r="18619" customFormat="1" x14ac:dyDescent="0.35"/>
    <row r="18620" customFormat="1" x14ac:dyDescent="0.35"/>
    <row r="18621" customFormat="1" x14ac:dyDescent="0.35"/>
    <row r="18622" customFormat="1" x14ac:dyDescent="0.35"/>
    <row r="18623" customFormat="1" x14ac:dyDescent="0.35"/>
    <row r="18624" customFormat="1" x14ac:dyDescent="0.35"/>
    <row r="18625" customFormat="1" x14ac:dyDescent="0.35"/>
    <row r="18626" customFormat="1" x14ac:dyDescent="0.35"/>
    <row r="18627" customFormat="1" x14ac:dyDescent="0.35"/>
    <row r="18628" customFormat="1" x14ac:dyDescent="0.35"/>
    <row r="18629" customFormat="1" x14ac:dyDescent="0.35"/>
    <row r="18630" customFormat="1" x14ac:dyDescent="0.35"/>
    <row r="18631" customFormat="1" x14ac:dyDescent="0.35"/>
    <row r="18632" customFormat="1" x14ac:dyDescent="0.35"/>
    <row r="18633" customFormat="1" x14ac:dyDescent="0.35"/>
    <row r="18634" customFormat="1" x14ac:dyDescent="0.35"/>
    <row r="18635" customFormat="1" x14ac:dyDescent="0.35"/>
    <row r="18636" customFormat="1" x14ac:dyDescent="0.35"/>
    <row r="18637" customFormat="1" x14ac:dyDescent="0.35"/>
    <row r="18638" customFormat="1" x14ac:dyDescent="0.35"/>
    <row r="18639" customFormat="1" x14ac:dyDescent="0.35"/>
    <row r="18640" customFormat="1" x14ac:dyDescent="0.35"/>
    <row r="18641" customFormat="1" x14ac:dyDescent="0.35"/>
    <row r="18642" customFormat="1" x14ac:dyDescent="0.35"/>
    <row r="18643" customFormat="1" x14ac:dyDescent="0.35"/>
    <row r="18644" customFormat="1" x14ac:dyDescent="0.35"/>
    <row r="18645" customFormat="1" x14ac:dyDescent="0.35"/>
    <row r="18646" customFormat="1" x14ac:dyDescent="0.35"/>
    <row r="18647" customFormat="1" x14ac:dyDescent="0.35"/>
    <row r="18648" customFormat="1" x14ac:dyDescent="0.35"/>
    <row r="18649" customFormat="1" x14ac:dyDescent="0.35"/>
    <row r="18650" customFormat="1" x14ac:dyDescent="0.35"/>
    <row r="18651" customFormat="1" x14ac:dyDescent="0.35"/>
    <row r="18652" customFormat="1" x14ac:dyDescent="0.35"/>
    <row r="18653" customFormat="1" x14ac:dyDescent="0.35"/>
    <row r="18654" customFormat="1" x14ac:dyDescent="0.35"/>
    <row r="18655" customFormat="1" x14ac:dyDescent="0.35"/>
    <row r="18656" customFormat="1" x14ac:dyDescent="0.35"/>
    <row r="18657" customFormat="1" x14ac:dyDescent="0.35"/>
    <row r="18658" customFormat="1" x14ac:dyDescent="0.35"/>
    <row r="18659" customFormat="1" x14ac:dyDescent="0.35"/>
    <row r="18660" customFormat="1" x14ac:dyDescent="0.35"/>
    <row r="18661" customFormat="1" x14ac:dyDescent="0.35"/>
    <row r="18662" customFormat="1" x14ac:dyDescent="0.35"/>
    <row r="18663" customFormat="1" x14ac:dyDescent="0.35"/>
    <row r="18664" customFormat="1" x14ac:dyDescent="0.35"/>
    <row r="18665" customFormat="1" x14ac:dyDescent="0.35"/>
    <row r="18666" customFormat="1" x14ac:dyDescent="0.35"/>
    <row r="18667" customFormat="1" x14ac:dyDescent="0.35"/>
    <row r="18668" customFormat="1" x14ac:dyDescent="0.35"/>
    <row r="18669" customFormat="1" x14ac:dyDescent="0.35"/>
    <row r="18670" customFormat="1" x14ac:dyDescent="0.35"/>
    <row r="18671" customFormat="1" x14ac:dyDescent="0.35"/>
    <row r="18672" customFormat="1" x14ac:dyDescent="0.35"/>
    <row r="18673" customFormat="1" x14ac:dyDescent="0.35"/>
    <row r="18674" customFormat="1" x14ac:dyDescent="0.35"/>
    <row r="18675" customFormat="1" x14ac:dyDescent="0.35"/>
    <row r="18676" customFormat="1" x14ac:dyDescent="0.35"/>
    <row r="18677" customFormat="1" x14ac:dyDescent="0.35"/>
    <row r="18678" customFormat="1" x14ac:dyDescent="0.35"/>
    <row r="18679" customFormat="1" x14ac:dyDescent="0.35"/>
    <row r="18680" customFormat="1" x14ac:dyDescent="0.35"/>
    <row r="18681" customFormat="1" x14ac:dyDescent="0.35"/>
    <row r="18682" customFormat="1" x14ac:dyDescent="0.35"/>
    <row r="18683" customFormat="1" x14ac:dyDescent="0.35"/>
    <row r="18684" customFormat="1" x14ac:dyDescent="0.35"/>
    <row r="18685" customFormat="1" x14ac:dyDescent="0.35"/>
    <row r="18686" customFormat="1" x14ac:dyDescent="0.35"/>
    <row r="18687" customFormat="1" x14ac:dyDescent="0.35"/>
    <row r="18688" customFormat="1" x14ac:dyDescent="0.35"/>
    <row r="18689" customFormat="1" x14ac:dyDescent="0.35"/>
    <row r="18690" customFormat="1" x14ac:dyDescent="0.35"/>
    <row r="18691" customFormat="1" x14ac:dyDescent="0.35"/>
    <row r="18692" customFormat="1" x14ac:dyDescent="0.35"/>
    <row r="18693" customFormat="1" x14ac:dyDescent="0.35"/>
    <row r="18694" customFormat="1" x14ac:dyDescent="0.35"/>
    <row r="18695" customFormat="1" x14ac:dyDescent="0.35"/>
    <row r="18696" customFormat="1" x14ac:dyDescent="0.35"/>
    <row r="18697" customFormat="1" x14ac:dyDescent="0.35"/>
    <row r="18698" customFormat="1" x14ac:dyDescent="0.35"/>
    <row r="18699" customFormat="1" x14ac:dyDescent="0.35"/>
    <row r="18700" customFormat="1" x14ac:dyDescent="0.35"/>
    <row r="18701" customFormat="1" x14ac:dyDescent="0.35"/>
    <row r="18702" customFormat="1" x14ac:dyDescent="0.35"/>
    <row r="18703" customFormat="1" x14ac:dyDescent="0.35"/>
    <row r="18704" customFormat="1" x14ac:dyDescent="0.35"/>
    <row r="18705" customFormat="1" x14ac:dyDescent="0.35"/>
    <row r="18706" customFormat="1" x14ac:dyDescent="0.35"/>
    <row r="18707" customFormat="1" x14ac:dyDescent="0.35"/>
    <row r="18708" customFormat="1" x14ac:dyDescent="0.35"/>
    <row r="18709" customFormat="1" x14ac:dyDescent="0.35"/>
    <row r="18710" customFormat="1" x14ac:dyDescent="0.35"/>
    <row r="18711" customFormat="1" x14ac:dyDescent="0.35"/>
    <row r="18712" customFormat="1" x14ac:dyDescent="0.35"/>
    <row r="18713" customFormat="1" x14ac:dyDescent="0.35"/>
    <row r="18714" customFormat="1" x14ac:dyDescent="0.35"/>
    <row r="18715" customFormat="1" x14ac:dyDescent="0.35"/>
    <row r="18716" customFormat="1" x14ac:dyDescent="0.35"/>
    <row r="18717" customFormat="1" x14ac:dyDescent="0.35"/>
    <row r="18718" customFormat="1" x14ac:dyDescent="0.35"/>
    <row r="18719" customFormat="1" x14ac:dyDescent="0.35"/>
    <row r="18720" customFormat="1" x14ac:dyDescent="0.35"/>
    <row r="18721" customFormat="1" x14ac:dyDescent="0.35"/>
    <row r="18722" customFormat="1" x14ac:dyDescent="0.35"/>
    <row r="18723" customFormat="1" x14ac:dyDescent="0.35"/>
    <row r="18724" customFormat="1" x14ac:dyDescent="0.35"/>
    <row r="18725" customFormat="1" x14ac:dyDescent="0.35"/>
    <row r="18726" customFormat="1" x14ac:dyDescent="0.35"/>
    <row r="18727" customFormat="1" x14ac:dyDescent="0.35"/>
    <row r="18728" customFormat="1" x14ac:dyDescent="0.35"/>
    <row r="18729" customFormat="1" x14ac:dyDescent="0.35"/>
    <row r="18730" customFormat="1" x14ac:dyDescent="0.35"/>
    <row r="18731" customFormat="1" x14ac:dyDescent="0.35"/>
    <row r="18732" customFormat="1" x14ac:dyDescent="0.35"/>
    <row r="18733" customFormat="1" x14ac:dyDescent="0.35"/>
    <row r="18734" customFormat="1" x14ac:dyDescent="0.35"/>
    <row r="18735" customFormat="1" x14ac:dyDescent="0.35"/>
    <row r="18736" customFormat="1" x14ac:dyDescent="0.35"/>
    <row r="18737" customFormat="1" x14ac:dyDescent="0.35"/>
    <row r="18738" customFormat="1" x14ac:dyDescent="0.35"/>
    <row r="18739" customFormat="1" x14ac:dyDescent="0.35"/>
    <row r="18740" customFormat="1" x14ac:dyDescent="0.35"/>
    <row r="18741" customFormat="1" x14ac:dyDescent="0.35"/>
    <row r="18742" customFormat="1" x14ac:dyDescent="0.35"/>
    <row r="18743" customFormat="1" x14ac:dyDescent="0.35"/>
    <row r="18744" customFormat="1" x14ac:dyDescent="0.35"/>
    <row r="18745" customFormat="1" x14ac:dyDescent="0.35"/>
    <row r="18746" customFormat="1" x14ac:dyDescent="0.35"/>
    <row r="18747" customFormat="1" x14ac:dyDescent="0.35"/>
    <row r="18748" customFormat="1" x14ac:dyDescent="0.35"/>
    <row r="18749" customFormat="1" x14ac:dyDescent="0.35"/>
    <row r="18750" customFormat="1" x14ac:dyDescent="0.35"/>
    <row r="18751" customFormat="1" x14ac:dyDescent="0.35"/>
    <row r="18752" customFormat="1" x14ac:dyDescent="0.35"/>
    <row r="18753" customFormat="1" x14ac:dyDescent="0.35"/>
    <row r="18754" customFormat="1" x14ac:dyDescent="0.35"/>
    <row r="18755" customFormat="1" x14ac:dyDescent="0.35"/>
    <row r="18756" customFormat="1" x14ac:dyDescent="0.35"/>
    <row r="18757" customFormat="1" x14ac:dyDescent="0.35"/>
    <row r="18758" customFormat="1" x14ac:dyDescent="0.35"/>
    <row r="18759" customFormat="1" x14ac:dyDescent="0.35"/>
    <row r="18760" customFormat="1" x14ac:dyDescent="0.35"/>
    <row r="18761" customFormat="1" x14ac:dyDescent="0.35"/>
    <row r="18762" customFormat="1" x14ac:dyDescent="0.35"/>
    <row r="18763" customFormat="1" x14ac:dyDescent="0.35"/>
    <row r="18764" customFormat="1" x14ac:dyDescent="0.35"/>
    <row r="18765" customFormat="1" x14ac:dyDescent="0.35"/>
    <row r="18766" customFormat="1" x14ac:dyDescent="0.35"/>
    <row r="18767" customFormat="1" x14ac:dyDescent="0.35"/>
    <row r="18768" customFormat="1" x14ac:dyDescent="0.35"/>
    <row r="18769" customFormat="1" x14ac:dyDescent="0.35"/>
    <row r="18770" customFormat="1" x14ac:dyDescent="0.35"/>
    <row r="18771" customFormat="1" x14ac:dyDescent="0.35"/>
    <row r="18772" customFormat="1" x14ac:dyDescent="0.35"/>
    <row r="18773" customFormat="1" x14ac:dyDescent="0.35"/>
    <row r="18774" customFormat="1" x14ac:dyDescent="0.35"/>
    <row r="18775" customFormat="1" x14ac:dyDescent="0.35"/>
    <row r="18776" customFormat="1" x14ac:dyDescent="0.35"/>
    <row r="18777" customFormat="1" x14ac:dyDescent="0.35"/>
    <row r="18778" customFormat="1" x14ac:dyDescent="0.35"/>
    <row r="18779" customFormat="1" x14ac:dyDescent="0.35"/>
    <row r="18780" customFormat="1" x14ac:dyDescent="0.35"/>
    <row r="18781" customFormat="1" x14ac:dyDescent="0.35"/>
    <row r="18782" customFormat="1" x14ac:dyDescent="0.35"/>
    <row r="18783" customFormat="1" x14ac:dyDescent="0.35"/>
    <row r="18784" customFormat="1" x14ac:dyDescent="0.35"/>
    <row r="18785" customFormat="1" x14ac:dyDescent="0.35"/>
    <row r="18786" customFormat="1" x14ac:dyDescent="0.35"/>
    <row r="18787" customFormat="1" x14ac:dyDescent="0.35"/>
    <row r="18788" customFormat="1" x14ac:dyDescent="0.35"/>
    <row r="18789" customFormat="1" x14ac:dyDescent="0.35"/>
    <row r="18790" customFormat="1" x14ac:dyDescent="0.35"/>
    <row r="18791" customFormat="1" x14ac:dyDescent="0.35"/>
    <row r="18792" customFormat="1" x14ac:dyDescent="0.35"/>
    <row r="18793" customFormat="1" x14ac:dyDescent="0.35"/>
    <row r="18794" customFormat="1" x14ac:dyDescent="0.35"/>
    <row r="18795" customFormat="1" x14ac:dyDescent="0.35"/>
    <row r="18796" customFormat="1" x14ac:dyDescent="0.35"/>
    <row r="18797" customFormat="1" x14ac:dyDescent="0.35"/>
    <row r="18798" customFormat="1" x14ac:dyDescent="0.35"/>
    <row r="18799" customFormat="1" x14ac:dyDescent="0.35"/>
    <row r="18800" customFormat="1" x14ac:dyDescent="0.35"/>
    <row r="18801" customFormat="1" x14ac:dyDescent="0.35"/>
    <row r="18802" customFormat="1" x14ac:dyDescent="0.35"/>
    <row r="18803" customFormat="1" x14ac:dyDescent="0.35"/>
    <row r="18804" customFormat="1" x14ac:dyDescent="0.35"/>
    <row r="18805" customFormat="1" x14ac:dyDescent="0.35"/>
    <row r="18806" customFormat="1" x14ac:dyDescent="0.35"/>
    <row r="18807" customFormat="1" x14ac:dyDescent="0.35"/>
    <row r="18808" customFormat="1" x14ac:dyDescent="0.35"/>
    <row r="18809" customFormat="1" x14ac:dyDescent="0.35"/>
    <row r="18810" customFormat="1" x14ac:dyDescent="0.35"/>
    <row r="18811" customFormat="1" x14ac:dyDescent="0.35"/>
    <row r="18812" customFormat="1" x14ac:dyDescent="0.35"/>
    <row r="18813" customFormat="1" x14ac:dyDescent="0.35"/>
    <row r="18814" customFormat="1" x14ac:dyDescent="0.35"/>
    <row r="18815" customFormat="1" x14ac:dyDescent="0.35"/>
    <row r="18816" customFormat="1" x14ac:dyDescent="0.35"/>
    <row r="18817" customFormat="1" x14ac:dyDescent="0.35"/>
    <row r="18818" customFormat="1" x14ac:dyDescent="0.35"/>
    <row r="18819" customFormat="1" x14ac:dyDescent="0.35"/>
    <row r="18820" customFormat="1" x14ac:dyDescent="0.35"/>
    <row r="18821" customFormat="1" x14ac:dyDescent="0.35"/>
    <row r="18822" customFormat="1" x14ac:dyDescent="0.35"/>
    <row r="18823" customFormat="1" x14ac:dyDescent="0.35"/>
    <row r="18824" customFormat="1" x14ac:dyDescent="0.35"/>
    <row r="18825" customFormat="1" x14ac:dyDescent="0.35"/>
    <row r="18826" customFormat="1" x14ac:dyDescent="0.35"/>
    <row r="18827" customFormat="1" x14ac:dyDescent="0.35"/>
    <row r="18828" customFormat="1" x14ac:dyDescent="0.35"/>
    <row r="18829" customFormat="1" x14ac:dyDescent="0.35"/>
    <row r="18830" customFormat="1" x14ac:dyDescent="0.35"/>
    <row r="18831" customFormat="1" x14ac:dyDescent="0.35"/>
    <row r="18832" customFormat="1" x14ac:dyDescent="0.35"/>
    <row r="18833" customFormat="1" x14ac:dyDescent="0.35"/>
    <row r="18834" customFormat="1" x14ac:dyDescent="0.35"/>
    <row r="18835" customFormat="1" x14ac:dyDescent="0.35"/>
    <row r="18836" customFormat="1" x14ac:dyDescent="0.35"/>
    <row r="18837" customFormat="1" x14ac:dyDescent="0.35"/>
    <row r="18838" customFormat="1" x14ac:dyDescent="0.35"/>
    <row r="18839" customFormat="1" x14ac:dyDescent="0.35"/>
    <row r="18840" customFormat="1" x14ac:dyDescent="0.35"/>
    <row r="18841" customFormat="1" x14ac:dyDescent="0.35"/>
    <row r="18842" customFormat="1" x14ac:dyDescent="0.35"/>
    <row r="18843" customFormat="1" x14ac:dyDescent="0.35"/>
    <row r="18844" customFormat="1" x14ac:dyDescent="0.35"/>
    <row r="18845" customFormat="1" x14ac:dyDescent="0.35"/>
    <row r="18846" customFormat="1" x14ac:dyDescent="0.35"/>
    <row r="18847" customFormat="1" x14ac:dyDescent="0.35"/>
    <row r="18848" customFormat="1" x14ac:dyDescent="0.35"/>
    <row r="18849" customFormat="1" x14ac:dyDescent="0.35"/>
    <row r="18850" customFormat="1" x14ac:dyDescent="0.35"/>
    <row r="18851" customFormat="1" x14ac:dyDescent="0.35"/>
    <row r="18852" customFormat="1" x14ac:dyDescent="0.35"/>
    <row r="18853" customFormat="1" x14ac:dyDescent="0.35"/>
    <row r="18854" customFormat="1" x14ac:dyDescent="0.35"/>
    <row r="18855" customFormat="1" x14ac:dyDescent="0.35"/>
    <row r="18856" customFormat="1" x14ac:dyDescent="0.35"/>
    <row r="18857" customFormat="1" x14ac:dyDescent="0.35"/>
    <row r="18858" customFormat="1" x14ac:dyDescent="0.35"/>
    <row r="18859" customFormat="1" x14ac:dyDescent="0.35"/>
    <row r="18860" customFormat="1" x14ac:dyDescent="0.35"/>
    <row r="18861" customFormat="1" x14ac:dyDescent="0.35"/>
    <row r="18862" customFormat="1" x14ac:dyDescent="0.35"/>
    <row r="18863" customFormat="1" x14ac:dyDescent="0.35"/>
    <row r="18864" customFormat="1" x14ac:dyDescent="0.35"/>
    <row r="18865" customFormat="1" x14ac:dyDescent="0.35"/>
    <row r="18866" customFormat="1" x14ac:dyDescent="0.35"/>
    <row r="18867" customFormat="1" x14ac:dyDescent="0.35"/>
    <row r="18868" customFormat="1" x14ac:dyDescent="0.35"/>
    <row r="18869" customFormat="1" x14ac:dyDescent="0.35"/>
    <row r="18870" customFormat="1" x14ac:dyDescent="0.35"/>
    <row r="18871" customFormat="1" x14ac:dyDescent="0.35"/>
    <row r="18872" customFormat="1" x14ac:dyDescent="0.35"/>
    <row r="18873" customFormat="1" x14ac:dyDescent="0.35"/>
    <row r="18874" customFormat="1" x14ac:dyDescent="0.35"/>
    <row r="18875" customFormat="1" x14ac:dyDescent="0.35"/>
    <row r="18876" customFormat="1" x14ac:dyDescent="0.35"/>
    <row r="18877" customFormat="1" x14ac:dyDescent="0.35"/>
    <row r="18878" customFormat="1" x14ac:dyDescent="0.35"/>
    <row r="18879" customFormat="1" x14ac:dyDescent="0.35"/>
    <row r="18880" customFormat="1" x14ac:dyDescent="0.35"/>
    <row r="18881" customFormat="1" x14ac:dyDescent="0.35"/>
    <row r="18882" customFormat="1" x14ac:dyDescent="0.35"/>
    <row r="18883" customFormat="1" x14ac:dyDescent="0.35"/>
    <row r="18884" customFormat="1" x14ac:dyDescent="0.35"/>
    <row r="18885" customFormat="1" x14ac:dyDescent="0.35"/>
    <row r="18886" customFormat="1" x14ac:dyDescent="0.35"/>
    <row r="18887" customFormat="1" x14ac:dyDescent="0.35"/>
    <row r="18888" customFormat="1" x14ac:dyDescent="0.35"/>
    <row r="18889" customFormat="1" x14ac:dyDescent="0.35"/>
    <row r="18890" customFormat="1" x14ac:dyDescent="0.35"/>
    <row r="18891" customFormat="1" x14ac:dyDescent="0.35"/>
    <row r="18892" customFormat="1" x14ac:dyDescent="0.35"/>
    <row r="18893" customFormat="1" x14ac:dyDescent="0.35"/>
    <row r="18894" customFormat="1" x14ac:dyDescent="0.35"/>
    <row r="18895" customFormat="1" x14ac:dyDescent="0.35"/>
    <row r="18896" customFormat="1" x14ac:dyDescent="0.35"/>
    <row r="18897" customFormat="1" x14ac:dyDescent="0.35"/>
    <row r="18898" customFormat="1" x14ac:dyDescent="0.35"/>
    <row r="18899" customFormat="1" x14ac:dyDescent="0.35"/>
    <row r="18900" customFormat="1" x14ac:dyDescent="0.35"/>
    <row r="18901" customFormat="1" x14ac:dyDescent="0.35"/>
    <row r="18902" customFormat="1" x14ac:dyDescent="0.35"/>
    <row r="18903" customFormat="1" x14ac:dyDescent="0.35"/>
    <row r="18904" customFormat="1" x14ac:dyDescent="0.35"/>
    <row r="18905" customFormat="1" x14ac:dyDescent="0.35"/>
    <row r="18906" customFormat="1" x14ac:dyDescent="0.35"/>
    <row r="18907" customFormat="1" x14ac:dyDescent="0.35"/>
    <row r="18908" customFormat="1" x14ac:dyDescent="0.35"/>
    <row r="18909" customFormat="1" x14ac:dyDescent="0.35"/>
    <row r="18910" customFormat="1" x14ac:dyDescent="0.35"/>
    <row r="18911" customFormat="1" x14ac:dyDescent="0.35"/>
    <row r="18912" customFormat="1" x14ac:dyDescent="0.35"/>
    <row r="18913" customFormat="1" x14ac:dyDescent="0.35"/>
    <row r="18914" customFormat="1" x14ac:dyDescent="0.35"/>
    <row r="18915" customFormat="1" x14ac:dyDescent="0.35"/>
    <row r="18916" customFormat="1" x14ac:dyDescent="0.35"/>
    <row r="18917" customFormat="1" x14ac:dyDescent="0.35"/>
    <row r="18918" customFormat="1" x14ac:dyDescent="0.35"/>
    <row r="18919" customFormat="1" x14ac:dyDescent="0.35"/>
    <row r="18920" customFormat="1" x14ac:dyDescent="0.35"/>
    <row r="18921" customFormat="1" x14ac:dyDescent="0.35"/>
    <row r="18922" customFormat="1" x14ac:dyDescent="0.35"/>
    <row r="18923" customFormat="1" x14ac:dyDescent="0.35"/>
    <row r="18924" customFormat="1" x14ac:dyDescent="0.35"/>
    <row r="18925" customFormat="1" x14ac:dyDescent="0.35"/>
    <row r="18926" customFormat="1" x14ac:dyDescent="0.35"/>
    <row r="18927" customFormat="1" x14ac:dyDescent="0.35"/>
    <row r="18928" customFormat="1" x14ac:dyDescent="0.35"/>
    <row r="18929" customFormat="1" x14ac:dyDescent="0.35"/>
    <row r="18930" customFormat="1" x14ac:dyDescent="0.35"/>
    <row r="18931" customFormat="1" x14ac:dyDescent="0.35"/>
    <row r="18932" customFormat="1" x14ac:dyDescent="0.35"/>
    <row r="18933" customFormat="1" x14ac:dyDescent="0.35"/>
    <row r="18934" customFormat="1" x14ac:dyDescent="0.35"/>
    <row r="18935" customFormat="1" x14ac:dyDescent="0.35"/>
    <row r="18936" customFormat="1" x14ac:dyDescent="0.35"/>
    <row r="18937" customFormat="1" x14ac:dyDescent="0.35"/>
    <row r="18938" customFormat="1" x14ac:dyDescent="0.35"/>
    <row r="18939" customFormat="1" x14ac:dyDescent="0.35"/>
    <row r="18940" customFormat="1" x14ac:dyDescent="0.35"/>
    <row r="18941" customFormat="1" x14ac:dyDescent="0.35"/>
    <row r="18942" customFormat="1" x14ac:dyDescent="0.35"/>
    <row r="18943" customFormat="1" x14ac:dyDescent="0.35"/>
    <row r="18944" customFormat="1" x14ac:dyDescent="0.35"/>
    <row r="18945" customFormat="1" x14ac:dyDescent="0.35"/>
    <row r="18946" customFormat="1" x14ac:dyDescent="0.35"/>
    <row r="18947" customFormat="1" x14ac:dyDescent="0.35"/>
    <row r="18948" customFormat="1" x14ac:dyDescent="0.35"/>
    <row r="18949" customFormat="1" x14ac:dyDescent="0.35"/>
    <row r="18950" customFormat="1" x14ac:dyDescent="0.35"/>
    <row r="18951" customFormat="1" x14ac:dyDescent="0.35"/>
    <row r="18952" customFormat="1" x14ac:dyDescent="0.35"/>
    <row r="18953" customFormat="1" x14ac:dyDescent="0.35"/>
    <row r="18954" customFormat="1" x14ac:dyDescent="0.35"/>
    <row r="18955" customFormat="1" x14ac:dyDescent="0.35"/>
    <row r="18956" customFormat="1" x14ac:dyDescent="0.35"/>
    <row r="18957" customFormat="1" x14ac:dyDescent="0.35"/>
    <row r="18958" customFormat="1" x14ac:dyDescent="0.35"/>
    <row r="18959" customFormat="1" x14ac:dyDescent="0.35"/>
    <row r="18960" customFormat="1" x14ac:dyDescent="0.35"/>
    <row r="18961" customFormat="1" x14ac:dyDescent="0.35"/>
    <row r="18962" customFormat="1" x14ac:dyDescent="0.35"/>
    <row r="18963" customFormat="1" x14ac:dyDescent="0.35"/>
    <row r="18964" customFormat="1" x14ac:dyDescent="0.35"/>
    <row r="18965" customFormat="1" x14ac:dyDescent="0.35"/>
    <row r="18966" customFormat="1" x14ac:dyDescent="0.35"/>
    <row r="18967" customFormat="1" x14ac:dyDescent="0.35"/>
    <row r="18968" customFormat="1" x14ac:dyDescent="0.35"/>
    <row r="18969" customFormat="1" x14ac:dyDescent="0.35"/>
    <row r="18970" customFormat="1" x14ac:dyDescent="0.35"/>
    <row r="18971" customFormat="1" x14ac:dyDescent="0.35"/>
    <row r="18972" customFormat="1" x14ac:dyDescent="0.35"/>
    <row r="18973" customFormat="1" x14ac:dyDescent="0.35"/>
    <row r="18974" customFormat="1" x14ac:dyDescent="0.35"/>
    <row r="18975" customFormat="1" x14ac:dyDescent="0.35"/>
    <row r="18976" customFormat="1" x14ac:dyDescent="0.35"/>
    <row r="18977" customFormat="1" x14ac:dyDescent="0.35"/>
    <row r="18978" customFormat="1" x14ac:dyDescent="0.35"/>
    <row r="18979" customFormat="1" x14ac:dyDescent="0.35"/>
    <row r="18980" customFormat="1" x14ac:dyDescent="0.35"/>
    <row r="18981" customFormat="1" x14ac:dyDescent="0.35"/>
    <row r="18982" customFormat="1" x14ac:dyDescent="0.35"/>
    <row r="18983" customFormat="1" x14ac:dyDescent="0.35"/>
    <row r="18984" customFormat="1" x14ac:dyDescent="0.35"/>
    <row r="18985" customFormat="1" x14ac:dyDescent="0.35"/>
    <row r="18986" customFormat="1" x14ac:dyDescent="0.35"/>
    <row r="18987" customFormat="1" x14ac:dyDescent="0.35"/>
    <row r="18988" customFormat="1" x14ac:dyDescent="0.35"/>
    <row r="18989" customFormat="1" x14ac:dyDescent="0.35"/>
    <row r="18990" customFormat="1" x14ac:dyDescent="0.35"/>
    <row r="18991" customFormat="1" x14ac:dyDescent="0.35"/>
    <row r="18992" customFormat="1" x14ac:dyDescent="0.35"/>
    <row r="18993" customFormat="1" x14ac:dyDescent="0.35"/>
    <row r="18994" customFormat="1" x14ac:dyDescent="0.35"/>
    <row r="18995" customFormat="1" x14ac:dyDescent="0.35"/>
    <row r="18996" customFormat="1" x14ac:dyDescent="0.35"/>
    <row r="18997" customFormat="1" x14ac:dyDescent="0.35"/>
    <row r="18998" customFormat="1" x14ac:dyDescent="0.35"/>
    <row r="18999" customFormat="1" x14ac:dyDescent="0.35"/>
    <row r="19000" customFormat="1" x14ac:dyDescent="0.35"/>
    <row r="19001" customFormat="1" x14ac:dyDescent="0.35"/>
    <row r="19002" customFormat="1" x14ac:dyDescent="0.35"/>
    <row r="19003" customFormat="1" x14ac:dyDescent="0.35"/>
    <row r="19004" customFormat="1" x14ac:dyDescent="0.35"/>
    <row r="19005" customFormat="1" x14ac:dyDescent="0.35"/>
    <row r="19006" customFormat="1" x14ac:dyDescent="0.35"/>
    <row r="19007" customFormat="1" x14ac:dyDescent="0.35"/>
    <row r="19008" customFormat="1" x14ac:dyDescent="0.35"/>
    <row r="19009" customFormat="1" x14ac:dyDescent="0.35"/>
    <row r="19010" customFormat="1" x14ac:dyDescent="0.35"/>
    <row r="19011" customFormat="1" x14ac:dyDescent="0.35"/>
    <row r="19012" customFormat="1" x14ac:dyDescent="0.35"/>
    <row r="19013" customFormat="1" x14ac:dyDescent="0.35"/>
    <row r="19014" customFormat="1" x14ac:dyDescent="0.35"/>
    <row r="19015" customFormat="1" x14ac:dyDescent="0.35"/>
    <row r="19016" customFormat="1" x14ac:dyDescent="0.35"/>
    <row r="19017" customFormat="1" x14ac:dyDescent="0.35"/>
    <row r="19018" customFormat="1" x14ac:dyDescent="0.35"/>
    <row r="19019" customFormat="1" x14ac:dyDescent="0.35"/>
    <row r="19020" customFormat="1" x14ac:dyDescent="0.35"/>
    <row r="19021" customFormat="1" x14ac:dyDescent="0.35"/>
    <row r="19022" customFormat="1" x14ac:dyDescent="0.35"/>
    <row r="19023" customFormat="1" x14ac:dyDescent="0.35"/>
    <row r="19024" customFormat="1" x14ac:dyDescent="0.35"/>
    <row r="19025" customFormat="1" x14ac:dyDescent="0.35"/>
    <row r="19026" customFormat="1" x14ac:dyDescent="0.35"/>
    <row r="19027" customFormat="1" x14ac:dyDescent="0.35"/>
    <row r="19028" customFormat="1" x14ac:dyDescent="0.35"/>
    <row r="19029" customFormat="1" x14ac:dyDescent="0.35"/>
    <row r="19030" customFormat="1" x14ac:dyDescent="0.35"/>
    <row r="19031" customFormat="1" x14ac:dyDescent="0.35"/>
    <row r="19032" customFormat="1" x14ac:dyDescent="0.35"/>
    <row r="19033" customFormat="1" x14ac:dyDescent="0.35"/>
    <row r="19034" customFormat="1" x14ac:dyDescent="0.35"/>
    <row r="19035" customFormat="1" x14ac:dyDescent="0.35"/>
    <row r="19036" customFormat="1" x14ac:dyDescent="0.35"/>
    <row r="19037" customFormat="1" x14ac:dyDescent="0.35"/>
    <row r="19038" customFormat="1" x14ac:dyDescent="0.35"/>
    <row r="19039" customFormat="1" x14ac:dyDescent="0.35"/>
    <row r="19040" customFormat="1" x14ac:dyDescent="0.35"/>
    <row r="19041" customFormat="1" x14ac:dyDescent="0.35"/>
    <row r="19042" customFormat="1" x14ac:dyDescent="0.35"/>
    <row r="19043" customFormat="1" x14ac:dyDescent="0.35"/>
    <row r="19044" customFormat="1" x14ac:dyDescent="0.35"/>
    <row r="19045" customFormat="1" x14ac:dyDescent="0.35"/>
    <row r="19046" customFormat="1" x14ac:dyDescent="0.35"/>
    <row r="19047" customFormat="1" x14ac:dyDescent="0.35"/>
    <row r="19048" customFormat="1" x14ac:dyDescent="0.35"/>
    <row r="19049" customFormat="1" x14ac:dyDescent="0.35"/>
    <row r="19050" customFormat="1" x14ac:dyDescent="0.35"/>
    <row r="19051" customFormat="1" x14ac:dyDescent="0.35"/>
    <row r="19052" customFormat="1" x14ac:dyDescent="0.35"/>
    <row r="19053" customFormat="1" x14ac:dyDescent="0.35"/>
    <row r="19054" customFormat="1" x14ac:dyDescent="0.35"/>
    <row r="19055" customFormat="1" x14ac:dyDescent="0.35"/>
    <row r="19056" customFormat="1" x14ac:dyDescent="0.35"/>
    <row r="19057" customFormat="1" x14ac:dyDescent="0.35"/>
    <row r="19058" customFormat="1" x14ac:dyDescent="0.35"/>
    <row r="19059" customFormat="1" x14ac:dyDescent="0.35"/>
    <row r="19060" customFormat="1" x14ac:dyDescent="0.35"/>
    <row r="19061" customFormat="1" x14ac:dyDescent="0.35"/>
    <row r="19062" customFormat="1" x14ac:dyDescent="0.35"/>
    <row r="19063" customFormat="1" x14ac:dyDescent="0.35"/>
    <row r="19064" customFormat="1" x14ac:dyDescent="0.35"/>
    <row r="19065" customFormat="1" x14ac:dyDescent="0.35"/>
    <row r="19066" customFormat="1" x14ac:dyDescent="0.35"/>
    <row r="19067" customFormat="1" x14ac:dyDescent="0.35"/>
    <row r="19068" customFormat="1" x14ac:dyDescent="0.35"/>
    <row r="19069" customFormat="1" x14ac:dyDescent="0.35"/>
    <row r="19070" customFormat="1" x14ac:dyDescent="0.35"/>
    <row r="19071" customFormat="1" x14ac:dyDescent="0.35"/>
    <row r="19072" customFormat="1" x14ac:dyDescent="0.35"/>
    <row r="19073" customFormat="1" x14ac:dyDescent="0.35"/>
    <row r="19074" customFormat="1" x14ac:dyDescent="0.35"/>
    <row r="19075" customFormat="1" x14ac:dyDescent="0.35"/>
    <row r="19076" customFormat="1" x14ac:dyDescent="0.35"/>
    <row r="19077" customFormat="1" x14ac:dyDescent="0.35"/>
    <row r="19078" customFormat="1" x14ac:dyDescent="0.35"/>
    <row r="19079" customFormat="1" x14ac:dyDescent="0.35"/>
    <row r="19080" customFormat="1" x14ac:dyDescent="0.35"/>
    <row r="19081" customFormat="1" x14ac:dyDescent="0.35"/>
    <row r="19082" customFormat="1" x14ac:dyDescent="0.35"/>
    <row r="19083" customFormat="1" x14ac:dyDescent="0.35"/>
    <row r="19084" customFormat="1" x14ac:dyDescent="0.35"/>
    <row r="19085" customFormat="1" x14ac:dyDescent="0.35"/>
    <row r="19086" customFormat="1" x14ac:dyDescent="0.35"/>
    <row r="19087" customFormat="1" x14ac:dyDescent="0.35"/>
    <row r="19088" customFormat="1" x14ac:dyDescent="0.35"/>
    <row r="19089" customFormat="1" x14ac:dyDescent="0.35"/>
    <row r="19090" customFormat="1" x14ac:dyDescent="0.35"/>
    <row r="19091" customFormat="1" x14ac:dyDescent="0.35"/>
    <row r="19092" customFormat="1" x14ac:dyDescent="0.35"/>
    <row r="19093" customFormat="1" x14ac:dyDescent="0.35"/>
    <row r="19094" customFormat="1" x14ac:dyDescent="0.35"/>
    <row r="19095" customFormat="1" x14ac:dyDescent="0.35"/>
    <row r="19096" customFormat="1" x14ac:dyDescent="0.35"/>
    <row r="19097" customFormat="1" x14ac:dyDescent="0.35"/>
    <row r="19098" customFormat="1" x14ac:dyDescent="0.35"/>
    <row r="19099" customFormat="1" x14ac:dyDescent="0.35"/>
    <row r="19100" customFormat="1" x14ac:dyDescent="0.35"/>
    <row r="19101" customFormat="1" x14ac:dyDescent="0.35"/>
    <row r="19102" customFormat="1" x14ac:dyDescent="0.35"/>
    <row r="19103" customFormat="1" x14ac:dyDescent="0.35"/>
    <row r="19104" customFormat="1" x14ac:dyDescent="0.35"/>
    <row r="19105" customFormat="1" x14ac:dyDescent="0.35"/>
    <row r="19106" customFormat="1" x14ac:dyDescent="0.35"/>
    <row r="19107" customFormat="1" x14ac:dyDescent="0.35"/>
    <row r="19108" customFormat="1" x14ac:dyDescent="0.35"/>
    <row r="19109" customFormat="1" x14ac:dyDescent="0.35"/>
    <row r="19110" customFormat="1" x14ac:dyDescent="0.35"/>
    <row r="19111" customFormat="1" x14ac:dyDescent="0.35"/>
    <row r="19112" customFormat="1" x14ac:dyDescent="0.35"/>
    <row r="19113" customFormat="1" x14ac:dyDescent="0.35"/>
    <row r="19114" customFormat="1" x14ac:dyDescent="0.35"/>
    <row r="19115" customFormat="1" x14ac:dyDescent="0.35"/>
    <row r="19116" customFormat="1" x14ac:dyDescent="0.35"/>
    <row r="19117" customFormat="1" x14ac:dyDescent="0.35"/>
    <row r="19118" customFormat="1" x14ac:dyDescent="0.35"/>
    <row r="19119" customFormat="1" x14ac:dyDescent="0.35"/>
    <row r="19120" customFormat="1" x14ac:dyDescent="0.35"/>
    <row r="19121" customFormat="1" x14ac:dyDescent="0.35"/>
    <row r="19122" customFormat="1" x14ac:dyDescent="0.35"/>
    <row r="19123" customFormat="1" x14ac:dyDescent="0.35"/>
    <row r="19124" customFormat="1" x14ac:dyDescent="0.35"/>
    <row r="19125" customFormat="1" x14ac:dyDescent="0.35"/>
    <row r="19126" customFormat="1" x14ac:dyDescent="0.35"/>
    <row r="19127" customFormat="1" x14ac:dyDescent="0.35"/>
    <row r="19128" customFormat="1" x14ac:dyDescent="0.35"/>
    <row r="19129" customFormat="1" x14ac:dyDescent="0.35"/>
    <row r="19130" customFormat="1" x14ac:dyDescent="0.35"/>
    <row r="19131" customFormat="1" x14ac:dyDescent="0.35"/>
    <row r="19132" customFormat="1" x14ac:dyDescent="0.35"/>
    <row r="19133" customFormat="1" x14ac:dyDescent="0.35"/>
    <row r="19134" customFormat="1" x14ac:dyDescent="0.35"/>
    <row r="19135" customFormat="1" x14ac:dyDescent="0.35"/>
    <row r="19136" customFormat="1" x14ac:dyDescent="0.35"/>
    <row r="19137" customFormat="1" x14ac:dyDescent="0.35"/>
    <row r="19138" customFormat="1" x14ac:dyDescent="0.35"/>
    <row r="19139" customFormat="1" x14ac:dyDescent="0.35"/>
    <row r="19140" customFormat="1" x14ac:dyDescent="0.35"/>
    <row r="19141" customFormat="1" x14ac:dyDescent="0.35"/>
    <row r="19142" customFormat="1" x14ac:dyDescent="0.35"/>
    <row r="19143" customFormat="1" x14ac:dyDescent="0.35"/>
    <row r="19144" customFormat="1" x14ac:dyDescent="0.35"/>
    <row r="19145" customFormat="1" x14ac:dyDescent="0.35"/>
    <row r="19146" customFormat="1" x14ac:dyDescent="0.35"/>
    <row r="19147" customFormat="1" x14ac:dyDescent="0.35"/>
    <row r="19148" customFormat="1" x14ac:dyDescent="0.35"/>
    <row r="19149" customFormat="1" x14ac:dyDescent="0.35"/>
    <row r="19150" customFormat="1" x14ac:dyDescent="0.35"/>
    <row r="19151" customFormat="1" x14ac:dyDescent="0.35"/>
    <row r="19152" customFormat="1" x14ac:dyDescent="0.35"/>
    <row r="19153" customFormat="1" x14ac:dyDescent="0.35"/>
    <row r="19154" customFormat="1" x14ac:dyDescent="0.35"/>
    <row r="19155" customFormat="1" x14ac:dyDescent="0.35"/>
    <row r="19156" customFormat="1" x14ac:dyDescent="0.35"/>
    <row r="19157" customFormat="1" x14ac:dyDescent="0.35"/>
    <row r="19158" customFormat="1" x14ac:dyDescent="0.35"/>
    <row r="19159" customFormat="1" x14ac:dyDescent="0.35"/>
    <row r="19160" customFormat="1" x14ac:dyDescent="0.35"/>
    <row r="19161" customFormat="1" x14ac:dyDescent="0.35"/>
    <row r="19162" customFormat="1" x14ac:dyDescent="0.35"/>
    <row r="19163" customFormat="1" x14ac:dyDescent="0.35"/>
    <row r="19164" customFormat="1" x14ac:dyDescent="0.35"/>
    <row r="19165" customFormat="1" x14ac:dyDescent="0.35"/>
    <row r="19166" customFormat="1" x14ac:dyDescent="0.35"/>
    <row r="19167" customFormat="1" x14ac:dyDescent="0.35"/>
    <row r="19168" customFormat="1" x14ac:dyDescent="0.35"/>
    <row r="19169" customFormat="1" x14ac:dyDescent="0.35"/>
    <row r="19170" customFormat="1" x14ac:dyDescent="0.35"/>
    <row r="19171" customFormat="1" x14ac:dyDescent="0.35"/>
    <row r="19172" customFormat="1" x14ac:dyDescent="0.35"/>
    <row r="19173" customFormat="1" x14ac:dyDescent="0.35"/>
    <row r="19174" customFormat="1" x14ac:dyDescent="0.35"/>
    <row r="19175" customFormat="1" x14ac:dyDescent="0.35"/>
    <row r="19176" customFormat="1" x14ac:dyDescent="0.35"/>
    <row r="19177" customFormat="1" x14ac:dyDescent="0.35"/>
    <row r="19178" customFormat="1" x14ac:dyDescent="0.35"/>
    <row r="19179" customFormat="1" x14ac:dyDescent="0.35"/>
    <row r="19180" customFormat="1" x14ac:dyDescent="0.35"/>
    <row r="19181" customFormat="1" x14ac:dyDescent="0.35"/>
    <row r="19182" customFormat="1" x14ac:dyDescent="0.35"/>
    <row r="19183" customFormat="1" x14ac:dyDescent="0.35"/>
    <row r="19184" customFormat="1" x14ac:dyDescent="0.35"/>
    <row r="19185" customFormat="1" x14ac:dyDescent="0.35"/>
    <row r="19186" customFormat="1" x14ac:dyDescent="0.35"/>
    <row r="19187" customFormat="1" x14ac:dyDescent="0.35"/>
    <row r="19188" customFormat="1" x14ac:dyDescent="0.35"/>
    <row r="19189" customFormat="1" x14ac:dyDescent="0.35"/>
    <row r="19190" customFormat="1" x14ac:dyDescent="0.35"/>
    <row r="19191" customFormat="1" x14ac:dyDescent="0.35"/>
    <row r="19192" customFormat="1" x14ac:dyDescent="0.35"/>
    <row r="19193" customFormat="1" x14ac:dyDescent="0.35"/>
    <row r="19194" customFormat="1" x14ac:dyDescent="0.35"/>
    <row r="19195" customFormat="1" x14ac:dyDescent="0.35"/>
    <row r="19196" customFormat="1" x14ac:dyDescent="0.35"/>
    <row r="19197" customFormat="1" x14ac:dyDescent="0.35"/>
    <row r="19198" customFormat="1" x14ac:dyDescent="0.35"/>
    <row r="19199" customFormat="1" x14ac:dyDescent="0.35"/>
    <row r="19200" customFormat="1" x14ac:dyDescent="0.35"/>
    <row r="19201" customFormat="1" x14ac:dyDescent="0.35"/>
    <row r="19202" customFormat="1" x14ac:dyDescent="0.35"/>
    <row r="19203" customFormat="1" x14ac:dyDescent="0.35"/>
    <row r="19204" customFormat="1" x14ac:dyDescent="0.35"/>
    <row r="19205" customFormat="1" x14ac:dyDescent="0.35"/>
    <row r="19206" customFormat="1" x14ac:dyDescent="0.35"/>
    <row r="19207" customFormat="1" x14ac:dyDescent="0.35"/>
    <row r="19208" customFormat="1" x14ac:dyDescent="0.35"/>
    <row r="19209" customFormat="1" x14ac:dyDescent="0.35"/>
    <row r="19210" customFormat="1" x14ac:dyDescent="0.35"/>
    <row r="19211" customFormat="1" x14ac:dyDescent="0.35"/>
    <row r="19212" customFormat="1" x14ac:dyDescent="0.35"/>
    <row r="19213" customFormat="1" x14ac:dyDescent="0.35"/>
    <row r="19214" customFormat="1" x14ac:dyDescent="0.35"/>
    <row r="19215" customFormat="1" x14ac:dyDescent="0.35"/>
    <row r="19216" customFormat="1" x14ac:dyDescent="0.35"/>
    <row r="19217" customFormat="1" x14ac:dyDescent="0.35"/>
    <row r="19218" customFormat="1" x14ac:dyDescent="0.35"/>
    <row r="19219" customFormat="1" x14ac:dyDescent="0.35"/>
    <row r="19220" customFormat="1" x14ac:dyDescent="0.35"/>
    <row r="19221" customFormat="1" x14ac:dyDescent="0.35"/>
    <row r="19222" customFormat="1" x14ac:dyDescent="0.35"/>
    <row r="19223" customFormat="1" x14ac:dyDescent="0.35"/>
    <row r="19224" customFormat="1" x14ac:dyDescent="0.35"/>
    <row r="19225" customFormat="1" x14ac:dyDescent="0.35"/>
    <row r="19226" customFormat="1" x14ac:dyDescent="0.35"/>
    <row r="19227" customFormat="1" x14ac:dyDescent="0.35"/>
    <row r="19228" customFormat="1" x14ac:dyDescent="0.35"/>
    <row r="19229" customFormat="1" x14ac:dyDescent="0.35"/>
    <row r="19230" customFormat="1" x14ac:dyDescent="0.35"/>
    <row r="19231" customFormat="1" x14ac:dyDescent="0.35"/>
    <row r="19232" customFormat="1" x14ac:dyDescent="0.35"/>
    <row r="19233" customFormat="1" x14ac:dyDescent="0.35"/>
    <row r="19234" customFormat="1" x14ac:dyDescent="0.35"/>
    <row r="19235" customFormat="1" x14ac:dyDescent="0.35"/>
    <row r="19236" customFormat="1" x14ac:dyDescent="0.35"/>
    <row r="19237" customFormat="1" x14ac:dyDescent="0.35"/>
    <row r="19238" customFormat="1" x14ac:dyDescent="0.35"/>
    <row r="19239" customFormat="1" x14ac:dyDescent="0.35"/>
    <row r="19240" customFormat="1" x14ac:dyDescent="0.35"/>
    <row r="19241" customFormat="1" x14ac:dyDescent="0.35"/>
    <row r="19242" customFormat="1" x14ac:dyDescent="0.35"/>
    <row r="19243" customFormat="1" x14ac:dyDescent="0.35"/>
    <row r="19244" customFormat="1" x14ac:dyDescent="0.35"/>
    <row r="19245" customFormat="1" x14ac:dyDescent="0.35"/>
    <row r="19246" customFormat="1" x14ac:dyDescent="0.35"/>
    <row r="19247" customFormat="1" x14ac:dyDescent="0.35"/>
    <row r="19248" customFormat="1" x14ac:dyDescent="0.35"/>
    <row r="19249" customFormat="1" x14ac:dyDescent="0.35"/>
    <row r="19250" customFormat="1" x14ac:dyDescent="0.35"/>
    <row r="19251" customFormat="1" x14ac:dyDescent="0.35"/>
    <row r="19252" customFormat="1" x14ac:dyDescent="0.35"/>
    <row r="19253" customFormat="1" x14ac:dyDescent="0.35"/>
    <row r="19254" customFormat="1" x14ac:dyDescent="0.35"/>
    <row r="19255" customFormat="1" x14ac:dyDescent="0.35"/>
    <row r="19256" customFormat="1" x14ac:dyDescent="0.35"/>
    <row r="19257" customFormat="1" x14ac:dyDescent="0.35"/>
    <row r="19258" customFormat="1" x14ac:dyDescent="0.35"/>
    <row r="19259" customFormat="1" x14ac:dyDescent="0.35"/>
    <row r="19260" customFormat="1" x14ac:dyDescent="0.35"/>
    <row r="19261" customFormat="1" x14ac:dyDescent="0.35"/>
    <row r="19262" customFormat="1" x14ac:dyDescent="0.35"/>
    <row r="19263" customFormat="1" x14ac:dyDescent="0.35"/>
    <row r="19264" customFormat="1" x14ac:dyDescent="0.35"/>
    <row r="19265" customFormat="1" x14ac:dyDescent="0.35"/>
    <row r="19266" customFormat="1" x14ac:dyDescent="0.35"/>
    <row r="19267" customFormat="1" x14ac:dyDescent="0.35"/>
    <row r="19268" customFormat="1" x14ac:dyDescent="0.35"/>
    <row r="19269" customFormat="1" x14ac:dyDescent="0.35"/>
    <row r="19270" customFormat="1" x14ac:dyDescent="0.35"/>
    <row r="19271" customFormat="1" x14ac:dyDescent="0.35"/>
    <row r="19272" customFormat="1" x14ac:dyDescent="0.35"/>
    <row r="19273" customFormat="1" x14ac:dyDescent="0.35"/>
    <row r="19274" customFormat="1" x14ac:dyDescent="0.35"/>
    <row r="19275" customFormat="1" x14ac:dyDescent="0.35"/>
    <row r="19276" customFormat="1" x14ac:dyDescent="0.35"/>
    <row r="19277" customFormat="1" x14ac:dyDescent="0.35"/>
    <row r="19278" customFormat="1" x14ac:dyDescent="0.35"/>
    <row r="19279" customFormat="1" x14ac:dyDescent="0.35"/>
    <row r="19280" customFormat="1" x14ac:dyDescent="0.35"/>
    <row r="19281" customFormat="1" x14ac:dyDescent="0.35"/>
    <row r="19282" customFormat="1" x14ac:dyDescent="0.35"/>
    <row r="19283" customFormat="1" x14ac:dyDescent="0.35"/>
    <row r="19284" customFormat="1" x14ac:dyDescent="0.35"/>
    <row r="19285" customFormat="1" x14ac:dyDescent="0.35"/>
    <row r="19286" customFormat="1" x14ac:dyDescent="0.35"/>
    <row r="19287" customFormat="1" x14ac:dyDescent="0.35"/>
    <row r="19288" customFormat="1" x14ac:dyDescent="0.35"/>
    <row r="19289" customFormat="1" x14ac:dyDescent="0.35"/>
    <row r="19290" customFormat="1" x14ac:dyDescent="0.35"/>
    <row r="19291" customFormat="1" x14ac:dyDescent="0.35"/>
    <row r="19292" customFormat="1" x14ac:dyDescent="0.35"/>
    <row r="19293" customFormat="1" x14ac:dyDescent="0.35"/>
    <row r="19294" customFormat="1" x14ac:dyDescent="0.35"/>
    <row r="19295" customFormat="1" x14ac:dyDescent="0.35"/>
    <row r="19296" customFormat="1" x14ac:dyDescent="0.35"/>
    <row r="19297" customFormat="1" x14ac:dyDescent="0.35"/>
    <row r="19298" customFormat="1" x14ac:dyDescent="0.35"/>
    <row r="19299" customFormat="1" x14ac:dyDescent="0.35"/>
    <row r="19300" customFormat="1" x14ac:dyDescent="0.35"/>
    <row r="19301" customFormat="1" x14ac:dyDescent="0.35"/>
    <row r="19302" customFormat="1" x14ac:dyDescent="0.35"/>
    <row r="19303" customFormat="1" x14ac:dyDescent="0.35"/>
    <row r="19304" customFormat="1" x14ac:dyDescent="0.35"/>
    <row r="19305" customFormat="1" x14ac:dyDescent="0.35"/>
    <row r="19306" customFormat="1" x14ac:dyDescent="0.35"/>
    <row r="19307" customFormat="1" x14ac:dyDescent="0.35"/>
    <row r="19308" customFormat="1" x14ac:dyDescent="0.35"/>
    <row r="19309" customFormat="1" x14ac:dyDescent="0.35"/>
    <row r="19310" customFormat="1" x14ac:dyDescent="0.35"/>
    <row r="19311" customFormat="1" x14ac:dyDescent="0.35"/>
    <row r="19312" customFormat="1" x14ac:dyDescent="0.35"/>
    <row r="19313" customFormat="1" x14ac:dyDescent="0.35"/>
    <row r="19314" customFormat="1" x14ac:dyDescent="0.35"/>
    <row r="19315" customFormat="1" x14ac:dyDescent="0.35"/>
    <row r="19316" customFormat="1" x14ac:dyDescent="0.35"/>
    <row r="19317" customFormat="1" x14ac:dyDescent="0.35"/>
    <row r="19318" customFormat="1" x14ac:dyDescent="0.35"/>
    <row r="19319" customFormat="1" x14ac:dyDescent="0.35"/>
    <row r="19320" customFormat="1" x14ac:dyDescent="0.35"/>
    <row r="19321" customFormat="1" x14ac:dyDescent="0.35"/>
    <row r="19322" customFormat="1" x14ac:dyDescent="0.35"/>
    <row r="19323" customFormat="1" x14ac:dyDescent="0.35"/>
    <row r="19324" customFormat="1" x14ac:dyDescent="0.35"/>
    <row r="19325" customFormat="1" x14ac:dyDescent="0.35"/>
    <row r="19326" customFormat="1" x14ac:dyDescent="0.35"/>
    <row r="19327" customFormat="1" x14ac:dyDescent="0.35"/>
    <row r="19328" customFormat="1" x14ac:dyDescent="0.35"/>
    <row r="19329" customFormat="1" x14ac:dyDescent="0.35"/>
    <row r="19330" customFormat="1" x14ac:dyDescent="0.35"/>
    <row r="19331" customFormat="1" x14ac:dyDescent="0.35"/>
    <row r="19332" customFormat="1" x14ac:dyDescent="0.35"/>
    <row r="19333" customFormat="1" x14ac:dyDescent="0.35"/>
    <row r="19334" customFormat="1" x14ac:dyDescent="0.35"/>
    <row r="19335" customFormat="1" x14ac:dyDescent="0.35"/>
    <row r="19336" customFormat="1" x14ac:dyDescent="0.35"/>
    <row r="19337" customFormat="1" x14ac:dyDescent="0.35"/>
    <row r="19338" customFormat="1" x14ac:dyDescent="0.35"/>
    <row r="19339" customFormat="1" x14ac:dyDescent="0.35"/>
    <row r="19340" customFormat="1" x14ac:dyDescent="0.35"/>
    <row r="19341" customFormat="1" x14ac:dyDescent="0.35"/>
    <row r="19342" customFormat="1" x14ac:dyDescent="0.35"/>
    <row r="19343" customFormat="1" x14ac:dyDescent="0.35"/>
    <row r="19344" customFormat="1" x14ac:dyDescent="0.35"/>
    <row r="19345" customFormat="1" x14ac:dyDescent="0.35"/>
    <row r="19346" customFormat="1" x14ac:dyDescent="0.35"/>
    <row r="19347" customFormat="1" x14ac:dyDescent="0.35"/>
    <row r="19348" customFormat="1" x14ac:dyDescent="0.35"/>
    <row r="19349" customFormat="1" x14ac:dyDescent="0.35"/>
    <row r="19350" customFormat="1" x14ac:dyDescent="0.35"/>
    <row r="19351" customFormat="1" x14ac:dyDescent="0.35"/>
    <row r="19352" customFormat="1" x14ac:dyDescent="0.35"/>
    <row r="19353" customFormat="1" x14ac:dyDescent="0.35"/>
    <row r="19354" customFormat="1" x14ac:dyDescent="0.35"/>
    <row r="19355" customFormat="1" x14ac:dyDescent="0.35"/>
    <row r="19356" customFormat="1" x14ac:dyDescent="0.35"/>
    <row r="19357" customFormat="1" x14ac:dyDescent="0.35"/>
    <row r="19358" customFormat="1" x14ac:dyDescent="0.35"/>
    <row r="19359" customFormat="1" x14ac:dyDescent="0.35"/>
    <row r="19360" customFormat="1" x14ac:dyDescent="0.35"/>
    <row r="19361" customFormat="1" x14ac:dyDescent="0.35"/>
    <row r="19362" customFormat="1" x14ac:dyDescent="0.35"/>
    <row r="19363" customFormat="1" x14ac:dyDescent="0.35"/>
    <row r="19364" customFormat="1" x14ac:dyDescent="0.35"/>
    <row r="19365" customFormat="1" x14ac:dyDescent="0.35"/>
    <row r="19366" customFormat="1" x14ac:dyDescent="0.35"/>
    <row r="19367" customFormat="1" x14ac:dyDescent="0.35"/>
    <row r="19368" customFormat="1" x14ac:dyDescent="0.35"/>
    <row r="19369" customFormat="1" x14ac:dyDescent="0.35"/>
    <row r="19370" customFormat="1" x14ac:dyDescent="0.35"/>
    <row r="19371" customFormat="1" x14ac:dyDescent="0.35"/>
    <row r="19372" customFormat="1" x14ac:dyDescent="0.35"/>
    <row r="19373" customFormat="1" x14ac:dyDescent="0.35"/>
    <row r="19374" customFormat="1" x14ac:dyDescent="0.35"/>
    <row r="19375" customFormat="1" x14ac:dyDescent="0.35"/>
    <row r="19376" customFormat="1" x14ac:dyDescent="0.35"/>
    <row r="19377" customFormat="1" x14ac:dyDescent="0.35"/>
    <row r="19378" customFormat="1" x14ac:dyDescent="0.35"/>
    <row r="19379" customFormat="1" x14ac:dyDescent="0.35"/>
    <row r="19380" customFormat="1" x14ac:dyDescent="0.35"/>
    <row r="19381" customFormat="1" x14ac:dyDescent="0.35"/>
    <row r="19382" customFormat="1" x14ac:dyDescent="0.35"/>
    <row r="19383" customFormat="1" x14ac:dyDescent="0.35"/>
    <row r="19384" customFormat="1" x14ac:dyDescent="0.35"/>
    <row r="19385" customFormat="1" x14ac:dyDescent="0.35"/>
    <row r="19386" customFormat="1" x14ac:dyDescent="0.35"/>
    <row r="19387" customFormat="1" x14ac:dyDescent="0.35"/>
    <row r="19388" customFormat="1" x14ac:dyDescent="0.35"/>
    <row r="19389" customFormat="1" x14ac:dyDescent="0.35"/>
    <row r="19390" customFormat="1" x14ac:dyDescent="0.35"/>
    <row r="19391" customFormat="1" x14ac:dyDescent="0.35"/>
    <row r="19392" customFormat="1" x14ac:dyDescent="0.35"/>
    <row r="19393" customFormat="1" x14ac:dyDescent="0.35"/>
    <row r="19394" customFormat="1" x14ac:dyDescent="0.35"/>
    <row r="19395" customFormat="1" x14ac:dyDescent="0.35"/>
    <row r="19396" customFormat="1" x14ac:dyDescent="0.35"/>
    <row r="19397" customFormat="1" x14ac:dyDescent="0.35"/>
    <row r="19398" customFormat="1" x14ac:dyDescent="0.35"/>
    <row r="19399" customFormat="1" x14ac:dyDescent="0.35"/>
    <row r="19400" customFormat="1" x14ac:dyDescent="0.35"/>
    <row r="19401" customFormat="1" x14ac:dyDescent="0.35"/>
    <row r="19402" customFormat="1" x14ac:dyDescent="0.35"/>
    <row r="19403" customFormat="1" x14ac:dyDescent="0.35"/>
    <row r="19404" customFormat="1" x14ac:dyDescent="0.35"/>
    <row r="19405" customFormat="1" x14ac:dyDescent="0.35"/>
    <row r="19406" customFormat="1" x14ac:dyDescent="0.35"/>
    <row r="19407" customFormat="1" x14ac:dyDescent="0.35"/>
    <row r="19408" customFormat="1" x14ac:dyDescent="0.35"/>
    <row r="19409" customFormat="1" x14ac:dyDescent="0.35"/>
    <row r="19410" customFormat="1" x14ac:dyDescent="0.35"/>
    <row r="19411" customFormat="1" x14ac:dyDescent="0.35"/>
    <row r="19412" customFormat="1" x14ac:dyDescent="0.35"/>
    <row r="19413" customFormat="1" x14ac:dyDescent="0.35"/>
    <row r="19414" customFormat="1" x14ac:dyDescent="0.35"/>
    <row r="19415" customFormat="1" x14ac:dyDescent="0.35"/>
    <row r="19416" customFormat="1" x14ac:dyDescent="0.35"/>
    <row r="19417" customFormat="1" x14ac:dyDescent="0.35"/>
    <row r="19418" customFormat="1" x14ac:dyDescent="0.35"/>
    <row r="19419" customFormat="1" x14ac:dyDescent="0.35"/>
    <row r="19420" customFormat="1" x14ac:dyDescent="0.35"/>
    <row r="19421" customFormat="1" x14ac:dyDescent="0.35"/>
    <row r="19422" customFormat="1" x14ac:dyDescent="0.35"/>
    <row r="19423" customFormat="1" x14ac:dyDescent="0.35"/>
    <row r="19424" customFormat="1" x14ac:dyDescent="0.35"/>
    <row r="19425" customFormat="1" x14ac:dyDescent="0.35"/>
    <row r="19426" customFormat="1" x14ac:dyDescent="0.35"/>
    <row r="19427" customFormat="1" x14ac:dyDescent="0.35"/>
    <row r="19428" customFormat="1" x14ac:dyDescent="0.35"/>
    <row r="19429" customFormat="1" x14ac:dyDescent="0.35"/>
    <row r="19430" customFormat="1" x14ac:dyDescent="0.35"/>
    <row r="19431" customFormat="1" x14ac:dyDescent="0.35"/>
    <row r="19432" customFormat="1" x14ac:dyDescent="0.35"/>
    <row r="19433" customFormat="1" x14ac:dyDescent="0.35"/>
    <row r="19434" customFormat="1" x14ac:dyDescent="0.35"/>
    <row r="19435" customFormat="1" x14ac:dyDescent="0.35"/>
    <row r="19436" customFormat="1" x14ac:dyDescent="0.35"/>
    <row r="19437" customFormat="1" x14ac:dyDescent="0.35"/>
    <row r="19438" customFormat="1" x14ac:dyDescent="0.35"/>
    <row r="19439" customFormat="1" x14ac:dyDescent="0.35"/>
    <row r="19440" customFormat="1" x14ac:dyDescent="0.35"/>
    <row r="19441" customFormat="1" x14ac:dyDescent="0.35"/>
    <row r="19442" customFormat="1" x14ac:dyDescent="0.35"/>
    <row r="19443" customFormat="1" x14ac:dyDescent="0.35"/>
    <row r="19444" customFormat="1" x14ac:dyDescent="0.35"/>
    <row r="19445" customFormat="1" x14ac:dyDescent="0.35"/>
    <row r="19446" customFormat="1" x14ac:dyDescent="0.35"/>
    <row r="19447" customFormat="1" x14ac:dyDescent="0.35"/>
    <row r="19448" customFormat="1" x14ac:dyDescent="0.35"/>
    <row r="19449" customFormat="1" x14ac:dyDescent="0.35"/>
    <row r="19450" customFormat="1" x14ac:dyDescent="0.35"/>
    <row r="19451" customFormat="1" x14ac:dyDescent="0.35"/>
    <row r="19452" customFormat="1" x14ac:dyDescent="0.35"/>
    <row r="19453" customFormat="1" x14ac:dyDescent="0.35"/>
    <row r="19454" customFormat="1" x14ac:dyDescent="0.35"/>
    <row r="19455" customFormat="1" x14ac:dyDescent="0.35"/>
    <row r="19456" customFormat="1" x14ac:dyDescent="0.35"/>
    <row r="19457" customFormat="1" x14ac:dyDescent="0.35"/>
    <row r="19458" customFormat="1" x14ac:dyDescent="0.35"/>
    <row r="19459" customFormat="1" x14ac:dyDescent="0.35"/>
    <row r="19460" customFormat="1" x14ac:dyDescent="0.35"/>
    <row r="19461" customFormat="1" x14ac:dyDescent="0.35"/>
    <row r="19462" customFormat="1" x14ac:dyDescent="0.35"/>
    <row r="19463" customFormat="1" x14ac:dyDescent="0.35"/>
    <row r="19464" customFormat="1" x14ac:dyDescent="0.35"/>
    <row r="19465" customFormat="1" x14ac:dyDescent="0.35"/>
    <row r="19466" customFormat="1" x14ac:dyDescent="0.35"/>
    <row r="19467" customFormat="1" x14ac:dyDescent="0.35"/>
    <row r="19468" customFormat="1" x14ac:dyDescent="0.35"/>
    <row r="19469" customFormat="1" x14ac:dyDescent="0.35"/>
    <row r="19470" customFormat="1" x14ac:dyDescent="0.35"/>
    <row r="19471" customFormat="1" x14ac:dyDescent="0.35"/>
    <row r="19472" customFormat="1" x14ac:dyDescent="0.35"/>
    <row r="19473" customFormat="1" x14ac:dyDescent="0.35"/>
    <row r="19474" customFormat="1" x14ac:dyDescent="0.35"/>
    <row r="19475" customFormat="1" x14ac:dyDescent="0.35"/>
    <row r="19476" customFormat="1" x14ac:dyDescent="0.35"/>
    <row r="19477" customFormat="1" x14ac:dyDescent="0.35"/>
    <row r="19478" customFormat="1" x14ac:dyDescent="0.35"/>
    <row r="19479" customFormat="1" x14ac:dyDescent="0.35"/>
    <row r="19480" customFormat="1" x14ac:dyDescent="0.35"/>
    <row r="19481" customFormat="1" x14ac:dyDescent="0.35"/>
    <row r="19482" customFormat="1" x14ac:dyDescent="0.35"/>
    <row r="19483" customFormat="1" x14ac:dyDescent="0.35"/>
    <row r="19484" customFormat="1" x14ac:dyDescent="0.35"/>
    <row r="19485" customFormat="1" x14ac:dyDescent="0.35"/>
    <row r="19486" customFormat="1" x14ac:dyDescent="0.35"/>
    <row r="19487" customFormat="1" x14ac:dyDescent="0.35"/>
    <row r="19488" customFormat="1" x14ac:dyDescent="0.35"/>
    <row r="19489" customFormat="1" x14ac:dyDescent="0.35"/>
    <row r="19490" customFormat="1" x14ac:dyDescent="0.35"/>
    <row r="19491" customFormat="1" x14ac:dyDescent="0.35"/>
    <row r="19492" customFormat="1" x14ac:dyDescent="0.35"/>
    <row r="19493" customFormat="1" x14ac:dyDescent="0.35"/>
    <row r="19494" customFormat="1" x14ac:dyDescent="0.35"/>
    <row r="19495" customFormat="1" x14ac:dyDescent="0.35"/>
    <row r="19496" customFormat="1" x14ac:dyDescent="0.35"/>
    <row r="19497" customFormat="1" x14ac:dyDescent="0.35"/>
    <row r="19498" customFormat="1" x14ac:dyDescent="0.35"/>
    <row r="19499" customFormat="1" x14ac:dyDescent="0.35"/>
    <row r="19500" customFormat="1" x14ac:dyDescent="0.35"/>
    <row r="19501" customFormat="1" x14ac:dyDescent="0.35"/>
    <row r="19502" customFormat="1" x14ac:dyDescent="0.35"/>
    <row r="19503" customFormat="1" x14ac:dyDescent="0.35"/>
    <row r="19504" customFormat="1" x14ac:dyDescent="0.35"/>
    <row r="19505" customFormat="1" x14ac:dyDescent="0.35"/>
    <row r="19506" customFormat="1" x14ac:dyDescent="0.35"/>
    <row r="19507" customFormat="1" x14ac:dyDescent="0.35"/>
    <row r="19508" customFormat="1" x14ac:dyDescent="0.35"/>
    <row r="19509" customFormat="1" x14ac:dyDescent="0.35"/>
    <row r="19510" customFormat="1" x14ac:dyDescent="0.35"/>
    <row r="19511" customFormat="1" x14ac:dyDescent="0.35"/>
    <row r="19512" customFormat="1" x14ac:dyDescent="0.35"/>
    <row r="19513" customFormat="1" x14ac:dyDescent="0.35"/>
    <row r="19514" customFormat="1" x14ac:dyDescent="0.35"/>
    <row r="19515" customFormat="1" x14ac:dyDescent="0.35"/>
    <row r="19516" customFormat="1" x14ac:dyDescent="0.35"/>
    <row r="19517" customFormat="1" x14ac:dyDescent="0.35"/>
    <row r="19518" customFormat="1" x14ac:dyDescent="0.35"/>
    <row r="19519" customFormat="1" x14ac:dyDescent="0.35"/>
    <row r="19520" customFormat="1" x14ac:dyDescent="0.35"/>
    <row r="19521" customFormat="1" x14ac:dyDescent="0.35"/>
    <row r="19522" customFormat="1" x14ac:dyDescent="0.35"/>
    <row r="19523" customFormat="1" x14ac:dyDescent="0.35"/>
    <row r="19524" customFormat="1" x14ac:dyDescent="0.35"/>
    <row r="19525" customFormat="1" x14ac:dyDescent="0.35"/>
    <row r="19526" customFormat="1" x14ac:dyDescent="0.35"/>
    <row r="19527" customFormat="1" x14ac:dyDescent="0.35"/>
    <row r="19528" customFormat="1" x14ac:dyDescent="0.35"/>
    <row r="19529" customFormat="1" x14ac:dyDescent="0.35"/>
    <row r="19530" customFormat="1" x14ac:dyDescent="0.35"/>
    <row r="19531" customFormat="1" x14ac:dyDescent="0.35"/>
    <row r="19532" customFormat="1" x14ac:dyDescent="0.35"/>
    <row r="19533" customFormat="1" x14ac:dyDescent="0.35"/>
    <row r="19534" customFormat="1" x14ac:dyDescent="0.35"/>
    <row r="19535" customFormat="1" x14ac:dyDescent="0.35"/>
    <row r="19536" customFormat="1" x14ac:dyDescent="0.35"/>
    <row r="19537" customFormat="1" x14ac:dyDescent="0.35"/>
    <row r="19538" customFormat="1" x14ac:dyDescent="0.35"/>
    <row r="19539" customFormat="1" x14ac:dyDescent="0.35"/>
    <row r="19540" customFormat="1" x14ac:dyDescent="0.35"/>
    <row r="19541" customFormat="1" x14ac:dyDescent="0.35"/>
    <row r="19542" customFormat="1" x14ac:dyDescent="0.35"/>
    <row r="19543" customFormat="1" x14ac:dyDescent="0.35"/>
    <row r="19544" customFormat="1" x14ac:dyDescent="0.35"/>
    <row r="19545" customFormat="1" x14ac:dyDescent="0.35"/>
    <row r="19546" customFormat="1" x14ac:dyDescent="0.35"/>
    <row r="19547" customFormat="1" x14ac:dyDescent="0.35"/>
    <row r="19548" customFormat="1" x14ac:dyDescent="0.35"/>
    <row r="19549" customFormat="1" x14ac:dyDescent="0.35"/>
    <row r="19550" customFormat="1" x14ac:dyDescent="0.35"/>
    <row r="19551" customFormat="1" x14ac:dyDescent="0.35"/>
    <row r="19552" customFormat="1" x14ac:dyDescent="0.35"/>
    <row r="19553" customFormat="1" x14ac:dyDescent="0.35"/>
    <row r="19554" customFormat="1" x14ac:dyDescent="0.35"/>
    <row r="19555" customFormat="1" x14ac:dyDescent="0.35"/>
    <row r="19556" customFormat="1" x14ac:dyDescent="0.35"/>
    <row r="19557" customFormat="1" x14ac:dyDescent="0.35"/>
    <row r="19558" customFormat="1" x14ac:dyDescent="0.35"/>
    <row r="19559" customFormat="1" x14ac:dyDescent="0.35"/>
    <row r="19560" customFormat="1" x14ac:dyDescent="0.35"/>
    <row r="19561" customFormat="1" x14ac:dyDescent="0.35"/>
    <row r="19562" customFormat="1" x14ac:dyDescent="0.35"/>
    <row r="19563" customFormat="1" x14ac:dyDescent="0.35"/>
    <row r="19564" customFormat="1" x14ac:dyDescent="0.35"/>
    <row r="19565" customFormat="1" x14ac:dyDescent="0.35"/>
    <row r="19566" customFormat="1" x14ac:dyDescent="0.35"/>
    <row r="19567" customFormat="1" x14ac:dyDescent="0.35"/>
    <row r="19568" customFormat="1" x14ac:dyDescent="0.35"/>
    <row r="19569" customFormat="1" x14ac:dyDescent="0.35"/>
    <row r="19570" customFormat="1" x14ac:dyDescent="0.35"/>
    <row r="19571" customFormat="1" x14ac:dyDescent="0.35"/>
    <row r="19572" customFormat="1" x14ac:dyDescent="0.35"/>
    <row r="19573" customFormat="1" x14ac:dyDescent="0.35"/>
    <row r="19574" customFormat="1" x14ac:dyDescent="0.35"/>
    <row r="19575" customFormat="1" x14ac:dyDescent="0.35"/>
    <row r="19576" customFormat="1" x14ac:dyDescent="0.35"/>
    <row r="19577" customFormat="1" x14ac:dyDescent="0.35"/>
    <row r="19578" customFormat="1" x14ac:dyDescent="0.35"/>
    <row r="19579" customFormat="1" x14ac:dyDescent="0.35"/>
    <row r="19580" customFormat="1" x14ac:dyDescent="0.35"/>
    <row r="19581" customFormat="1" x14ac:dyDescent="0.35"/>
    <row r="19582" customFormat="1" x14ac:dyDescent="0.35"/>
    <row r="19583" customFormat="1" x14ac:dyDescent="0.35"/>
    <row r="19584" customFormat="1" x14ac:dyDescent="0.35"/>
    <row r="19585" customFormat="1" x14ac:dyDescent="0.35"/>
    <row r="19586" customFormat="1" x14ac:dyDescent="0.35"/>
    <row r="19587" customFormat="1" x14ac:dyDescent="0.35"/>
    <row r="19588" customFormat="1" x14ac:dyDescent="0.35"/>
    <row r="19589" customFormat="1" x14ac:dyDescent="0.35"/>
    <row r="19590" customFormat="1" x14ac:dyDescent="0.35"/>
    <row r="19591" customFormat="1" x14ac:dyDescent="0.35"/>
    <row r="19592" customFormat="1" x14ac:dyDescent="0.35"/>
    <row r="19593" customFormat="1" x14ac:dyDescent="0.35"/>
    <row r="19594" customFormat="1" x14ac:dyDescent="0.35"/>
    <row r="19595" customFormat="1" x14ac:dyDescent="0.35"/>
    <row r="19596" customFormat="1" x14ac:dyDescent="0.35"/>
    <row r="19597" customFormat="1" x14ac:dyDescent="0.35"/>
    <row r="19598" customFormat="1" x14ac:dyDescent="0.35"/>
    <row r="19599" customFormat="1" x14ac:dyDescent="0.35"/>
    <row r="19600" customFormat="1" x14ac:dyDescent="0.35"/>
    <row r="19601" customFormat="1" x14ac:dyDescent="0.35"/>
    <row r="19602" customFormat="1" x14ac:dyDescent="0.35"/>
    <row r="19603" customFormat="1" x14ac:dyDescent="0.35"/>
    <row r="19604" customFormat="1" x14ac:dyDescent="0.35"/>
    <row r="19605" customFormat="1" x14ac:dyDescent="0.35"/>
    <row r="19606" customFormat="1" x14ac:dyDescent="0.35"/>
    <row r="19607" customFormat="1" x14ac:dyDescent="0.35"/>
    <row r="19608" customFormat="1" x14ac:dyDescent="0.35"/>
    <row r="19609" customFormat="1" x14ac:dyDescent="0.35"/>
    <row r="19610" customFormat="1" x14ac:dyDescent="0.35"/>
    <row r="19611" customFormat="1" x14ac:dyDescent="0.35"/>
    <row r="19612" customFormat="1" x14ac:dyDescent="0.35"/>
    <row r="19613" customFormat="1" x14ac:dyDescent="0.35"/>
    <row r="19614" customFormat="1" x14ac:dyDescent="0.35"/>
    <row r="19615" customFormat="1" x14ac:dyDescent="0.35"/>
    <row r="19616" customFormat="1" x14ac:dyDescent="0.35"/>
    <row r="19617" customFormat="1" x14ac:dyDescent="0.35"/>
    <row r="19618" customFormat="1" x14ac:dyDescent="0.35"/>
    <row r="19619" customFormat="1" x14ac:dyDescent="0.35"/>
    <row r="19620" customFormat="1" x14ac:dyDescent="0.35"/>
    <row r="19621" customFormat="1" x14ac:dyDescent="0.35"/>
    <row r="19622" customFormat="1" x14ac:dyDescent="0.35"/>
    <row r="19623" customFormat="1" x14ac:dyDescent="0.35"/>
    <row r="19624" customFormat="1" x14ac:dyDescent="0.35"/>
    <row r="19625" customFormat="1" x14ac:dyDescent="0.35"/>
    <row r="19626" customFormat="1" x14ac:dyDescent="0.35"/>
    <row r="19627" customFormat="1" x14ac:dyDescent="0.35"/>
    <row r="19628" customFormat="1" x14ac:dyDescent="0.35"/>
    <row r="19629" customFormat="1" x14ac:dyDescent="0.35"/>
    <row r="19630" customFormat="1" x14ac:dyDescent="0.35"/>
    <row r="19631" customFormat="1" x14ac:dyDescent="0.35"/>
    <row r="19632" customFormat="1" x14ac:dyDescent="0.35"/>
    <row r="19633" customFormat="1" x14ac:dyDescent="0.35"/>
    <row r="19634" customFormat="1" x14ac:dyDescent="0.35"/>
    <row r="19635" customFormat="1" x14ac:dyDescent="0.35"/>
    <row r="19636" customFormat="1" x14ac:dyDescent="0.35"/>
    <row r="19637" customFormat="1" x14ac:dyDescent="0.35"/>
    <row r="19638" customFormat="1" x14ac:dyDescent="0.35"/>
    <row r="19639" customFormat="1" x14ac:dyDescent="0.35"/>
    <row r="19640" customFormat="1" x14ac:dyDescent="0.35"/>
    <row r="19641" customFormat="1" x14ac:dyDescent="0.35"/>
    <row r="19642" customFormat="1" x14ac:dyDescent="0.35"/>
    <row r="19643" customFormat="1" x14ac:dyDescent="0.35"/>
    <row r="19644" customFormat="1" x14ac:dyDescent="0.35"/>
    <row r="19645" customFormat="1" x14ac:dyDescent="0.35"/>
    <row r="19646" customFormat="1" x14ac:dyDescent="0.35"/>
    <row r="19647" customFormat="1" x14ac:dyDescent="0.35"/>
    <row r="19648" customFormat="1" x14ac:dyDescent="0.35"/>
    <row r="19649" customFormat="1" x14ac:dyDescent="0.35"/>
    <row r="19650" customFormat="1" x14ac:dyDescent="0.35"/>
    <row r="19651" customFormat="1" x14ac:dyDescent="0.35"/>
    <row r="19652" customFormat="1" x14ac:dyDescent="0.35"/>
    <row r="19653" customFormat="1" x14ac:dyDescent="0.35"/>
    <row r="19654" customFormat="1" x14ac:dyDescent="0.35"/>
    <row r="19655" customFormat="1" x14ac:dyDescent="0.35"/>
    <row r="19656" customFormat="1" x14ac:dyDescent="0.35"/>
    <row r="19657" customFormat="1" x14ac:dyDescent="0.35"/>
    <row r="19658" customFormat="1" x14ac:dyDescent="0.35"/>
    <row r="19659" customFormat="1" x14ac:dyDescent="0.35"/>
    <row r="19660" customFormat="1" x14ac:dyDescent="0.35"/>
    <row r="19661" customFormat="1" x14ac:dyDescent="0.35"/>
    <row r="19662" customFormat="1" x14ac:dyDescent="0.35"/>
    <row r="19663" customFormat="1" x14ac:dyDescent="0.35"/>
    <row r="19664" customFormat="1" x14ac:dyDescent="0.35"/>
    <row r="19665" customFormat="1" x14ac:dyDescent="0.35"/>
    <row r="19666" customFormat="1" x14ac:dyDescent="0.35"/>
    <row r="19667" customFormat="1" x14ac:dyDescent="0.35"/>
    <row r="19668" customFormat="1" x14ac:dyDescent="0.35"/>
    <row r="19669" customFormat="1" x14ac:dyDescent="0.35"/>
    <row r="19670" customFormat="1" x14ac:dyDescent="0.35"/>
    <row r="19671" customFormat="1" x14ac:dyDescent="0.35"/>
    <row r="19672" customFormat="1" x14ac:dyDescent="0.35"/>
    <row r="19673" customFormat="1" x14ac:dyDescent="0.35"/>
    <row r="19674" customFormat="1" x14ac:dyDescent="0.35"/>
    <row r="19675" customFormat="1" x14ac:dyDescent="0.35"/>
    <row r="19676" customFormat="1" x14ac:dyDescent="0.35"/>
    <row r="19677" customFormat="1" x14ac:dyDescent="0.35"/>
    <row r="19678" customFormat="1" x14ac:dyDescent="0.35"/>
    <row r="19679" customFormat="1" x14ac:dyDescent="0.35"/>
    <row r="19680" customFormat="1" x14ac:dyDescent="0.35"/>
    <row r="19681" customFormat="1" x14ac:dyDescent="0.35"/>
    <row r="19682" customFormat="1" x14ac:dyDescent="0.35"/>
    <row r="19683" customFormat="1" x14ac:dyDescent="0.35"/>
    <row r="19684" customFormat="1" x14ac:dyDescent="0.35"/>
    <row r="19685" customFormat="1" x14ac:dyDescent="0.35"/>
    <row r="19686" customFormat="1" x14ac:dyDescent="0.35"/>
    <row r="19687" customFormat="1" x14ac:dyDescent="0.35"/>
    <row r="19688" customFormat="1" x14ac:dyDescent="0.35"/>
    <row r="19689" customFormat="1" x14ac:dyDescent="0.35"/>
    <row r="19690" customFormat="1" x14ac:dyDescent="0.35"/>
    <row r="19691" customFormat="1" x14ac:dyDescent="0.35"/>
    <row r="19692" customFormat="1" x14ac:dyDescent="0.35"/>
    <row r="19693" customFormat="1" x14ac:dyDescent="0.35"/>
    <row r="19694" customFormat="1" x14ac:dyDescent="0.35"/>
    <row r="19695" customFormat="1" x14ac:dyDescent="0.35"/>
    <row r="19696" customFormat="1" x14ac:dyDescent="0.35"/>
    <row r="19697" customFormat="1" x14ac:dyDescent="0.35"/>
    <row r="19698" customFormat="1" x14ac:dyDescent="0.35"/>
    <row r="19699" customFormat="1" x14ac:dyDescent="0.35"/>
    <row r="19700" customFormat="1" x14ac:dyDescent="0.35"/>
    <row r="19701" customFormat="1" x14ac:dyDescent="0.35"/>
    <row r="19702" customFormat="1" x14ac:dyDescent="0.35"/>
    <row r="19703" customFormat="1" x14ac:dyDescent="0.35"/>
    <row r="19704" customFormat="1" x14ac:dyDescent="0.35"/>
    <row r="19705" customFormat="1" x14ac:dyDescent="0.35"/>
    <row r="19706" customFormat="1" x14ac:dyDescent="0.35"/>
    <row r="19707" customFormat="1" x14ac:dyDescent="0.35"/>
    <row r="19708" customFormat="1" x14ac:dyDescent="0.35"/>
    <row r="19709" customFormat="1" x14ac:dyDescent="0.35"/>
    <row r="19710" customFormat="1" x14ac:dyDescent="0.35"/>
    <row r="19711" customFormat="1" x14ac:dyDescent="0.35"/>
    <row r="19712" customFormat="1" x14ac:dyDescent="0.35"/>
    <row r="19713" customFormat="1" x14ac:dyDescent="0.35"/>
    <row r="19714" customFormat="1" x14ac:dyDescent="0.35"/>
    <row r="19715" customFormat="1" x14ac:dyDescent="0.35"/>
    <row r="19716" customFormat="1" x14ac:dyDescent="0.35"/>
    <row r="19717" customFormat="1" x14ac:dyDescent="0.35"/>
    <row r="19718" customFormat="1" x14ac:dyDescent="0.35"/>
    <row r="19719" customFormat="1" x14ac:dyDescent="0.35"/>
    <row r="19720" customFormat="1" x14ac:dyDescent="0.35"/>
    <row r="19721" customFormat="1" x14ac:dyDescent="0.35"/>
    <row r="19722" customFormat="1" x14ac:dyDescent="0.35"/>
    <row r="19723" customFormat="1" x14ac:dyDescent="0.35"/>
    <row r="19724" customFormat="1" x14ac:dyDescent="0.35"/>
    <row r="19725" customFormat="1" x14ac:dyDescent="0.35"/>
    <row r="19726" customFormat="1" x14ac:dyDescent="0.35"/>
    <row r="19727" customFormat="1" x14ac:dyDescent="0.35"/>
    <row r="19728" customFormat="1" x14ac:dyDescent="0.35"/>
    <row r="19729" customFormat="1" x14ac:dyDescent="0.35"/>
    <row r="19730" customFormat="1" x14ac:dyDescent="0.35"/>
    <row r="19731" customFormat="1" x14ac:dyDescent="0.35"/>
    <row r="19732" customFormat="1" x14ac:dyDescent="0.35"/>
    <row r="19733" customFormat="1" x14ac:dyDescent="0.35"/>
    <row r="19734" customFormat="1" x14ac:dyDescent="0.35"/>
    <row r="19735" customFormat="1" x14ac:dyDescent="0.35"/>
    <row r="19736" customFormat="1" x14ac:dyDescent="0.35"/>
    <row r="19737" customFormat="1" x14ac:dyDescent="0.35"/>
    <row r="19738" customFormat="1" x14ac:dyDescent="0.35"/>
    <row r="19739" customFormat="1" x14ac:dyDescent="0.35"/>
    <row r="19740" customFormat="1" x14ac:dyDescent="0.35"/>
    <row r="19741" customFormat="1" x14ac:dyDescent="0.35"/>
    <row r="19742" customFormat="1" x14ac:dyDescent="0.35"/>
    <row r="19743" customFormat="1" x14ac:dyDescent="0.35"/>
    <row r="19744" customFormat="1" x14ac:dyDescent="0.35"/>
    <row r="19745" customFormat="1" x14ac:dyDescent="0.35"/>
    <row r="19746" customFormat="1" x14ac:dyDescent="0.35"/>
    <row r="19747" customFormat="1" x14ac:dyDescent="0.35"/>
    <row r="19748" customFormat="1" x14ac:dyDescent="0.35"/>
    <row r="19749" customFormat="1" x14ac:dyDescent="0.35"/>
    <row r="19750" customFormat="1" x14ac:dyDescent="0.35"/>
    <row r="19751" customFormat="1" x14ac:dyDescent="0.35"/>
    <row r="19752" customFormat="1" x14ac:dyDescent="0.35"/>
    <row r="19753" customFormat="1" x14ac:dyDescent="0.35"/>
    <row r="19754" customFormat="1" x14ac:dyDescent="0.35"/>
    <row r="19755" customFormat="1" x14ac:dyDescent="0.35"/>
    <row r="19756" customFormat="1" x14ac:dyDescent="0.35"/>
    <row r="19757" customFormat="1" x14ac:dyDescent="0.35"/>
    <row r="19758" customFormat="1" x14ac:dyDescent="0.35"/>
    <row r="19759" customFormat="1" x14ac:dyDescent="0.35"/>
    <row r="19760" customFormat="1" x14ac:dyDescent="0.35"/>
    <row r="19761" customFormat="1" x14ac:dyDescent="0.35"/>
    <row r="19762" customFormat="1" x14ac:dyDescent="0.35"/>
    <row r="19763" customFormat="1" x14ac:dyDescent="0.35"/>
    <row r="19764" customFormat="1" x14ac:dyDescent="0.35"/>
    <row r="19765" customFormat="1" x14ac:dyDescent="0.35"/>
    <row r="19766" customFormat="1" x14ac:dyDescent="0.35"/>
    <row r="19767" customFormat="1" x14ac:dyDescent="0.35"/>
    <row r="19768" customFormat="1" x14ac:dyDescent="0.35"/>
    <row r="19769" customFormat="1" x14ac:dyDescent="0.35"/>
    <row r="19770" customFormat="1" x14ac:dyDescent="0.35"/>
    <row r="19771" customFormat="1" x14ac:dyDescent="0.35"/>
    <row r="19772" customFormat="1" x14ac:dyDescent="0.35"/>
    <row r="19773" customFormat="1" x14ac:dyDescent="0.35"/>
    <row r="19774" customFormat="1" x14ac:dyDescent="0.35"/>
    <row r="19775" customFormat="1" x14ac:dyDescent="0.35"/>
    <row r="19776" customFormat="1" x14ac:dyDescent="0.35"/>
    <row r="19777" customFormat="1" x14ac:dyDescent="0.35"/>
    <row r="19778" customFormat="1" x14ac:dyDescent="0.35"/>
    <row r="19779" customFormat="1" x14ac:dyDescent="0.35"/>
    <row r="19780" customFormat="1" x14ac:dyDescent="0.35"/>
    <row r="19781" customFormat="1" x14ac:dyDescent="0.35"/>
    <row r="19782" customFormat="1" x14ac:dyDescent="0.35"/>
    <row r="19783" customFormat="1" x14ac:dyDescent="0.35"/>
    <row r="19784" customFormat="1" x14ac:dyDescent="0.35"/>
    <row r="19785" customFormat="1" x14ac:dyDescent="0.35"/>
    <row r="19786" customFormat="1" x14ac:dyDescent="0.35"/>
    <row r="19787" customFormat="1" x14ac:dyDescent="0.35"/>
    <row r="19788" customFormat="1" x14ac:dyDescent="0.35"/>
    <row r="19789" customFormat="1" x14ac:dyDescent="0.35"/>
    <row r="19790" customFormat="1" x14ac:dyDescent="0.35"/>
    <row r="19791" customFormat="1" x14ac:dyDescent="0.35"/>
    <row r="19792" customFormat="1" x14ac:dyDescent="0.35"/>
    <row r="19793" customFormat="1" x14ac:dyDescent="0.35"/>
    <row r="19794" customFormat="1" x14ac:dyDescent="0.35"/>
    <row r="19795" customFormat="1" x14ac:dyDescent="0.35"/>
    <row r="19796" customFormat="1" x14ac:dyDescent="0.35"/>
    <row r="19797" customFormat="1" x14ac:dyDescent="0.35"/>
    <row r="19798" customFormat="1" x14ac:dyDescent="0.35"/>
    <row r="19799" customFormat="1" x14ac:dyDescent="0.35"/>
    <row r="19800" customFormat="1" x14ac:dyDescent="0.35"/>
    <row r="19801" customFormat="1" x14ac:dyDescent="0.35"/>
    <row r="19802" customFormat="1" x14ac:dyDescent="0.35"/>
    <row r="19803" customFormat="1" x14ac:dyDescent="0.35"/>
    <row r="19804" customFormat="1" x14ac:dyDescent="0.35"/>
    <row r="19805" customFormat="1" x14ac:dyDescent="0.35"/>
    <row r="19806" customFormat="1" x14ac:dyDescent="0.35"/>
    <row r="19807" customFormat="1" x14ac:dyDescent="0.35"/>
    <row r="19808" customFormat="1" x14ac:dyDescent="0.35"/>
    <row r="19809" customFormat="1" x14ac:dyDescent="0.35"/>
    <row r="19810" customFormat="1" x14ac:dyDescent="0.35"/>
    <row r="19811" customFormat="1" x14ac:dyDescent="0.35"/>
    <row r="19812" customFormat="1" x14ac:dyDescent="0.35"/>
    <row r="19813" customFormat="1" x14ac:dyDescent="0.35"/>
    <row r="19814" customFormat="1" x14ac:dyDescent="0.35"/>
    <row r="19815" customFormat="1" x14ac:dyDescent="0.35"/>
    <row r="19816" customFormat="1" x14ac:dyDescent="0.35"/>
    <row r="19817" customFormat="1" x14ac:dyDescent="0.35"/>
    <row r="19818" customFormat="1" x14ac:dyDescent="0.35"/>
    <row r="19819" customFormat="1" x14ac:dyDescent="0.35"/>
    <row r="19820" customFormat="1" x14ac:dyDescent="0.35"/>
    <row r="19821" customFormat="1" x14ac:dyDescent="0.35"/>
    <row r="19822" customFormat="1" x14ac:dyDescent="0.35"/>
    <row r="19823" customFormat="1" x14ac:dyDescent="0.35"/>
    <row r="19824" customFormat="1" x14ac:dyDescent="0.35"/>
    <row r="19825" customFormat="1" x14ac:dyDescent="0.35"/>
    <row r="19826" customFormat="1" x14ac:dyDescent="0.35"/>
    <row r="19827" customFormat="1" x14ac:dyDescent="0.35"/>
    <row r="19828" customFormat="1" x14ac:dyDescent="0.35"/>
    <row r="19829" customFormat="1" x14ac:dyDescent="0.35"/>
    <row r="19830" customFormat="1" x14ac:dyDescent="0.35"/>
    <row r="19831" customFormat="1" x14ac:dyDescent="0.35"/>
    <row r="19832" customFormat="1" x14ac:dyDescent="0.35"/>
    <row r="19833" customFormat="1" x14ac:dyDescent="0.35"/>
    <row r="19834" customFormat="1" x14ac:dyDescent="0.35"/>
    <row r="19835" customFormat="1" x14ac:dyDescent="0.35"/>
    <row r="19836" customFormat="1" x14ac:dyDescent="0.35"/>
    <row r="19837" customFormat="1" x14ac:dyDescent="0.35"/>
    <row r="19838" customFormat="1" x14ac:dyDescent="0.35"/>
    <row r="19839" customFormat="1" x14ac:dyDescent="0.35"/>
    <row r="19840" customFormat="1" x14ac:dyDescent="0.35"/>
    <row r="19841" customFormat="1" x14ac:dyDescent="0.35"/>
    <row r="19842" customFormat="1" x14ac:dyDescent="0.35"/>
    <row r="19843" customFormat="1" x14ac:dyDescent="0.35"/>
    <row r="19844" customFormat="1" x14ac:dyDescent="0.35"/>
    <row r="19845" customFormat="1" x14ac:dyDescent="0.35"/>
    <row r="19846" customFormat="1" x14ac:dyDescent="0.35"/>
    <row r="19847" customFormat="1" x14ac:dyDescent="0.35"/>
    <row r="19848" customFormat="1" x14ac:dyDescent="0.35"/>
    <row r="19849" customFormat="1" x14ac:dyDescent="0.35"/>
    <row r="19850" customFormat="1" x14ac:dyDescent="0.35"/>
    <row r="19851" customFormat="1" x14ac:dyDescent="0.35"/>
    <row r="19852" customFormat="1" x14ac:dyDescent="0.35"/>
    <row r="19853" customFormat="1" x14ac:dyDescent="0.35"/>
    <row r="19854" customFormat="1" x14ac:dyDescent="0.35"/>
    <row r="19855" customFormat="1" x14ac:dyDescent="0.35"/>
    <row r="19856" customFormat="1" x14ac:dyDescent="0.35"/>
    <row r="19857" customFormat="1" x14ac:dyDescent="0.35"/>
    <row r="19858" customFormat="1" x14ac:dyDescent="0.35"/>
    <row r="19859" customFormat="1" x14ac:dyDescent="0.35"/>
    <row r="19860" customFormat="1" x14ac:dyDescent="0.35"/>
    <row r="19861" customFormat="1" x14ac:dyDescent="0.35"/>
    <row r="19862" customFormat="1" x14ac:dyDescent="0.35"/>
    <row r="19863" customFormat="1" x14ac:dyDescent="0.35"/>
    <row r="19864" customFormat="1" x14ac:dyDescent="0.35"/>
    <row r="19865" customFormat="1" x14ac:dyDescent="0.35"/>
    <row r="19866" customFormat="1" x14ac:dyDescent="0.35"/>
    <row r="19867" customFormat="1" x14ac:dyDescent="0.35"/>
    <row r="19868" customFormat="1" x14ac:dyDescent="0.35"/>
    <row r="19869" customFormat="1" x14ac:dyDescent="0.35"/>
    <row r="19870" customFormat="1" x14ac:dyDescent="0.35"/>
    <row r="19871" customFormat="1" x14ac:dyDescent="0.35"/>
    <row r="19872" customFormat="1" x14ac:dyDescent="0.35"/>
    <row r="19873" customFormat="1" x14ac:dyDescent="0.35"/>
    <row r="19874" customFormat="1" x14ac:dyDescent="0.35"/>
    <row r="19875" customFormat="1" x14ac:dyDescent="0.35"/>
    <row r="19876" customFormat="1" x14ac:dyDescent="0.35"/>
    <row r="19877" customFormat="1" x14ac:dyDescent="0.35"/>
    <row r="19878" customFormat="1" x14ac:dyDescent="0.35"/>
    <row r="19879" customFormat="1" x14ac:dyDescent="0.35"/>
    <row r="19880" customFormat="1" x14ac:dyDescent="0.35"/>
    <row r="19881" customFormat="1" x14ac:dyDescent="0.35"/>
    <row r="19882" customFormat="1" x14ac:dyDescent="0.35"/>
    <row r="19883" customFormat="1" x14ac:dyDescent="0.35"/>
    <row r="19884" customFormat="1" x14ac:dyDescent="0.35"/>
    <row r="19885" customFormat="1" x14ac:dyDescent="0.35"/>
    <row r="19886" customFormat="1" x14ac:dyDescent="0.35"/>
    <row r="19887" customFormat="1" x14ac:dyDescent="0.35"/>
    <row r="19888" customFormat="1" x14ac:dyDescent="0.35"/>
    <row r="19889" customFormat="1" x14ac:dyDescent="0.35"/>
    <row r="19890" customFormat="1" x14ac:dyDescent="0.35"/>
    <row r="19891" customFormat="1" x14ac:dyDescent="0.35"/>
    <row r="19892" customFormat="1" x14ac:dyDescent="0.35"/>
    <row r="19893" customFormat="1" x14ac:dyDescent="0.35"/>
    <row r="19894" customFormat="1" x14ac:dyDescent="0.35"/>
    <row r="19895" customFormat="1" x14ac:dyDescent="0.35"/>
    <row r="19896" customFormat="1" x14ac:dyDescent="0.35"/>
    <row r="19897" customFormat="1" x14ac:dyDescent="0.35"/>
    <row r="19898" customFormat="1" x14ac:dyDescent="0.35"/>
    <row r="19899" customFormat="1" x14ac:dyDescent="0.35"/>
    <row r="19900" customFormat="1" x14ac:dyDescent="0.35"/>
    <row r="19901" customFormat="1" x14ac:dyDescent="0.35"/>
    <row r="19902" customFormat="1" x14ac:dyDescent="0.35"/>
    <row r="19903" customFormat="1" x14ac:dyDescent="0.35"/>
    <row r="19904" customFormat="1" x14ac:dyDescent="0.35"/>
    <row r="19905" customFormat="1" x14ac:dyDescent="0.35"/>
    <row r="19906" customFormat="1" x14ac:dyDescent="0.35"/>
    <row r="19907" customFormat="1" x14ac:dyDescent="0.35"/>
    <row r="19908" customFormat="1" x14ac:dyDescent="0.35"/>
    <row r="19909" customFormat="1" x14ac:dyDescent="0.35"/>
    <row r="19910" customFormat="1" x14ac:dyDescent="0.35"/>
    <row r="19911" customFormat="1" x14ac:dyDescent="0.35"/>
    <row r="19912" customFormat="1" x14ac:dyDescent="0.35"/>
    <row r="19913" customFormat="1" x14ac:dyDescent="0.35"/>
    <row r="19914" customFormat="1" x14ac:dyDescent="0.35"/>
    <row r="19915" customFormat="1" x14ac:dyDescent="0.35"/>
    <row r="19916" customFormat="1" x14ac:dyDescent="0.35"/>
    <row r="19917" customFormat="1" x14ac:dyDescent="0.35"/>
    <row r="19918" customFormat="1" x14ac:dyDescent="0.35"/>
    <row r="19919" customFormat="1" x14ac:dyDescent="0.35"/>
    <row r="19920" customFormat="1" x14ac:dyDescent="0.35"/>
    <row r="19921" customFormat="1" x14ac:dyDescent="0.35"/>
    <row r="19922" customFormat="1" x14ac:dyDescent="0.35"/>
    <row r="19923" customFormat="1" x14ac:dyDescent="0.35"/>
    <row r="19924" customFormat="1" x14ac:dyDescent="0.35"/>
    <row r="19925" customFormat="1" x14ac:dyDescent="0.35"/>
    <row r="19926" customFormat="1" x14ac:dyDescent="0.35"/>
    <row r="19927" customFormat="1" x14ac:dyDescent="0.35"/>
    <row r="19928" customFormat="1" x14ac:dyDescent="0.35"/>
    <row r="19929" customFormat="1" x14ac:dyDescent="0.35"/>
    <row r="19930" customFormat="1" x14ac:dyDescent="0.35"/>
    <row r="19931" customFormat="1" x14ac:dyDescent="0.35"/>
    <row r="19932" customFormat="1" x14ac:dyDescent="0.35"/>
    <row r="19933" customFormat="1" x14ac:dyDescent="0.35"/>
    <row r="19934" customFormat="1" x14ac:dyDescent="0.35"/>
    <row r="19935" customFormat="1" x14ac:dyDescent="0.35"/>
    <row r="19936" customFormat="1" x14ac:dyDescent="0.35"/>
    <row r="19937" customFormat="1" x14ac:dyDescent="0.35"/>
    <row r="19938" customFormat="1" x14ac:dyDescent="0.35"/>
    <row r="19939" customFormat="1" x14ac:dyDescent="0.35"/>
    <row r="19940" customFormat="1" x14ac:dyDescent="0.35"/>
    <row r="19941" customFormat="1" x14ac:dyDescent="0.35"/>
    <row r="19942" customFormat="1" x14ac:dyDescent="0.35"/>
    <row r="19943" customFormat="1" x14ac:dyDescent="0.35"/>
    <row r="19944" customFormat="1" x14ac:dyDescent="0.35"/>
    <row r="19945" customFormat="1" x14ac:dyDescent="0.35"/>
    <row r="19946" customFormat="1" x14ac:dyDescent="0.35"/>
    <row r="19947" customFormat="1" x14ac:dyDescent="0.35"/>
    <row r="19948" customFormat="1" x14ac:dyDescent="0.35"/>
    <row r="19949" customFormat="1" x14ac:dyDescent="0.35"/>
    <row r="19950" customFormat="1" x14ac:dyDescent="0.35"/>
    <row r="19951" customFormat="1" x14ac:dyDescent="0.35"/>
    <row r="19952" customFormat="1" x14ac:dyDescent="0.35"/>
    <row r="19953" customFormat="1" x14ac:dyDescent="0.35"/>
    <row r="19954" customFormat="1" x14ac:dyDescent="0.35"/>
    <row r="19955" customFormat="1" x14ac:dyDescent="0.35"/>
    <row r="19956" customFormat="1" x14ac:dyDescent="0.35"/>
    <row r="19957" customFormat="1" x14ac:dyDescent="0.35"/>
    <row r="19958" customFormat="1" x14ac:dyDescent="0.35"/>
    <row r="19959" customFormat="1" x14ac:dyDescent="0.35"/>
    <row r="19960" customFormat="1" x14ac:dyDescent="0.35"/>
    <row r="19961" customFormat="1" x14ac:dyDescent="0.35"/>
    <row r="19962" customFormat="1" x14ac:dyDescent="0.35"/>
    <row r="19963" customFormat="1" x14ac:dyDescent="0.35"/>
    <row r="19964" customFormat="1" x14ac:dyDescent="0.35"/>
    <row r="19965" customFormat="1" x14ac:dyDescent="0.35"/>
    <row r="19966" customFormat="1" x14ac:dyDescent="0.35"/>
    <row r="19967" customFormat="1" x14ac:dyDescent="0.35"/>
    <row r="19968" customFormat="1" x14ac:dyDescent="0.35"/>
    <row r="19969" customFormat="1" x14ac:dyDescent="0.35"/>
    <row r="19970" customFormat="1" x14ac:dyDescent="0.35"/>
    <row r="19971" customFormat="1" x14ac:dyDescent="0.35"/>
    <row r="19972" customFormat="1" x14ac:dyDescent="0.35"/>
    <row r="19973" customFormat="1" x14ac:dyDescent="0.35"/>
    <row r="19974" customFormat="1" x14ac:dyDescent="0.35"/>
    <row r="19975" customFormat="1" x14ac:dyDescent="0.35"/>
    <row r="19976" customFormat="1" x14ac:dyDescent="0.35"/>
    <row r="19977" customFormat="1" x14ac:dyDescent="0.35"/>
    <row r="19978" customFormat="1" x14ac:dyDescent="0.35"/>
    <row r="19979" customFormat="1" x14ac:dyDescent="0.35"/>
    <row r="19980" customFormat="1" x14ac:dyDescent="0.35"/>
    <row r="19981" customFormat="1" x14ac:dyDescent="0.35"/>
    <row r="19982" customFormat="1" x14ac:dyDescent="0.35"/>
    <row r="19983" customFormat="1" x14ac:dyDescent="0.35"/>
    <row r="19984" customFormat="1" x14ac:dyDescent="0.35"/>
    <row r="19985" customFormat="1" x14ac:dyDescent="0.35"/>
    <row r="19986" customFormat="1" x14ac:dyDescent="0.35"/>
    <row r="19987" customFormat="1" x14ac:dyDescent="0.35"/>
    <row r="19988" customFormat="1" x14ac:dyDescent="0.35"/>
    <row r="19989" customFormat="1" x14ac:dyDescent="0.35"/>
    <row r="19990" customFormat="1" x14ac:dyDescent="0.35"/>
    <row r="19991" customFormat="1" x14ac:dyDescent="0.35"/>
    <row r="19992" customFormat="1" x14ac:dyDescent="0.35"/>
    <row r="19993" customFormat="1" x14ac:dyDescent="0.35"/>
    <row r="19994" customFormat="1" x14ac:dyDescent="0.35"/>
    <row r="19995" customFormat="1" x14ac:dyDescent="0.35"/>
    <row r="19996" customFormat="1" x14ac:dyDescent="0.35"/>
    <row r="19997" customFormat="1" x14ac:dyDescent="0.35"/>
    <row r="19998" customFormat="1" x14ac:dyDescent="0.35"/>
    <row r="19999" customFormat="1" x14ac:dyDescent="0.35"/>
    <row r="20000" customFormat="1" x14ac:dyDescent="0.35"/>
    <row r="20001" customFormat="1" x14ac:dyDescent="0.35"/>
    <row r="20002" customFormat="1" x14ac:dyDescent="0.35"/>
    <row r="20003" customFormat="1" x14ac:dyDescent="0.35"/>
    <row r="20004" customFormat="1" x14ac:dyDescent="0.35"/>
    <row r="20005" customFormat="1" x14ac:dyDescent="0.35"/>
    <row r="20006" customFormat="1" x14ac:dyDescent="0.35"/>
    <row r="20007" customFormat="1" x14ac:dyDescent="0.35"/>
    <row r="20008" customFormat="1" x14ac:dyDescent="0.35"/>
    <row r="20009" customFormat="1" x14ac:dyDescent="0.35"/>
    <row r="20010" customFormat="1" x14ac:dyDescent="0.35"/>
    <row r="20011" customFormat="1" x14ac:dyDescent="0.35"/>
    <row r="20012" customFormat="1" x14ac:dyDescent="0.35"/>
    <row r="20013" customFormat="1" x14ac:dyDescent="0.35"/>
    <row r="20014" customFormat="1" x14ac:dyDescent="0.35"/>
    <row r="20015" customFormat="1" x14ac:dyDescent="0.35"/>
    <row r="20016" customFormat="1" x14ac:dyDescent="0.35"/>
    <row r="20017" customFormat="1" x14ac:dyDescent="0.35"/>
    <row r="20018" customFormat="1" x14ac:dyDescent="0.35"/>
    <row r="20019" customFormat="1" x14ac:dyDescent="0.35"/>
    <row r="20020" customFormat="1" x14ac:dyDescent="0.35"/>
    <row r="20021" customFormat="1" x14ac:dyDescent="0.35"/>
    <row r="20022" customFormat="1" x14ac:dyDescent="0.35"/>
    <row r="20023" customFormat="1" x14ac:dyDescent="0.35"/>
    <row r="20024" customFormat="1" x14ac:dyDescent="0.35"/>
    <row r="20025" customFormat="1" x14ac:dyDescent="0.35"/>
    <row r="20026" customFormat="1" x14ac:dyDescent="0.35"/>
    <row r="20027" customFormat="1" x14ac:dyDescent="0.35"/>
    <row r="20028" customFormat="1" x14ac:dyDescent="0.35"/>
    <row r="20029" customFormat="1" x14ac:dyDescent="0.35"/>
    <row r="20030" customFormat="1" x14ac:dyDescent="0.35"/>
    <row r="20031" customFormat="1" x14ac:dyDescent="0.35"/>
    <row r="20032" customFormat="1" x14ac:dyDescent="0.35"/>
    <row r="20033" customFormat="1" x14ac:dyDescent="0.35"/>
    <row r="20034" customFormat="1" x14ac:dyDescent="0.35"/>
    <row r="20035" customFormat="1" x14ac:dyDescent="0.35"/>
    <row r="20036" customFormat="1" x14ac:dyDescent="0.35"/>
    <row r="20037" customFormat="1" x14ac:dyDescent="0.35"/>
    <row r="20038" customFormat="1" x14ac:dyDescent="0.35"/>
    <row r="20039" customFormat="1" x14ac:dyDescent="0.35"/>
    <row r="20040" customFormat="1" x14ac:dyDescent="0.35"/>
    <row r="20041" customFormat="1" x14ac:dyDescent="0.35"/>
    <row r="20042" customFormat="1" x14ac:dyDescent="0.35"/>
    <row r="20043" customFormat="1" x14ac:dyDescent="0.35"/>
    <row r="20044" customFormat="1" x14ac:dyDescent="0.35"/>
    <row r="20045" customFormat="1" x14ac:dyDescent="0.35"/>
    <row r="20046" customFormat="1" x14ac:dyDescent="0.35"/>
    <row r="20047" customFormat="1" x14ac:dyDescent="0.35"/>
    <row r="20048" customFormat="1" x14ac:dyDescent="0.35"/>
    <row r="20049" customFormat="1" x14ac:dyDescent="0.35"/>
    <row r="20050" customFormat="1" x14ac:dyDescent="0.35"/>
    <row r="20051" customFormat="1" x14ac:dyDescent="0.35"/>
    <row r="20052" customFormat="1" x14ac:dyDescent="0.35"/>
    <row r="20053" customFormat="1" x14ac:dyDescent="0.35"/>
    <row r="20054" customFormat="1" x14ac:dyDescent="0.35"/>
    <row r="20055" customFormat="1" x14ac:dyDescent="0.35"/>
    <row r="20056" customFormat="1" x14ac:dyDescent="0.35"/>
    <row r="20057" customFormat="1" x14ac:dyDescent="0.35"/>
    <row r="20058" customFormat="1" x14ac:dyDescent="0.35"/>
    <row r="20059" customFormat="1" x14ac:dyDescent="0.35"/>
    <row r="20060" customFormat="1" x14ac:dyDescent="0.35"/>
    <row r="20061" customFormat="1" x14ac:dyDescent="0.35"/>
    <row r="20062" customFormat="1" x14ac:dyDescent="0.35"/>
    <row r="20063" customFormat="1" x14ac:dyDescent="0.35"/>
    <row r="20064" customFormat="1" x14ac:dyDescent="0.35"/>
    <row r="20065" customFormat="1" x14ac:dyDescent="0.35"/>
    <row r="20066" customFormat="1" x14ac:dyDescent="0.35"/>
    <row r="20067" customFormat="1" x14ac:dyDescent="0.35"/>
    <row r="20068" customFormat="1" x14ac:dyDescent="0.35"/>
    <row r="20069" customFormat="1" x14ac:dyDescent="0.35"/>
    <row r="20070" customFormat="1" x14ac:dyDescent="0.35"/>
    <row r="20071" customFormat="1" x14ac:dyDescent="0.35"/>
    <row r="20072" customFormat="1" x14ac:dyDescent="0.35"/>
    <row r="20073" customFormat="1" x14ac:dyDescent="0.35"/>
    <row r="20074" customFormat="1" x14ac:dyDescent="0.35"/>
    <row r="20075" customFormat="1" x14ac:dyDescent="0.35"/>
    <row r="20076" customFormat="1" x14ac:dyDescent="0.35"/>
    <row r="20077" customFormat="1" x14ac:dyDescent="0.35"/>
    <row r="20078" customFormat="1" x14ac:dyDescent="0.35"/>
    <row r="20079" customFormat="1" x14ac:dyDescent="0.35"/>
    <row r="20080" customFormat="1" x14ac:dyDescent="0.35"/>
    <row r="20081" customFormat="1" x14ac:dyDescent="0.35"/>
    <row r="20082" customFormat="1" x14ac:dyDescent="0.35"/>
    <row r="20083" customFormat="1" x14ac:dyDescent="0.35"/>
    <row r="20084" customFormat="1" x14ac:dyDescent="0.35"/>
    <row r="20085" customFormat="1" x14ac:dyDescent="0.35"/>
    <row r="20086" customFormat="1" x14ac:dyDescent="0.35"/>
    <row r="20087" customFormat="1" x14ac:dyDescent="0.35"/>
    <row r="20088" customFormat="1" x14ac:dyDescent="0.35"/>
    <row r="20089" customFormat="1" x14ac:dyDescent="0.35"/>
    <row r="20090" customFormat="1" x14ac:dyDescent="0.35"/>
    <row r="20091" customFormat="1" x14ac:dyDescent="0.35"/>
    <row r="20092" customFormat="1" x14ac:dyDescent="0.35"/>
    <row r="20093" customFormat="1" x14ac:dyDescent="0.35"/>
    <row r="20094" customFormat="1" x14ac:dyDescent="0.35"/>
    <row r="20095" customFormat="1" x14ac:dyDescent="0.35"/>
    <row r="20096" customFormat="1" x14ac:dyDescent="0.35"/>
    <row r="20097" customFormat="1" x14ac:dyDescent="0.35"/>
    <row r="20098" customFormat="1" x14ac:dyDescent="0.35"/>
    <row r="20099" customFormat="1" x14ac:dyDescent="0.35"/>
    <row r="20100" customFormat="1" x14ac:dyDescent="0.35"/>
    <row r="20101" customFormat="1" x14ac:dyDescent="0.35"/>
    <row r="20102" customFormat="1" x14ac:dyDescent="0.35"/>
    <row r="20103" customFormat="1" x14ac:dyDescent="0.35"/>
    <row r="20104" customFormat="1" x14ac:dyDescent="0.35"/>
    <row r="20105" customFormat="1" x14ac:dyDescent="0.35"/>
    <row r="20106" customFormat="1" x14ac:dyDescent="0.35"/>
    <row r="20107" customFormat="1" x14ac:dyDescent="0.35"/>
    <row r="20108" customFormat="1" x14ac:dyDescent="0.35"/>
    <row r="20109" customFormat="1" x14ac:dyDescent="0.35"/>
    <row r="20110" customFormat="1" x14ac:dyDescent="0.35"/>
    <row r="20111" customFormat="1" x14ac:dyDescent="0.35"/>
    <row r="20112" customFormat="1" x14ac:dyDescent="0.35"/>
    <row r="20113" customFormat="1" x14ac:dyDescent="0.35"/>
    <row r="20114" customFormat="1" x14ac:dyDescent="0.35"/>
    <row r="20115" customFormat="1" x14ac:dyDescent="0.35"/>
    <row r="20116" customFormat="1" x14ac:dyDescent="0.35"/>
    <row r="20117" customFormat="1" x14ac:dyDescent="0.35"/>
    <row r="20118" customFormat="1" x14ac:dyDescent="0.35"/>
    <row r="20119" customFormat="1" x14ac:dyDescent="0.35"/>
    <row r="20120" customFormat="1" x14ac:dyDescent="0.35"/>
    <row r="20121" customFormat="1" x14ac:dyDescent="0.35"/>
    <row r="20122" customFormat="1" x14ac:dyDescent="0.35"/>
    <row r="20123" customFormat="1" x14ac:dyDescent="0.35"/>
    <row r="20124" customFormat="1" x14ac:dyDescent="0.35"/>
    <row r="20125" customFormat="1" x14ac:dyDescent="0.35"/>
    <row r="20126" customFormat="1" x14ac:dyDescent="0.35"/>
    <row r="20127" customFormat="1" x14ac:dyDescent="0.35"/>
    <row r="20128" customFormat="1" x14ac:dyDescent="0.35"/>
    <row r="20129" customFormat="1" x14ac:dyDescent="0.35"/>
    <row r="20130" customFormat="1" x14ac:dyDescent="0.35"/>
    <row r="20131" customFormat="1" x14ac:dyDescent="0.35"/>
    <row r="20132" customFormat="1" x14ac:dyDescent="0.35"/>
    <row r="20133" customFormat="1" x14ac:dyDescent="0.35"/>
    <row r="20134" customFormat="1" x14ac:dyDescent="0.35"/>
    <row r="20135" customFormat="1" x14ac:dyDescent="0.35"/>
    <row r="20136" customFormat="1" x14ac:dyDescent="0.35"/>
    <row r="20137" customFormat="1" x14ac:dyDescent="0.35"/>
    <row r="20138" customFormat="1" x14ac:dyDescent="0.35"/>
    <row r="20139" customFormat="1" x14ac:dyDescent="0.35"/>
    <row r="20140" customFormat="1" x14ac:dyDescent="0.35"/>
    <row r="20141" customFormat="1" x14ac:dyDescent="0.35"/>
    <row r="20142" customFormat="1" x14ac:dyDescent="0.35"/>
    <row r="20143" customFormat="1" x14ac:dyDescent="0.35"/>
    <row r="20144" customFormat="1" x14ac:dyDescent="0.35"/>
    <row r="20145" customFormat="1" x14ac:dyDescent="0.35"/>
    <row r="20146" customFormat="1" x14ac:dyDescent="0.35"/>
    <row r="20147" customFormat="1" x14ac:dyDescent="0.35"/>
    <row r="20148" customFormat="1" x14ac:dyDescent="0.35"/>
    <row r="20149" customFormat="1" x14ac:dyDescent="0.35"/>
    <row r="20150" customFormat="1" x14ac:dyDescent="0.35"/>
    <row r="20151" customFormat="1" x14ac:dyDescent="0.35"/>
    <row r="20152" customFormat="1" x14ac:dyDescent="0.35"/>
    <row r="20153" customFormat="1" x14ac:dyDescent="0.35"/>
    <row r="20154" customFormat="1" x14ac:dyDescent="0.35"/>
    <row r="20155" customFormat="1" x14ac:dyDescent="0.35"/>
    <row r="20156" customFormat="1" x14ac:dyDescent="0.35"/>
    <row r="20157" customFormat="1" x14ac:dyDescent="0.35"/>
    <row r="20158" customFormat="1" x14ac:dyDescent="0.35"/>
    <row r="20159" customFormat="1" x14ac:dyDescent="0.35"/>
    <row r="20160" customFormat="1" x14ac:dyDescent="0.35"/>
    <row r="20161" customFormat="1" x14ac:dyDescent="0.35"/>
    <row r="20162" customFormat="1" x14ac:dyDescent="0.35"/>
    <row r="20163" customFormat="1" x14ac:dyDescent="0.35"/>
    <row r="20164" customFormat="1" x14ac:dyDescent="0.35"/>
    <row r="20165" customFormat="1" x14ac:dyDescent="0.35"/>
    <row r="20166" customFormat="1" x14ac:dyDescent="0.35"/>
    <row r="20167" customFormat="1" x14ac:dyDescent="0.35"/>
    <row r="20168" customFormat="1" x14ac:dyDescent="0.35"/>
    <row r="20169" customFormat="1" x14ac:dyDescent="0.35"/>
    <row r="20170" customFormat="1" x14ac:dyDescent="0.35"/>
    <row r="20171" customFormat="1" x14ac:dyDescent="0.35"/>
    <row r="20172" customFormat="1" x14ac:dyDescent="0.35"/>
    <row r="20173" customFormat="1" x14ac:dyDescent="0.35"/>
    <row r="20174" customFormat="1" x14ac:dyDescent="0.35"/>
    <row r="20175" customFormat="1" x14ac:dyDescent="0.35"/>
    <row r="20176" customFormat="1" x14ac:dyDescent="0.35"/>
    <row r="20177" customFormat="1" x14ac:dyDescent="0.35"/>
    <row r="20178" customFormat="1" x14ac:dyDescent="0.35"/>
    <row r="20179" customFormat="1" x14ac:dyDescent="0.35"/>
    <row r="20180" customFormat="1" x14ac:dyDescent="0.35"/>
    <row r="20181" customFormat="1" x14ac:dyDescent="0.35"/>
    <row r="20182" customFormat="1" x14ac:dyDescent="0.35"/>
    <row r="20183" customFormat="1" x14ac:dyDescent="0.35"/>
    <row r="20184" customFormat="1" x14ac:dyDescent="0.35"/>
    <row r="20185" customFormat="1" x14ac:dyDescent="0.35"/>
    <row r="20186" customFormat="1" x14ac:dyDescent="0.35"/>
    <row r="20187" customFormat="1" x14ac:dyDescent="0.35"/>
    <row r="20188" customFormat="1" x14ac:dyDescent="0.35"/>
    <row r="20189" customFormat="1" x14ac:dyDescent="0.35"/>
    <row r="20190" customFormat="1" x14ac:dyDescent="0.35"/>
    <row r="20191" customFormat="1" x14ac:dyDescent="0.35"/>
    <row r="20192" customFormat="1" x14ac:dyDescent="0.35"/>
    <row r="20193" customFormat="1" x14ac:dyDescent="0.35"/>
    <row r="20194" customFormat="1" x14ac:dyDescent="0.35"/>
    <row r="20195" customFormat="1" x14ac:dyDescent="0.35"/>
    <row r="20196" customFormat="1" x14ac:dyDescent="0.35"/>
    <row r="20197" customFormat="1" x14ac:dyDescent="0.35"/>
    <row r="20198" customFormat="1" x14ac:dyDescent="0.35"/>
    <row r="20199" customFormat="1" x14ac:dyDescent="0.35"/>
    <row r="20200" customFormat="1" x14ac:dyDescent="0.35"/>
    <row r="20201" customFormat="1" x14ac:dyDescent="0.35"/>
    <row r="20202" customFormat="1" x14ac:dyDescent="0.35"/>
    <row r="20203" customFormat="1" x14ac:dyDescent="0.35"/>
    <row r="20204" customFormat="1" x14ac:dyDescent="0.35"/>
    <row r="20205" customFormat="1" x14ac:dyDescent="0.35"/>
    <row r="20206" customFormat="1" x14ac:dyDescent="0.35"/>
    <row r="20207" customFormat="1" x14ac:dyDescent="0.35"/>
    <row r="20208" customFormat="1" x14ac:dyDescent="0.35"/>
    <row r="20209" customFormat="1" x14ac:dyDescent="0.35"/>
    <row r="20210" customFormat="1" x14ac:dyDescent="0.35"/>
    <row r="20211" customFormat="1" x14ac:dyDescent="0.35"/>
    <row r="20212" customFormat="1" x14ac:dyDescent="0.35"/>
    <row r="20213" customFormat="1" x14ac:dyDescent="0.35"/>
    <row r="20214" customFormat="1" x14ac:dyDescent="0.35"/>
    <row r="20215" customFormat="1" x14ac:dyDescent="0.35"/>
    <row r="20216" customFormat="1" x14ac:dyDescent="0.35"/>
    <row r="20217" customFormat="1" x14ac:dyDescent="0.35"/>
    <row r="20218" customFormat="1" x14ac:dyDescent="0.35"/>
    <row r="20219" customFormat="1" x14ac:dyDescent="0.35"/>
    <row r="20220" customFormat="1" x14ac:dyDescent="0.35"/>
    <row r="20221" customFormat="1" x14ac:dyDescent="0.35"/>
    <row r="20222" customFormat="1" x14ac:dyDescent="0.35"/>
    <row r="20223" customFormat="1" x14ac:dyDescent="0.35"/>
    <row r="20224" customFormat="1" x14ac:dyDescent="0.35"/>
    <row r="20225" customFormat="1" x14ac:dyDescent="0.35"/>
    <row r="20226" customFormat="1" x14ac:dyDescent="0.35"/>
    <row r="20227" customFormat="1" x14ac:dyDescent="0.35"/>
    <row r="20228" customFormat="1" x14ac:dyDescent="0.35"/>
    <row r="20229" customFormat="1" x14ac:dyDescent="0.35"/>
    <row r="20230" customFormat="1" x14ac:dyDescent="0.35"/>
    <row r="20231" customFormat="1" x14ac:dyDescent="0.35"/>
    <row r="20232" customFormat="1" x14ac:dyDescent="0.35"/>
    <row r="20233" customFormat="1" x14ac:dyDescent="0.35"/>
    <row r="20234" customFormat="1" x14ac:dyDescent="0.35"/>
    <row r="20235" customFormat="1" x14ac:dyDescent="0.35"/>
    <row r="20236" customFormat="1" x14ac:dyDescent="0.35"/>
    <row r="20237" customFormat="1" x14ac:dyDescent="0.35"/>
    <row r="20238" customFormat="1" x14ac:dyDescent="0.35"/>
    <row r="20239" customFormat="1" x14ac:dyDescent="0.35"/>
    <row r="20240" customFormat="1" x14ac:dyDescent="0.35"/>
    <row r="20241" customFormat="1" x14ac:dyDescent="0.35"/>
    <row r="20242" customFormat="1" x14ac:dyDescent="0.35"/>
    <row r="20243" customFormat="1" x14ac:dyDescent="0.35"/>
    <row r="20244" customFormat="1" x14ac:dyDescent="0.35"/>
    <row r="20245" customFormat="1" x14ac:dyDescent="0.35"/>
    <row r="20246" customFormat="1" x14ac:dyDescent="0.35"/>
    <row r="20247" customFormat="1" x14ac:dyDescent="0.35"/>
    <row r="20248" customFormat="1" x14ac:dyDescent="0.35"/>
    <row r="20249" customFormat="1" x14ac:dyDescent="0.35"/>
    <row r="20250" customFormat="1" x14ac:dyDescent="0.35"/>
    <row r="20251" customFormat="1" x14ac:dyDescent="0.35"/>
    <row r="20252" customFormat="1" x14ac:dyDescent="0.35"/>
    <row r="20253" customFormat="1" x14ac:dyDescent="0.35"/>
    <row r="20254" customFormat="1" x14ac:dyDescent="0.35"/>
    <row r="20255" customFormat="1" x14ac:dyDescent="0.35"/>
    <row r="20256" customFormat="1" x14ac:dyDescent="0.35"/>
    <row r="20257" customFormat="1" x14ac:dyDescent="0.35"/>
    <row r="20258" customFormat="1" x14ac:dyDescent="0.35"/>
    <row r="20259" customFormat="1" x14ac:dyDescent="0.35"/>
    <row r="20260" customFormat="1" x14ac:dyDescent="0.35"/>
    <row r="20261" customFormat="1" x14ac:dyDescent="0.35"/>
    <row r="20262" customFormat="1" x14ac:dyDescent="0.35"/>
    <row r="20263" customFormat="1" x14ac:dyDescent="0.35"/>
    <row r="20264" customFormat="1" x14ac:dyDescent="0.35"/>
    <row r="20265" customFormat="1" x14ac:dyDescent="0.35"/>
    <row r="20266" customFormat="1" x14ac:dyDescent="0.35"/>
    <row r="20267" customFormat="1" x14ac:dyDescent="0.35"/>
    <row r="20268" customFormat="1" x14ac:dyDescent="0.35"/>
    <row r="20269" customFormat="1" x14ac:dyDescent="0.35"/>
    <row r="20270" customFormat="1" x14ac:dyDescent="0.35"/>
    <row r="20271" customFormat="1" x14ac:dyDescent="0.35"/>
    <row r="20272" customFormat="1" x14ac:dyDescent="0.35"/>
    <row r="20273" customFormat="1" x14ac:dyDescent="0.35"/>
    <row r="20274" customFormat="1" x14ac:dyDescent="0.35"/>
    <row r="20275" customFormat="1" x14ac:dyDescent="0.35"/>
    <row r="20276" customFormat="1" x14ac:dyDescent="0.35"/>
    <row r="20277" customFormat="1" x14ac:dyDescent="0.35"/>
    <row r="20278" customFormat="1" x14ac:dyDescent="0.35"/>
    <row r="20279" customFormat="1" x14ac:dyDescent="0.35"/>
    <row r="20280" customFormat="1" x14ac:dyDescent="0.35"/>
    <row r="20281" customFormat="1" x14ac:dyDescent="0.35"/>
    <row r="20282" customFormat="1" x14ac:dyDescent="0.35"/>
    <row r="20283" customFormat="1" x14ac:dyDescent="0.35"/>
    <row r="20284" customFormat="1" x14ac:dyDescent="0.35"/>
    <row r="20285" customFormat="1" x14ac:dyDescent="0.35"/>
    <row r="20286" customFormat="1" x14ac:dyDescent="0.35"/>
    <row r="20287" customFormat="1" x14ac:dyDescent="0.35"/>
    <row r="20288" customFormat="1" x14ac:dyDescent="0.35"/>
    <row r="20289" customFormat="1" x14ac:dyDescent="0.35"/>
    <row r="20290" customFormat="1" x14ac:dyDescent="0.35"/>
    <row r="20291" customFormat="1" x14ac:dyDescent="0.35"/>
    <row r="20292" customFormat="1" x14ac:dyDescent="0.35"/>
    <row r="20293" customFormat="1" x14ac:dyDescent="0.35"/>
    <row r="20294" customFormat="1" x14ac:dyDescent="0.35"/>
    <row r="20295" customFormat="1" x14ac:dyDescent="0.35"/>
    <row r="20296" customFormat="1" x14ac:dyDescent="0.35"/>
    <row r="20297" customFormat="1" x14ac:dyDescent="0.35"/>
    <row r="20298" customFormat="1" x14ac:dyDescent="0.35"/>
    <row r="20299" customFormat="1" x14ac:dyDescent="0.35"/>
    <row r="20300" customFormat="1" x14ac:dyDescent="0.35"/>
    <row r="20301" customFormat="1" x14ac:dyDescent="0.35"/>
    <row r="20302" customFormat="1" x14ac:dyDescent="0.35"/>
    <row r="20303" customFormat="1" x14ac:dyDescent="0.35"/>
    <row r="20304" customFormat="1" x14ac:dyDescent="0.35"/>
    <row r="20305" customFormat="1" x14ac:dyDescent="0.35"/>
    <row r="20306" customFormat="1" x14ac:dyDescent="0.35"/>
    <row r="20307" customFormat="1" x14ac:dyDescent="0.35"/>
    <row r="20308" customFormat="1" x14ac:dyDescent="0.35"/>
    <row r="20309" customFormat="1" x14ac:dyDescent="0.35"/>
    <row r="20310" customFormat="1" x14ac:dyDescent="0.35"/>
    <row r="20311" customFormat="1" x14ac:dyDescent="0.35"/>
    <row r="20312" customFormat="1" x14ac:dyDescent="0.35"/>
    <row r="20313" customFormat="1" x14ac:dyDescent="0.35"/>
    <row r="20314" customFormat="1" x14ac:dyDescent="0.35"/>
    <row r="20315" customFormat="1" x14ac:dyDescent="0.35"/>
    <row r="20316" customFormat="1" x14ac:dyDescent="0.35"/>
    <row r="20317" customFormat="1" x14ac:dyDescent="0.35"/>
    <row r="20318" customFormat="1" x14ac:dyDescent="0.35"/>
    <row r="20319" customFormat="1" x14ac:dyDescent="0.35"/>
    <row r="20320" customFormat="1" x14ac:dyDescent="0.35"/>
    <row r="20321" customFormat="1" x14ac:dyDescent="0.35"/>
    <row r="20322" customFormat="1" x14ac:dyDescent="0.35"/>
    <row r="20323" customFormat="1" x14ac:dyDescent="0.35"/>
    <row r="20324" customFormat="1" x14ac:dyDescent="0.35"/>
    <row r="20325" customFormat="1" x14ac:dyDescent="0.35"/>
    <row r="20326" customFormat="1" x14ac:dyDescent="0.35"/>
    <row r="20327" customFormat="1" x14ac:dyDescent="0.35"/>
    <row r="20328" customFormat="1" x14ac:dyDescent="0.35"/>
    <row r="20329" customFormat="1" x14ac:dyDescent="0.35"/>
    <row r="20330" customFormat="1" x14ac:dyDescent="0.35"/>
    <row r="20331" customFormat="1" x14ac:dyDescent="0.35"/>
    <row r="20332" customFormat="1" x14ac:dyDescent="0.35"/>
    <row r="20333" customFormat="1" x14ac:dyDescent="0.35"/>
    <row r="20334" customFormat="1" x14ac:dyDescent="0.35"/>
    <row r="20335" customFormat="1" x14ac:dyDescent="0.35"/>
    <row r="20336" customFormat="1" x14ac:dyDescent="0.35"/>
    <row r="20337" customFormat="1" x14ac:dyDescent="0.35"/>
    <row r="20338" customFormat="1" x14ac:dyDescent="0.35"/>
    <row r="20339" customFormat="1" x14ac:dyDescent="0.35"/>
    <row r="20340" customFormat="1" x14ac:dyDescent="0.35"/>
    <row r="20341" customFormat="1" x14ac:dyDescent="0.35"/>
    <row r="20342" customFormat="1" x14ac:dyDescent="0.35"/>
    <row r="20343" customFormat="1" x14ac:dyDescent="0.35"/>
    <row r="20344" customFormat="1" x14ac:dyDescent="0.35"/>
    <row r="20345" customFormat="1" x14ac:dyDescent="0.35"/>
    <row r="20346" customFormat="1" x14ac:dyDescent="0.35"/>
    <row r="20347" customFormat="1" x14ac:dyDescent="0.35"/>
    <row r="20348" customFormat="1" x14ac:dyDescent="0.35"/>
    <row r="20349" customFormat="1" x14ac:dyDescent="0.35"/>
    <row r="20350" customFormat="1" x14ac:dyDescent="0.35"/>
    <row r="20351" customFormat="1" x14ac:dyDescent="0.35"/>
    <row r="20352" customFormat="1" x14ac:dyDescent="0.35"/>
    <row r="20353" customFormat="1" x14ac:dyDescent="0.35"/>
    <row r="20354" customFormat="1" x14ac:dyDescent="0.35"/>
    <row r="20355" customFormat="1" x14ac:dyDescent="0.35"/>
    <row r="20356" customFormat="1" x14ac:dyDescent="0.35"/>
    <row r="20357" customFormat="1" x14ac:dyDescent="0.35"/>
    <row r="20358" customFormat="1" x14ac:dyDescent="0.35"/>
    <row r="20359" customFormat="1" x14ac:dyDescent="0.35"/>
    <row r="20360" customFormat="1" x14ac:dyDescent="0.35"/>
    <row r="20361" customFormat="1" x14ac:dyDescent="0.35"/>
    <row r="20362" customFormat="1" x14ac:dyDescent="0.35"/>
    <row r="20363" customFormat="1" x14ac:dyDescent="0.35"/>
    <row r="20364" customFormat="1" x14ac:dyDescent="0.35"/>
    <row r="20365" customFormat="1" x14ac:dyDescent="0.35"/>
    <row r="20366" customFormat="1" x14ac:dyDescent="0.35"/>
    <row r="20367" customFormat="1" x14ac:dyDescent="0.35"/>
    <row r="20368" customFormat="1" x14ac:dyDescent="0.35"/>
    <row r="20369" customFormat="1" x14ac:dyDescent="0.35"/>
    <row r="20370" customFormat="1" x14ac:dyDescent="0.35"/>
    <row r="20371" customFormat="1" x14ac:dyDescent="0.35"/>
    <row r="20372" customFormat="1" x14ac:dyDescent="0.35"/>
    <row r="20373" customFormat="1" x14ac:dyDescent="0.35"/>
    <row r="20374" customFormat="1" x14ac:dyDescent="0.35"/>
    <row r="20375" customFormat="1" x14ac:dyDescent="0.35"/>
    <row r="20376" customFormat="1" x14ac:dyDescent="0.35"/>
    <row r="20377" customFormat="1" x14ac:dyDescent="0.35"/>
    <row r="20378" customFormat="1" x14ac:dyDescent="0.35"/>
    <row r="20379" customFormat="1" x14ac:dyDescent="0.35"/>
    <row r="20380" customFormat="1" x14ac:dyDescent="0.35"/>
    <row r="20381" customFormat="1" x14ac:dyDescent="0.35"/>
    <row r="20382" customFormat="1" x14ac:dyDescent="0.35"/>
    <row r="20383" customFormat="1" x14ac:dyDescent="0.35"/>
    <row r="20384" customFormat="1" x14ac:dyDescent="0.35"/>
    <row r="20385" customFormat="1" x14ac:dyDescent="0.35"/>
    <row r="20386" customFormat="1" x14ac:dyDescent="0.35"/>
    <row r="20387" customFormat="1" x14ac:dyDescent="0.35"/>
    <row r="20388" customFormat="1" x14ac:dyDescent="0.35"/>
    <row r="20389" customFormat="1" x14ac:dyDescent="0.35"/>
    <row r="20390" customFormat="1" x14ac:dyDescent="0.35"/>
    <row r="20391" customFormat="1" x14ac:dyDescent="0.35"/>
    <row r="20392" customFormat="1" x14ac:dyDescent="0.35"/>
    <row r="20393" customFormat="1" x14ac:dyDescent="0.35"/>
    <row r="20394" customFormat="1" x14ac:dyDescent="0.35"/>
    <row r="20395" customFormat="1" x14ac:dyDescent="0.35"/>
    <row r="20396" customFormat="1" x14ac:dyDescent="0.35"/>
    <row r="20397" customFormat="1" x14ac:dyDescent="0.35"/>
    <row r="20398" customFormat="1" x14ac:dyDescent="0.35"/>
    <row r="20399" customFormat="1" x14ac:dyDescent="0.35"/>
    <row r="20400" customFormat="1" x14ac:dyDescent="0.35"/>
    <row r="20401" customFormat="1" x14ac:dyDescent="0.35"/>
    <row r="20402" customFormat="1" x14ac:dyDescent="0.35"/>
    <row r="20403" customFormat="1" x14ac:dyDescent="0.35"/>
    <row r="20404" customFormat="1" x14ac:dyDescent="0.35"/>
    <row r="20405" customFormat="1" x14ac:dyDescent="0.35"/>
    <row r="20406" customFormat="1" x14ac:dyDescent="0.35"/>
    <row r="20407" customFormat="1" x14ac:dyDescent="0.35"/>
    <row r="20408" customFormat="1" x14ac:dyDescent="0.35"/>
    <row r="20409" customFormat="1" x14ac:dyDescent="0.35"/>
    <row r="20410" customFormat="1" x14ac:dyDescent="0.35"/>
    <row r="20411" customFormat="1" x14ac:dyDescent="0.35"/>
    <row r="20412" customFormat="1" x14ac:dyDescent="0.35"/>
    <row r="20413" customFormat="1" x14ac:dyDescent="0.35"/>
    <row r="20414" customFormat="1" x14ac:dyDescent="0.35"/>
    <row r="20415" customFormat="1" x14ac:dyDescent="0.35"/>
    <row r="20416" customFormat="1" x14ac:dyDescent="0.35"/>
    <row r="20417" customFormat="1" x14ac:dyDescent="0.35"/>
    <row r="20418" customFormat="1" x14ac:dyDescent="0.35"/>
    <row r="20419" customFormat="1" x14ac:dyDescent="0.35"/>
    <row r="20420" customFormat="1" x14ac:dyDescent="0.35"/>
    <row r="20421" customFormat="1" x14ac:dyDescent="0.35"/>
    <row r="20422" customFormat="1" x14ac:dyDescent="0.35"/>
    <row r="20423" customFormat="1" x14ac:dyDescent="0.35"/>
    <row r="20424" customFormat="1" x14ac:dyDescent="0.35"/>
    <row r="20425" customFormat="1" x14ac:dyDescent="0.35"/>
    <row r="20426" customFormat="1" x14ac:dyDescent="0.35"/>
    <row r="20427" customFormat="1" x14ac:dyDescent="0.35"/>
    <row r="20428" customFormat="1" x14ac:dyDescent="0.35"/>
    <row r="20429" customFormat="1" x14ac:dyDescent="0.35"/>
    <row r="20430" customFormat="1" x14ac:dyDescent="0.35"/>
    <row r="20431" customFormat="1" x14ac:dyDescent="0.35"/>
    <row r="20432" customFormat="1" x14ac:dyDescent="0.35"/>
    <row r="20433" customFormat="1" x14ac:dyDescent="0.35"/>
    <row r="20434" customFormat="1" x14ac:dyDescent="0.35"/>
    <row r="20435" customFormat="1" x14ac:dyDescent="0.35"/>
    <row r="20436" customFormat="1" x14ac:dyDescent="0.35"/>
    <row r="20437" customFormat="1" x14ac:dyDescent="0.35"/>
    <row r="20438" customFormat="1" x14ac:dyDescent="0.35"/>
    <row r="20439" customFormat="1" x14ac:dyDescent="0.35"/>
    <row r="20440" customFormat="1" x14ac:dyDescent="0.35"/>
    <row r="20441" customFormat="1" x14ac:dyDescent="0.35"/>
    <row r="20442" customFormat="1" x14ac:dyDescent="0.35"/>
    <row r="20443" customFormat="1" x14ac:dyDescent="0.35"/>
    <row r="20444" customFormat="1" x14ac:dyDescent="0.35"/>
    <row r="20445" customFormat="1" x14ac:dyDescent="0.35"/>
    <row r="20446" customFormat="1" x14ac:dyDescent="0.35"/>
    <row r="20447" customFormat="1" x14ac:dyDescent="0.35"/>
    <row r="20448" customFormat="1" x14ac:dyDescent="0.35"/>
    <row r="20449" customFormat="1" x14ac:dyDescent="0.35"/>
    <row r="20450" customFormat="1" x14ac:dyDescent="0.35"/>
    <row r="20451" customFormat="1" x14ac:dyDescent="0.35"/>
    <row r="20452" customFormat="1" x14ac:dyDescent="0.35"/>
    <row r="20453" customFormat="1" x14ac:dyDescent="0.35"/>
    <row r="20454" customFormat="1" x14ac:dyDescent="0.35"/>
    <row r="20455" customFormat="1" x14ac:dyDescent="0.35"/>
    <row r="20456" customFormat="1" x14ac:dyDescent="0.35"/>
    <row r="20457" customFormat="1" x14ac:dyDescent="0.35"/>
    <row r="20458" customFormat="1" x14ac:dyDescent="0.35"/>
    <row r="20459" customFormat="1" x14ac:dyDescent="0.35"/>
    <row r="20460" customFormat="1" x14ac:dyDescent="0.35"/>
    <row r="20461" customFormat="1" x14ac:dyDescent="0.35"/>
    <row r="20462" customFormat="1" x14ac:dyDescent="0.35"/>
    <row r="20463" customFormat="1" x14ac:dyDescent="0.35"/>
    <row r="20464" customFormat="1" x14ac:dyDescent="0.35"/>
    <row r="20465" customFormat="1" x14ac:dyDescent="0.35"/>
    <row r="20466" customFormat="1" x14ac:dyDescent="0.35"/>
    <row r="20467" customFormat="1" x14ac:dyDescent="0.35"/>
    <row r="20468" customFormat="1" x14ac:dyDescent="0.35"/>
    <row r="20469" customFormat="1" x14ac:dyDescent="0.35"/>
    <row r="20470" customFormat="1" x14ac:dyDescent="0.35"/>
    <row r="20471" customFormat="1" x14ac:dyDescent="0.35"/>
    <row r="20472" customFormat="1" x14ac:dyDescent="0.35"/>
    <row r="20473" customFormat="1" x14ac:dyDescent="0.35"/>
    <row r="20474" customFormat="1" x14ac:dyDescent="0.35"/>
    <row r="20475" customFormat="1" x14ac:dyDescent="0.35"/>
    <row r="20476" customFormat="1" x14ac:dyDescent="0.35"/>
    <row r="20477" customFormat="1" x14ac:dyDescent="0.35"/>
    <row r="20478" customFormat="1" x14ac:dyDescent="0.35"/>
    <row r="20479" customFormat="1" x14ac:dyDescent="0.35"/>
    <row r="20480" customFormat="1" x14ac:dyDescent="0.35"/>
    <row r="20481" customFormat="1" x14ac:dyDescent="0.35"/>
    <row r="20482" customFormat="1" x14ac:dyDescent="0.35"/>
    <row r="20483" customFormat="1" x14ac:dyDescent="0.35"/>
    <row r="20484" customFormat="1" x14ac:dyDescent="0.35"/>
    <row r="20485" customFormat="1" x14ac:dyDescent="0.35"/>
    <row r="20486" customFormat="1" x14ac:dyDescent="0.35"/>
    <row r="20487" customFormat="1" x14ac:dyDescent="0.35"/>
    <row r="20488" customFormat="1" x14ac:dyDescent="0.35"/>
    <row r="20489" customFormat="1" x14ac:dyDescent="0.35"/>
    <row r="20490" customFormat="1" x14ac:dyDescent="0.35"/>
    <row r="20491" customFormat="1" x14ac:dyDescent="0.35"/>
    <row r="20492" customFormat="1" x14ac:dyDescent="0.35"/>
    <row r="20493" customFormat="1" x14ac:dyDescent="0.35"/>
    <row r="20494" customFormat="1" x14ac:dyDescent="0.35"/>
    <row r="20495" customFormat="1" x14ac:dyDescent="0.35"/>
    <row r="20496" customFormat="1" x14ac:dyDescent="0.35"/>
    <row r="20497" customFormat="1" x14ac:dyDescent="0.35"/>
    <row r="20498" customFormat="1" x14ac:dyDescent="0.35"/>
    <row r="20499" customFormat="1" x14ac:dyDescent="0.35"/>
    <row r="20500" customFormat="1" x14ac:dyDescent="0.35"/>
    <row r="20501" customFormat="1" x14ac:dyDescent="0.35"/>
    <row r="20502" customFormat="1" x14ac:dyDescent="0.35"/>
    <row r="20503" customFormat="1" x14ac:dyDescent="0.35"/>
    <row r="20504" customFormat="1" x14ac:dyDescent="0.35"/>
    <row r="20505" customFormat="1" x14ac:dyDescent="0.35"/>
    <row r="20506" customFormat="1" x14ac:dyDescent="0.35"/>
    <row r="20507" customFormat="1" x14ac:dyDescent="0.35"/>
    <row r="20508" customFormat="1" x14ac:dyDescent="0.35"/>
    <row r="20509" customFormat="1" x14ac:dyDescent="0.35"/>
    <row r="20510" customFormat="1" x14ac:dyDescent="0.35"/>
    <row r="20511" customFormat="1" x14ac:dyDescent="0.35"/>
    <row r="20512" customFormat="1" x14ac:dyDescent="0.35"/>
    <row r="20513" customFormat="1" x14ac:dyDescent="0.35"/>
    <row r="20514" customFormat="1" x14ac:dyDescent="0.35"/>
    <row r="20515" customFormat="1" x14ac:dyDescent="0.35"/>
    <row r="20516" customFormat="1" x14ac:dyDescent="0.35"/>
    <row r="20517" customFormat="1" x14ac:dyDescent="0.35"/>
    <row r="20518" customFormat="1" x14ac:dyDescent="0.35"/>
    <row r="20519" customFormat="1" x14ac:dyDescent="0.35"/>
    <row r="20520" customFormat="1" x14ac:dyDescent="0.35"/>
    <row r="20521" customFormat="1" x14ac:dyDescent="0.35"/>
    <row r="20522" customFormat="1" x14ac:dyDescent="0.35"/>
    <row r="20523" customFormat="1" x14ac:dyDescent="0.35"/>
    <row r="20524" customFormat="1" x14ac:dyDescent="0.35"/>
    <row r="20525" customFormat="1" x14ac:dyDescent="0.35"/>
    <row r="20526" customFormat="1" x14ac:dyDescent="0.35"/>
    <row r="20527" customFormat="1" x14ac:dyDescent="0.35"/>
    <row r="20528" customFormat="1" x14ac:dyDescent="0.35"/>
    <row r="20529" customFormat="1" x14ac:dyDescent="0.35"/>
    <row r="20530" customFormat="1" x14ac:dyDescent="0.35"/>
    <row r="20531" customFormat="1" x14ac:dyDescent="0.35"/>
    <row r="20532" customFormat="1" x14ac:dyDescent="0.35"/>
    <row r="20533" customFormat="1" x14ac:dyDescent="0.35"/>
    <row r="20534" customFormat="1" x14ac:dyDescent="0.35"/>
    <row r="20535" customFormat="1" x14ac:dyDescent="0.35"/>
    <row r="20536" customFormat="1" x14ac:dyDescent="0.35"/>
    <row r="20537" customFormat="1" x14ac:dyDescent="0.35"/>
    <row r="20538" customFormat="1" x14ac:dyDescent="0.35"/>
    <row r="20539" customFormat="1" x14ac:dyDescent="0.35"/>
    <row r="20540" customFormat="1" x14ac:dyDescent="0.35"/>
    <row r="20541" customFormat="1" x14ac:dyDescent="0.35"/>
    <row r="20542" customFormat="1" x14ac:dyDescent="0.35"/>
    <row r="20543" customFormat="1" x14ac:dyDescent="0.35"/>
    <row r="20544" customFormat="1" x14ac:dyDescent="0.35"/>
    <row r="20545" customFormat="1" x14ac:dyDescent="0.35"/>
    <row r="20546" customFormat="1" x14ac:dyDescent="0.35"/>
    <row r="20547" customFormat="1" x14ac:dyDescent="0.35"/>
    <row r="20548" customFormat="1" x14ac:dyDescent="0.35"/>
    <row r="20549" customFormat="1" x14ac:dyDescent="0.35"/>
    <row r="20550" customFormat="1" x14ac:dyDescent="0.35"/>
    <row r="20551" customFormat="1" x14ac:dyDescent="0.35"/>
    <row r="20552" customFormat="1" x14ac:dyDescent="0.35"/>
    <row r="20553" customFormat="1" x14ac:dyDescent="0.35"/>
    <row r="20554" customFormat="1" x14ac:dyDescent="0.35"/>
    <row r="20555" customFormat="1" x14ac:dyDescent="0.35"/>
    <row r="20556" customFormat="1" x14ac:dyDescent="0.35"/>
    <row r="20557" customFormat="1" x14ac:dyDescent="0.35"/>
    <row r="20558" customFormat="1" x14ac:dyDescent="0.35"/>
    <row r="20559" customFormat="1" x14ac:dyDescent="0.35"/>
    <row r="20560" customFormat="1" x14ac:dyDescent="0.35"/>
    <row r="20561" customFormat="1" x14ac:dyDescent="0.35"/>
    <row r="20562" customFormat="1" x14ac:dyDescent="0.35"/>
    <row r="20563" customFormat="1" x14ac:dyDescent="0.35"/>
    <row r="20564" customFormat="1" x14ac:dyDescent="0.35"/>
    <row r="20565" customFormat="1" x14ac:dyDescent="0.35"/>
    <row r="20566" customFormat="1" x14ac:dyDescent="0.35"/>
    <row r="20567" customFormat="1" x14ac:dyDescent="0.35"/>
    <row r="20568" customFormat="1" x14ac:dyDescent="0.35"/>
    <row r="20569" customFormat="1" x14ac:dyDescent="0.35"/>
    <row r="20570" customFormat="1" x14ac:dyDescent="0.35"/>
    <row r="20571" customFormat="1" x14ac:dyDescent="0.35"/>
    <row r="20572" customFormat="1" x14ac:dyDescent="0.35"/>
    <row r="20573" customFormat="1" x14ac:dyDescent="0.35"/>
    <row r="20574" customFormat="1" x14ac:dyDescent="0.35"/>
    <row r="20575" customFormat="1" x14ac:dyDescent="0.35"/>
    <row r="20576" customFormat="1" x14ac:dyDescent="0.35"/>
    <row r="20577" customFormat="1" x14ac:dyDescent="0.35"/>
    <row r="20578" customFormat="1" x14ac:dyDescent="0.35"/>
    <row r="20579" customFormat="1" x14ac:dyDescent="0.35"/>
    <row r="20580" customFormat="1" x14ac:dyDescent="0.35"/>
    <row r="20581" customFormat="1" x14ac:dyDescent="0.35"/>
    <row r="20582" customFormat="1" x14ac:dyDescent="0.35"/>
    <row r="20583" customFormat="1" x14ac:dyDescent="0.35"/>
    <row r="20584" customFormat="1" x14ac:dyDescent="0.35"/>
    <row r="20585" customFormat="1" x14ac:dyDescent="0.35"/>
    <row r="20586" customFormat="1" x14ac:dyDescent="0.35"/>
    <row r="20587" customFormat="1" x14ac:dyDescent="0.35"/>
    <row r="20588" customFormat="1" x14ac:dyDescent="0.35"/>
    <row r="20589" customFormat="1" x14ac:dyDescent="0.35"/>
    <row r="20590" customFormat="1" x14ac:dyDescent="0.35"/>
    <row r="20591" customFormat="1" x14ac:dyDescent="0.35"/>
    <row r="20592" customFormat="1" x14ac:dyDescent="0.35"/>
    <row r="20593" customFormat="1" x14ac:dyDescent="0.35"/>
    <row r="20594" customFormat="1" x14ac:dyDescent="0.35"/>
    <row r="20595" customFormat="1" x14ac:dyDescent="0.35"/>
    <row r="20596" customFormat="1" x14ac:dyDescent="0.35"/>
    <row r="20597" customFormat="1" x14ac:dyDescent="0.35"/>
    <row r="20598" customFormat="1" x14ac:dyDescent="0.35"/>
    <row r="20599" customFormat="1" x14ac:dyDescent="0.35"/>
    <row r="20600" customFormat="1" x14ac:dyDescent="0.35"/>
    <row r="20601" customFormat="1" x14ac:dyDescent="0.35"/>
    <row r="20602" customFormat="1" x14ac:dyDescent="0.35"/>
    <row r="20603" customFormat="1" x14ac:dyDescent="0.35"/>
    <row r="20604" customFormat="1" x14ac:dyDescent="0.35"/>
    <row r="20605" customFormat="1" x14ac:dyDescent="0.35"/>
    <row r="20606" customFormat="1" x14ac:dyDescent="0.35"/>
    <row r="20607" customFormat="1" x14ac:dyDescent="0.35"/>
    <row r="20608" customFormat="1" x14ac:dyDescent="0.35"/>
    <row r="20609" customFormat="1" x14ac:dyDescent="0.35"/>
    <row r="20610" customFormat="1" x14ac:dyDescent="0.35"/>
    <row r="20611" customFormat="1" x14ac:dyDescent="0.35"/>
    <row r="20612" customFormat="1" x14ac:dyDescent="0.35"/>
    <row r="20613" customFormat="1" x14ac:dyDescent="0.35"/>
    <row r="20614" customFormat="1" x14ac:dyDescent="0.35"/>
    <row r="20615" customFormat="1" x14ac:dyDescent="0.35"/>
    <row r="20616" customFormat="1" x14ac:dyDescent="0.35"/>
    <row r="20617" customFormat="1" x14ac:dyDescent="0.35"/>
    <row r="20618" customFormat="1" x14ac:dyDescent="0.35"/>
    <row r="20619" customFormat="1" x14ac:dyDescent="0.35"/>
    <row r="20620" customFormat="1" x14ac:dyDescent="0.35"/>
    <row r="20621" customFormat="1" x14ac:dyDescent="0.35"/>
    <row r="20622" customFormat="1" x14ac:dyDescent="0.35"/>
    <row r="20623" customFormat="1" x14ac:dyDescent="0.35"/>
    <row r="20624" customFormat="1" x14ac:dyDescent="0.35"/>
    <row r="20625" customFormat="1" x14ac:dyDescent="0.35"/>
    <row r="20626" customFormat="1" x14ac:dyDescent="0.35"/>
    <row r="20627" customFormat="1" x14ac:dyDescent="0.35"/>
    <row r="20628" customFormat="1" x14ac:dyDescent="0.35"/>
    <row r="20629" customFormat="1" x14ac:dyDescent="0.35"/>
    <row r="20630" customFormat="1" x14ac:dyDescent="0.35"/>
    <row r="20631" customFormat="1" x14ac:dyDescent="0.35"/>
    <row r="20632" customFormat="1" x14ac:dyDescent="0.35"/>
    <row r="20633" customFormat="1" x14ac:dyDescent="0.35"/>
    <row r="20634" customFormat="1" x14ac:dyDescent="0.35"/>
    <row r="20635" customFormat="1" x14ac:dyDescent="0.35"/>
    <row r="20636" customFormat="1" x14ac:dyDescent="0.35"/>
    <row r="20637" customFormat="1" x14ac:dyDescent="0.35"/>
    <row r="20638" customFormat="1" x14ac:dyDescent="0.35"/>
    <row r="20639" customFormat="1" x14ac:dyDescent="0.35"/>
    <row r="20640" customFormat="1" x14ac:dyDescent="0.35"/>
    <row r="20641" customFormat="1" x14ac:dyDescent="0.35"/>
    <row r="20642" customFormat="1" x14ac:dyDescent="0.35"/>
    <row r="20643" customFormat="1" x14ac:dyDescent="0.35"/>
    <row r="20644" customFormat="1" x14ac:dyDescent="0.35"/>
    <row r="20645" customFormat="1" x14ac:dyDescent="0.35"/>
    <row r="20646" customFormat="1" x14ac:dyDescent="0.35"/>
    <row r="20647" customFormat="1" x14ac:dyDescent="0.35"/>
    <row r="20648" customFormat="1" x14ac:dyDescent="0.35"/>
    <row r="20649" customFormat="1" x14ac:dyDescent="0.35"/>
    <row r="20650" customFormat="1" x14ac:dyDescent="0.35"/>
    <row r="20651" customFormat="1" x14ac:dyDescent="0.35"/>
    <row r="20652" customFormat="1" x14ac:dyDescent="0.35"/>
    <row r="20653" customFormat="1" x14ac:dyDescent="0.35"/>
    <row r="20654" customFormat="1" x14ac:dyDescent="0.35"/>
    <row r="20655" customFormat="1" x14ac:dyDescent="0.35"/>
    <row r="20656" customFormat="1" x14ac:dyDescent="0.35"/>
    <row r="20657" customFormat="1" x14ac:dyDescent="0.35"/>
    <row r="20658" customFormat="1" x14ac:dyDescent="0.35"/>
    <row r="20659" customFormat="1" x14ac:dyDescent="0.35"/>
    <row r="20660" customFormat="1" x14ac:dyDescent="0.35"/>
    <row r="20661" customFormat="1" x14ac:dyDescent="0.35"/>
    <row r="20662" customFormat="1" x14ac:dyDescent="0.35"/>
    <row r="20663" customFormat="1" x14ac:dyDescent="0.35"/>
    <row r="20664" customFormat="1" x14ac:dyDescent="0.35"/>
    <row r="20665" customFormat="1" x14ac:dyDescent="0.35"/>
    <row r="20666" customFormat="1" x14ac:dyDescent="0.35"/>
    <row r="20667" customFormat="1" x14ac:dyDescent="0.35"/>
    <row r="20668" customFormat="1" x14ac:dyDescent="0.35"/>
    <row r="20669" customFormat="1" x14ac:dyDescent="0.35"/>
    <row r="20670" customFormat="1" x14ac:dyDescent="0.35"/>
    <row r="20671" customFormat="1" x14ac:dyDescent="0.35"/>
    <row r="20672" customFormat="1" x14ac:dyDescent="0.35"/>
    <row r="20673" customFormat="1" x14ac:dyDescent="0.35"/>
    <row r="20674" customFormat="1" x14ac:dyDescent="0.35"/>
    <row r="20675" customFormat="1" x14ac:dyDescent="0.35"/>
    <row r="20676" customFormat="1" x14ac:dyDescent="0.35"/>
    <row r="20677" customFormat="1" x14ac:dyDescent="0.35"/>
    <row r="20678" customFormat="1" x14ac:dyDescent="0.35"/>
    <row r="20679" customFormat="1" x14ac:dyDescent="0.35"/>
    <row r="20680" customFormat="1" x14ac:dyDescent="0.35"/>
    <row r="20681" customFormat="1" x14ac:dyDescent="0.35"/>
    <row r="20682" customFormat="1" x14ac:dyDescent="0.35"/>
    <row r="20683" customFormat="1" x14ac:dyDescent="0.35"/>
    <row r="20684" customFormat="1" x14ac:dyDescent="0.35"/>
    <row r="20685" customFormat="1" x14ac:dyDescent="0.35"/>
    <row r="20686" customFormat="1" x14ac:dyDescent="0.35"/>
    <row r="20687" customFormat="1" x14ac:dyDescent="0.35"/>
    <row r="20688" customFormat="1" x14ac:dyDescent="0.35"/>
    <row r="20689" customFormat="1" x14ac:dyDescent="0.35"/>
    <row r="20690" customFormat="1" x14ac:dyDescent="0.35"/>
    <row r="20691" customFormat="1" x14ac:dyDescent="0.35"/>
    <row r="20692" customFormat="1" x14ac:dyDescent="0.35"/>
    <row r="20693" customFormat="1" x14ac:dyDescent="0.35"/>
    <row r="20694" customFormat="1" x14ac:dyDescent="0.35"/>
    <row r="20695" customFormat="1" x14ac:dyDescent="0.35"/>
    <row r="20696" customFormat="1" x14ac:dyDescent="0.35"/>
    <row r="20697" customFormat="1" x14ac:dyDescent="0.35"/>
    <row r="20698" customFormat="1" x14ac:dyDescent="0.35"/>
    <row r="20699" customFormat="1" x14ac:dyDescent="0.35"/>
    <row r="20700" customFormat="1" x14ac:dyDescent="0.35"/>
    <row r="20701" customFormat="1" x14ac:dyDescent="0.35"/>
    <row r="20702" customFormat="1" x14ac:dyDescent="0.35"/>
    <row r="20703" customFormat="1" x14ac:dyDescent="0.35"/>
    <row r="20704" customFormat="1" x14ac:dyDescent="0.35"/>
    <row r="20705" customFormat="1" x14ac:dyDescent="0.35"/>
    <row r="20706" customFormat="1" x14ac:dyDescent="0.35"/>
    <row r="20707" customFormat="1" x14ac:dyDescent="0.35"/>
    <row r="20708" customFormat="1" x14ac:dyDescent="0.35"/>
    <row r="20709" customFormat="1" x14ac:dyDescent="0.35"/>
    <row r="20710" customFormat="1" x14ac:dyDescent="0.35"/>
    <row r="20711" customFormat="1" x14ac:dyDescent="0.35"/>
    <row r="20712" customFormat="1" x14ac:dyDescent="0.35"/>
    <row r="20713" customFormat="1" x14ac:dyDescent="0.35"/>
    <row r="20714" customFormat="1" x14ac:dyDescent="0.35"/>
    <row r="20715" customFormat="1" x14ac:dyDescent="0.35"/>
    <row r="20716" customFormat="1" x14ac:dyDescent="0.35"/>
    <row r="20717" customFormat="1" x14ac:dyDescent="0.35"/>
    <row r="20718" customFormat="1" x14ac:dyDescent="0.35"/>
    <row r="20719" customFormat="1" x14ac:dyDescent="0.35"/>
    <row r="20720" customFormat="1" x14ac:dyDescent="0.35"/>
    <row r="20721" customFormat="1" x14ac:dyDescent="0.35"/>
    <row r="20722" customFormat="1" x14ac:dyDescent="0.35"/>
    <row r="20723" customFormat="1" x14ac:dyDescent="0.35"/>
    <row r="20724" customFormat="1" x14ac:dyDescent="0.35"/>
    <row r="20725" customFormat="1" x14ac:dyDescent="0.35"/>
    <row r="20726" customFormat="1" x14ac:dyDescent="0.35"/>
    <row r="20727" customFormat="1" x14ac:dyDescent="0.35"/>
    <row r="20728" customFormat="1" x14ac:dyDescent="0.35"/>
    <row r="20729" customFormat="1" x14ac:dyDescent="0.35"/>
    <row r="20730" customFormat="1" x14ac:dyDescent="0.35"/>
    <row r="20731" customFormat="1" x14ac:dyDescent="0.35"/>
    <row r="20732" customFormat="1" x14ac:dyDescent="0.35"/>
    <row r="20733" customFormat="1" x14ac:dyDescent="0.35"/>
    <row r="20734" customFormat="1" x14ac:dyDescent="0.35"/>
    <row r="20735" customFormat="1" x14ac:dyDescent="0.35"/>
    <row r="20736" customFormat="1" x14ac:dyDescent="0.35"/>
    <row r="20737" customFormat="1" x14ac:dyDescent="0.35"/>
    <row r="20738" customFormat="1" x14ac:dyDescent="0.35"/>
    <row r="20739" customFormat="1" x14ac:dyDescent="0.35"/>
    <row r="20740" customFormat="1" x14ac:dyDescent="0.35"/>
    <row r="20741" customFormat="1" x14ac:dyDescent="0.35"/>
    <row r="20742" customFormat="1" x14ac:dyDescent="0.35"/>
    <row r="20743" customFormat="1" x14ac:dyDescent="0.35"/>
    <row r="20744" customFormat="1" x14ac:dyDescent="0.35"/>
    <row r="20745" customFormat="1" x14ac:dyDescent="0.35"/>
    <row r="20746" customFormat="1" x14ac:dyDescent="0.35"/>
    <row r="20747" customFormat="1" x14ac:dyDescent="0.35"/>
    <row r="20748" customFormat="1" x14ac:dyDescent="0.35"/>
    <row r="20749" customFormat="1" x14ac:dyDescent="0.35"/>
    <row r="20750" customFormat="1" x14ac:dyDescent="0.35"/>
    <row r="20751" customFormat="1" x14ac:dyDescent="0.35"/>
    <row r="20752" customFormat="1" x14ac:dyDescent="0.35"/>
    <row r="20753" customFormat="1" x14ac:dyDescent="0.35"/>
    <row r="20754" customFormat="1" x14ac:dyDescent="0.35"/>
    <row r="20755" customFormat="1" x14ac:dyDescent="0.35"/>
    <row r="20756" customFormat="1" x14ac:dyDescent="0.35"/>
    <row r="20757" customFormat="1" x14ac:dyDescent="0.35"/>
    <row r="20758" customFormat="1" x14ac:dyDescent="0.35"/>
    <row r="20759" customFormat="1" x14ac:dyDescent="0.35"/>
    <row r="20760" customFormat="1" x14ac:dyDescent="0.35"/>
    <row r="20761" customFormat="1" x14ac:dyDescent="0.35"/>
    <row r="20762" customFormat="1" x14ac:dyDescent="0.35"/>
    <row r="20763" customFormat="1" x14ac:dyDescent="0.35"/>
    <row r="20764" customFormat="1" x14ac:dyDescent="0.35"/>
    <row r="20765" customFormat="1" x14ac:dyDescent="0.35"/>
    <row r="20766" customFormat="1" x14ac:dyDescent="0.35"/>
    <row r="20767" customFormat="1" x14ac:dyDescent="0.35"/>
    <row r="20768" customFormat="1" x14ac:dyDescent="0.35"/>
    <row r="20769" customFormat="1" x14ac:dyDescent="0.35"/>
    <row r="20770" customFormat="1" x14ac:dyDescent="0.35"/>
    <row r="20771" customFormat="1" x14ac:dyDescent="0.35"/>
    <row r="20772" customFormat="1" x14ac:dyDescent="0.35"/>
    <row r="20773" customFormat="1" x14ac:dyDescent="0.35"/>
    <row r="20774" customFormat="1" x14ac:dyDescent="0.35"/>
    <row r="20775" customFormat="1" x14ac:dyDescent="0.35"/>
    <row r="20776" customFormat="1" x14ac:dyDescent="0.35"/>
    <row r="20777" customFormat="1" x14ac:dyDescent="0.35"/>
    <row r="20778" customFormat="1" x14ac:dyDescent="0.35"/>
    <row r="20779" customFormat="1" x14ac:dyDescent="0.35"/>
    <row r="20780" customFormat="1" x14ac:dyDescent="0.35"/>
    <row r="20781" customFormat="1" x14ac:dyDescent="0.35"/>
    <row r="20782" customFormat="1" x14ac:dyDescent="0.35"/>
    <row r="20783" customFormat="1" x14ac:dyDescent="0.35"/>
    <row r="20784" customFormat="1" x14ac:dyDescent="0.35"/>
    <row r="20785" customFormat="1" x14ac:dyDescent="0.35"/>
    <row r="20786" customFormat="1" x14ac:dyDescent="0.35"/>
    <row r="20787" customFormat="1" x14ac:dyDescent="0.35"/>
    <row r="20788" customFormat="1" x14ac:dyDescent="0.35"/>
    <row r="20789" customFormat="1" x14ac:dyDescent="0.35"/>
    <row r="20790" customFormat="1" x14ac:dyDescent="0.35"/>
    <row r="20791" customFormat="1" x14ac:dyDescent="0.35"/>
    <row r="20792" customFormat="1" x14ac:dyDescent="0.35"/>
    <row r="20793" customFormat="1" x14ac:dyDescent="0.35"/>
    <row r="20794" customFormat="1" x14ac:dyDescent="0.35"/>
    <row r="20795" customFormat="1" x14ac:dyDescent="0.35"/>
    <row r="20796" customFormat="1" x14ac:dyDescent="0.35"/>
    <row r="20797" customFormat="1" x14ac:dyDescent="0.35"/>
    <row r="20798" customFormat="1" x14ac:dyDescent="0.35"/>
    <row r="20799" customFormat="1" x14ac:dyDescent="0.35"/>
    <row r="20800" customFormat="1" x14ac:dyDescent="0.35"/>
    <row r="20801" customFormat="1" x14ac:dyDescent="0.35"/>
    <row r="20802" customFormat="1" x14ac:dyDescent="0.35"/>
    <row r="20803" customFormat="1" x14ac:dyDescent="0.35"/>
    <row r="20804" customFormat="1" x14ac:dyDescent="0.35"/>
    <row r="20805" customFormat="1" x14ac:dyDescent="0.35"/>
    <row r="20806" customFormat="1" x14ac:dyDescent="0.35"/>
    <row r="20807" customFormat="1" x14ac:dyDescent="0.35"/>
    <row r="20808" customFormat="1" x14ac:dyDescent="0.35"/>
    <row r="20809" customFormat="1" x14ac:dyDescent="0.35"/>
    <row r="20810" customFormat="1" x14ac:dyDescent="0.35"/>
    <row r="20811" customFormat="1" x14ac:dyDescent="0.35"/>
    <row r="20812" customFormat="1" x14ac:dyDescent="0.35"/>
    <row r="20813" customFormat="1" x14ac:dyDescent="0.35"/>
    <row r="20814" customFormat="1" x14ac:dyDescent="0.35"/>
    <row r="20815" customFormat="1" x14ac:dyDescent="0.35"/>
    <row r="20816" customFormat="1" x14ac:dyDescent="0.35"/>
    <row r="20817" customFormat="1" x14ac:dyDescent="0.35"/>
    <row r="20818" customFormat="1" x14ac:dyDescent="0.35"/>
    <row r="20819" customFormat="1" x14ac:dyDescent="0.35"/>
    <row r="20820" customFormat="1" x14ac:dyDescent="0.35"/>
    <row r="20821" customFormat="1" x14ac:dyDescent="0.35"/>
    <row r="20822" customFormat="1" x14ac:dyDescent="0.35"/>
    <row r="20823" customFormat="1" x14ac:dyDescent="0.35"/>
    <row r="20824" customFormat="1" x14ac:dyDescent="0.35"/>
    <row r="20825" customFormat="1" x14ac:dyDescent="0.35"/>
    <row r="20826" customFormat="1" x14ac:dyDescent="0.35"/>
    <row r="20827" customFormat="1" x14ac:dyDescent="0.35"/>
    <row r="20828" customFormat="1" x14ac:dyDescent="0.35"/>
    <row r="20829" customFormat="1" x14ac:dyDescent="0.35"/>
    <row r="20830" customFormat="1" x14ac:dyDescent="0.35"/>
    <row r="20831" customFormat="1" x14ac:dyDescent="0.35"/>
    <row r="20832" customFormat="1" x14ac:dyDescent="0.35"/>
    <row r="20833" customFormat="1" x14ac:dyDescent="0.35"/>
    <row r="20834" customFormat="1" x14ac:dyDescent="0.35"/>
    <row r="20835" customFormat="1" x14ac:dyDescent="0.35"/>
    <row r="20836" customFormat="1" x14ac:dyDescent="0.35"/>
    <row r="20837" customFormat="1" x14ac:dyDescent="0.35"/>
    <row r="20838" customFormat="1" x14ac:dyDescent="0.35"/>
    <row r="20839" customFormat="1" x14ac:dyDescent="0.35"/>
    <row r="20840" customFormat="1" x14ac:dyDescent="0.35"/>
    <row r="20841" customFormat="1" x14ac:dyDescent="0.35"/>
    <row r="20842" customFormat="1" x14ac:dyDescent="0.35"/>
    <row r="20843" customFormat="1" x14ac:dyDescent="0.35"/>
    <row r="20844" customFormat="1" x14ac:dyDescent="0.35"/>
    <row r="20845" customFormat="1" x14ac:dyDescent="0.35"/>
    <row r="20846" customFormat="1" x14ac:dyDescent="0.35"/>
    <row r="20847" customFormat="1" x14ac:dyDescent="0.35"/>
    <row r="20848" customFormat="1" x14ac:dyDescent="0.35"/>
    <row r="20849" customFormat="1" x14ac:dyDescent="0.35"/>
    <row r="20850" customFormat="1" x14ac:dyDescent="0.35"/>
    <row r="20851" customFormat="1" x14ac:dyDescent="0.35"/>
    <row r="20852" customFormat="1" x14ac:dyDescent="0.35"/>
    <row r="20853" customFormat="1" x14ac:dyDescent="0.35"/>
    <row r="20854" customFormat="1" x14ac:dyDescent="0.35"/>
    <row r="20855" customFormat="1" x14ac:dyDescent="0.35"/>
    <row r="20856" customFormat="1" x14ac:dyDescent="0.35"/>
    <row r="20857" customFormat="1" x14ac:dyDescent="0.35"/>
    <row r="20858" customFormat="1" x14ac:dyDescent="0.35"/>
    <row r="20859" customFormat="1" x14ac:dyDescent="0.35"/>
    <row r="20860" customFormat="1" x14ac:dyDescent="0.35"/>
    <row r="20861" customFormat="1" x14ac:dyDescent="0.35"/>
    <row r="20862" customFormat="1" x14ac:dyDescent="0.35"/>
    <row r="20863" customFormat="1" x14ac:dyDescent="0.35"/>
    <row r="20864" customFormat="1" x14ac:dyDescent="0.35"/>
    <row r="20865" customFormat="1" x14ac:dyDescent="0.35"/>
    <row r="20866" customFormat="1" x14ac:dyDescent="0.35"/>
    <row r="20867" customFormat="1" x14ac:dyDescent="0.35"/>
    <row r="20868" customFormat="1" x14ac:dyDescent="0.35"/>
    <row r="20869" customFormat="1" x14ac:dyDescent="0.35"/>
    <row r="20870" customFormat="1" x14ac:dyDescent="0.35"/>
    <row r="20871" customFormat="1" x14ac:dyDescent="0.35"/>
    <row r="20872" customFormat="1" x14ac:dyDescent="0.35"/>
    <row r="20873" customFormat="1" x14ac:dyDescent="0.35"/>
    <row r="20874" customFormat="1" x14ac:dyDescent="0.35"/>
    <row r="20875" customFormat="1" x14ac:dyDescent="0.35"/>
    <row r="20876" customFormat="1" x14ac:dyDescent="0.35"/>
    <row r="20877" customFormat="1" x14ac:dyDescent="0.35"/>
    <row r="20878" customFormat="1" x14ac:dyDescent="0.35"/>
    <row r="20879" customFormat="1" x14ac:dyDescent="0.35"/>
    <row r="20880" customFormat="1" x14ac:dyDescent="0.35"/>
    <row r="20881" customFormat="1" x14ac:dyDescent="0.35"/>
    <row r="20882" customFormat="1" x14ac:dyDescent="0.35"/>
    <row r="20883" customFormat="1" x14ac:dyDescent="0.35"/>
    <row r="20884" customFormat="1" x14ac:dyDescent="0.35"/>
    <row r="20885" customFormat="1" x14ac:dyDescent="0.35"/>
    <row r="20886" customFormat="1" x14ac:dyDescent="0.35"/>
    <row r="20887" customFormat="1" x14ac:dyDescent="0.35"/>
    <row r="20888" customFormat="1" x14ac:dyDescent="0.35"/>
    <row r="20889" customFormat="1" x14ac:dyDescent="0.35"/>
    <row r="20890" customFormat="1" x14ac:dyDescent="0.35"/>
    <row r="20891" customFormat="1" x14ac:dyDescent="0.35"/>
    <row r="20892" customFormat="1" x14ac:dyDescent="0.35"/>
    <row r="20893" customFormat="1" x14ac:dyDescent="0.35"/>
    <row r="20894" customFormat="1" x14ac:dyDescent="0.35"/>
    <row r="20895" customFormat="1" x14ac:dyDescent="0.35"/>
    <row r="20896" customFormat="1" x14ac:dyDescent="0.35"/>
    <row r="20897" customFormat="1" x14ac:dyDescent="0.35"/>
    <row r="20898" customFormat="1" x14ac:dyDescent="0.35"/>
    <row r="20899" customFormat="1" x14ac:dyDescent="0.35"/>
    <row r="20900" customFormat="1" x14ac:dyDescent="0.35"/>
    <row r="20901" customFormat="1" x14ac:dyDescent="0.35"/>
    <row r="20902" customFormat="1" x14ac:dyDescent="0.35"/>
    <row r="20903" customFormat="1" x14ac:dyDescent="0.35"/>
    <row r="20904" customFormat="1" x14ac:dyDescent="0.35"/>
    <row r="20905" customFormat="1" x14ac:dyDescent="0.35"/>
    <row r="20906" customFormat="1" x14ac:dyDescent="0.35"/>
    <row r="20907" customFormat="1" x14ac:dyDescent="0.35"/>
    <row r="20908" customFormat="1" x14ac:dyDescent="0.35"/>
    <row r="20909" customFormat="1" x14ac:dyDescent="0.35"/>
    <row r="20910" customFormat="1" x14ac:dyDescent="0.35"/>
    <row r="20911" customFormat="1" x14ac:dyDescent="0.35"/>
    <row r="20912" customFormat="1" x14ac:dyDescent="0.35"/>
    <row r="20913" customFormat="1" x14ac:dyDescent="0.35"/>
    <row r="20914" customFormat="1" x14ac:dyDescent="0.35"/>
    <row r="20915" customFormat="1" x14ac:dyDescent="0.35"/>
    <row r="20916" customFormat="1" x14ac:dyDescent="0.35"/>
    <row r="20917" customFormat="1" x14ac:dyDescent="0.35"/>
    <row r="20918" customFormat="1" x14ac:dyDescent="0.35"/>
    <row r="20919" customFormat="1" x14ac:dyDescent="0.35"/>
    <row r="20920" customFormat="1" x14ac:dyDescent="0.35"/>
    <row r="20921" customFormat="1" x14ac:dyDescent="0.35"/>
    <row r="20922" customFormat="1" x14ac:dyDescent="0.35"/>
    <row r="20923" customFormat="1" x14ac:dyDescent="0.35"/>
    <row r="20924" customFormat="1" x14ac:dyDescent="0.35"/>
    <row r="20925" customFormat="1" x14ac:dyDescent="0.35"/>
    <row r="20926" customFormat="1" x14ac:dyDescent="0.35"/>
    <row r="20927" customFormat="1" x14ac:dyDescent="0.35"/>
    <row r="20928" customFormat="1" x14ac:dyDescent="0.35"/>
    <row r="20929" customFormat="1" x14ac:dyDescent="0.35"/>
    <row r="20930" customFormat="1" x14ac:dyDescent="0.35"/>
    <row r="20931" customFormat="1" x14ac:dyDescent="0.35"/>
    <row r="20932" customFormat="1" x14ac:dyDescent="0.35"/>
    <row r="20933" customFormat="1" x14ac:dyDescent="0.35"/>
    <row r="20934" customFormat="1" x14ac:dyDescent="0.35"/>
    <row r="20935" customFormat="1" x14ac:dyDescent="0.35"/>
    <row r="20936" customFormat="1" x14ac:dyDescent="0.35"/>
    <row r="20937" customFormat="1" x14ac:dyDescent="0.35"/>
    <row r="20938" customFormat="1" x14ac:dyDescent="0.35"/>
    <row r="20939" customFormat="1" x14ac:dyDescent="0.35"/>
    <row r="20940" customFormat="1" x14ac:dyDescent="0.35"/>
    <row r="20941" customFormat="1" x14ac:dyDescent="0.35"/>
    <row r="20942" customFormat="1" x14ac:dyDescent="0.35"/>
    <row r="20943" customFormat="1" x14ac:dyDescent="0.35"/>
    <row r="20944" customFormat="1" x14ac:dyDescent="0.35"/>
    <row r="20945" customFormat="1" x14ac:dyDescent="0.35"/>
    <row r="20946" customFormat="1" x14ac:dyDescent="0.35"/>
    <row r="20947" customFormat="1" x14ac:dyDescent="0.35"/>
    <row r="20948" customFormat="1" x14ac:dyDescent="0.35"/>
    <row r="20949" customFormat="1" x14ac:dyDescent="0.35"/>
    <row r="20950" customFormat="1" x14ac:dyDescent="0.35"/>
    <row r="20951" customFormat="1" x14ac:dyDescent="0.35"/>
    <row r="20952" customFormat="1" x14ac:dyDescent="0.35"/>
    <row r="20953" customFormat="1" x14ac:dyDescent="0.35"/>
    <row r="20954" customFormat="1" x14ac:dyDescent="0.35"/>
    <row r="20955" customFormat="1" x14ac:dyDescent="0.35"/>
    <row r="20956" customFormat="1" x14ac:dyDescent="0.35"/>
    <row r="20957" customFormat="1" x14ac:dyDescent="0.35"/>
    <row r="20958" customFormat="1" x14ac:dyDescent="0.35"/>
    <row r="20959" customFormat="1" x14ac:dyDescent="0.35"/>
    <row r="20960" customFormat="1" x14ac:dyDescent="0.35"/>
    <row r="20961" customFormat="1" x14ac:dyDescent="0.35"/>
    <row r="20962" customFormat="1" x14ac:dyDescent="0.35"/>
    <row r="20963" customFormat="1" x14ac:dyDescent="0.35"/>
    <row r="20964" customFormat="1" x14ac:dyDescent="0.35"/>
    <row r="20965" customFormat="1" x14ac:dyDescent="0.35"/>
    <row r="20966" customFormat="1" x14ac:dyDescent="0.35"/>
    <row r="20967" customFormat="1" x14ac:dyDescent="0.35"/>
    <row r="20968" customFormat="1" x14ac:dyDescent="0.35"/>
    <row r="20969" customFormat="1" x14ac:dyDescent="0.35"/>
    <row r="20970" customFormat="1" x14ac:dyDescent="0.35"/>
    <row r="20971" customFormat="1" x14ac:dyDescent="0.35"/>
    <row r="20972" customFormat="1" x14ac:dyDescent="0.35"/>
    <row r="20973" customFormat="1" x14ac:dyDescent="0.35"/>
    <row r="20974" customFormat="1" x14ac:dyDescent="0.35"/>
    <row r="20975" customFormat="1" x14ac:dyDescent="0.35"/>
    <row r="20976" customFormat="1" x14ac:dyDescent="0.35"/>
    <row r="20977" customFormat="1" x14ac:dyDescent="0.35"/>
    <row r="20978" customFormat="1" x14ac:dyDescent="0.35"/>
    <row r="20979" customFormat="1" x14ac:dyDescent="0.35"/>
    <row r="20980" customFormat="1" x14ac:dyDescent="0.35"/>
    <row r="20981" customFormat="1" x14ac:dyDescent="0.35"/>
    <row r="20982" customFormat="1" x14ac:dyDescent="0.35"/>
    <row r="20983" customFormat="1" x14ac:dyDescent="0.35"/>
    <row r="20984" customFormat="1" x14ac:dyDescent="0.35"/>
    <row r="20985" customFormat="1" x14ac:dyDescent="0.35"/>
    <row r="20986" customFormat="1" x14ac:dyDescent="0.35"/>
    <row r="20987" customFormat="1" x14ac:dyDescent="0.35"/>
    <row r="20988" customFormat="1" x14ac:dyDescent="0.35"/>
    <row r="20989" customFormat="1" x14ac:dyDescent="0.35"/>
    <row r="20990" customFormat="1" x14ac:dyDescent="0.35"/>
    <row r="20991" customFormat="1" x14ac:dyDescent="0.35"/>
    <row r="20992" customFormat="1" x14ac:dyDescent="0.35"/>
    <row r="20993" customFormat="1" x14ac:dyDescent="0.35"/>
    <row r="20994" customFormat="1" x14ac:dyDescent="0.35"/>
    <row r="20995" customFormat="1" x14ac:dyDescent="0.35"/>
    <row r="20996" customFormat="1" x14ac:dyDescent="0.35"/>
    <row r="20997" customFormat="1" x14ac:dyDescent="0.35"/>
    <row r="20998" customFormat="1" x14ac:dyDescent="0.35"/>
    <row r="20999" customFormat="1" x14ac:dyDescent="0.35"/>
    <row r="21000" customFormat="1" x14ac:dyDescent="0.35"/>
    <row r="21001" customFormat="1" x14ac:dyDescent="0.35"/>
    <row r="21002" customFormat="1" x14ac:dyDescent="0.35"/>
    <row r="21003" customFormat="1" x14ac:dyDescent="0.35"/>
    <row r="21004" customFormat="1" x14ac:dyDescent="0.35"/>
    <row r="21005" customFormat="1" x14ac:dyDescent="0.35"/>
    <row r="21006" customFormat="1" x14ac:dyDescent="0.35"/>
    <row r="21007" customFormat="1" x14ac:dyDescent="0.35"/>
    <row r="21008" customFormat="1" x14ac:dyDescent="0.35"/>
    <row r="21009" customFormat="1" x14ac:dyDescent="0.35"/>
    <row r="21010" customFormat="1" x14ac:dyDescent="0.35"/>
    <row r="21011" customFormat="1" x14ac:dyDescent="0.35"/>
    <row r="21012" customFormat="1" x14ac:dyDescent="0.35"/>
    <row r="21013" customFormat="1" x14ac:dyDescent="0.35"/>
    <row r="21014" customFormat="1" x14ac:dyDescent="0.35"/>
    <row r="21015" customFormat="1" x14ac:dyDescent="0.35"/>
    <row r="21016" customFormat="1" x14ac:dyDescent="0.35"/>
    <row r="21017" customFormat="1" x14ac:dyDescent="0.35"/>
    <row r="21018" customFormat="1" x14ac:dyDescent="0.35"/>
    <row r="21019" customFormat="1" x14ac:dyDescent="0.35"/>
    <row r="21020" customFormat="1" x14ac:dyDescent="0.35"/>
    <row r="21021" customFormat="1" x14ac:dyDescent="0.35"/>
    <row r="21022" customFormat="1" x14ac:dyDescent="0.35"/>
    <row r="21023" customFormat="1" x14ac:dyDescent="0.35"/>
    <row r="21024" customFormat="1" x14ac:dyDescent="0.35"/>
    <row r="21025" customFormat="1" x14ac:dyDescent="0.35"/>
    <row r="21026" customFormat="1" x14ac:dyDescent="0.35"/>
    <row r="21027" customFormat="1" x14ac:dyDescent="0.35"/>
    <row r="21028" customFormat="1" x14ac:dyDescent="0.35"/>
    <row r="21029" customFormat="1" x14ac:dyDescent="0.35"/>
    <row r="21030" customFormat="1" x14ac:dyDescent="0.35"/>
    <row r="21031" customFormat="1" x14ac:dyDescent="0.35"/>
    <row r="21032" customFormat="1" x14ac:dyDescent="0.35"/>
    <row r="21033" customFormat="1" x14ac:dyDescent="0.35"/>
    <row r="21034" customFormat="1" x14ac:dyDescent="0.35"/>
    <row r="21035" customFormat="1" x14ac:dyDescent="0.35"/>
    <row r="21036" customFormat="1" x14ac:dyDescent="0.35"/>
    <row r="21037" customFormat="1" x14ac:dyDescent="0.35"/>
    <row r="21038" customFormat="1" x14ac:dyDescent="0.35"/>
    <row r="21039" customFormat="1" x14ac:dyDescent="0.35"/>
    <row r="21040" customFormat="1" x14ac:dyDescent="0.35"/>
    <row r="21041" customFormat="1" x14ac:dyDescent="0.35"/>
    <row r="21042" customFormat="1" x14ac:dyDescent="0.35"/>
    <row r="21043" customFormat="1" x14ac:dyDescent="0.35"/>
    <row r="21044" customFormat="1" x14ac:dyDescent="0.35"/>
    <row r="21045" customFormat="1" x14ac:dyDescent="0.35"/>
    <row r="21046" customFormat="1" x14ac:dyDescent="0.35"/>
    <row r="21047" customFormat="1" x14ac:dyDescent="0.35"/>
    <row r="21048" customFormat="1" x14ac:dyDescent="0.35"/>
    <row r="21049" customFormat="1" x14ac:dyDescent="0.35"/>
    <row r="21050" customFormat="1" x14ac:dyDescent="0.35"/>
    <row r="21051" customFormat="1" x14ac:dyDescent="0.35"/>
    <row r="21052" customFormat="1" x14ac:dyDescent="0.35"/>
    <row r="21053" customFormat="1" x14ac:dyDescent="0.35"/>
    <row r="21054" customFormat="1" x14ac:dyDescent="0.35"/>
    <row r="21055" customFormat="1" x14ac:dyDescent="0.35"/>
    <row r="21056" customFormat="1" x14ac:dyDescent="0.35"/>
    <row r="21057" customFormat="1" x14ac:dyDescent="0.35"/>
    <row r="21058" customFormat="1" x14ac:dyDescent="0.35"/>
    <row r="21059" customFormat="1" x14ac:dyDescent="0.35"/>
    <row r="21060" customFormat="1" x14ac:dyDescent="0.35"/>
    <row r="21061" customFormat="1" x14ac:dyDescent="0.35"/>
    <row r="21062" customFormat="1" x14ac:dyDescent="0.35"/>
    <row r="21063" customFormat="1" x14ac:dyDescent="0.35"/>
    <row r="21064" customFormat="1" x14ac:dyDescent="0.35"/>
    <row r="21065" customFormat="1" x14ac:dyDescent="0.35"/>
    <row r="21066" customFormat="1" x14ac:dyDescent="0.35"/>
    <row r="21067" customFormat="1" x14ac:dyDescent="0.35"/>
    <row r="21068" customFormat="1" x14ac:dyDescent="0.35"/>
    <row r="21069" customFormat="1" x14ac:dyDescent="0.35"/>
    <row r="21070" customFormat="1" x14ac:dyDescent="0.35"/>
    <row r="21071" customFormat="1" x14ac:dyDescent="0.35"/>
    <row r="21072" customFormat="1" x14ac:dyDescent="0.35"/>
    <row r="21073" customFormat="1" x14ac:dyDescent="0.35"/>
    <row r="21074" customFormat="1" x14ac:dyDescent="0.35"/>
    <row r="21075" customFormat="1" x14ac:dyDescent="0.35"/>
    <row r="21076" customFormat="1" x14ac:dyDescent="0.35"/>
    <row r="21077" customFormat="1" x14ac:dyDescent="0.35"/>
    <row r="21078" customFormat="1" x14ac:dyDescent="0.35"/>
    <row r="21079" customFormat="1" x14ac:dyDescent="0.35"/>
    <row r="21080" customFormat="1" x14ac:dyDescent="0.35"/>
    <row r="21081" customFormat="1" x14ac:dyDescent="0.35"/>
    <row r="21082" customFormat="1" x14ac:dyDescent="0.35"/>
    <row r="21083" customFormat="1" x14ac:dyDescent="0.35"/>
    <row r="21084" customFormat="1" x14ac:dyDescent="0.35"/>
    <row r="21085" customFormat="1" x14ac:dyDescent="0.35"/>
    <row r="21086" customFormat="1" x14ac:dyDescent="0.35"/>
    <row r="21087" customFormat="1" x14ac:dyDescent="0.35"/>
    <row r="21088" customFormat="1" x14ac:dyDescent="0.35"/>
    <row r="21089" customFormat="1" x14ac:dyDescent="0.35"/>
    <row r="21090" customFormat="1" x14ac:dyDescent="0.35"/>
    <row r="21091" customFormat="1" x14ac:dyDescent="0.35"/>
    <row r="21092" customFormat="1" x14ac:dyDescent="0.35"/>
    <row r="21093" customFormat="1" x14ac:dyDescent="0.35"/>
    <row r="21094" customFormat="1" x14ac:dyDescent="0.35"/>
    <row r="21095" customFormat="1" x14ac:dyDescent="0.35"/>
    <row r="21096" customFormat="1" x14ac:dyDescent="0.35"/>
    <row r="21097" customFormat="1" x14ac:dyDescent="0.35"/>
    <row r="21098" customFormat="1" x14ac:dyDescent="0.35"/>
    <row r="21099" customFormat="1" x14ac:dyDescent="0.35"/>
    <row r="21100" customFormat="1" x14ac:dyDescent="0.35"/>
    <row r="21101" customFormat="1" x14ac:dyDescent="0.35"/>
    <row r="21102" customFormat="1" x14ac:dyDescent="0.35"/>
    <row r="21103" customFormat="1" x14ac:dyDescent="0.35"/>
    <row r="21104" customFormat="1" x14ac:dyDescent="0.35"/>
    <row r="21105" customFormat="1" x14ac:dyDescent="0.35"/>
    <row r="21106" customFormat="1" x14ac:dyDescent="0.35"/>
    <row r="21107" customFormat="1" x14ac:dyDescent="0.35"/>
    <row r="21108" customFormat="1" x14ac:dyDescent="0.35"/>
    <row r="21109" customFormat="1" x14ac:dyDescent="0.35"/>
    <row r="21110" customFormat="1" x14ac:dyDescent="0.35"/>
    <row r="21111" customFormat="1" x14ac:dyDescent="0.35"/>
    <row r="21112" customFormat="1" x14ac:dyDescent="0.35"/>
    <row r="21113" customFormat="1" x14ac:dyDescent="0.35"/>
    <row r="21114" customFormat="1" x14ac:dyDescent="0.35"/>
    <row r="21115" customFormat="1" x14ac:dyDescent="0.35"/>
    <row r="21116" customFormat="1" x14ac:dyDescent="0.35"/>
    <row r="21117" customFormat="1" x14ac:dyDescent="0.35"/>
    <row r="21118" customFormat="1" x14ac:dyDescent="0.35"/>
    <row r="21119" customFormat="1" x14ac:dyDescent="0.35"/>
    <row r="21120" customFormat="1" x14ac:dyDescent="0.35"/>
    <row r="21121" customFormat="1" x14ac:dyDescent="0.35"/>
    <row r="21122" customFormat="1" x14ac:dyDescent="0.35"/>
    <row r="21123" customFormat="1" x14ac:dyDescent="0.35"/>
    <row r="21124" customFormat="1" x14ac:dyDescent="0.35"/>
    <row r="21125" customFormat="1" x14ac:dyDescent="0.35"/>
    <row r="21126" customFormat="1" x14ac:dyDescent="0.35"/>
    <row r="21127" customFormat="1" x14ac:dyDescent="0.35"/>
    <row r="21128" customFormat="1" x14ac:dyDescent="0.35"/>
    <row r="21129" customFormat="1" x14ac:dyDescent="0.35"/>
    <row r="21130" customFormat="1" x14ac:dyDescent="0.35"/>
    <row r="21131" customFormat="1" x14ac:dyDescent="0.35"/>
    <row r="21132" customFormat="1" x14ac:dyDescent="0.35"/>
    <row r="21133" customFormat="1" x14ac:dyDescent="0.35"/>
    <row r="21134" customFormat="1" x14ac:dyDescent="0.35"/>
    <row r="21135" customFormat="1" x14ac:dyDescent="0.35"/>
    <row r="21136" customFormat="1" x14ac:dyDescent="0.35"/>
    <row r="21137" customFormat="1" x14ac:dyDescent="0.35"/>
    <row r="21138" customFormat="1" x14ac:dyDescent="0.35"/>
    <row r="21139" customFormat="1" x14ac:dyDescent="0.35"/>
    <row r="21140" customFormat="1" x14ac:dyDescent="0.35"/>
    <row r="21141" customFormat="1" x14ac:dyDescent="0.35"/>
    <row r="21142" customFormat="1" x14ac:dyDescent="0.35"/>
    <row r="21143" customFormat="1" x14ac:dyDescent="0.35"/>
    <row r="21144" customFormat="1" x14ac:dyDescent="0.35"/>
    <row r="21145" customFormat="1" x14ac:dyDescent="0.35"/>
    <row r="21146" customFormat="1" x14ac:dyDescent="0.35"/>
    <row r="21147" customFormat="1" x14ac:dyDescent="0.35"/>
    <row r="21148" customFormat="1" x14ac:dyDescent="0.35"/>
    <row r="21149" customFormat="1" x14ac:dyDescent="0.35"/>
    <row r="21150" customFormat="1" x14ac:dyDescent="0.35"/>
    <row r="21151" customFormat="1" x14ac:dyDescent="0.35"/>
    <row r="21152" customFormat="1" x14ac:dyDescent="0.35"/>
    <row r="21153" customFormat="1" x14ac:dyDescent="0.35"/>
    <row r="21154" customFormat="1" x14ac:dyDescent="0.35"/>
    <row r="21155" customFormat="1" x14ac:dyDescent="0.35"/>
    <row r="21156" customFormat="1" x14ac:dyDescent="0.35"/>
    <row r="21157" customFormat="1" x14ac:dyDescent="0.35"/>
    <row r="21158" customFormat="1" x14ac:dyDescent="0.35"/>
    <row r="21159" customFormat="1" x14ac:dyDescent="0.35"/>
    <row r="21160" customFormat="1" x14ac:dyDescent="0.35"/>
    <row r="21161" customFormat="1" x14ac:dyDescent="0.35"/>
    <row r="21162" customFormat="1" x14ac:dyDescent="0.35"/>
    <row r="21163" customFormat="1" x14ac:dyDescent="0.35"/>
    <row r="21164" customFormat="1" x14ac:dyDescent="0.35"/>
    <row r="21165" customFormat="1" x14ac:dyDescent="0.35"/>
    <row r="21166" customFormat="1" x14ac:dyDescent="0.35"/>
    <row r="21167" customFormat="1" x14ac:dyDescent="0.35"/>
    <row r="21168" customFormat="1" x14ac:dyDescent="0.35"/>
    <row r="21169" customFormat="1" x14ac:dyDescent="0.35"/>
    <row r="21170" customFormat="1" x14ac:dyDescent="0.35"/>
    <row r="21171" customFormat="1" x14ac:dyDescent="0.35"/>
    <row r="21172" customFormat="1" x14ac:dyDescent="0.35"/>
    <row r="21173" customFormat="1" x14ac:dyDescent="0.35"/>
    <row r="21174" customFormat="1" x14ac:dyDescent="0.35"/>
    <row r="21175" customFormat="1" x14ac:dyDescent="0.35"/>
    <row r="21176" customFormat="1" x14ac:dyDescent="0.35"/>
    <row r="21177" customFormat="1" x14ac:dyDescent="0.35"/>
    <row r="21178" customFormat="1" x14ac:dyDescent="0.35"/>
    <row r="21179" customFormat="1" x14ac:dyDescent="0.35"/>
    <row r="21180" customFormat="1" x14ac:dyDescent="0.35"/>
    <row r="21181" customFormat="1" x14ac:dyDescent="0.35"/>
    <row r="21182" customFormat="1" x14ac:dyDescent="0.35"/>
    <row r="21183" customFormat="1" x14ac:dyDescent="0.35"/>
    <row r="21184" customFormat="1" x14ac:dyDescent="0.35"/>
    <row r="21185" customFormat="1" x14ac:dyDescent="0.35"/>
    <row r="21186" customFormat="1" x14ac:dyDescent="0.35"/>
    <row r="21187" customFormat="1" x14ac:dyDescent="0.35"/>
    <row r="21188" customFormat="1" x14ac:dyDescent="0.35"/>
    <row r="21189" customFormat="1" x14ac:dyDescent="0.35"/>
    <row r="21190" customFormat="1" x14ac:dyDescent="0.35"/>
    <row r="21191" customFormat="1" x14ac:dyDescent="0.35"/>
    <row r="21192" customFormat="1" x14ac:dyDescent="0.35"/>
    <row r="21193" customFormat="1" x14ac:dyDescent="0.35"/>
    <row r="21194" customFormat="1" x14ac:dyDescent="0.35"/>
    <row r="21195" customFormat="1" x14ac:dyDescent="0.35"/>
    <row r="21196" customFormat="1" x14ac:dyDescent="0.35"/>
    <row r="21197" customFormat="1" x14ac:dyDescent="0.35"/>
    <row r="21198" customFormat="1" x14ac:dyDescent="0.35"/>
    <row r="21199" customFormat="1" x14ac:dyDescent="0.35"/>
    <row r="21200" customFormat="1" x14ac:dyDescent="0.35"/>
    <row r="21201" customFormat="1" x14ac:dyDescent="0.35"/>
    <row r="21202" customFormat="1" x14ac:dyDescent="0.35"/>
    <row r="21203" customFormat="1" x14ac:dyDescent="0.35"/>
    <row r="21204" customFormat="1" x14ac:dyDescent="0.35"/>
    <row r="21205" customFormat="1" x14ac:dyDescent="0.35"/>
    <row r="21206" customFormat="1" x14ac:dyDescent="0.35"/>
    <row r="21207" customFormat="1" x14ac:dyDescent="0.35"/>
    <row r="21208" customFormat="1" x14ac:dyDescent="0.35"/>
    <row r="21209" customFormat="1" x14ac:dyDescent="0.35"/>
    <row r="21210" customFormat="1" x14ac:dyDescent="0.35"/>
    <row r="21211" customFormat="1" x14ac:dyDescent="0.35"/>
    <row r="21212" customFormat="1" x14ac:dyDescent="0.35"/>
    <row r="21213" customFormat="1" x14ac:dyDescent="0.35"/>
    <row r="21214" customFormat="1" x14ac:dyDescent="0.35"/>
    <row r="21215" customFormat="1" x14ac:dyDescent="0.35"/>
    <row r="21216" customFormat="1" x14ac:dyDescent="0.35"/>
    <row r="21217" customFormat="1" x14ac:dyDescent="0.35"/>
    <row r="21218" customFormat="1" x14ac:dyDescent="0.35"/>
    <row r="21219" customFormat="1" x14ac:dyDescent="0.35"/>
    <row r="21220" customFormat="1" x14ac:dyDescent="0.35"/>
    <row r="21221" customFormat="1" x14ac:dyDescent="0.35"/>
    <row r="21222" customFormat="1" x14ac:dyDescent="0.35"/>
    <row r="21223" customFormat="1" x14ac:dyDescent="0.35"/>
    <row r="21224" customFormat="1" x14ac:dyDescent="0.35"/>
    <row r="21225" customFormat="1" x14ac:dyDescent="0.35"/>
    <row r="21226" customFormat="1" x14ac:dyDescent="0.35"/>
    <row r="21227" customFormat="1" x14ac:dyDescent="0.35"/>
    <row r="21228" customFormat="1" x14ac:dyDescent="0.35"/>
    <row r="21229" customFormat="1" x14ac:dyDescent="0.35"/>
    <row r="21230" customFormat="1" x14ac:dyDescent="0.35"/>
    <row r="21231" customFormat="1" x14ac:dyDescent="0.35"/>
    <row r="21232" customFormat="1" x14ac:dyDescent="0.35"/>
    <row r="21233" customFormat="1" x14ac:dyDescent="0.35"/>
    <row r="21234" customFormat="1" x14ac:dyDescent="0.35"/>
    <row r="21235" customFormat="1" x14ac:dyDescent="0.35"/>
    <row r="21236" customFormat="1" x14ac:dyDescent="0.35"/>
    <row r="21237" customFormat="1" x14ac:dyDescent="0.35"/>
    <row r="21238" customFormat="1" x14ac:dyDescent="0.35"/>
    <row r="21239" customFormat="1" x14ac:dyDescent="0.35"/>
    <row r="21240" customFormat="1" x14ac:dyDescent="0.35"/>
    <row r="21241" customFormat="1" x14ac:dyDescent="0.35"/>
    <row r="21242" customFormat="1" x14ac:dyDescent="0.35"/>
    <row r="21243" customFormat="1" x14ac:dyDescent="0.35"/>
    <row r="21244" customFormat="1" x14ac:dyDescent="0.35"/>
    <row r="21245" customFormat="1" x14ac:dyDescent="0.35"/>
    <row r="21246" customFormat="1" x14ac:dyDescent="0.35"/>
    <row r="21247" customFormat="1" x14ac:dyDescent="0.35"/>
    <row r="21248" customFormat="1" x14ac:dyDescent="0.35"/>
    <row r="21249" customFormat="1" x14ac:dyDescent="0.35"/>
    <row r="21250" customFormat="1" x14ac:dyDescent="0.35"/>
    <row r="21251" customFormat="1" x14ac:dyDescent="0.35"/>
    <row r="21252" customFormat="1" x14ac:dyDescent="0.35"/>
    <row r="21253" customFormat="1" x14ac:dyDescent="0.35"/>
    <row r="21254" customFormat="1" x14ac:dyDescent="0.35"/>
    <row r="21255" customFormat="1" x14ac:dyDescent="0.35"/>
    <row r="21256" customFormat="1" x14ac:dyDescent="0.35"/>
    <row r="21257" customFormat="1" x14ac:dyDescent="0.35"/>
    <row r="21258" customFormat="1" x14ac:dyDescent="0.35"/>
    <row r="21259" customFormat="1" x14ac:dyDescent="0.35"/>
    <row r="21260" customFormat="1" x14ac:dyDescent="0.35"/>
    <row r="21261" customFormat="1" x14ac:dyDescent="0.35"/>
    <row r="21262" customFormat="1" x14ac:dyDescent="0.35"/>
    <row r="21263" customFormat="1" x14ac:dyDescent="0.35"/>
    <row r="21264" customFormat="1" x14ac:dyDescent="0.35"/>
    <row r="21265" customFormat="1" x14ac:dyDescent="0.35"/>
    <row r="21266" customFormat="1" x14ac:dyDescent="0.35"/>
    <row r="21267" customFormat="1" x14ac:dyDescent="0.35"/>
    <row r="21268" customFormat="1" x14ac:dyDescent="0.35"/>
    <row r="21269" customFormat="1" x14ac:dyDescent="0.35"/>
    <row r="21270" customFormat="1" x14ac:dyDescent="0.35"/>
    <row r="21271" customFormat="1" x14ac:dyDescent="0.35"/>
    <row r="21272" customFormat="1" x14ac:dyDescent="0.35"/>
    <row r="21273" customFormat="1" x14ac:dyDescent="0.35"/>
    <row r="21274" customFormat="1" x14ac:dyDescent="0.35"/>
    <row r="21275" customFormat="1" x14ac:dyDescent="0.35"/>
    <row r="21276" customFormat="1" x14ac:dyDescent="0.35"/>
    <row r="21277" customFormat="1" x14ac:dyDescent="0.35"/>
    <row r="21278" customFormat="1" x14ac:dyDescent="0.35"/>
    <row r="21279" customFormat="1" x14ac:dyDescent="0.35"/>
    <row r="21280" customFormat="1" x14ac:dyDescent="0.35"/>
    <row r="21281" customFormat="1" x14ac:dyDescent="0.35"/>
    <row r="21282" customFormat="1" x14ac:dyDescent="0.35"/>
    <row r="21283" customFormat="1" x14ac:dyDescent="0.35"/>
    <row r="21284" customFormat="1" x14ac:dyDescent="0.35"/>
    <row r="21285" customFormat="1" x14ac:dyDescent="0.35"/>
    <row r="21286" customFormat="1" x14ac:dyDescent="0.35"/>
    <row r="21287" customFormat="1" x14ac:dyDescent="0.35"/>
    <row r="21288" customFormat="1" x14ac:dyDescent="0.35"/>
    <row r="21289" customFormat="1" x14ac:dyDescent="0.35"/>
    <row r="21290" customFormat="1" x14ac:dyDescent="0.35"/>
    <row r="21291" customFormat="1" x14ac:dyDescent="0.35"/>
    <row r="21292" customFormat="1" x14ac:dyDescent="0.35"/>
    <row r="21293" customFormat="1" x14ac:dyDescent="0.35"/>
    <row r="21294" customFormat="1" x14ac:dyDescent="0.35"/>
    <row r="21295" customFormat="1" x14ac:dyDescent="0.35"/>
    <row r="21296" customFormat="1" x14ac:dyDescent="0.35"/>
    <row r="21297" customFormat="1" x14ac:dyDescent="0.35"/>
    <row r="21298" customFormat="1" x14ac:dyDescent="0.35"/>
    <row r="21299" customFormat="1" x14ac:dyDescent="0.35"/>
    <row r="21300" customFormat="1" x14ac:dyDescent="0.35"/>
    <row r="21301" customFormat="1" x14ac:dyDescent="0.35"/>
    <row r="21302" customFormat="1" x14ac:dyDescent="0.35"/>
    <row r="21303" customFormat="1" x14ac:dyDescent="0.35"/>
    <row r="21304" customFormat="1" x14ac:dyDescent="0.35"/>
    <row r="21305" customFormat="1" x14ac:dyDescent="0.35"/>
    <row r="21306" customFormat="1" x14ac:dyDescent="0.35"/>
    <row r="21307" customFormat="1" x14ac:dyDescent="0.35"/>
    <row r="21308" customFormat="1" x14ac:dyDescent="0.35"/>
    <row r="21309" customFormat="1" x14ac:dyDescent="0.35"/>
    <row r="21310" customFormat="1" x14ac:dyDescent="0.35"/>
    <row r="21311" customFormat="1" x14ac:dyDescent="0.35"/>
    <row r="21312" customFormat="1" x14ac:dyDescent="0.35"/>
    <row r="21313" customFormat="1" x14ac:dyDescent="0.35"/>
    <row r="21314" customFormat="1" x14ac:dyDescent="0.35"/>
    <row r="21315" customFormat="1" x14ac:dyDescent="0.35"/>
    <row r="21316" customFormat="1" x14ac:dyDescent="0.35"/>
    <row r="21317" customFormat="1" x14ac:dyDescent="0.35"/>
    <row r="21318" customFormat="1" x14ac:dyDescent="0.35"/>
    <row r="21319" customFormat="1" x14ac:dyDescent="0.35"/>
    <row r="21320" customFormat="1" x14ac:dyDescent="0.35"/>
    <row r="21321" customFormat="1" x14ac:dyDescent="0.35"/>
    <row r="21322" customFormat="1" x14ac:dyDescent="0.35"/>
    <row r="21323" customFormat="1" x14ac:dyDescent="0.35"/>
    <row r="21324" customFormat="1" x14ac:dyDescent="0.35"/>
    <row r="21325" customFormat="1" x14ac:dyDescent="0.35"/>
    <row r="21326" customFormat="1" x14ac:dyDescent="0.35"/>
    <row r="21327" customFormat="1" x14ac:dyDescent="0.35"/>
    <row r="21328" customFormat="1" x14ac:dyDescent="0.35"/>
    <row r="21329" customFormat="1" x14ac:dyDescent="0.35"/>
    <row r="21330" customFormat="1" x14ac:dyDescent="0.35"/>
    <row r="21331" customFormat="1" x14ac:dyDescent="0.35"/>
    <row r="21332" customFormat="1" x14ac:dyDescent="0.35"/>
    <row r="21333" customFormat="1" x14ac:dyDescent="0.35"/>
    <row r="21334" customFormat="1" x14ac:dyDescent="0.35"/>
    <row r="21335" customFormat="1" x14ac:dyDescent="0.35"/>
    <row r="21336" customFormat="1" x14ac:dyDescent="0.35"/>
    <row r="21337" customFormat="1" x14ac:dyDescent="0.35"/>
    <row r="21338" customFormat="1" x14ac:dyDescent="0.35"/>
    <row r="21339" customFormat="1" x14ac:dyDescent="0.35"/>
    <row r="21340" customFormat="1" x14ac:dyDescent="0.35"/>
    <row r="21341" customFormat="1" x14ac:dyDescent="0.35"/>
    <row r="21342" customFormat="1" x14ac:dyDescent="0.35"/>
    <row r="21343" customFormat="1" x14ac:dyDescent="0.35"/>
    <row r="21344" customFormat="1" x14ac:dyDescent="0.35"/>
    <row r="21345" customFormat="1" x14ac:dyDescent="0.35"/>
    <row r="21346" customFormat="1" x14ac:dyDescent="0.35"/>
    <row r="21347" customFormat="1" x14ac:dyDescent="0.35"/>
    <row r="21348" customFormat="1" x14ac:dyDescent="0.35"/>
    <row r="21349" customFormat="1" x14ac:dyDescent="0.35"/>
    <row r="21350" customFormat="1" x14ac:dyDescent="0.35"/>
    <row r="21351" customFormat="1" x14ac:dyDescent="0.35"/>
    <row r="21352" customFormat="1" x14ac:dyDescent="0.35"/>
    <row r="21353" customFormat="1" x14ac:dyDescent="0.35"/>
    <row r="21354" customFormat="1" x14ac:dyDescent="0.35"/>
    <row r="21355" customFormat="1" x14ac:dyDescent="0.35"/>
    <row r="21356" customFormat="1" x14ac:dyDescent="0.35"/>
    <row r="21357" customFormat="1" x14ac:dyDescent="0.35"/>
    <row r="21358" customFormat="1" x14ac:dyDescent="0.35"/>
    <row r="21359" customFormat="1" x14ac:dyDescent="0.35"/>
    <row r="21360" customFormat="1" x14ac:dyDescent="0.35"/>
    <row r="21361" customFormat="1" x14ac:dyDescent="0.35"/>
    <row r="21362" customFormat="1" x14ac:dyDescent="0.35"/>
    <row r="21363" customFormat="1" x14ac:dyDescent="0.35"/>
    <row r="21364" customFormat="1" x14ac:dyDescent="0.35"/>
    <row r="21365" customFormat="1" x14ac:dyDescent="0.35"/>
    <row r="21366" customFormat="1" x14ac:dyDescent="0.35"/>
    <row r="21367" customFormat="1" x14ac:dyDescent="0.35"/>
    <row r="21368" customFormat="1" x14ac:dyDescent="0.35"/>
    <row r="21369" customFormat="1" x14ac:dyDescent="0.35"/>
    <row r="21370" customFormat="1" x14ac:dyDescent="0.35"/>
    <row r="21371" customFormat="1" x14ac:dyDescent="0.35"/>
    <row r="21372" customFormat="1" x14ac:dyDescent="0.35"/>
    <row r="21373" customFormat="1" x14ac:dyDescent="0.35"/>
    <row r="21374" customFormat="1" x14ac:dyDescent="0.35"/>
    <row r="21375" customFormat="1" x14ac:dyDescent="0.35"/>
    <row r="21376" customFormat="1" x14ac:dyDescent="0.35"/>
    <row r="21377" customFormat="1" x14ac:dyDescent="0.35"/>
    <row r="21378" customFormat="1" x14ac:dyDescent="0.35"/>
    <row r="21379" customFormat="1" x14ac:dyDescent="0.35"/>
    <row r="21380" customFormat="1" x14ac:dyDescent="0.35"/>
    <row r="21381" customFormat="1" x14ac:dyDescent="0.35"/>
    <row r="21382" customFormat="1" x14ac:dyDescent="0.35"/>
    <row r="21383" customFormat="1" x14ac:dyDescent="0.35"/>
    <row r="21384" customFormat="1" x14ac:dyDescent="0.35"/>
    <row r="21385" customFormat="1" x14ac:dyDescent="0.35"/>
    <row r="21386" customFormat="1" x14ac:dyDescent="0.35"/>
    <row r="21387" customFormat="1" x14ac:dyDescent="0.35"/>
    <row r="21388" customFormat="1" x14ac:dyDescent="0.35"/>
    <row r="21389" customFormat="1" x14ac:dyDescent="0.35"/>
    <row r="21390" customFormat="1" x14ac:dyDescent="0.35"/>
    <row r="21391" customFormat="1" x14ac:dyDescent="0.35"/>
    <row r="21392" customFormat="1" x14ac:dyDescent="0.35"/>
    <row r="21393" customFormat="1" x14ac:dyDescent="0.35"/>
    <row r="21394" customFormat="1" x14ac:dyDescent="0.35"/>
    <row r="21395" customFormat="1" x14ac:dyDescent="0.35"/>
    <row r="21396" customFormat="1" x14ac:dyDescent="0.35"/>
    <row r="21397" customFormat="1" x14ac:dyDescent="0.35"/>
    <row r="21398" customFormat="1" x14ac:dyDescent="0.35"/>
    <row r="21399" customFormat="1" x14ac:dyDescent="0.35"/>
    <row r="21400" customFormat="1" x14ac:dyDescent="0.35"/>
    <row r="21401" customFormat="1" x14ac:dyDescent="0.35"/>
    <row r="21402" customFormat="1" x14ac:dyDescent="0.35"/>
    <row r="21403" customFormat="1" x14ac:dyDescent="0.35"/>
    <row r="21404" customFormat="1" x14ac:dyDescent="0.35"/>
    <row r="21405" customFormat="1" x14ac:dyDescent="0.35"/>
    <row r="21406" customFormat="1" x14ac:dyDescent="0.35"/>
    <row r="21407" customFormat="1" x14ac:dyDescent="0.35"/>
    <row r="21408" customFormat="1" x14ac:dyDescent="0.35"/>
    <row r="21409" customFormat="1" x14ac:dyDescent="0.35"/>
    <row r="21410" customFormat="1" x14ac:dyDescent="0.35"/>
    <row r="21411" customFormat="1" x14ac:dyDescent="0.35"/>
    <row r="21412" customFormat="1" x14ac:dyDescent="0.35"/>
    <row r="21413" customFormat="1" x14ac:dyDescent="0.35"/>
    <row r="21414" customFormat="1" x14ac:dyDescent="0.35"/>
    <row r="21415" customFormat="1" x14ac:dyDescent="0.35"/>
    <row r="21416" customFormat="1" x14ac:dyDescent="0.35"/>
    <row r="21417" customFormat="1" x14ac:dyDescent="0.35"/>
    <row r="21418" customFormat="1" x14ac:dyDescent="0.35"/>
    <row r="21419" customFormat="1" x14ac:dyDescent="0.35"/>
    <row r="21420" customFormat="1" x14ac:dyDescent="0.35"/>
    <row r="21421" customFormat="1" x14ac:dyDescent="0.35"/>
    <row r="21422" customFormat="1" x14ac:dyDescent="0.35"/>
    <row r="21423" customFormat="1" x14ac:dyDescent="0.35"/>
    <row r="21424" customFormat="1" x14ac:dyDescent="0.35"/>
    <row r="21425" customFormat="1" x14ac:dyDescent="0.35"/>
    <row r="21426" customFormat="1" x14ac:dyDescent="0.35"/>
    <row r="21427" customFormat="1" x14ac:dyDescent="0.35"/>
    <row r="21428" customFormat="1" x14ac:dyDescent="0.35"/>
    <row r="21429" customFormat="1" x14ac:dyDescent="0.35"/>
    <row r="21430" customFormat="1" x14ac:dyDescent="0.35"/>
    <row r="21431" customFormat="1" x14ac:dyDescent="0.35"/>
    <row r="21432" customFormat="1" x14ac:dyDescent="0.35"/>
    <row r="21433" customFormat="1" x14ac:dyDescent="0.35"/>
    <row r="21434" customFormat="1" x14ac:dyDescent="0.35"/>
    <row r="21435" customFormat="1" x14ac:dyDescent="0.35"/>
    <row r="21436" customFormat="1" x14ac:dyDescent="0.35"/>
    <row r="21437" customFormat="1" x14ac:dyDescent="0.35"/>
    <row r="21438" customFormat="1" x14ac:dyDescent="0.35"/>
    <row r="21439" customFormat="1" x14ac:dyDescent="0.35"/>
    <row r="21440" customFormat="1" x14ac:dyDescent="0.35"/>
    <row r="21441" customFormat="1" x14ac:dyDescent="0.35"/>
    <row r="21442" customFormat="1" x14ac:dyDescent="0.35"/>
    <row r="21443" customFormat="1" x14ac:dyDescent="0.35"/>
    <row r="21444" customFormat="1" x14ac:dyDescent="0.35"/>
    <row r="21445" customFormat="1" x14ac:dyDescent="0.35"/>
    <row r="21446" customFormat="1" x14ac:dyDescent="0.35"/>
    <row r="21447" customFormat="1" x14ac:dyDescent="0.35"/>
    <row r="21448" customFormat="1" x14ac:dyDescent="0.35"/>
    <row r="21449" customFormat="1" x14ac:dyDescent="0.35"/>
    <row r="21450" customFormat="1" x14ac:dyDescent="0.35"/>
    <row r="21451" customFormat="1" x14ac:dyDescent="0.35"/>
    <row r="21452" customFormat="1" x14ac:dyDescent="0.35"/>
    <row r="21453" customFormat="1" x14ac:dyDescent="0.35"/>
    <row r="21454" customFormat="1" x14ac:dyDescent="0.35"/>
    <row r="21455" customFormat="1" x14ac:dyDescent="0.35"/>
    <row r="21456" customFormat="1" x14ac:dyDescent="0.35"/>
    <row r="21457" customFormat="1" x14ac:dyDescent="0.35"/>
    <row r="21458" customFormat="1" x14ac:dyDescent="0.35"/>
    <row r="21459" customFormat="1" x14ac:dyDescent="0.35"/>
    <row r="21460" customFormat="1" x14ac:dyDescent="0.35"/>
    <row r="21461" customFormat="1" x14ac:dyDescent="0.35"/>
    <row r="21462" customFormat="1" x14ac:dyDescent="0.35"/>
    <row r="21463" customFormat="1" x14ac:dyDescent="0.35"/>
    <row r="21464" customFormat="1" x14ac:dyDescent="0.35"/>
    <row r="21465" customFormat="1" x14ac:dyDescent="0.35"/>
    <row r="21466" customFormat="1" x14ac:dyDescent="0.35"/>
    <row r="21467" customFormat="1" x14ac:dyDescent="0.35"/>
    <row r="21468" customFormat="1" x14ac:dyDescent="0.35"/>
    <row r="21469" customFormat="1" x14ac:dyDescent="0.35"/>
    <row r="21470" customFormat="1" x14ac:dyDescent="0.35"/>
    <row r="21471" customFormat="1" x14ac:dyDescent="0.35"/>
    <row r="21472" customFormat="1" x14ac:dyDescent="0.35"/>
    <row r="21473" customFormat="1" x14ac:dyDescent="0.35"/>
    <row r="21474" customFormat="1" x14ac:dyDescent="0.35"/>
    <row r="21475" customFormat="1" x14ac:dyDescent="0.35"/>
    <row r="21476" customFormat="1" x14ac:dyDescent="0.35"/>
    <row r="21477" customFormat="1" x14ac:dyDescent="0.35"/>
    <row r="21478" customFormat="1" x14ac:dyDescent="0.35"/>
    <row r="21479" customFormat="1" x14ac:dyDescent="0.35"/>
    <row r="21480" customFormat="1" x14ac:dyDescent="0.35"/>
    <row r="21481" customFormat="1" x14ac:dyDescent="0.35"/>
    <row r="21482" customFormat="1" x14ac:dyDescent="0.35"/>
    <row r="21483" customFormat="1" x14ac:dyDescent="0.35"/>
    <row r="21484" customFormat="1" x14ac:dyDescent="0.35"/>
    <row r="21485" customFormat="1" x14ac:dyDescent="0.35"/>
    <row r="21486" customFormat="1" x14ac:dyDescent="0.35"/>
    <row r="21487" customFormat="1" x14ac:dyDescent="0.35"/>
    <row r="21488" customFormat="1" x14ac:dyDescent="0.35"/>
    <row r="21489" customFormat="1" x14ac:dyDescent="0.35"/>
    <row r="21490" customFormat="1" x14ac:dyDescent="0.35"/>
    <row r="21491" customFormat="1" x14ac:dyDescent="0.35"/>
    <row r="21492" customFormat="1" x14ac:dyDescent="0.35"/>
    <row r="21493" customFormat="1" x14ac:dyDescent="0.35"/>
    <row r="21494" customFormat="1" x14ac:dyDescent="0.35"/>
    <row r="21495" customFormat="1" x14ac:dyDescent="0.35"/>
    <row r="21496" customFormat="1" x14ac:dyDescent="0.35"/>
    <row r="21497" customFormat="1" x14ac:dyDescent="0.35"/>
    <row r="21498" customFormat="1" x14ac:dyDescent="0.35"/>
    <row r="21499" customFormat="1" x14ac:dyDescent="0.35"/>
    <row r="21500" customFormat="1" x14ac:dyDescent="0.35"/>
    <row r="21501" customFormat="1" x14ac:dyDescent="0.35"/>
    <row r="21502" customFormat="1" x14ac:dyDescent="0.35"/>
    <row r="21503" customFormat="1" x14ac:dyDescent="0.35"/>
    <row r="21504" customFormat="1" x14ac:dyDescent="0.35"/>
    <row r="21505" customFormat="1" x14ac:dyDescent="0.35"/>
    <row r="21506" customFormat="1" x14ac:dyDescent="0.35"/>
    <row r="21507" customFormat="1" x14ac:dyDescent="0.35"/>
    <row r="21508" customFormat="1" x14ac:dyDescent="0.35"/>
    <row r="21509" customFormat="1" x14ac:dyDescent="0.35"/>
    <row r="21510" customFormat="1" x14ac:dyDescent="0.35"/>
    <row r="21511" customFormat="1" x14ac:dyDescent="0.35"/>
    <row r="21512" customFormat="1" x14ac:dyDescent="0.35"/>
    <row r="21513" customFormat="1" x14ac:dyDescent="0.35"/>
    <row r="21514" customFormat="1" x14ac:dyDescent="0.35"/>
    <row r="21515" customFormat="1" x14ac:dyDescent="0.35"/>
    <row r="21516" customFormat="1" x14ac:dyDescent="0.35"/>
    <row r="21517" customFormat="1" x14ac:dyDescent="0.35"/>
    <row r="21518" customFormat="1" x14ac:dyDescent="0.35"/>
    <row r="21519" customFormat="1" x14ac:dyDescent="0.35"/>
    <row r="21520" customFormat="1" x14ac:dyDescent="0.35"/>
    <row r="21521" customFormat="1" x14ac:dyDescent="0.35"/>
    <row r="21522" customFormat="1" x14ac:dyDescent="0.35"/>
    <row r="21523" customFormat="1" x14ac:dyDescent="0.35"/>
    <row r="21524" customFormat="1" x14ac:dyDescent="0.35"/>
    <row r="21525" customFormat="1" x14ac:dyDescent="0.35"/>
    <row r="21526" customFormat="1" x14ac:dyDescent="0.35"/>
    <row r="21527" customFormat="1" x14ac:dyDescent="0.35"/>
    <row r="21528" customFormat="1" x14ac:dyDescent="0.35"/>
    <row r="21529" customFormat="1" x14ac:dyDescent="0.35"/>
    <row r="21530" customFormat="1" x14ac:dyDescent="0.35"/>
    <row r="21531" customFormat="1" x14ac:dyDescent="0.35"/>
    <row r="21532" customFormat="1" x14ac:dyDescent="0.35"/>
    <row r="21533" customFormat="1" x14ac:dyDescent="0.35"/>
    <row r="21534" customFormat="1" x14ac:dyDescent="0.35"/>
    <row r="21535" customFormat="1" x14ac:dyDescent="0.35"/>
    <row r="21536" customFormat="1" x14ac:dyDescent="0.35"/>
    <row r="21537" customFormat="1" x14ac:dyDescent="0.35"/>
    <row r="21538" customFormat="1" x14ac:dyDescent="0.35"/>
    <row r="21539" customFormat="1" x14ac:dyDescent="0.35"/>
    <row r="21540" customFormat="1" x14ac:dyDescent="0.35"/>
    <row r="21541" customFormat="1" x14ac:dyDescent="0.35"/>
    <row r="21542" customFormat="1" x14ac:dyDescent="0.35"/>
    <row r="21543" customFormat="1" x14ac:dyDescent="0.35"/>
    <row r="21544" customFormat="1" x14ac:dyDescent="0.35"/>
    <row r="21545" customFormat="1" x14ac:dyDescent="0.35"/>
    <row r="21546" customFormat="1" x14ac:dyDescent="0.35"/>
    <row r="21547" customFormat="1" x14ac:dyDescent="0.35"/>
    <row r="21548" customFormat="1" x14ac:dyDescent="0.35"/>
    <row r="21549" customFormat="1" x14ac:dyDescent="0.35"/>
    <row r="21550" customFormat="1" x14ac:dyDescent="0.35"/>
    <row r="21551" customFormat="1" x14ac:dyDescent="0.35"/>
    <row r="21552" customFormat="1" x14ac:dyDescent="0.35"/>
    <row r="21553" customFormat="1" x14ac:dyDescent="0.35"/>
    <row r="21554" customFormat="1" x14ac:dyDescent="0.35"/>
    <row r="21555" customFormat="1" x14ac:dyDescent="0.35"/>
    <row r="21556" customFormat="1" x14ac:dyDescent="0.35"/>
    <row r="21557" customFormat="1" x14ac:dyDescent="0.35"/>
    <row r="21558" customFormat="1" x14ac:dyDescent="0.35"/>
    <row r="21559" customFormat="1" x14ac:dyDescent="0.35"/>
    <row r="21560" customFormat="1" x14ac:dyDescent="0.35"/>
    <row r="21561" customFormat="1" x14ac:dyDescent="0.35"/>
    <row r="21562" customFormat="1" x14ac:dyDescent="0.35"/>
    <row r="21563" customFormat="1" x14ac:dyDescent="0.35"/>
    <row r="21564" customFormat="1" x14ac:dyDescent="0.35"/>
    <row r="21565" customFormat="1" x14ac:dyDescent="0.35"/>
    <row r="21566" customFormat="1" x14ac:dyDescent="0.35"/>
    <row r="21567" customFormat="1" x14ac:dyDescent="0.35"/>
    <row r="21568" customFormat="1" x14ac:dyDescent="0.35"/>
    <row r="21569" customFormat="1" x14ac:dyDescent="0.35"/>
    <row r="21570" customFormat="1" x14ac:dyDescent="0.35"/>
    <row r="21571" customFormat="1" x14ac:dyDescent="0.35"/>
    <row r="21572" customFormat="1" x14ac:dyDescent="0.35"/>
    <row r="21573" customFormat="1" x14ac:dyDescent="0.35"/>
    <row r="21574" customFormat="1" x14ac:dyDescent="0.35"/>
    <row r="21575" customFormat="1" x14ac:dyDescent="0.35"/>
    <row r="21576" customFormat="1" x14ac:dyDescent="0.35"/>
    <row r="21577" customFormat="1" x14ac:dyDescent="0.35"/>
    <row r="21578" customFormat="1" x14ac:dyDescent="0.35"/>
    <row r="21579" customFormat="1" x14ac:dyDescent="0.35"/>
    <row r="21580" customFormat="1" x14ac:dyDescent="0.35"/>
    <row r="21581" customFormat="1" x14ac:dyDescent="0.35"/>
    <row r="21582" customFormat="1" x14ac:dyDescent="0.35"/>
    <row r="21583" customFormat="1" x14ac:dyDescent="0.35"/>
    <row r="21584" customFormat="1" x14ac:dyDescent="0.35"/>
    <row r="21585" customFormat="1" x14ac:dyDescent="0.35"/>
    <row r="21586" customFormat="1" x14ac:dyDescent="0.35"/>
    <row r="21587" customFormat="1" x14ac:dyDescent="0.35"/>
    <row r="21588" customFormat="1" x14ac:dyDescent="0.35"/>
    <row r="21589" customFormat="1" x14ac:dyDescent="0.35"/>
    <row r="21590" customFormat="1" x14ac:dyDescent="0.35"/>
    <row r="21591" customFormat="1" x14ac:dyDescent="0.35"/>
    <row r="21592" customFormat="1" x14ac:dyDescent="0.35"/>
    <row r="21593" customFormat="1" x14ac:dyDescent="0.35"/>
    <row r="21594" customFormat="1" x14ac:dyDescent="0.35"/>
    <row r="21595" customFormat="1" x14ac:dyDescent="0.35"/>
    <row r="21596" customFormat="1" x14ac:dyDescent="0.35"/>
    <row r="21597" customFormat="1" x14ac:dyDescent="0.35"/>
    <row r="21598" customFormat="1" x14ac:dyDescent="0.35"/>
    <row r="21599" customFormat="1" x14ac:dyDescent="0.35"/>
    <row r="21600" customFormat="1" x14ac:dyDescent="0.35"/>
    <row r="21601" customFormat="1" x14ac:dyDescent="0.35"/>
    <row r="21602" customFormat="1" x14ac:dyDescent="0.35"/>
    <row r="21603" customFormat="1" x14ac:dyDescent="0.35"/>
    <row r="21604" customFormat="1" x14ac:dyDescent="0.35"/>
    <row r="21605" customFormat="1" x14ac:dyDescent="0.35"/>
    <row r="21606" customFormat="1" x14ac:dyDescent="0.35"/>
    <row r="21607" customFormat="1" x14ac:dyDescent="0.35"/>
    <row r="21608" customFormat="1" x14ac:dyDescent="0.35"/>
    <row r="21609" customFormat="1" x14ac:dyDescent="0.35"/>
    <row r="21610" customFormat="1" x14ac:dyDescent="0.35"/>
    <row r="21611" customFormat="1" x14ac:dyDescent="0.35"/>
    <row r="21612" customFormat="1" x14ac:dyDescent="0.35"/>
    <row r="21613" customFormat="1" x14ac:dyDescent="0.35"/>
    <row r="21614" customFormat="1" x14ac:dyDescent="0.35"/>
    <row r="21615" customFormat="1" x14ac:dyDescent="0.35"/>
    <row r="21616" customFormat="1" x14ac:dyDescent="0.35"/>
    <row r="21617" customFormat="1" x14ac:dyDescent="0.35"/>
    <row r="21618" customFormat="1" x14ac:dyDescent="0.35"/>
    <row r="21619" customFormat="1" x14ac:dyDescent="0.35"/>
    <row r="21620" customFormat="1" x14ac:dyDescent="0.35"/>
    <row r="21621" customFormat="1" x14ac:dyDescent="0.35"/>
    <row r="21622" customFormat="1" x14ac:dyDescent="0.35"/>
    <row r="21623" customFormat="1" x14ac:dyDescent="0.35"/>
    <row r="21624" customFormat="1" x14ac:dyDescent="0.35"/>
    <row r="21625" customFormat="1" x14ac:dyDescent="0.35"/>
    <row r="21626" customFormat="1" x14ac:dyDescent="0.35"/>
    <row r="21627" customFormat="1" x14ac:dyDescent="0.35"/>
    <row r="21628" customFormat="1" x14ac:dyDescent="0.35"/>
    <row r="21629" customFormat="1" x14ac:dyDescent="0.35"/>
    <row r="21630" customFormat="1" x14ac:dyDescent="0.35"/>
    <row r="21631" customFormat="1" x14ac:dyDescent="0.35"/>
    <row r="21632" customFormat="1" x14ac:dyDescent="0.35"/>
    <row r="21633" customFormat="1" x14ac:dyDescent="0.35"/>
    <row r="21634" customFormat="1" x14ac:dyDescent="0.35"/>
    <row r="21635" customFormat="1" x14ac:dyDescent="0.35"/>
    <row r="21636" customFormat="1" x14ac:dyDescent="0.35"/>
    <row r="21637" customFormat="1" x14ac:dyDescent="0.35"/>
    <row r="21638" customFormat="1" x14ac:dyDescent="0.35"/>
    <row r="21639" customFormat="1" x14ac:dyDescent="0.35"/>
    <row r="21640" customFormat="1" x14ac:dyDescent="0.35"/>
    <row r="21641" customFormat="1" x14ac:dyDescent="0.35"/>
    <row r="21642" customFormat="1" x14ac:dyDescent="0.35"/>
    <row r="21643" customFormat="1" x14ac:dyDescent="0.35"/>
    <row r="21644" customFormat="1" x14ac:dyDescent="0.35"/>
    <row r="21645" customFormat="1" x14ac:dyDescent="0.35"/>
    <row r="21646" customFormat="1" x14ac:dyDescent="0.35"/>
    <row r="21647" customFormat="1" x14ac:dyDescent="0.35"/>
    <row r="21648" customFormat="1" x14ac:dyDescent="0.35"/>
    <row r="21649" customFormat="1" x14ac:dyDescent="0.35"/>
    <row r="21650" customFormat="1" x14ac:dyDescent="0.35"/>
    <row r="21651" customFormat="1" x14ac:dyDescent="0.35"/>
    <row r="21652" customFormat="1" x14ac:dyDescent="0.35"/>
    <row r="21653" customFormat="1" x14ac:dyDescent="0.35"/>
    <row r="21654" customFormat="1" x14ac:dyDescent="0.35"/>
    <row r="21655" customFormat="1" x14ac:dyDescent="0.35"/>
    <row r="21656" customFormat="1" x14ac:dyDescent="0.35"/>
    <row r="21657" customFormat="1" x14ac:dyDescent="0.35"/>
    <row r="21658" customFormat="1" x14ac:dyDescent="0.35"/>
    <row r="21659" customFormat="1" x14ac:dyDescent="0.35"/>
    <row r="21660" customFormat="1" x14ac:dyDescent="0.35"/>
    <row r="21661" customFormat="1" x14ac:dyDescent="0.35"/>
    <row r="21662" customFormat="1" x14ac:dyDescent="0.35"/>
    <row r="21663" customFormat="1" x14ac:dyDescent="0.35"/>
    <row r="21664" customFormat="1" x14ac:dyDescent="0.35"/>
    <row r="21665" customFormat="1" x14ac:dyDescent="0.35"/>
    <row r="21666" customFormat="1" x14ac:dyDescent="0.35"/>
    <row r="21667" customFormat="1" x14ac:dyDescent="0.35"/>
    <row r="21668" customFormat="1" x14ac:dyDescent="0.35"/>
    <row r="21669" customFormat="1" x14ac:dyDescent="0.35"/>
    <row r="21670" customFormat="1" x14ac:dyDescent="0.35"/>
    <row r="21671" customFormat="1" x14ac:dyDescent="0.35"/>
    <row r="21672" customFormat="1" x14ac:dyDescent="0.35"/>
    <row r="21673" customFormat="1" x14ac:dyDescent="0.35"/>
    <row r="21674" customFormat="1" x14ac:dyDescent="0.35"/>
    <row r="21675" customFormat="1" x14ac:dyDescent="0.35"/>
    <row r="21676" customFormat="1" x14ac:dyDescent="0.35"/>
    <row r="21677" customFormat="1" x14ac:dyDescent="0.35"/>
    <row r="21678" customFormat="1" x14ac:dyDescent="0.35"/>
    <row r="21679" customFormat="1" x14ac:dyDescent="0.35"/>
    <row r="21680" customFormat="1" x14ac:dyDescent="0.35"/>
    <row r="21681" customFormat="1" x14ac:dyDescent="0.35"/>
    <row r="21682" customFormat="1" x14ac:dyDescent="0.35"/>
    <row r="21683" customFormat="1" x14ac:dyDescent="0.35"/>
    <row r="21684" customFormat="1" x14ac:dyDescent="0.35"/>
    <row r="21685" customFormat="1" x14ac:dyDescent="0.35"/>
    <row r="21686" customFormat="1" x14ac:dyDescent="0.35"/>
    <row r="21687" customFormat="1" x14ac:dyDescent="0.35"/>
    <row r="21688" customFormat="1" x14ac:dyDescent="0.35"/>
    <row r="21689" customFormat="1" x14ac:dyDescent="0.35"/>
    <row r="21690" customFormat="1" x14ac:dyDescent="0.35"/>
    <row r="21691" customFormat="1" x14ac:dyDescent="0.35"/>
    <row r="21692" customFormat="1" x14ac:dyDescent="0.35"/>
    <row r="21693" customFormat="1" x14ac:dyDescent="0.35"/>
    <row r="21694" customFormat="1" x14ac:dyDescent="0.35"/>
    <row r="21695" customFormat="1" x14ac:dyDescent="0.35"/>
    <row r="21696" customFormat="1" x14ac:dyDescent="0.35"/>
    <row r="21697" customFormat="1" x14ac:dyDescent="0.35"/>
    <row r="21698" customFormat="1" x14ac:dyDescent="0.35"/>
    <row r="21699" customFormat="1" x14ac:dyDescent="0.35"/>
    <row r="21700" customFormat="1" x14ac:dyDescent="0.35"/>
    <row r="21701" customFormat="1" x14ac:dyDescent="0.35"/>
    <row r="21702" customFormat="1" x14ac:dyDescent="0.35"/>
    <row r="21703" customFormat="1" x14ac:dyDescent="0.35"/>
    <row r="21704" customFormat="1" x14ac:dyDescent="0.35"/>
    <row r="21705" customFormat="1" x14ac:dyDescent="0.35"/>
    <row r="21706" customFormat="1" x14ac:dyDescent="0.35"/>
    <row r="21707" customFormat="1" x14ac:dyDescent="0.35"/>
    <row r="21708" customFormat="1" x14ac:dyDescent="0.35"/>
    <row r="21709" customFormat="1" x14ac:dyDescent="0.35"/>
    <row r="21710" customFormat="1" x14ac:dyDescent="0.35"/>
    <row r="21711" customFormat="1" x14ac:dyDescent="0.35"/>
    <row r="21712" customFormat="1" x14ac:dyDescent="0.35"/>
    <row r="21713" customFormat="1" x14ac:dyDescent="0.35"/>
    <row r="21714" customFormat="1" x14ac:dyDescent="0.35"/>
    <row r="21715" customFormat="1" x14ac:dyDescent="0.35"/>
    <row r="21716" customFormat="1" x14ac:dyDescent="0.35"/>
    <row r="21717" customFormat="1" x14ac:dyDescent="0.35"/>
    <row r="21718" customFormat="1" x14ac:dyDescent="0.35"/>
    <row r="21719" customFormat="1" x14ac:dyDescent="0.35"/>
    <row r="21720" customFormat="1" x14ac:dyDescent="0.35"/>
    <row r="21721" customFormat="1" x14ac:dyDescent="0.35"/>
    <row r="21722" customFormat="1" x14ac:dyDescent="0.35"/>
    <row r="21723" customFormat="1" x14ac:dyDescent="0.35"/>
    <row r="21724" customFormat="1" x14ac:dyDescent="0.35"/>
    <row r="21725" customFormat="1" x14ac:dyDescent="0.35"/>
    <row r="21726" customFormat="1" x14ac:dyDescent="0.35"/>
    <row r="21727" customFormat="1" x14ac:dyDescent="0.35"/>
    <row r="21728" customFormat="1" x14ac:dyDescent="0.35"/>
    <row r="21729" customFormat="1" x14ac:dyDescent="0.35"/>
    <row r="21730" customFormat="1" x14ac:dyDescent="0.35"/>
    <row r="21731" customFormat="1" x14ac:dyDescent="0.35"/>
    <row r="21732" customFormat="1" x14ac:dyDescent="0.35"/>
    <row r="21733" customFormat="1" x14ac:dyDescent="0.35"/>
    <row r="21734" customFormat="1" x14ac:dyDescent="0.35"/>
    <row r="21735" customFormat="1" x14ac:dyDescent="0.35"/>
    <row r="21736" customFormat="1" x14ac:dyDescent="0.35"/>
    <row r="21737" customFormat="1" x14ac:dyDescent="0.35"/>
    <row r="21738" customFormat="1" x14ac:dyDescent="0.35"/>
    <row r="21739" customFormat="1" x14ac:dyDescent="0.35"/>
    <row r="21740" customFormat="1" x14ac:dyDescent="0.35"/>
    <row r="21741" customFormat="1" x14ac:dyDescent="0.35"/>
    <row r="21742" customFormat="1" x14ac:dyDescent="0.35"/>
    <row r="21743" customFormat="1" x14ac:dyDescent="0.35"/>
    <row r="21744" customFormat="1" x14ac:dyDescent="0.35"/>
    <row r="21745" customFormat="1" x14ac:dyDescent="0.35"/>
    <row r="21746" customFormat="1" x14ac:dyDescent="0.35"/>
    <row r="21747" customFormat="1" x14ac:dyDescent="0.35"/>
    <row r="21748" customFormat="1" x14ac:dyDescent="0.35"/>
    <row r="21749" customFormat="1" x14ac:dyDescent="0.35"/>
    <row r="21750" customFormat="1" x14ac:dyDescent="0.35"/>
    <row r="21751" customFormat="1" x14ac:dyDescent="0.35"/>
    <row r="21752" customFormat="1" x14ac:dyDescent="0.35"/>
    <row r="21753" customFormat="1" x14ac:dyDescent="0.35"/>
    <row r="21754" customFormat="1" x14ac:dyDescent="0.35"/>
    <row r="21755" customFormat="1" x14ac:dyDescent="0.35"/>
    <row r="21756" customFormat="1" x14ac:dyDescent="0.35"/>
    <row r="21757" customFormat="1" x14ac:dyDescent="0.35"/>
    <row r="21758" customFormat="1" x14ac:dyDescent="0.35"/>
    <row r="21759" customFormat="1" x14ac:dyDescent="0.35"/>
    <row r="21760" customFormat="1" x14ac:dyDescent="0.35"/>
    <row r="21761" customFormat="1" x14ac:dyDescent="0.35"/>
    <row r="21762" customFormat="1" x14ac:dyDescent="0.35"/>
    <row r="21763" customFormat="1" x14ac:dyDescent="0.35"/>
    <row r="21764" customFormat="1" x14ac:dyDescent="0.35"/>
    <row r="21765" customFormat="1" x14ac:dyDescent="0.35"/>
    <row r="21766" customFormat="1" x14ac:dyDescent="0.35"/>
    <row r="21767" customFormat="1" x14ac:dyDescent="0.35"/>
    <row r="21768" customFormat="1" x14ac:dyDescent="0.35"/>
    <row r="21769" customFormat="1" x14ac:dyDescent="0.35"/>
    <row r="21770" customFormat="1" x14ac:dyDescent="0.35"/>
    <row r="21771" customFormat="1" x14ac:dyDescent="0.35"/>
    <row r="21772" customFormat="1" x14ac:dyDescent="0.35"/>
    <row r="21773" customFormat="1" x14ac:dyDescent="0.35"/>
    <row r="21774" customFormat="1" x14ac:dyDescent="0.35"/>
    <row r="21775" customFormat="1" x14ac:dyDescent="0.35"/>
    <row r="21776" customFormat="1" x14ac:dyDescent="0.35"/>
    <row r="21777" customFormat="1" x14ac:dyDescent="0.35"/>
    <row r="21778" customFormat="1" x14ac:dyDescent="0.35"/>
    <row r="21779" customFormat="1" x14ac:dyDescent="0.35"/>
    <row r="21780" customFormat="1" x14ac:dyDescent="0.35"/>
    <row r="21781" customFormat="1" x14ac:dyDescent="0.35"/>
    <row r="21782" customFormat="1" x14ac:dyDescent="0.35"/>
    <row r="21783" customFormat="1" x14ac:dyDescent="0.35"/>
    <row r="21784" customFormat="1" x14ac:dyDescent="0.35"/>
    <row r="21785" customFormat="1" x14ac:dyDescent="0.35"/>
    <row r="21786" customFormat="1" x14ac:dyDescent="0.35"/>
    <row r="21787" customFormat="1" x14ac:dyDescent="0.35"/>
    <row r="21788" customFormat="1" x14ac:dyDescent="0.35"/>
    <row r="21789" customFormat="1" x14ac:dyDescent="0.35"/>
    <row r="21790" customFormat="1" x14ac:dyDescent="0.35"/>
    <row r="21791" customFormat="1" x14ac:dyDescent="0.35"/>
    <row r="21792" customFormat="1" x14ac:dyDescent="0.35"/>
    <row r="21793" customFormat="1" x14ac:dyDescent="0.35"/>
    <row r="21794" customFormat="1" x14ac:dyDescent="0.35"/>
    <row r="21795" customFormat="1" x14ac:dyDescent="0.35"/>
    <row r="21796" customFormat="1" x14ac:dyDescent="0.35"/>
    <row r="21797" customFormat="1" x14ac:dyDescent="0.35"/>
    <row r="21798" customFormat="1" x14ac:dyDescent="0.35"/>
    <row r="21799" customFormat="1" x14ac:dyDescent="0.35"/>
    <row r="21800" customFormat="1" x14ac:dyDescent="0.35"/>
    <row r="21801" customFormat="1" x14ac:dyDescent="0.35"/>
    <row r="21802" customFormat="1" x14ac:dyDescent="0.35"/>
    <row r="21803" customFormat="1" x14ac:dyDescent="0.35"/>
    <row r="21804" customFormat="1" x14ac:dyDescent="0.35"/>
    <row r="21805" customFormat="1" x14ac:dyDescent="0.35"/>
    <row r="21806" customFormat="1" x14ac:dyDescent="0.35"/>
    <row r="21807" customFormat="1" x14ac:dyDescent="0.35"/>
    <row r="21808" customFormat="1" x14ac:dyDescent="0.35"/>
    <row r="21809" customFormat="1" x14ac:dyDescent="0.35"/>
    <row r="21810" customFormat="1" x14ac:dyDescent="0.35"/>
    <row r="21811" customFormat="1" x14ac:dyDescent="0.35"/>
    <row r="21812" customFormat="1" x14ac:dyDescent="0.35"/>
    <row r="21813" customFormat="1" x14ac:dyDescent="0.35"/>
    <row r="21814" customFormat="1" x14ac:dyDescent="0.35"/>
    <row r="21815" customFormat="1" x14ac:dyDescent="0.35"/>
    <row r="21816" customFormat="1" x14ac:dyDescent="0.35"/>
    <row r="21817" customFormat="1" x14ac:dyDescent="0.35"/>
    <row r="21818" customFormat="1" x14ac:dyDescent="0.35"/>
    <row r="21819" customFormat="1" x14ac:dyDescent="0.35"/>
    <row r="21820" customFormat="1" x14ac:dyDescent="0.35"/>
    <row r="21821" customFormat="1" x14ac:dyDescent="0.35"/>
    <row r="21822" customFormat="1" x14ac:dyDescent="0.35"/>
    <row r="21823" customFormat="1" x14ac:dyDescent="0.35"/>
    <row r="21824" customFormat="1" x14ac:dyDescent="0.35"/>
    <row r="21825" customFormat="1" x14ac:dyDescent="0.35"/>
    <row r="21826" customFormat="1" x14ac:dyDescent="0.35"/>
    <row r="21827" customFormat="1" x14ac:dyDescent="0.35"/>
    <row r="21828" customFormat="1" x14ac:dyDescent="0.35"/>
    <row r="21829" customFormat="1" x14ac:dyDescent="0.35"/>
    <row r="21830" customFormat="1" x14ac:dyDescent="0.35"/>
    <row r="21831" customFormat="1" x14ac:dyDescent="0.35"/>
    <row r="21832" customFormat="1" x14ac:dyDescent="0.35"/>
    <row r="21833" customFormat="1" x14ac:dyDescent="0.35"/>
    <row r="21834" customFormat="1" x14ac:dyDescent="0.35"/>
    <row r="21835" customFormat="1" x14ac:dyDescent="0.35"/>
    <row r="21836" customFormat="1" x14ac:dyDescent="0.35"/>
    <row r="21837" customFormat="1" x14ac:dyDescent="0.35"/>
    <row r="21838" customFormat="1" x14ac:dyDescent="0.35"/>
    <row r="21839" customFormat="1" x14ac:dyDescent="0.35"/>
    <row r="21840" customFormat="1" x14ac:dyDescent="0.35"/>
    <row r="21841" customFormat="1" x14ac:dyDescent="0.35"/>
    <row r="21842" customFormat="1" x14ac:dyDescent="0.35"/>
    <row r="21843" customFormat="1" x14ac:dyDescent="0.35"/>
    <row r="21844" customFormat="1" x14ac:dyDescent="0.35"/>
    <row r="21845" customFormat="1" x14ac:dyDescent="0.35"/>
    <row r="21846" customFormat="1" x14ac:dyDescent="0.35"/>
    <row r="21847" customFormat="1" x14ac:dyDescent="0.35"/>
    <row r="21848" customFormat="1" x14ac:dyDescent="0.35"/>
    <row r="21849" customFormat="1" x14ac:dyDescent="0.35"/>
    <row r="21850" customFormat="1" x14ac:dyDescent="0.35"/>
    <row r="21851" customFormat="1" x14ac:dyDescent="0.35"/>
    <row r="21852" customFormat="1" x14ac:dyDescent="0.35"/>
    <row r="21853" customFormat="1" x14ac:dyDescent="0.35"/>
    <row r="21854" customFormat="1" x14ac:dyDescent="0.35"/>
    <row r="21855" customFormat="1" x14ac:dyDescent="0.35"/>
    <row r="21856" customFormat="1" x14ac:dyDescent="0.35"/>
    <row r="21857" customFormat="1" x14ac:dyDescent="0.35"/>
    <row r="21858" customFormat="1" x14ac:dyDescent="0.35"/>
    <row r="21859" customFormat="1" x14ac:dyDescent="0.35"/>
    <row r="21860" customFormat="1" x14ac:dyDescent="0.35"/>
    <row r="21861" customFormat="1" x14ac:dyDescent="0.35"/>
    <row r="21862" customFormat="1" x14ac:dyDescent="0.35"/>
    <row r="21863" customFormat="1" x14ac:dyDescent="0.35"/>
    <row r="21864" customFormat="1" x14ac:dyDescent="0.35"/>
    <row r="21865" customFormat="1" x14ac:dyDescent="0.35"/>
    <row r="21866" customFormat="1" x14ac:dyDescent="0.35"/>
    <row r="21867" customFormat="1" x14ac:dyDescent="0.35"/>
    <row r="21868" customFormat="1" x14ac:dyDescent="0.35"/>
    <row r="21869" customFormat="1" x14ac:dyDescent="0.35"/>
    <row r="21870" customFormat="1" x14ac:dyDescent="0.35"/>
    <row r="21871" customFormat="1" x14ac:dyDescent="0.35"/>
    <row r="21872" customFormat="1" x14ac:dyDescent="0.35"/>
    <row r="21873" customFormat="1" x14ac:dyDescent="0.35"/>
    <row r="21874" customFormat="1" x14ac:dyDescent="0.35"/>
    <row r="21875" customFormat="1" x14ac:dyDescent="0.35"/>
    <row r="21876" customFormat="1" x14ac:dyDescent="0.35"/>
    <row r="21877" customFormat="1" x14ac:dyDescent="0.35"/>
    <row r="21878" customFormat="1" x14ac:dyDescent="0.35"/>
    <row r="21879" customFormat="1" x14ac:dyDescent="0.35"/>
    <row r="21880" customFormat="1" x14ac:dyDescent="0.35"/>
    <row r="21881" customFormat="1" x14ac:dyDescent="0.35"/>
    <row r="21882" customFormat="1" x14ac:dyDescent="0.35"/>
    <row r="21883" customFormat="1" x14ac:dyDescent="0.35"/>
    <row r="21884" customFormat="1" x14ac:dyDescent="0.35"/>
    <row r="21885" customFormat="1" x14ac:dyDescent="0.35"/>
    <row r="21886" customFormat="1" x14ac:dyDescent="0.35"/>
    <row r="21887" customFormat="1" x14ac:dyDescent="0.35"/>
    <row r="21888" customFormat="1" x14ac:dyDescent="0.35"/>
    <row r="21889" customFormat="1" x14ac:dyDescent="0.35"/>
    <row r="21890" customFormat="1" x14ac:dyDescent="0.35"/>
    <row r="21891" customFormat="1" x14ac:dyDescent="0.35"/>
    <row r="21892" customFormat="1" x14ac:dyDescent="0.35"/>
    <row r="21893" customFormat="1" x14ac:dyDescent="0.35"/>
    <row r="21894" customFormat="1" x14ac:dyDescent="0.35"/>
    <row r="21895" customFormat="1" x14ac:dyDescent="0.35"/>
    <row r="21896" customFormat="1" x14ac:dyDescent="0.35"/>
    <row r="21897" customFormat="1" x14ac:dyDescent="0.35"/>
    <row r="21898" customFormat="1" x14ac:dyDescent="0.35"/>
    <row r="21899" customFormat="1" x14ac:dyDescent="0.35"/>
    <row r="21900" customFormat="1" x14ac:dyDescent="0.35"/>
    <row r="21901" customFormat="1" x14ac:dyDescent="0.35"/>
    <row r="21902" customFormat="1" x14ac:dyDescent="0.35"/>
    <row r="21903" customFormat="1" x14ac:dyDescent="0.35"/>
    <row r="21904" customFormat="1" x14ac:dyDescent="0.35"/>
    <row r="21905" customFormat="1" x14ac:dyDescent="0.35"/>
    <row r="21906" customFormat="1" x14ac:dyDescent="0.35"/>
    <row r="21907" customFormat="1" x14ac:dyDescent="0.35"/>
    <row r="21908" customFormat="1" x14ac:dyDescent="0.35"/>
    <row r="21909" customFormat="1" x14ac:dyDescent="0.35"/>
    <row r="21910" customFormat="1" x14ac:dyDescent="0.35"/>
    <row r="21911" customFormat="1" x14ac:dyDescent="0.35"/>
    <row r="21912" customFormat="1" x14ac:dyDescent="0.35"/>
    <row r="21913" customFormat="1" x14ac:dyDescent="0.35"/>
    <row r="21914" customFormat="1" x14ac:dyDescent="0.35"/>
    <row r="21915" customFormat="1" x14ac:dyDescent="0.35"/>
    <row r="21916" customFormat="1" x14ac:dyDescent="0.35"/>
    <row r="21917" customFormat="1" x14ac:dyDescent="0.35"/>
    <row r="21918" customFormat="1" x14ac:dyDescent="0.35"/>
    <row r="21919" customFormat="1" x14ac:dyDescent="0.35"/>
    <row r="21920" customFormat="1" x14ac:dyDescent="0.35"/>
    <row r="21921" customFormat="1" x14ac:dyDescent="0.35"/>
    <row r="21922" customFormat="1" x14ac:dyDescent="0.35"/>
    <row r="21923" customFormat="1" x14ac:dyDescent="0.35"/>
    <row r="21924" customFormat="1" x14ac:dyDescent="0.35"/>
    <row r="21925" customFormat="1" x14ac:dyDescent="0.35"/>
    <row r="21926" customFormat="1" x14ac:dyDescent="0.35"/>
    <row r="21927" customFormat="1" x14ac:dyDescent="0.35"/>
    <row r="21928" customFormat="1" x14ac:dyDescent="0.35"/>
    <row r="21929" customFormat="1" x14ac:dyDescent="0.35"/>
    <row r="21930" customFormat="1" x14ac:dyDescent="0.35"/>
    <row r="21931" customFormat="1" x14ac:dyDescent="0.35"/>
    <row r="21932" customFormat="1" x14ac:dyDescent="0.35"/>
    <row r="21933" customFormat="1" x14ac:dyDescent="0.35"/>
    <row r="21934" customFormat="1" x14ac:dyDescent="0.35"/>
    <row r="21935" customFormat="1" x14ac:dyDescent="0.35"/>
    <row r="21936" customFormat="1" x14ac:dyDescent="0.35"/>
    <row r="21937" customFormat="1" x14ac:dyDescent="0.35"/>
    <row r="21938" customFormat="1" x14ac:dyDescent="0.35"/>
    <row r="21939" customFormat="1" x14ac:dyDescent="0.35"/>
    <row r="21940" customFormat="1" x14ac:dyDescent="0.35"/>
    <row r="21941" customFormat="1" x14ac:dyDescent="0.35"/>
    <row r="21942" customFormat="1" x14ac:dyDescent="0.35"/>
    <row r="21943" customFormat="1" x14ac:dyDescent="0.35"/>
    <row r="21944" customFormat="1" x14ac:dyDescent="0.35"/>
    <row r="21945" customFormat="1" x14ac:dyDescent="0.35"/>
    <row r="21946" customFormat="1" x14ac:dyDescent="0.35"/>
    <row r="21947" customFormat="1" x14ac:dyDescent="0.35"/>
    <row r="21948" customFormat="1" x14ac:dyDescent="0.35"/>
    <row r="21949" customFormat="1" x14ac:dyDescent="0.35"/>
    <row r="21950" customFormat="1" x14ac:dyDescent="0.35"/>
    <row r="21951" customFormat="1" x14ac:dyDescent="0.35"/>
    <row r="21952" customFormat="1" x14ac:dyDescent="0.35"/>
    <row r="21953" customFormat="1" x14ac:dyDescent="0.35"/>
    <row r="21954" customFormat="1" x14ac:dyDescent="0.35"/>
    <row r="21955" customFormat="1" x14ac:dyDescent="0.35"/>
    <row r="21956" customFormat="1" x14ac:dyDescent="0.35"/>
    <row r="21957" customFormat="1" x14ac:dyDescent="0.35"/>
    <row r="21958" customFormat="1" x14ac:dyDescent="0.35"/>
    <row r="21959" customFormat="1" x14ac:dyDescent="0.35"/>
    <row r="21960" customFormat="1" x14ac:dyDescent="0.35"/>
    <row r="21961" customFormat="1" x14ac:dyDescent="0.35"/>
    <row r="21962" customFormat="1" x14ac:dyDescent="0.35"/>
    <row r="21963" customFormat="1" x14ac:dyDescent="0.35"/>
    <row r="21964" customFormat="1" x14ac:dyDescent="0.35"/>
    <row r="21965" customFormat="1" x14ac:dyDescent="0.35"/>
    <row r="21966" customFormat="1" x14ac:dyDescent="0.35"/>
    <row r="21967" customFormat="1" x14ac:dyDescent="0.35"/>
    <row r="21968" customFormat="1" x14ac:dyDescent="0.35"/>
    <row r="21969" customFormat="1" x14ac:dyDescent="0.35"/>
    <row r="21970" customFormat="1" x14ac:dyDescent="0.35"/>
    <row r="21971" customFormat="1" x14ac:dyDescent="0.35"/>
    <row r="21972" customFormat="1" x14ac:dyDescent="0.35"/>
    <row r="21973" customFormat="1" x14ac:dyDescent="0.35"/>
    <row r="21974" customFormat="1" x14ac:dyDescent="0.35"/>
    <row r="21975" customFormat="1" x14ac:dyDescent="0.35"/>
    <row r="21976" customFormat="1" x14ac:dyDescent="0.35"/>
    <row r="21977" customFormat="1" x14ac:dyDescent="0.35"/>
    <row r="21978" customFormat="1" x14ac:dyDescent="0.35"/>
    <row r="21979" customFormat="1" x14ac:dyDescent="0.35"/>
    <row r="21980" customFormat="1" x14ac:dyDescent="0.35"/>
    <row r="21981" customFormat="1" x14ac:dyDescent="0.35"/>
    <row r="21982" customFormat="1" x14ac:dyDescent="0.35"/>
    <row r="21983" customFormat="1" x14ac:dyDescent="0.35"/>
    <row r="21984" customFormat="1" x14ac:dyDescent="0.35"/>
    <row r="21985" customFormat="1" x14ac:dyDescent="0.35"/>
    <row r="21986" customFormat="1" x14ac:dyDescent="0.35"/>
    <row r="21987" customFormat="1" x14ac:dyDescent="0.35"/>
    <row r="21988" customFormat="1" x14ac:dyDescent="0.35"/>
    <row r="21989" customFormat="1" x14ac:dyDescent="0.35"/>
    <row r="21990" customFormat="1" x14ac:dyDescent="0.35"/>
    <row r="21991" customFormat="1" x14ac:dyDescent="0.35"/>
    <row r="21992" customFormat="1" x14ac:dyDescent="0.35"/>
    <row r="21993" customFormat="1" x14ac:dyDescent="0.35"/>
    <row r="21994" customFormat="1" x14ac:dyDescent="0.35"/>
    <row r="21995" customFormat="1" x14ac:dyDescent="0.35"/>
    <row r="21996" customFormat="1" x14ac:dyDescent="0.35"/>
    <row r="21997" customFormat="1" x14ac:dyDescent="0.35"/>
    <row r="21998" customFormat="1" x14ac:dyDescent="0.35"/>
    <row r="21999" customFormat="1" x14ac:dyDescent="0.35"/>
    <row r="22000" customFormat="1" x14ac:dyDescent="0.35"/>
    <row r="22001" customFormat="1" x14ac:dyDescent="0.35"/>
    <row r="22002" customFormat="1" x14ac:dyDescent="0.35"/>
    <row r="22003" customFormat="1" x14ac:dyDescent="0.35"/>
    <row r="22004" customFormat="1" x14ac:dyDescent="0.35"/>
    <row r="22005" customFormat="1" x14ac:dyDescent="0.35"/>
    <row r="22006" customFormat="1" x14ac:dyDescent="0.35"/>
    <row r="22007" customFormat="1" x14ac:dyDescent="0.35"/>
    <row r="22008" customFormat="1" x14ac:dyDescent="0.35"/>
    <row r="22009" customFormat="1" x14ac:dyDescent="0.35"/>
    <row r="22010" customFormat="1" x14ac:dyDescent="0.35"/>
    <row r="22011" customFormat="1" x14ac:dyDescent="0.35"/>
    <row r="22012" customFormat="1" x14ac:dyDescent="0.35"/>
    <row r="22013" customFormat="1" x14ac:dyDescent="0.35"/>
    <row r="22014" customFormat="1" x14ac:dyDescent="0.35"/>
    <row r="22015" customFormat="1" x14ac:dyDescent="0.35"/>
    <row r="22016" customFormat="1" x14ac:dyDescent="0.35"/>
    <row r="22017" customFormat="1" x14ac:dyDescent="0.35"/>
    <row r="22018" customFormat="1" x14ac:dyDescent="0.35"/>
    <row r="22019" customFormat="1" x14ac:dyDescent="0.35"/>
    <row r="22020" customFormat="1" x14ac:dyDescent="0.35"/>
    <row r="22021" customFormat="1" x14ac:dyDescent="0.35"/>
    <row r="22022" customFormat="1" x14ac:dyDescent="0.35"/>
    <row r="22023" customFormat="1" x14ac:dyDescent="0.35"/>
    <row r="22024" customFormat="1" x14ac:dyDescent="0.35"/>
    <row r="22025" customFormat="1" x14ac:dyDescent="0.35"/>
    <row r="22026" customFormat="1" x14ac:dyDescent="0.35"/>
    <row r="22027" customFormat="1" x14ac:dyDescent="0.35"/>
    <row r="22028" customFormat="1" x14ac:dyDescent="0.35"/>
    <row r="22029" customFormat="1" x14ac:dyDescent="0.35"/>
    <row r="22030" customFormat="1" x14ac:dyDescent="0.35"/>
    <row r="22031" customFormat="1" x14ac:dyDescent="0.35"/>
    <row r="22032" customFormat="1" x14ac:dyDescent="0.35"/>
    <row r="22033" customFormat="1" x14ac:dyDescent="0.35"/>
    <row r="22034" customFormat="1" x14ac:dyDescent="0.35"/>
    <row r="22035" customFormat="1" x14ac:dyDescent="0.35"/>
    <row r="22036" customFormat="1" x14ac:dyDescent="0.35"/>
    <row r="22037" customFormat="1" x14ac:dyDescent="0.35"/>
    <row r="22038" customFormat="1" x14ac:dyDescent="0.35"/>
    <row r="22039" customFormat="1" x14ac:dyDescent="0.35"/>
    <row r="22040" customFormat="1" x14ac:dyDescent="0.35"/>
    <row r="22041" customFormat="1" x14ac:dyDescent="0.35"/>
    <row r="22042" customFormat="1" x14ac:dyDescent="0.35"/>
    <row r="22043" customFormat="1" x14ac:dyDescent="0.35"/>
    <row r="22044" customFormat="1" x14ac:dyDescent="0.35"/>
    <row r="22045" customFormat="1" x14ac:dyDescent="0.35"/>
    <row r="22046" customFormat="1" x14ac:dyDescent="0.35"/>
    <row r="22047" customFormat="1" x14ac:dyDescent="0.35"/>
    <row r="22048" customFormat="1" x14ac:dyDescent="0.35"/>
    <row r="22049" customFormat="1" x14ac:dyDescent="0.35"/>
    <row r="22050" customFormat="1" x14ac:dyDescent="0.35"/>
    <row r="22051" customFormat="1" x14ac:dyDescent="0.35"/>
    <row r="22052" customFormat="1" x14ac:dyDescent="0.35"/>
    <row r="22053" customFormat="1" x14ac:dyDescent="0.35"/>
    <row r="22054" customFormat="1" x14ac:dyDescent="0.35"/>
    <row r="22055" customFormat="1" x14ac:dyDescent="0.35"/>
    <row r="22056" customFormat="1" x14ac:dyDescent="0.35"/>
    <row r="22057" customFormat="1" x14ac:dyDescent="0.35"/>
    <row r="22058" customFormat="1" x14ac:dyDescent="0.35"/>
    <row r="22059" customFormat="1" x14ac:dyDescent="0.35"/>
    <row r="22060" customFormat="1" x14ac:dyDescent="0.35"/>
    <row r="22061" customFormat="1" x14ac:dyDescent="0.35"/>
    <row r="22062" customFormat="1" x14ac:dyDescent="0.35"/>
    <row r="22063" customFormat="1" x14ac:dyDescent="0.35"/>
    <row r="22064" customFormat="1" x14ac:dyDescent="0.35"/>
    <row r="22065" customFormat="1" x14ac:dyDescent="0.35"/>
    <row r="22066" customFormat="1" x14ac:dyDescent="0.35"/>
    <row r="22067" customFormat="1" x14ac:dyDescent="0.35"/>
    <row r="22068" customFormat="1" x14ac:dyDescent="0.35"/>
    <row r="22069" customFormat="1" x14ac:dyDescent="0.35"/>
    <row r="22070" customFormat="1" x14ac:dyDescent="0.35"/>
    <row r="22071" customFormat="1" x14ac:dyDescent="0.35"/>
    <row r="22072" customFormat="1" x14ac:dyDescent="0.35"/>
    <row r="22073" customFormat="1" x14ac:dyDescent="0.35"/>
    <row r="22074" customFormat="1" x14ac:dyDescent="0.35"/>
    <row r="22075" customFormat="1" x14ac:dyDescent="0.35"/>
    <row r="22076" customFormat="1" x14ac:dyDescent="0.35"/>
    <row r="22077" customFormat="1" x14ac:dyDescent="0.35"/>
    <row r="22078" customFormat="1" x14ac:dyDescent="0.35"/>
    <row r="22079" customFormat="1" x14ac:dyDescent="0.35"/>
    <row r="22080" customFormat="1" x14ac:dyDescent="0.35"/>
    <row r="22081" customFormat="1" x14ac:dyDescent="0.35"/>
    <row r="22082" customFormat="1" x14ac:dyDescent="0.35"/>
    <row r="22083" customFormat="1" x14ac:dyDescent="0.35"/>
    <row r="22084" customFormat="1" x14ac:dyDescent="0.35"/>
    <row r="22085" customFormat="1" x14ac:dyDescent="0.35"/>
    <row r="22086" customFormat="1" x14ac:dyDescent="0.35"/>
    <row r="22087" customFormat="1" x14ac:dyDescent="0.35"/>
    <row r="22088" customFormat="1" x14ac:dyDescent="0.35"/>
    <row r="22089" customFormat="1" x14ac:dyDescent="0.35"/>
    <row r="22090" customFormat="1" x14ac:dyDescent="0.35"/>
    <row r="22091" customFormat="1" x14ac:dyDescent="0.35"/>
    <row r="22092" customFormat="1" x14ac:dyDescent="0.35"/>
    <row r="22093" customFormat="1" x14ac:dyDescent="0.35"/>
    <row r="22094" customFormat="1" x14ac:dyDescent="0.35"/>
    <row r="22095" customFormat="1" x14ac:dyDescent="0.35"/>
    <row r="22096" customFormat="1" x14ac:dyDescent="0.35"/>
    <row r="22097" customFormat="1" x14ac:dyDescent="0.35"/>
    <row r="22098" customFormat="1" x14ac:dyDescent="0.35"/>
    <row r="22099" customFormat="1" x14ac:dyDescent="0.35"/>
    <row r="22100" customFormat="1" x14ac:dyDescent="0.35"/>
    <row r="22101" customFormat="1" x14ac:dyDescent="0.35"/>
    <row r="22102" customFormat="1" x14ac:dyDescent="0.35"/>
    <row r="22103" customFormat="1" x14ac:dyDescent="0.35"/>
    <row r="22104" customFormat="1" x14ac:dyDescent="0.35"/>
    <row r="22105" customFormat="1" x14ac:dyDescent="0.35"/>
    <row r="22106" customFormat="1" x14ac:dyDescent="0.35"/>
    <row r="22107" customFormat="1" x14ac:dyDescent="0.35"/>
    <row r="22108" customFormat="1" x14ac:dyDescent="0.35"/>
    <row r="22109" customFormat="1" x14ac:dyDescent="0.35"/>
    <row r="22110" customFormat="1" x14ac:dyDescent="0.35"/>
    <row r="22111" customFormat="1" x14ac:dyDescent="0.35"/>
    <row r="22112" customFormat="1" x14ac:dyDescent="0.35"/>
    <row r="22113" customFormat="1" x14ac:dyDescent="0.35"/>
    <row r="22114" customFormat="1" x14ac:dyDescent="0.35"/>
    <row r="22115" customFormat="1" x14ac:dyDescent="0.35"/>
    <row r="22116" customFormat="1" x14ac:dyDescent="0.35"/>
    <row r="22117" customFormat="1" x14ac:dyDescent="0.35"/>
    <row r="22118" customFormat="1" x14ac:dyDescent="0.35"/>
    <row r="22119" customFormat="1" x14ac:dyDescent="0.35"/>
    <row r="22120" customFormat="1" x14ac:dyDescent="0.35"/>
    <row r="22121" customFormat="1" x14ac:dyDescent="0.35"/>
    <row r="22122" customFormat="1" x14ac:dyDescent="0.35"/>
    <row r="22123" customFormat="1" x14ac:dyDescent="0.35"/>
    <row r="22124" customFormat="1" x14ac:dyDescent="0.35"/>
    <row r="22125" customFormat="1" x14ac:dyDescent="0.35"/>
    <row r="22126" customFormat="1" x14ac:dyDescent="0.35"/>
    <row r="22127" customFormat="1" x14ac:dyDescent="0.35"/>
    <row r="22128" customFormat="1" x14ac:dyDescent="0.35"/>
    <row r="22129" customFormat="1" x14ac:dyDescent="0.35"/>
    <row r="22130" customFormat="1" x14ac:dyDescent="0.35"/>
    <row r="22131" customFormat="1" x14ac:dyDescent="0.35"/>
    <row r="22132" customFormat="1" x14ac:dyDescent="0.35"/>
    <row r="22133" customFormat="1" x14ac:dyDescent="0.35"/>
    <row r="22134" customFormat="1" x14ac:dyDescent="0.35"/>
    <row r="22135" customFormat="1" x14ac:dyDescent="0.35"/>
    <row r="22136" customFormat="1" x14ac:dyDescent="0.35"/>
    <row r="22137" customFormat="1" x14ac:dyDescent="0.35"/>
    <row r="22138" customFormat="1" x14ac:dyDescent="0.35"/>
    <row r="22139" customFormat="1" x14ac:dyDescent="0.35"/>
    <row r="22140" customFormat="1" x14ac:dyDescent="0.35"/>
    <row r="22141" customFormat="1" x14ac:dyDescent="0.35"/>
    <row r="22142" customFormat="1" x14ac:dyDescent="0.35"/>
    <row r="22143" customFormat="1" x14ac:dyDescent="0.35"/>
    <row r="22144" customFormat="1" x14ac:dyDescent="0.35"/>
    <row r="22145" customFormat="1" x14ac:dyDescent="0.35"/>
    <row r="22146" customFormat="1" x14ac:dyDescent="0.35"/>
    <row r="22147" customFormat="1" x14ac:dyDescent="0.35"/>
    <row r="22148" customFormat="1" x14ac:dyDescent="0.35"/>
    <row r="22149" customFormat="1" x14ac:dyDescent="0.35"/>
    <row r="22150" customFormat="1" x14ac:dyDescent="0.35"/>
    <row r="22151" customFormat="1" x14ac:dyDescent="0.35"/>
    <row r="22152" customFormat="1" x14ac:dyDescent="0.35"/>
    <row r="22153" customFormat="1" x14ac:dyDescent="0.35"/>
    <row r="22154" customFormat="1" x14ac:dyDescent="0.35"/>
    <row r="22155" customFormat="1" x14ac:dyDescent="0.35"/>
    <row r="22156" customFormat="1" x14ac:dyDescent="0.35"/>
    <row r="22157" customFormat="1" x14ac:dyDescent="0.35"/>
    <row r="22158" customFormat="1" x14ac:dyDescent="0.35"/>
    <row r="22159" customFormat="1" x14ac:dyDescent="0.35"/>
    <row r="22160" customFormat="1" x14ac:dyDescent="0.35"/>
    <row r="22161" customFormat="1" x14ac:dyDescent="0.35"/>
    <row r="22162" customFormat="1" x14ac:dyDescent="0.35"/>
    <row r="22163" customFormat="1" x14ac:dyDescent="0.35"/>
    <row r="22164" customFormat="1" x14ac:dyDescent="0.35"/>
    <row r="22165" customFormat="1" x14ac:dyDescent="0.35"/>
    <row r="22166" customFormat="1" x14ac:dyDescent="0.35"/>
    <row r="22167" customFormat="1" x14ac:dyDescent="0.35"/>
    <row r="22168" customFormat="1" x14ac:dyDescent="0.35"/>
    <row r="22169" customFormat="1" x14ac:dyDescent="0.35"/>
    <row r="22170" customFormat="1" x14ac:dyDescent="0.35"/>
    <row r="22171" customFormat="1" x14ac:dyDescent="0.35"/>
    <row r="22172" customFormat="1" x14ac:dyDescent="0.35"/>
    <row r="22173" customFormat="1" x14ac:dyDescent="0.35"/>
    <row r="22174" customFormat="1" x14ac:dyDescent="0.35"/>
    <row r="22175" customFormat="1" x14ac:dyDescent="0.35"/>
    <row r="22176" customFormat="1" x14ac:dyDescent="0.35"/>
    <row r="22177" customFormat="1" x14ac:dyDescent="0.35"/>
    <row r="22178" customFormat="1" x14ac:dyDescent="0.35"/>
    <row r="22179" customFormat="1" x14ac:dyDescent="0.35"/>
    <row r="22180" customFormat="1" x14ac:dyDescent="0.35"/>
    <row r="22181" customFormat="1" x14ac:dyDescent="0.35"/>
    <row r="22182" customFormat="1" x14ac:dyDescent="0.35"/>
    <row r="22183" customFormat="1" x14ac:dyDescent="0.35"/>
    <row r="22184" customFormat="1" x14ac:dyDescent="0.35"/>
    <row r="22185" customFormat="1" x14ac:dyDescent="0.35"/>
    <row r="22186" customFormat="1" x14ac:dyDescent="0.35"/>
    <row r="22187" customFormat="1" x14ac:dyDescent="0.35"/>
    <row r="22188" customFormat="1" x14ac:dyDescent="0.35"/>
    <row r="22189" customFormat="1" x14ac:dyDescent="0.35"/>
    <row r="22190" customFormat="1" x14ac:dyDescent="0.35"/>
    <row r="22191" customFormat="1" x14ac:dyDescent="0.35"/>
    <row r="22192" customFormat="1" x14ac:dyDescent="0.35"/>
    <row r="22193" customFormat="1" x14ac:dyDescent="0.35"/>
    <row r="22194" customFormat="1" x14ac:dyDescent="0.35"/>
    <row r="22195" customFormat="1" x14ac:dyDescent="0.35"/>
    <row r="22196" customFormat="1" x14ac:dyDescent="0.35"/>
    <row r="22197" customFormat="1" x14ac:dyDescent="0.35"/>
    <row r="22198" customFormat="1" x14ac:dyDescent="0.35"/>
    <row r="22199" customFormat="1" x14ac:dyDescent="0.35"/>
    <row r="22200" customFormat="1" x14ac:dyDescent="0.35"/>
    <row r="22201" customFormat="1" x14ac:dyDescent="0.35"/>
    <row r="22202" customFormat="1" x14ac:dyDescent="0.35"/>
    <row r="22203" customFormat="1" x14ac:dyDescent="0.35"/>
    <row r="22204" customFormat="1" x14ac:dyDescent="0.35"/>
    <row r="22205" customFormat="1" x14ac:dyDescent="0.35"/>
    <row r="22206" customFormat="1" x14ac:dyDescent="0.35"/>
    <row r="22207" customFormat="1" x14ac:dyDescent="0.35"/>
    <row r="22208" customFormat="1" x14ac:dyDescent="0.35"/>
    <row r="22209" customFormat="1" x14ac:dyDescent="0.35"/>
    <row r="22210" customFormat="1" x14ac:dyDescent="0.35"/>
    <row r="22211" customFormat="1" x14ac:dyDescent="0.35"/>
    <row r="22212" customFormat="1" x14ac:dyDescent="0.35"/>
    <row r="22213" customFormat="1" x14ac:dyDescent="0.35"/>
    <row r="22214" customFormat="1" x14ac:dyDescent="0.35"/>
    <row r="22215" customFormat="1" x14ac:dyDescent="0.35"/>
    <row r="22216" customFormat="1" x14ac:dyDescent="0.35"/>
    <row r="22217" customFormat="1" x14ac:dyDescent="0.35"/>
    <row r="22218" customFormat="1" x14ac:dyDescent="0.35"/>
    <row r="22219" customFormat="1" x14ac:dyDescent="0.35"/>
    <row r="22220" customFormat="1" x14ac:dyDescent="0.35"/>
    <row r="22221" customFormat="1" x14ac:dyDescent="0.35"/>
    <row r="22222" customFormat="1" x14ac:dyDescent="0.35"/>
    <row r="22223" customFormat="1" x14ac:dyDescent="0.35"/>
    <row r="22224" customFormat="1" x14ac:dyDescent="0.35"/>
    <row r="22225" customFormat="1" x14ac:dyDescent="0.35"/>
    <row r="22226" customFormat="1" x14ac:dyDescent="0.35"/>
    <row r="22227" customFormat="1" x14ac:dyDescent="0.35"/>
    <row r="22228" customFormat="1" x14ac:dyDescent="0.35"/>
    <row r="22229" customFormat="1" x14ac:dyDescent="0.35"/>
    <row r="22230" customFormat="1" x14ac:dyDescent="0.35"/>
    <row r="22231" customFormat="1" x14ac:dyDescent="0.35"/>
    <row r="22232" customFormat="1" x14ac:dyDescent="0.35"/>
    <row r="22233" customFormat="1" x14ac:dyDescent="0.35"/>
    <row r="22234" customFormat="1" x14ac:dyDescent="0.35"/>
    <row r="22235" customFormat="1" x14ac:dyDescent="0.35"/>
    <row r="22236" customFormat="1" x14ac:dyDescent="0.35"/>
    <row r="22237" customFormat="1" x14ac:dyDescent="0.35"/>
    <row r="22238" customFormat="1" x14ac:dyDescent="0.35"/>
    <row r="22239" customFormat="1" x14ac:dyDescent="0.35"/>
    <row r="22240" customFormat="1" x14ac:dyDescent="0.35"/>
    <row r="22241" customFormat="1" x14ac:dyDescent="0.35"/>
    <row r="22242" customFormat="1" x14ac:dyDescent="0.35"/>
    <row r="22243" customFormat="1" x14ac:dyDescent="0.35"/>
    <row r="22244" customFormat="1" x14ac:dyDescent="0.35"/>
    <row r="22245" customFormat="1" x14ac:dyDescent="0.35"/>
    <row r="22246" customFormat="1" x14ac:dyDescent="0.35"/>
    <row r="22247" customFormat="1" x14ac:dyDescent="0.35"/>
    <row r="22248" customFormat="1" x14ac:dyDescent="0.35"/>
    <row r="22249" customFormat="1" x14ac:dyDescent="0.35"/>
    <row r="22250" customFormat="1" x14ac:dyDescent="0.35"/>
    <row r="22251" customFormat="1" x14ac:dyDescent="0.35"/>
    <row r="22252" customFormat="1" x14ac:dyDescent="0.35"/>
    <row r="22253" customFormat="1" x14ac:dyDescent="0.35"/>
    <row r="22254" customFormat="1" x14ac:dyDescent="0.35"/>
    <row r="22255" customFormat="1" x14ac:dyDescent="0.35"/>
    <row r="22256" customFormat="1" x14ac:dyDescent="0.35"/>
    <row r="22257" customFormat="1" x14ac:dyDescent="0.35"/>
    <row r="22258" customFormat="1" x14ac:dyDescent="0.35"/>
    <row r="22259" customFormat="1" x14ac:dyDescent="0.35"/>
    <row r="22260" customFormat="1" x14ac:dyDescent="0.35"/>
    <row r="22261" customFormat="1" x14ac:dyDescent="0.35"/>
    <row r="22262" customFormat="1" x14ac:dyDescent="0.35"/>
    <row r="22263" customFormat="1" x14ac:dyDescent="0.35"/>
    <row r="22264" customFormat="1" x14ac:dyDescent="0.35"/>
    <row r="22265" customFormat="1" x14ac:dyDescent="0.35"/>
    <row r="22266" customFormat="1" x14ac:dyDescent="0.35"/>
    <row r="22267" customFormat="1" x14ac:dyDescent="0.35"/>
    <row r="22268" customFormat="1" x14ac:dyDescent="0.35"/>
    <row r="22269" customFormat="1" x14ac:dyDescent="0.35"/>
    <row r="22270" customFormat="1" x14ac:dyDescent="0.35"/>
    <row r="22271" customFormat="1" x14ac:dyDescent="0.35"/>
    <row r="22272" customFormat="1" x14ac:dyDescent="0.35"/>
    <row r="22273" customFormat="1" x14ac:dyDescent="0.35"/>
    <row r="22274" customFormat="1" x14ac:dyDescent="0.35"/>
    <row r="22275" customFormat="1" x14ac:dyDescent="0.35"/>
    <row r="22276" customFormat="1" x14ac:dyDescent="0.35"/>
    <row r="22277" customFormat="1" x14ac:dyDescent="0.35"/>
    <row r="22278" customFormat="1" x14ac:dyDescent="0.35"/>
    <row r="22279" customFormat="1" x14ac:dyDescent="0.35"/>
    <row r="22280" customFormat="1" x14ac:dyDescent="0.35"/>
    <row r="22281" customFormat="1" x14ac:dyDescent="0.35"/>
    <row r="22282" customFormat="1" x14ac:dyDescent="0.35"/>
    <row r="22283" customFormat="1" x14ac:dyDescent="0.35"/>
    <row r="22284" customFormat="1" x14ac:dyDescent="0.35"/>
    <row r="22285" customFormat="1" x14ac:dyDescent="0.35"/>
    <row r="22286" customFormat="1" x14ac:dyDescent="0.35"/>
    <row r="22287" customFormat="1" x14ac:dyDescent="0.35"/>
    <row r="22288" customFormat="1" x14ac:dyDescent="0.35"/>
    <row r="22289" customFormat="1" x14ac:dyDescent="0.35"/>
    <row r="22290" customFormat="1" x14ac:dyDescent="0.35"/>
    <row r="22291" customFormat="1" x14ac:dyDescent="0.35"/>
    <row r="22292" customFormat="1" x14ac:dyDescent="0.35"/>
    <row r="22293" customFormat="1" x14ac:dyDescent="0.35"/>
    <row r="22294" customFormat="1" x14ac:dyDescent="0.35"/>
    <row r="22295" customFormat="1" x14ac:dyDescent="0.35"/>
    <row r="22296" customFormat="1" x14ac:dyDescent="0.35"/>
    <row r="22297" customFormat="1" x14ac:dyDescent="0.35"/>
    <row r="22298" customFormat="1" x14ac:dyDescent="0.35"/>
    <row r="22299" customFormat="1" x14ac:dyDescent="0.35"/>
    <row r="22300" customFormat="1" x14ac:dyDescent="0.35"/>
    <row r="22301" customFormat="1" x14ac:dyDescent="0.35"/>
    <row r="22302" customFormat="1" x14ac:dyDescent="0.35"/>
    <row r="22303" customFormat="1" x14ac:dyDescent="0.35"/>
    <row r="22304" customFormat="1" x14ac:dyDescent="0.35"/>
    <row r="22305" customFormat="1" x14ac:dyDescent="0.35"/>
    <row r="22306" customFormat="1" x14ac:dyDescent="0.35"/>
    <row r="22307" customFormat="1" x14ac:dyDescent="0.35"/>
    <row r="22308" customFormat="1" x14ac:dyDescent="0.35"/>
    <row r="22309" customFormat="1" x14ac:dyDescent="0.35"/>
    <row r="22310" customFormat="1" x14ac:dyDescent="0.35"/>
    <row r="22311" customFormat="1" x14ac:dyDescent="0.35"/>
    <row r="22312" customFormat="1" x14ac:dyDescent="0.35"/>
    <row r="22313" customFormat="1" x14ac:dyDescent="0.35"/>
    <row r="22314" customFormat="1" x14ac:dyDescent="0.35"/>
    <row r="22315" customFormat="1" x14ac:dyDescent="0.35"/>
    <row r="22316" customFormat="1" x14ac:dyDescent="0.35"/>
    <row r="22317" customFormat="1" x14ac:dyDescent="0.35"/>
    <row r="22318" customFormat="1" x14ac:dyDescent="0.35"/>
    <row r="22319" customFormat="1" x14ac:dyDescent="0.35"/>
    <row r="22320" customFormat="1" x14ac:dyDescent="0.35"/>
    <row r="22321" customFormat="1" x14ac:dyDescent="0.35"/>
    <row r="22322" customFormat="1" x14ac:dyDescent="0.35"/>
    <row r="22323" customFormat="1" x14ac:dyDescent="0.35"/>
    <row r="22324" customFormat="1" x14ac:dyDescent="0.35"/>
    <row r="22325" customFormat="1" x14ac:dyDescent="0.35"/>
    <row r="22326" customFormat="1" x14ac:dyDescent="0.35"/>
    <row r="22327" customFormat="1" x14ac:dyDescent="0.35"/>
    <row r="22328" customFormat="1" x14ac:dyDescent="0.35"/>
    <row r="22329" customFormat="1" x14ac:dyDescent="0.35"/>
    <row r="22330" customFormat="1" x14ac:dyDescent="0.35"/>
    <row r="22331" customFormat="1" x14ac:dyDescent="0.35"/>
    <row r="22332" customFormat="1" x14ac:dyDescent="0.35"/>
    <row r="22333" customFormat="1" x14ac:dyDescent="0.35"/>
    <row r="22334" customFormat="1" x14ac:dyDescent="0.35"/>
    <row r="22335" customFormat="1" x14ac:dyDescent="0.35"/>
    <row r="22336" customFormat="1" x14ac:dyDescent="0.35"/>
    <row r="22337" customFormat="1" x14ac:dyDescent="0.35"/>
    <row r="22338" customFormat="1" x14ac:dyDescent="0.35"/>
    <row r="22339" customFormat="1" x14ac:dyDescent="0.35"/>
    <row r="22340" customFormat="1" x14ac:dyDescent="0.35"/>
    <row r="22341" customFormat="1" x14ac:dyDescent="0.35"/>
    <row r="22342" customFormat="1" x14ac:dyDescent="0.35"/>
    <row r="22343" customFormat="1" x14ac:dyDescent="0.35"/>
    <row r="22344" customFormat="1" x14ac:dyDescent="0.35"/>
    <row r="22345" customFormat="1" x14ac:dyDescent="0.35"/>
    <row r="22346" customFormat="1" x14ac:dyDescent="0.35"/>
    <row r="22347" customFormat="1" x14ac:dyDescent="0.35"/>
    <row r="22348" customFormat="1" x14ac:dyDescent="0.35"/>
    <row r="22349" customFormat="1" x14ac:dyDescent="0.35"/>
    <row r="22350" customFormat="1" x14ac:dyDescent="0.35"/>
    <row r="22351" customFormat="1" x14ac:dyDescent="0.35"/>
    <row r="22352" customFormat="1" x14ac:dyDescent="0.35"/>
    <row r="22353" customFormat="1" x14ac:dyDescent="0.35"/>
    <row r="22354" customFormat="1" x14ac:dyDescent="0.35"/>
    <row r="22355" customFormat="1" x14ac:dyDescent="0.35"/>
    <row r="22356" customFormat="1" x14ac:dyDescent="0.35"/>
    <row r="22357" customFormat="1" x14ac:dyDescent="0.35"/>
    <row r="22358" customFormat="1" x14ac:dyDescent="0.35"/>
    <row r="22359" customFormat="1" x14ac:dyDescent="0.35"/>
    <row r="22360" customFormat="1" x14ac:dyDescent="0.35"/>
    <row r="22361" customFormat="1" x14ac:dyDescent="0.35"/>
    <row r="22362" customFormat="1" x14ac:dyDescent="0.35"/>
    <row r="22363" customFormat="1" x14ac:dyDescent="0.35"/>
    <row r="22364" customFormat="1" x14ac:dyDescent="0.35"/>
    <row r="22365" customFormat="1" x14ac:dyDescent="0.35"/>
    <row r="22366" customFormat="1" x14ac:dyDescent="0.35"/>
    <row r="22367" customFormat="1" x14ac:dyDescent="0.35"/>
    <row r="22368" customFormat="1" x14ac:dyDescent="0.35"/>
    <row r="22369" customFormat="1" x14ac:dyDescent="0.35"/>
    <row r="22370" customFormat="1" x14ac:dyDescent="0.35"/>
    <row r="22371" customFormat="1" x14ac:dyDescent="0.35"/>
    <row r="22372" customFormat="1" x14ac:dyDescent="0.35"/>
    <row r="22373" customFormat="1" x14ac:dyDescent="0.35"/>
    <row r="22374" customFormat="1" x14ac:dyDescent="0.35"/>
    <row r="22375" customFormat="1" x14ac:dyDescent="0.35"/>
    <row r="22376" customFormat="1" x14ac:dyDescent="0.35"/>
    <row r="22377" customFormat="1" x14ac:dyDescent="0.35"/>
    <row r="22378" customFormat="1" x14ac:dyDescent="0.35"/>
    <row r="22379" customFormat="1" x14ac:dyDescent="0.35"/>
    <row r="22380" customFormat="1" x14ac:dyDescent="0.35"/>
    <row r="22381" customFormat="1" x14ac:dyDescent="0.35"/>
    <row r="22382" customFormat="1" x14ac:dyDescent="0.35"/>
    <row r="22383" customFormat="1" x14ac:dyDescent="0.35"/>
    <row r="22384" customFormat="1" x14ac:dyDescent="0.35"/>
    <row r="22385" customFormat="1" x14ac:dyDescent="0.35"/>
    <row r="22386" customFormat="1" x14ac:dyDescent="0.35"/>
    <row r="22387" customFormat="1" x14ac:dyDescent="0.35"/>
    <row r="22388" customFormat="1" x14ac:dyDescent="0.35"/>
    <row r="22389" customFormat="1" x14ac:dyDescent="0.35"/>
    <row r="22390" customFormat="1" x14ac:dyDescent="0.35"/>
    <row r="22391" customFormat="1" x14ac:dyDescent="0.35"/>
    <row r="22392" customFormat="1" x14ac:dyDescent="0.35"/>
    <row r="22393" customFormat="1" x14ac:dyDescent="0.35"/>
    <row r="22394" customFormat="1" x14ac:dyDescent="0.35"/>
    <row r="22395" customFormat="1" x14ac:dyDescent="0.35"/>
    <row r="22396" customFormat="1" x14ac:dyDescent="0.35"/>
    <row r="22397" customFormat="1" x14ac:dyDescent="0.35"/>
    <row r="22398" customFormat="1" x14ac:dyDescent="0.35"/>
    <row r="22399" customFormat="1" x14ac:dyDescent="0.35"/>
    <row r="22400" customFormat="1" x14ac:dyDescent="0.35"/>
    <row r="22401" customFormat="1" x14ac:dyDescent="0.35"/>
    <row r="22402" customFormat="1" x14ac:dyDescent="0.35"/>
    <row r="22403" customFormat="1" x14ac:dyDescent="0.35"/>
    <row r="22404" customFormat="1" x14ac:dyDescent="0.35"/>
    <row r="22405" customFormat="1" x14ac:dyDescent="0.35"/>
    <row r="22406" customFormat="1" x14ac:dyDescent="0.35"/>
    <row r="22407" customFormat="1" x14ac:dyDescent="0.35"/>
    <row r="22408" customFormat="1" x14ac:dyDescent="0.35"/>
    <row r="22409" customFormat="1" x14ac:dyDescent="0.35"/>
    <row r="22410" customFormat="1" x14ac:dyDescent="0.35"/>
    <row r="22411" customFormat="1" x14ac:dyDescent="0.35"/>
    <row r="22412" customFormat="1" x14ac:dyDescent="0.35"/>
    <row r="22413" customFormat="1" x14ac:dyDescent="0.35"/>
    <row r="22414" customFormat="1" x14ac:dyDescent="0.35"/>
    <row r="22415" customFormat="1" x14ac:dyDescent="0.35"/>
    <row r="22416" customFormat="1" x14ac:dyDescent="0.35"/>
    <row r="22417" customFormat="1" x14ac:dyDescent="0.35"/>
    <row r="22418" customFormat="1" x14ac:dyDescent="0.35"/>
    <row r="22419" customFormat="1" x14ac:dyDescent="0.35"/>
    <row r="22420" customFormat="1" x14ac:dyDescent="0.35"/>
    <row r="22421" customFormat="1" x14ac:dyDescent="0.35"/>
    <row r="22422" customFormat="1" x14ac:dyDescent="0.35"/>
    <row r="22423" customFormat="1" x14ac:dyDescent="0.35"/>
    <row r="22424" customFormat="1" x14ac:dyDescent="0.35"/>
    <row r="22425" customFormat="1" x14ac:dyDescent="0.35"/>
    <row r="22426" customFormat="1" x14ac:dyDescent="0.35"/>
    <row r="22427" customFormat="1" x14ac:dyDescent="0.35"/>
    <row r="22428" customFormat="1" x14ac:dyDescent="0.35"/>
    <row r="22429" customFormat="1" x14ac:dyDescent="0.35"/>
    <row r="22430" customFormat="1" x14ac:dyDescent="0.35"/>
    <row r="22431" customFormat="1" x14ac:dyDescent="0.35"/>
    <row r="22432" customFormat="1" x14ac:dyDescent="0.35"/>
    <row r="22433" customFormat="1" x14ac:dyDescent="0.35"/>
    <row r="22434" customFormat="1" x14ac:dyDescent="0.35"/>
    <row r="22435" customFormat="1" x14ac:dyDescent="0.35"/>
    <row r="22436" customFormat="1" x14ac:dyDescent="0.35"/>
    <row r="22437" customFormat="1" x14ac:dyDescent="0.35"/>
    <row r="22438" customFormat="1" x14ac:dyDescent="0.35"/>
    <row r="22439" customFormat="1" x14ac:dyDescent="0.35"/>
    <row r="22440" customFormat="1" x14ac:dyDescent="0.35"/>
    <row r="22441" customFormat="1" x14ac:dyDescent="0.35"/>
    <row r="22442" customFormat="1" x14ac:dyDescent="0.35"/>
    <row r="22443" customFormat="1" x14ac:dyDescent="0.35"/>
    <row r="22444" customFormat="1" x14ac:dyDescent="0.35"/>
    <row r="22445" customFormat="1" x14ac:dyDescent="0.35"/>
    <row r="22446" customFormat="1" x14ac:dyDescent="0.35"/>
    <row r="22447" customFormat="1" x14ac:dyDescent="0.35"/>
    <row r="22448" customFormat="1" x14ac:dyDescent="0.35"/>
    <row r="22449" customFormat="1" x14ac:dyDescent="0.35"/>
    <row r="22450" customFormat="1" x14ac:dyDescent="0.35"/>
    <row r="22451" customFormat="1" x14ac:dyDescent="0.35"/>
    <row r="22452" customFormat="1" x14ac:dyDescent="0.35"/>
    <row r="22453" customFormat="1" x14ac:dyDescent="0.35"/>
    <row r="22454" customFormat="1" x14ac:dyDescent="0.35"/>
    <row r="22455" customFormat="1" x14ac:dyDescent="0.35"/>
    <row r="22456" customFormat="1" x14ac:dyDescent="0.35"/>
    <row r="22457" customFormat="1" x14ac:dyDescent="0.35"/>
    <row r="22458" customFormat="1" x14ac:dyDescent="0.35"/>
    <row r="22459" customFormat="1" x14ac:dyDescent="0.35"/>
    <row r="22460" customFormat="1" x14ac:dyDescent="0.35"/>
    <row r="22461" customFormat="1" x14ac:dyDescent="0.35"/>
    <row r="22462" customFormat="1" x14ac:dyDescent="0.35"/>
    <row r="22463" customFormat="1" x14ac:dyDescent="0.35"/>
    <row r="22464" customFormat="1" x14ac:dyDescent="0.35"/>
    <row r="22465" customFormat="1" x14ac:dyDescent="0.35"/>
    <row r="22466" customFormat="1" x14ac:dyDescent="0.35"/>
    <row r="22467" customFormat="1" x14ac:dyDescent="0.35"/>
    <row r="22468" customFormat="1" x14ac:dyDescent="0.35"/>
    <row r="22469" customFormat="1" x14ac:dyDescent="0.35"/>
    <row r="22470" customFormat="1" x14ac:dyDescent="0.35"/>
    <row r="22471" customFormat="1" x14ac:dyDescent="0.35"/>
    <row r="22472" customFormat="1" x14ac:dyDescent="0.35"/>
    <row r="22473" customFormat="1" x14ac:dyDescent="0.35"/>
    <row r="22474" customFormat="1" x14ac:dyDescent="0.35"/>
    <row r="22475" customFormat="1" x14ac:dyDescent="0.35"/>
    <row r="22476" customFormat="1" x14ac:dyDescent="0.35"/>
    <row r="22477" customFormat="1" x14ac:dyDescent="0.35"/>
    <row r="22478" customFormat="1" x14ac:dyDescent="0.35"/>
    <row r="22479" customFormat="1" x14ac:dyDescent="0.35"/>
    <row r="22480" customFormat="1" x14ac:dyDescent="0.35"/>
    <row r="22481" customFormat="1" x14ac:dyDescent="0.35"/>
    <row r="22482" customFormat="1" x14ac:dyDescent="0.35"/>
    <row r="22483" customFormat="1" x14ac:dyDescent="0.35"/>
    <row r="22484" customFormat="1" x14ac:dyDescent="0.35"/>
    <row r="22485" customFormat="1" x14ac:dyDescent="0.35"/>
    <row r="22486" customFormat="1" x14ac:dyDescent="0.35"/>
    <row r="22487" customFormat="1" x14ac:dyDescent="0.35"/>
    <row r="22488" customFormat="1" x14ac:dyDescent="0.35"/>
    <row r="22489" customFormat="1" x14ac:dyDescent="0.35"/>
    <row r="22490" customFormat="1" x14ac:dyDescent="0.35"/>
    <row r="22491" customFormat="1" x14ac:dyDescent="0.35"/>
    <row r="22492" customFormat="1" x14ac:dyDescent="0.35"/>
    <row r="22493" customFormat="1" x14ac:dyDescent="0.35"/>
    <row r="22494" customFormat="1" x14ac:dyDescent="0.35"/>
    <row r="22495" customFormat="1" x14ac:dyDescent="0.35"/>
    <row r="22496" customFormat="1" x14ac:dyDescent="0.35"/>
    <row r="22497" customFormat="1" x14ac:dyDescent="0.35"/>
    <row r="22498" customFormat="1" x14ac:dyDescent="0.35"/>
    <row r="22499" customFormat="1" x14ac:dyDescent="0.35"/>
    <row r="22500" customFormat="1" x14ac:dyDescent="0.35"/>
    <row r="22501" customFormat="1" x14ac:dyDescent="0.35"/>
    <row r="22502" customFormat="1" x14ac:dyDescent="0.35"/>
    <row r="22503" customFormat="1" x14ac:dyDescent="0.35"/>
    <row r="22504" customFormat="1" x14ac:dyDescent="0.35"/>
    <row r="22505" customFormat="1" x14ac:dyDescent="0.35"/>
    <row r="22506" customFormat="1" x14ac:dyDescent="0.35"/>
    <row r="22507" customFormat="1" x14ac:dyDescent="0.35"/>
    <row r="22508" customFormat="1" x14ac:dyDescent="0.35"/>
    <row r="22509" customFormat="1" x14ac:dyDescent="0.35"/>
    <row r="22510" customFormat="1" x14ac:dyDescent="0.35"/>
    <row r="22511" customFormat="1" x14ac:dyDescent="0.35"/>
    <row r="22512" customFormat="1" x14ac:dyDescent="0.35"/>
    <row r="22513" customFormat="1" x14ac:dyDescent="0.35"/>
    <row r="22514" customFormat="1" x14ac:dyDescent="0.35"/>
    <row r="22515" customFormat="1" x14ac:dyDescent="0.35"/>
    <row r="22516" customFormat="1" x14ac:dyDescent="0.35"/>
    <row r="22517" customFormat="1" x14ac:dyDescent="0.35"/>
    <row r="22518" customFormat="1" x14ac:dyDescent="0.35"/>
    <row r="22519" customFormat="1" x14ac:dyDescent="0.35"/>
    <row r="22520" customFormat="1" x14ac:dyDescent="0.35"/>
    <row r="22521" customFormat="1" x14ac:dyDescent="0.35"/>
    <row r="22522" customFormat="1" x14ac:dyDescent="0.35"/>
    <row r="22523" customFormat="1" x14ac:dyDescent="0.35"/>
    <row r="22524" customFormat="1" x14ac:dyDescent="0.35"/>
    <row r="22525" customFormat="1" x14ac:dyDescent="0.35"/>
    <row r="22526" customFormat="1" x14ac:dyDescent="0.35"/>
    <row r="22527" customFormat="1" x14ac:dyDescent="0.35"/>
    <row r="22528" customFormat="1" x14ac:dyDescent="0.35"/>
    <row r="22529" customFormat="1" x14ac:dyDescent="0.35"/>
    <row r="22530" customFormat="1" x14ac:dyDescent="0.35"/>
    <row r="22531" customFormat="1" x14ac:dyDescent="0.35"/>
    <row r="22532" customFormat="1" x14ac:dyDescent="0.35"/>
    <row r="22533" customFormat="1" x14ac:dyDescent="0.35"/>
    <row r="22534" customFormat="1" x14ac:dyDescent="0.35"/>
    <row r="22535" customFormat="1" x14ac:dyDescent="0.35"/>
    <row r="22536" customFormat="1" x14ac:dyDescent="0.35"/>
    <row r="22537" customFormat="1" x14ac:dyDescent="0.35"/>
    <row r="22538" customFormat="1" x14ac:dyDescent="0.35"/>
    <row r="22539" customFormat="1" x14ac:dyDescent="0.35"/>
    <row r="22540" customFormat="1" x14ac:dyDescent="0.35"/>
    <row r="22541" customFormat="1" x14ac:dyDescent="0.35"/>
    <row r="22542" customFormat="1" x14ac:dyDescent="0.35"/>
    <row r="22543" customFormat="1" x14ac:dyDescent="0.35"/>
    <row r="22544" customFormat="1" x14ac:dyDescent="0.35"/>
    <row r="22545" customFormat="1" x14ac:dyDescent="0.35"/>
    <row r="22546" customFormat="1" x14ac:dyDescent="0.35"/>
    <row r="22547" customFormat="1" x14ac:dyDescent="0.35"/>
    <row r="22548" customFormat="1" x14ac:dyDescent="0.35"/>
    <row r="22549" customFormat="1" x14ac:dyDescent="0.35"/>
    <row r="22550" customFormat="1" x14ac:dyDescent="0.35"/>
    <row r="22551" customFormat="1" x14ac:dyDescent="0.35"/>
    <row r="22552" customFormat="1" x14ac:dyDescent="0.35"/>
    <row r="22553" customFormat="1" x14ac:dyDescent="0.35"/>
    <row r="22554" customFormat="1" x14ac:dyDescent="0.35"/>
    <row r="22555" customFormat="1" x14ac:dyDescent="0.35"/>
    <row r="22556" customFormat="1" x14ac:dyDescent="0.35"/>
    <row r="22557" customFormat="1" x14ac:dyDescent="0.35"/>
    <row r="22558" customFormat="1" x14ac:dyDescent="0.35"/>
    <row r="22559" customFormat="1" x14ac:dyDescent="0.35"/>
    <row r="22560" customFormat="1" x14ac:dyDescent="0.35"/>
    <row r="22561" customFormat="1" x14ac:dyDescent="0.35"/>
    <row r="22562" customFormat="1" x14ac:dyDescent="0.35"/>
    <row r="22563" customFormat="1" x14ac:dyDescent="0.35"/>
    <row r="22564" customFormat="1" x14ac:dyDescent="0.35"/>
    <row r="22565" customFormat="1" x14ac:dyDescent="0.35"/>
    <row r="22566" customFormat="1" x14ac:dyDescent="0.35"/>
    <row r="22567" customFormat="1" x14ac:dyDescent="0.35"/>
    <row r="22568" customFormat="1" x14ac:dyDescent="0.35"/>
    <row r="22569" customFormat="1" x14ac:dyDescent="0.35"/>
    <row r="22570" customFormat="1" x14ac:dyDescent="0.35"/>
    <row r="22571" customFormat="1" x14ac:dyDescent="0.35"/>
    <row r="22572" customFormat="1" x14ac:dyDescent="0.35"/>
    <row r="22573" customFormat="1" x14ac:dyDescent="0.35"/>
    <row r="22574" customFormat="1" x14ac:dyDescent="0.35"/>
    <row r="22575" customFormat="1" x14ac:dyDescent="0.35"/>
    <row r="22576" customFormat="1" x14ac:dyDescent="0.35"/>
    <row r="22577" customFormat="1" x14ac:dyDescent="0.35"/>
    <row r="22578" customFormat="1" x14ac:dyDescent="0.35"/>
    <row r="22579" customFormat="1" x14ac:dyDescent="0.35"/>
    <row r="22580" customFormat="1" x14ac:dyDescent="0.35"/>
    <row r="22581" customFormat="1" x14ac:dyDescent="0.35"/>
    <row r="22582" customFormat="1" x14ac:dyDescent="0.35"/>
    <row r="22583" customFormat="1" x14ac:dyDescent="0.35"/>
    <row r="22584" customFormat="1" x14ac:dyDescent="0.35"/>
    <row r="22585" customFormat="1" x14ac:dyDescent="0.35"/>
    <row r="22586" customFormat="1" x14ac:dyDescent="0.35"/>
    <row r="22587" customFormat="1" x14ac:dyDescent="0.35"/>
    <row r="22588" customFormat="1" x14ac:dyDescent="0.35"/>
    <row r="22589" customFormat="1" x14ac:dyDescent="0.35"/>
    <row r="22590" customFormat="1" x14ac:dyDescent="0.35"/>
    <row r="22591" customFormat="1" x14ac:dyDescent="0.35"/>
    <row r="22592" customFormat="1" x14ac:dyDescent="0.35"/>
    <row r="22593" customFormat="1" x14ac:dyDescent="0.35"/>
    <row r="22594" customFormat="1" x14ac:dyDescent="0.35"/>
    <row r="22595" customFormat="1" x14ac:dyDescent="0.35"/>
    <row r="22596" customFormat="1" x14ac:dyDescent="0.35"/>
    <row r="22597" customFormat="1" x14ac:dyDescent="0.35"/>
    <row r="22598" customFormat="1" x14ac:dyDescent="0.35"/>
    <row r="22599" customFormat="1" x14ac:dyDescent="0.35"/>
    <row r="22600" customFormat="1" x14ac:dyDescent="0.35"/>
    <row r="22601" customFormat="1" x14ac:dyDescent="0.35"/>
    <row r="22602" customFormat="1" x14ac:dyDescent="0.35"/>
    <row r="22603" customFormat="1" x14ac:dyDescent="0.35"/>
    <row r="22604" customFormat="1" x14ac:dyDescent="0.35"/>
    <row r="22605" customFormat="1" x14ac:dyDescent="0.35"/>
    <row r="22606" customFormat="1" x14ac:dyDescent="0.35"/>
    <row r="22607" customFormat="1" x14ac:dyDescent="0.35"/>
    <row r="22608" customFormat="1" x14ac:dyDescent="0.35"/>
    <row r="22609" customFormat="1" x14ac:dyDescent="0.35"/>
    <row r="22610" customFormat="1" x14ac:dyDescent="0.35"/>
    <row r="22611" customFormat="1" x14ac:dyDescent="0.35"/>
    <row r="22612" customFormat="1" x14ac:dyDescent="0.35"/>
    <row r="22613" customFormat="1" x14ac:dyDescent="0.35"/>
    <row r="22614" customFormat="1" x14ac:dyDescent="0.35"/>
    <row r="22615" customFormat="1" x14ac:dyDescent="0.35"/>
    <row r="22616" customFormat="1" x14ac:dyDescent="0.35"/>
    <row r="22617" customFormat="1" x14ac:dyDescent="0.35"/>
    <row r="22618" customFormat="1" x14ac:dyDescent="0.35"/>
    <row r="22619" customFormat="1" x14ac:dyDescent="0.35"/>
    <row r="22620" customFormat="1" x14ac:dyDescent="0.35"/>
    <row r="22621" customFormat="1" x14ac:dyDescent="0.35"/>
    <row r="22622" customFormat="1" x14ac:dyDescent="0.35"/>
    <row r="22623" customFormat="1" x14ac:dyDescent="0.35"/>
    <row r="22624" customFormat="1" x14ac:dyDescent="0.35"/>
    <row r="22625" customFormat="1" x14ac:dyDescent="0.35"/>
    <row r="22626" customFormat="1" x14ac:dyDescent="0.35"/>
    <row r="22627" customFormat="1" x14ac:dyDescent="0.35"/>
    <row r="22628" customFormat="1" x14ac:dyDescent="0.35"/>
    <row r="22629" customFormat="1" x14ac:dyDescent="0.35"/>
    <row r="22630" customFormat="1" x14ac:dyDescent="0.35"/>
    <row r="22631" customFormat="1" x14ac:dyDescent="0.35"/>
    <row r="22632" customFormat="1" x14ac:dyDescent="0.35"/>
    <row r="22633" customFormat="1" x14ac:dyDescent="0.35"/>
    <row r="22634" customFormat="1" x14ac:dyDescent="0.35"/>
    <row r="22635" customFormat="1" x14ac:dyDescent="0.35"/>
    <row r="22636" customFormat="1" x14ac:dyDescent="0.35"/>
    <row r="22637" customFormat="1" x14ac:dyDescent="0.35"/>
    <row r="22638" customFormat="1" x14ac:dyDescent="0.35"/>
    <row r="22639" customFormat="1" x14ac:dyDescent="0.35"/>
    <row r="22640" customFormat="1" x14ac:dyDescent="0.35"/>
    <row r="22641" customFormat="1" x14ac:dyDescent="0.35"/>
    <row r="22642" customFormat="1" x14ac:dyDescent="0.35"/>
    <row r="22643" customFormat="1" x14ac:dyDescent="0.35"/>
    <row r="22644" customFormat="1" x14ac:dyDescent="0.35"/>
    <row r="22645" customFormat="1" x14ac:dyDescent="0.35"/>
    <row r="22646" customFormat="1" x14ac:dyDescent="0.35"/>
    <row r="22647" customFormat="1" x14ac:dyDescent="0.35"/>
    <row r="22648" customFormat="1" x14ac:dyDescent="0.35"/>
    <row r="22649" customFormat="1" x14ac:dyDescent="0.35"/>
    <row r="22650" customFormat="1" x14ac:dyDescent="0.35"/>
    <row r="22651" customFormat="1" x14ac:dyDescent="0.35"/>
    <row r="22652" customFormat="1" x14ac:dyDescent="0.35"/>
    <row r="22653" customFormat="1" x14ac:dyDescent="0.35"/>
    <row r="22654" customFormat="1" x14ac:dyDescent="0.35"/>
    <row r="22655" customFormat="1" x14ac:dyDescent="0.35"/>
    <row r="22656" customFormat="1" x14ac:dyDescent="0.35"/>
    <row r="22657" customFormat="1" x14ac:dyDescent="0.35"/>
    <row r="22658" customFormat="1" x14ac:dyDescent="0.35"/>
    <row r="22659" customFormat="1" x14ac:dyDescent="0.35"/>
    <row r="22660" customFormat="1" x14ac:dyDescent="0.35"/>
    <row r="22661" customFormat="1" x14ac:dyDescent="0.35"/>
    <row r="22662" customFormat="1" x14ac:dyDescent="0.35"/>
    <row r="22663" customFormat="1" x14ac:dyDescent="0.35"/>
    <row r="22664" customFormat="1" x14ac:dyDescent="0.35"/>
    <row r="22665" customFormat="1" x14ac:dyDescent="0.35"/>
    <row r="22666" customFormat="1" x14ac:dyDescent="0.35"/>
    <row r="22667" customFormat="1" x14ac:dyDescent="0.35"/>
    <row r="22668" customFormat="1" x14ac:dyDescent="0.35"/>
    <row r="22669" customFormat="1" x14ac:dyDescent="0.35"/>
    <row r="22670" customFormat="1" x14ac:dyDescent="0.35"/>
    <row r="22671" customFormat="1" x14ac:dyDescent="0.35"/>
    <row r="22672" customFormat="1" x14ac:dyDescent="0.35"/>
    <row r="22673" customFormat="1" x14ac:dyDescent="0.35"/>
    <row r="22674" customFormat="1" x14ac:dyDescent="0.35"/>
    <row r="22675" customFormat="1" x14ac:dyDescent="0.35"/>
    <row r="22676" customFormat="1" x14ac:dyDescent="0.35"/>
    <row r="22677" customFormat="1" x14ac:dyDescent="0.35"/>
    <row r="22678" customFormat="1" x14ac:dyDescent="0.35"/>
    <row r="22679" customFormat="1" x14ac:dyDescent="0.35"/>
    <row r="22680" customFormat="1" x14ac:dyDescent="0.35"/>
    <row r="22681" customFormat="1" x14ac:dyDescent="0.35"/>
    <row r="22682" customFormat="1" x14ac:dyDescent="0.35"/>
    <row r="22683" customFormat="1" x14ac:dyDescent="0.35"/>
    <row r="22684" customFormat="1" x14ac:dyDescent="0.35"/>
    <row r="22685" customFormat="1" x14ac:dyDescent="0.35"/>
    <row r="22686" customFormat="1" x14ac:dyDescent="0.35"/>
    <row r="22687" customFormat="1" x14ac:dyDescent="0.35"/>
    <row r="22688" customFormat="1" x14ac:dyDescent="0.35"/>
    <row r="22689" customFormat="1" x14ac:dyDescent="0.35"/>
    <row r="22690" customFormat="1" x14ac:dyDescent="0.35"/>
    <row r="22691" customFormat="1" x14ac:dyDescent="0.35"/>
    <row r="22692" customFormat="1" x14ac:dyDescent="0.35"/>
    <row r="22693" customFormat="1" x14ac:dyDescent="0.35"/>
    <row r="22694" customFormat="1" x14ac:dyDescent="0.35"/>
    <row r="22695" customFormat="1" x14ac:dyDescent="0.35"/>
    <row r="22696" customFormat="1" x14ac:dyDescent="0.35"/>
    <row r="22697" customFormat="1" x14ac:dyDescent="0.35"/>
    <row r="22698" customFormat="1" x14ac:dyDescent="0.35"/>
    <row r="22699" customFormat="1" x14ac:dyDescent="0.35"/>
    <row r="22700" customFormat="1" x14ac:dyDescent="0.35"/>
    <row r="22701" customFormat="1" x14ac:dyDescent="0.35"/>
    <row r="22702" customFormat="1" x14ac:dyDescent="0.35"/>
    <row r="22703" customFormat="1" x14ac:dyDescent="0.35"/>
    <row r="22704" customFormat="1" x14ac:dyDescent="0.35"/>
    <row r="22705" customFormat="1" x14ac:dyDescent="0.35"/>
    <row r="22706" customFormat="1" x14ac:dyDescent="0.35"/>
    <row r="22707" customFormat="1" x14ac:dyDescent="0.35"/>
    <row r="22708" customFormat="1" x14ac:dyDescent="0.35"/>
    <row r="22709" customFormat="1" x14ac:dyDescent="0.35"/>
    <row r="22710" customFormat="1" x14ac:dyDescent="0.35"/>
    <row r="22711" customFormat="1" x14ac:dyDescent="0.35"/>
    <row r="22712" customFormat="1" x14ac:dyDescent="0.35"/>
    <row r="22713" customFormat="1" x14ac:dyDescent="0.35"/>
    <row r="22714" customFormat="1" x14ac:dyDescent="0.35"/>
    <row r="22715" customFormat="1" x14ac:dyDescent="0.35"/>
    <row r="22716" customFormat="1" x14ac:dyDescent="0.35"/>
    <row r="22717" customFormat="1" x14ac:dyDescent="0.35"/>
    <row r="22718" customFormat="1" x14ac:dyDescent="0.35"/>
    <row r="22719" customFormat="1" x14ac:dyDescent="0.35"/>
    <row r="22720" customFormat="1" x14ac:dyDescent="0.35"/>
    <row r="22721" customFormat="1" x14ac:dyDescent="0.35"/>
    <row r="22722" customFormat="1" x14ac:dyDescent="0.35"/>
    <row r="22723" customFormat="1" x14ac:dyDescent="0.35"/>
    <row r="22724" customFormat="1" x14ac:dyDescent="0.35"/>
    <row r="22725" customFormat="1" x14ac:dyDescent="0.35"/>
    <row r="22726" customFormat="1" x14ac:dyDescent="0.35"/>
    <row r="22727" customFormat="1" x14ac:dyDescent="0.35"/>
    <row r="22728" customFormat="1" x14ac:dyDescent="0.35"/>
    <row r="22729" customFormat="1" x14ac:dyDescent="0.35"/>
    <row r="22730" customFormat="1" x14ac:dyDescent="0.35"/>
    <row r="22731" customFormat="1" x14ac:dyDescent="0.35"/>
    <row r="22732" customFormat="1" x14ac:dyDescent="0.35"/>
    <row r="22733" customFormat="1" x14ac:dyDescent="0.35"/>
    <row r="22734" customFormat="1" x14ac:dyDescent="0.35"/>
    <row r="22735" customFormat="1" x14ac:dyDescent="0.35"/>
    <row r="22736" customFormat="1" x14ac:dyDescent="0.35"/>
    <row r="22737" customFormat="1" x14ac:dyDescent="0.35"/>
    <row r="22738" customFormat="1" x14ac:dyDescent="0.35"/>
    <row r="22739" customFormat="1" x14ac:dyDescent="0.35"/>
    <row r="22740" customFormat="1" x14ac:dyDescent="0.35"/>
    <row r="22741" customFormat="1" x14ac:dyDescent="0.35"/>
    <row r="22742" customFormat="1" x14ac:dyDescent="0.35"/>
    <row r="22743" customFormat="1" x14ac:dyDescent="0.35"/>
    <row r="22744" customFormat="1" x14ac:dyDescent="0.35"/>
    <row r="22745" customFormat="1" x14ac:dyDescent="0.35"/>
    <row r="22746" customFormat="1" x14ac:dyDescent="0.35"/>
    <row r="22747" customFormat="1" x14ac:dyDescent="0.35"/>
    <row r="22748" customFormat="1" x14ac:dyDescent="0.35"/>
    <row r="22749" customFormat="1" x14ac:dyDescent="0.35"/>
    <row r="22750" customFormat="1" x14ac:dyDescent="0.35"/>
    <row r="22751" customFormat="1" x14ac:dyDescent="0.35"/>
    <row r="22752" customFormat="1" x14ac:dyDescent="0.35"/>
    <row r="22753" customFormat="1" x14ac:dyDescent="0.35"/>
    <row r="22754" customFormat="1" x14ac:dyDescent="0.35"/>
    <row r="22755" customFormat="1" x14ac:dyDescent="0.35"/>
    <row r="22756" customFormat="1" x14ac:dyDescent="0.35"/>
    <row r="22757" customFormat="1" x14ac:dyDescent="0.35"/>
    <row r="22758" customFormat="1" x14ac:dyDescent="0.35"/>
    <row r="22759" customFormat="1" x14ac:dyDescent="0.35"/>
    <row r="22760" customFormat="1" x14ac:dyDescent="0.35"/>
    <row r="22761" customFormat="1" x14ac:dyDescent="0.35"/>
    <row r="22762" customFormat="1" x14ac:dyDescent="0.35"/>
    <row r="22763" customFormat="1" x14ac:dyDescent="0.35"/>
    <row r="22764" customFormat="1" x14ac:dyDescent="0.35"/>
    <row r="22765" customFormat="1" x14ac:dyDescent="0.35"/>
    <row r="22766" customFormat="1" x14ac:dyDescent="0.35"/>
    <row r="22767" customFormat="1" x14ac:dyDescent="0.35"/>
    <row r="22768" customFormat="1" x14ac:dyDescent="0.35"/>
    <row r="22769" customFormat="1" x14ac:dyDescent="0.35"/>
    <row r="22770" customFormat="1" x14ac:dyDescent="0.35"/>
    <row r="22771" customFormat="1" x14ac:dyDescent="0.35"/>
    <row r="22772" customFormat="1" x14ac:dyDescent="0.35"/>
    <row r="22773" customFormat="1" x14ac:dyDescent="0.35"/>
    <row r="22774" customFormat="1" x14ac:dyDescent="0.35"/>
    <row r="22775" customFormat="1" x14ac:dyDescent="0.35"/>
    <row r="22776" customFormat="1" x14ac:dyDescent="0.35"/>
    <row r="22777" customFormat="1" x14ac:dyDescent="0.35"/>
    <row r="22778" customFormat="1" x14ac:dyDescent="0.35"/>
    <row r="22779" customFormat="1" x14ac:dyDescent="0.35"/>
    <row r="22780" customFormat="1" x14ac:dyDescent="0.35"/>
    <row r="22781" customFormat="1" x14ac:dyDescent="0.35"/>
    <row r="22782" customFormat="1" x14ac:dyDescent="0.35"/>
    <row r="22783" customFormat="1" x14ac:dyDescent="0.35"/>
    <row r="22784" customFormat="1" x14ac:dyDescent="0.35"/>
    <row r="22785" customFormat="1" x14ac:dyDescent="0.35"/>
    <row r="22786" customFormat="1" x14ac:dyDescent="0.35"/>
    <row r="22787" customFormat="1" x14ac:dyDescent="0.35"/>
    <row r="22788" customFormat="1" x14ac:dyDescent="0.35"/>
    <row r="22789" customFormat="1" x14ac:dyDescent="0.35"/>
    <row r="22790" customFormat="1" x14ac:dyDescent="0.35"/>
    <row r="22791" customFormat="1" x14ac:dyDescent="0.35"/>
    <row r="22792" customFormat="1" x14ac:dyDescent="0.35"/>
    <row r="22793" customFormat="1" x14ac:dyDescent="0.35"/>
    <row r="22794" customFormat="1" x14ac:dyDescent="0.35"/>
    <row r="22795" customFormat="1" x14ac:dyDescent="0.35"/>
    <row r="22796" customFormat="1" x14ac:dyDescent="0.35"/>
    <row r="22797" customFormat="1" x14ac:dyDescent="0.35"/>
    <row r="22798" customFormat="1" x14ac:dyDescent="0.35"/>
    <row r="22799" customFormat="1" x14ac:dyDescent="0.35"/>
    <row r="22800" customFormat="1" x14ac:dyDescent="0.35"/>
    <row r="22801" customFormat="1" x14ac:dyDescent="0.35"/>
    <row r="22802" customFormat="1" x14ac:dyDescent="0.35"/>
    <row r="22803" customFormat="1" x14ac:dyDescent="0.35"/>
    <row r="22804" customFormat="1" x14ac:dyDescent="0.35"/>
    <row r="22805" customFormat="1" x14ac:dyDescent="0.35"/>
    <row r="22806" customFormat="1" x14ac:dyDescent="0.35"/>
    <row r="22807" customFormat="1" x14ac:dyDescent="0.35"/>
    <row r="22808" customFormat="1" x14ac:dyDescent="0.35"/>
    <row r="22809" customFormat="1" x14ac:dyDescent="0.35"/>
    <row r="22810" customFormat="1" x14ac:dyDescent="0.35"/>
    <row r="22811" customFormat="1" x14ac:dyDescent="0.35"/>
    <row r="22812" customFormat="1" x14ac:dyDescent="0.35"/>
    <row r="22813" customFormat="1" x14ac:dyDescent="0.35"/>
    <row r="22814" customFormat="1" x14ac:dyDescent="0.35"/>
    <row r="22815" customFormat="1" x14ac:dyDescent="0.35"/>
    <row r="22816" customFormat="1" x14ac:dyDescent="0.35"/>
    <row r="22817" customFormat="1" x14ac:dyDescent="0.35"/>
    <row r="22818" customFormat="1" x14ac:dyDescent="0.35"/>
    <row r="22819" customFormat="1" x14ac:dyDescent="0.35"/>
    <row r="22820" customFormat="1" x14ac:dyDescent="0.35"/>
    <row r="22821" customFormat="1" x14ac:dyDescent="0.35"/>
    <row r="22822" customFormat="1" x14ac:dyDescent="0.35"/>
    <row r="22823" customFormat="1" x14ac:dyDescent="0.35"/>
    <row r="22824" customFormat="1" x14ac:dyDescent="0.35"/>
    <row r="22825" customFormat="1" x14ac:dyDescent="0.35"/>
    <row r="22826" customFormat="1" x14ac:dyDescent="0.35"/>
    <row r="22827" customFormat="1" x14ac:dyDescent="0.35"/>
    <row r="22828" customFormat="1" x14ac:dyDescent="0.35"/>
    <row r="22829" customFormat="1" x14ac:dyDescent="0.35"/>
    <row r="22830" customFormat="1" x14ac:dyDescent="0.35"/>
    <row r="22831" customFormat="1" x14ac:dyDescent="0.35"/>
    <row r="22832" customFormat="1" x14ac:dyDescent="0.35"/>
    <row r="22833" customFormat="1" x14ac:dyDescent="0.35"/>
    <row r="22834" customFormat="1" x14ac:dyDescent="0.35"/>
    <row r="22835" customFormat="1" x14ac:dyDescent="0.35"/>
    <row r="22836" customFormat="1" x14ac:dyDescent="0.35"/>
    <row r="22837" customFormat="1" x14ac:dyDescent="0.35"/>
    <row r="22838" customFormat="1" x14ac:dyDescent="0.35"/>
    <row r="22839" customFormat="1" x14ac:dyDescent="0.35"/>
    <row r="22840" customFormat="1" x14ac:dyDescent="0.35"/>
    <row r="22841" customFormat="1" x14ac:dyDescent="0.35"/>
    <row r="22842" customFormat="1" x14ac:dyDescent="0.35"/>
    <row r="22843" customFormat="1" x14ac:dyDescent="0.35"/>
    <row r="22844" customFormat="1" x14ac:dyDescent="0.35"/>
    <row r="22845" customFormat="1" x14ac:dyDescent="0.35"/>
    <row r="22846" customFormat="1" x14ac:dyDescent="0.35"/>
    <row r="22847" customFormat="1" x14ac:dyDescent="0.35"/>
    <row r="22848" customFormat="1" x14ac:dyDescent="0.35"/>
    <row r="22849" customFormat="1" x14ac:dyDescent="0.35"/>
    <row r="22850" customFormat="1" x14ac:dyDescent="0.35"/>
    <row r="22851" customFormat="1" x14ac:dyDescent="0.35"/>
    <row r="22852" customFormat="1" x14ac:dyDescent="0.35"/>
    <row r="22853" customFormat="1" x14ac:dyDescent="0.35"/>
    <row r="22854" customFormat="1" x14ac:dyDescent="0.35"/>
    <row r="22855" customFormat="1" x14ac:dyDescent="0.35"/>
    <row r="22856" customFormat="1" x14ac:dyDescent="0.35"/>
    <row r="22857" customFormat="1" x14ac:dyDescent="0.35"/>
    <row r="22858" customFormat="1" x14ac:dyDescent="0.35"/>
    <row r="22859" customFormat="1" x14ac:dyDescent="0.35"/>
    <row r="22860" customFormat="1" x14ac:dyDescent="0.35"/>
    <row r="22861" customFormat="1" x14ac:dyDescent="0.35"/>
    <row r="22862" customFormat="1" x14ac:dyDescent="0.35"/>
    <row r="22863" customFormat="1" x14ac:dyDescent="0.35"/>
    <row r="22864" customFormat="1" x14ac:dyDescent="0.35"/>
    <row r="22865" customFormat="1" x14ac:dyDescent="0.35"/>
    <row r="22866" customFormat="1" x14ac:dyDescent="0.35"/>
    <row r="22867" customFormat="1" x14ac:dyDescent="0.35"/>
    <row r="22868" customFormat="1" x14ac:dyDescent="0.35"/>
    <row r="22869" customFormat="1" x14ac:dyDescent="0.35"/>
    <row r="22870" customFormat="1" x14ac:dyDescent="0.35"/>
    <row r="22871" customFormat="1" x14ac:dyDescent="0.35"/>
    <row r="22872" customFormat="1" x14ac:dyDescent="0.35"/>
    <row r="22873" customFormat="1" x14ac:dyDescent="0.35"/>
    <row r="22874" customFormat="1" x14ac:dyDescent="0.35"/>
    <row r="22875" customFormat="1" x14ac:dyDescent="0.35"/>
    <row r="22876" customFormat="1" x14ac:dyDescent="0.35"/>
    <row r="22877" customFormat="1" x14ac:dyDescent="0.35"/>
    <row r="22878" customFormat="1" x14ac:dyDescent="0.35"/>
    <row r="22879" customFormat="1" x14ac:dyDescent="0.35"/>
    <row r="22880" customFormat="1" x14ac:dyDescent="0.35"/>
    <row r="22881" customFormat="1" x14ac:dyDescent="0.35"/>
    <row r="22882" customFormat="1" x14ac:dyDescent="0.35"/>
    <row r="22883" customFormat="1" x14ac:dyDescent="0.35"/>
    <row r="22884" customFormat="1" x14ac:dyDescent="0.35"/>
    <row r="22885" customFormat="1" x14ac:dyDescent="0.35"/>
    <row r="22886" customFormat="1" x14ac:dyDescent="0.35"/>
    <row r="22887" customFormat="1" x14ac:dyDescent="0.35"/>
    <row r="22888" customFormat="1" x14ac:dyDescent="0.35"/>
    <row r="22889" customFormat="1" x14ac:dyDescent="0.35"/>
    <row r="22890" customFormat="1" x14ac:dyDescent="0.35"/>
    <row r="22891" customFormat="1" x14ac:dyDescent="0.35"/>
    <row r="22892" customFormat="1" x14ac:dyDescent="0.35"/>
    <row r="22893" customFormat="1" x14ac:dyDescent="0.35"/>
    <row r="22894" customFormat="1" x14ac:dyDescent="0.35"/>
    <row r="22895" customFormat="1" x14ac:dyDescent="0.35"/>
    <row r="22896" customFormat="1" x14ac:dyDescent="0.35"/>
    <row r="22897" customFormat="1" x14ac:dyDescent="0.35"/>
    <row r="22898" customFormat="1" x14ac:dyDescent="0.35"/>
    <row r="22899" customFormat="1" x14ac:dyDescent="0.35"/>
    <row r="22900" customFormat="1" x14ac:dyDescent="0.35"/>
    <row r="22901" customFormat="1" x14ac:dyDescent="0.35"/>
    <row r="22902" customFormat="1" x14ac:dyDescent="0.35"/>
    <row r="22903" customFormat="1" x14ac:dyDescent="0.35"/>
    <row r="22904" customFormat="1" x14ac:dyDescent="0.35"/>
    <row r="22905" customFormat="1" x14ac:dyDescent="0.35"/>
    <row r="22906" customFormat="1" x14ac:dyDescent="0.35"/>
    <row r="22907" customFormat="1" x14ac:dyDescent="0.35"/>
    <row r="22908" customFormat="1" x14ac:dyDescent="0.35"/>
    <row r="22909" customFormat="1" x14ac:dyDescent="0.35"/>
    <row r="22910" customFormat="1" x14ac:dyDescent="0.35"/>
    <row r="22911" customFormat="1" x14ac:dyDescent="0.35"/>
    <row r="22912" customFormat="1" x14ac:dyDescent="0.35"/>
    <row r="22913" customFormat="1" x14ac:dyDescent="0.35"/>
    <row r="22914" customFormat="1" x14ac:dyDescent="0.35"/>
    <row r="22915" customFormat="1" x14ac:dyDescent="0.35"/>
    <row r="22916" customFormat="1" x14ac:dyDescent="0.35"/>
    <row r="22917" customFormat="1" x14ac:dyDescent="0.35"/>
    <row r="22918" customFormat="1" x14ac:dyDescent="0.35"/>
    <row r="22919" customFormat="1" x14ac:dyDescent="0.35"/>
    <row r="22920" customFormat="1" x14ac:dyDescent="0.35"/>
    <row r="22921" customFormat="1" x14ac:dyDescent="0.35"/>
    <row r="22922" customFormat="1" x14ac:dyDescent="0.35"/>
    <row r="22923" customFormat="1" x14ac:dyDescent="0.35"/>
    <row r="22924" customFormat="1" x14ac:dyDescent="0.35"/>
    <row r="22925" customFormat="1" x14ac:dyDescent="0.35"/>
    <row r="22926" customFormat="1" x14ac:dyDescent="0.35"/>
    <row r="22927" customFormat="1" x14ac:dyDescent="0.35"/>
    <row r="22928" customFormat="1" x14ac:dyDescent="0.35"/>
    <row r="22929" customFormat="1" x14ac:dyDescent="0.35"/>
    <row r="22930" customFormat="1" x14ac:dyDescent="0.35"/>
    <row r="22931" customFormat="1" x14ac:dyDescent="0.35"/>
    <row r="22932" customFormat="1" x14ac:dyDescent="0.35"/>
    <row r="22933" customFormat="1" x14ac:dyDescent="0.35"/>
    <row r="22934" customFormat="1" x14ac:dyDescent="0.35"/>
    <row r="22935" customFormat="1" x14ac:dyDescent="0.35"/>
    <row r="22936" customFormat="1" x14ac:dyDescent="0.35"/>
    <row r="22937" customFormat="1" x14ac:dyDescent="0.35"/>
    <row r="22938" customFormat="1" x14ac:dyDescent="0.35"/>
    <row r="22939" customFormat="1" x14ac:dyDescent="0.35"/>
    <row r="22940" customFormat="1" x14ac:dyDescent="0.35"/>
    <row r="22941" customFormat="1" x14ac:dyDescent="0.35"/>
    <row r="22942" customFormat="1" x14ac:dyDescent="0.35"/>
    <row r="22943" customFormat="1" x14ac:dyDescent="0.35"/>
    <row r="22944" customFormat="1" x14ac:dyDescent="0.35"/>
    <row r="22945" customFormat="1" x14ac:dyDescent="0.35"/>
    <row r="22946" customFormat="1" x14ac:dyDescent="0.35"/>
    <row r="22947" customFormat="1" x14ac:dyDescent="0.35"/>
    <row r="22948" customFormat="1" x14ac:dyDescent="0.35"/>
    <row r="22949" customFormat="1" x14ac:dyDescent="0.35"/>
    <row r="22950" customFormat="1" x14ac:dyDescent="0.35"/>
    <row r="22951" customFormat="1" x14ac:dyDescent="0.35"/>
    <row r="22952" customFormat="1" x14ac:dyDescent="0.35"/>
    <row r="22953" customFormat="1" x14ac:dyDescent="0.35"/>
    <row r="22954" customFormat="1" x14ac:dyDescent="0.35"/>
    <row r="22955" customFormat="1" x14ac:dyDescent="0.35"/>
    <row r="22956" customFormat="1" x14ac:dyDescent="0.35"/>
    <row r="22957" customFormat="1" x14ac:dyDescent="0.35"/>
    <row r="22958" customFormat="1" x14ac:dyDescent="0.35"/>
    <row r="22959" customFormat="1" x14ac:dyDescent="0.35"/>
    <row r="22960" customFormat="1" x14ac:dyDescent="0.35"/>
    <row r="22961" customFormat="1" x14ac:dyDescent="0.35"/>
    <row r="22962" customFormat="1" x14ac:dyDescent="0.35"/>
    <row r="22963" customFormat="1" x14ac:dyDescent="0.35"/>
    <row r="22964" customFormat="1" x14ac:dyDescent="0.35"/>
    <row r="22965" customFormat="1" x14ac:dyDescent="0.35"/>
    <row r="22966" customFormat="1" x14ac:dyDescent="0.35"/>
    <row r="22967" customFormat="1" x14ac:dyDescent="0.35"/>
    <row r="22968" customFormat="1" x14ac:dyDescent="0.35"/>
    <row r="22969" customFormat="1" x14ac:dyDescent="0.35"/>
    <row r="22970" customFormat="1" x14ac:dyDescent="0.35"/>
    <row r="22971" customFormat="1" x14ac:dyDescent="0.35"/>
    <row r="22972" customFormat="1" x14ac:dyDescent="0.35"/>
    <row r="22973" customFormat="1" x14ac:dyDescent="0.35"/>
    <row r="22974" customFormat="1" x14ac:dyDescent="0.35"/>
    <row r="22975" customFormat="1" x14ac:dyDescent="0.35"/>
    <row r="22976" customFormat="1" x14ac:dyDescent="0.35"/>
    <row r="22977" customFormat="1" x14ac:dyDescent="0.35"/>
    <row r="22978" customFormat="1" x14ac:dyDescent="0.35"/>
    <row r="22979" customFormat="1" x14ac:dyDescent="0.35"/>
    <row r="22980" customFormat="1" x14ac:dyDescent="0.35"/>
    <row r="22981" customFormat="1" x14ac:dyDescent="0.35"/>
    <row r="22982" customFormat="1" x14ac:dyDescent="0.35"/>
    <row r="22983" customFormat="1" x14ac:dyDescent="0.35"/>
    <row r="22984" customFormat="1" x14ac:dyDescent="0.35"/>
    <row r="22985" customFormat="1" x14ac:dyDescent="0.35"/>
    <row r="22986" customFormat="1" x14ac:dyDescent="0.35"/>
    <row r="22987" customFormat="1" x14ac:dyDescent="0.35"/>
    <row r="22988" customFormat="1" x14ac:dyDescent="0.35"/>
    <row r="22989" customFormat="1" x14ac:dyDescent="0.35"/>
    <row r="22990" customFormat="1" x14ac:dyDescent="0.35"/>
    <row r="22991" customFormat="1" x14ac:dyDescent="0.35"/>
    <row r="22992" customFormat="1" x14ac:dyDescent="0.35"/>
    <row r="22993" customFormat="1" x14ac:dyDescent="0.35"/>
    <row r="22994" customFormat="1" x14ac:dyDescent="0.35"/>
    <row r="22995" customFormat="1" x14ac:dyDescent="0.35"/>
    <row r="22996" customFormat="1" x14ac:dyDescent="0.35"/>
    <row r="22997" customFormat="1" x14ac:dyDescent="0.35"/>
    <row r="22998" customFormat="1" x14ac:dyDescent="0.35"/>
    <row r="22999" customFormat="1" x14ac:dyDescent="0.35"/>
    <row r="23000" customFormat="1" x14ac:dyDescent="0.35"/>
    <row r="23001" customFormat="1" x14ac:dyDescent="0.35"/>
    <row r="23002" customFormat="1" x14ac:dyDescent="0.35"/>
    <row r="23003" customFormat="1" x14ac:dyDescent="0.35"/>
    <row r="23004" customFormat="1" x14ac:dyDescent="0.35"/>
    <row r="23005" customFormat="1" x14ac:dyDescent="0.35"/>
    <row r="23006" customFormat="1" x14ac:dyDescent="0.35"/>
    <row r="23007" customFormat="1" x14ac:dyDescent="0.35"/>
    <row r="23008" customFormat="1" x14ac:dyDescent="0.35"/>
    <row r="23009" customFormat="1" x14ac:dyDescent="0.35"/>
    <row r="23010" customFormat="1" x14ac:dyDescent="0.35"/>
    <row r="23011" customFormat="1" x14ac:dyDescent="0.35"/>
    <row r="23012" customFormat="1" x14ac:dyDescent="0.35"/>
    <row r="23013" customFormat="1" x14ac:dyDescent="0.35"/>
    <row r="23014" customFormat="1" x14ac:dyDescent="0.35"/>
    <row r="23015" customFormat="1" x14ac:dyDescent="0.35"/>
    <row r="23016" customFormat="1" x14ac:dyDescent="0.35"/>
    <row r="23017" customFormat="1" x14ac:dyDescent="0.35"/>
    <row r="23018" customFormat="1" x14ac:dyDescent="0.35"/>
    <row r="23019" customFormat="1" x14ac:dyDescent="0.35"/>
    <row r="23020" customFormat="1" x14ac:dyDescent="0.35"/>
    <row r="23021" customFormat="1" x14ac:dyDescent="0.35"/>
    <row r="23022" customFormat="1" x14ac:dyDescent="0.35"/>
    <row r="23023" customFormat="1" x14ac:dyDescent="0.35"/>
    <row r="23024" customFormat="1" x14ac:dyDescent="0.35"/>
    <row r="23025" customFormat="1" x14ac:dyDescent="0.35"/>
    <row r="23026" customFormat="1" x14ac:dyDescent="0.35"/>
    <row r="23027" customFormat="1" x14ac:dyDescent="0.35"/>
    <row r="23028" customFormat="1" x14ac:dyDescent="0.35"/>
    <row r="23029" customFormat="1" x14ac:dyDescent="0.35"/>
    <row r="23030" customFormat="1" x14ac:dyDescent="0.35"/>
    <row r="23031" customFormat="1" x14ac:dyDescent="0.35"/>
    <row r="23032" customFormat="1" x14ac:dyDescent="0.35"/>
    <row r="23033" customFormat="1" x14ac:dyDescent="0.35"/>
    <row r="23034" customFormat="1" x14ac:dyDescent="0.35"/>
    <row r="23035" customFormat="1" x14ac:dyDescent="0.35"/>
    <row r="23036" customFormat="1" x14ac:dyDescent="0.35"/>
    <row r="23037" customFormat="1" x14ac:dyDescent="0.35"/>
    <row r="23038" customFormat="1" x14ac:dyDescent="0.35"/>
    <row r="23039" customFormat="1" x14ac:dyDescent="0.35"/>
    <row r="23040" customFormat="1" x14ac:dyDescent="0.35"/>
    <row r="23041" customFormat="1" x14ac:dyDescent="0.35"/>
    <row r="23042" customFormat="1" x14ac:dyDescent="0.35"/>
    <row r="23043" customFormat="1" x14ac:dyDescent="0.35"/>
    <row r="23044" customFormat="1" x14ac:dyDescent="0.35"/>
    <row r="23045" customFormat="1" x14ac:dyDescent="0.35"/>
    <row r="23046" customFormat="1" x14ac:dyDescent="0.35"/>
    <row r="23047" customFormat="1" x14ac:dyDescent="0.35"/>
    <row r="23048" customFormat="1" x14ac:dyDescent="0.35"/>
    <row r="23049" customFormat="1" x14ac:dyDescent="0.35"/>
    <row r="23050" customFormat="1" x14ac:dyDescent="0.35"/>
    <row r="23051" customFormat="1" x14ac:dyDescent="0.35"/>
    <row r="23052" customFormat="1" x14ac:dyDescent="0.35"/>
    <row r="23053" customFormat="1" x14ac:dyDescent="0.35"/>
    <row r="23054" customFormat="1" x14ac:dyDescent="0.35"/>
    <row r="23055" customFormat="1" x14ac:dyDescent="0.35"/>
    <row r="23056" customFormat="1" x14ac:dyDescent="0.35"/>
    <row r="23057" customFormat="1" x14ac:dyDescent="0.35"/>
    <row r="23058" customFormat="1" x14ac:dyDescent="0.35"/>
    <row r="23059" customFormat="1" x14ac:dyDescent="0.35"/>
    <row r="23060" customFormat="1" x14ac:dyDescent="0.35"/>
    <row r="23061" customFormat="1" x14ac:dyDescent="0.35"/>
    <row r="23062" customFormat="1" x14ac:dyDescent="0.35"/>
    <row r="23063" customFormat="1" x14ac:dyDescent="0.35"/>
    <row r="23064" customFormat="1" x14ac:dyDescent="0.35"/>
    <row r="23065" customFormat="1" x14ac:dyDescent="0.35"/>
    <row r="23066" customFormat="1" x14ac:dyDescent="0.35"/>
    <row r="23067" customFormat="1" x14ac:dyDescent="0.35"/>
    <row r="23068" customFormat="1" x14ac:dyDescent="0.35"/>
    <row r="23069" customFormat="1" x14ac:dyDescent="0.35"/>
    <row r="23070" customFormat="1" x14ac:dyDescent="0.35"/>
    <row r="23071" customFormat="1" x14ac:dyDescent="0.35"/>
    <row r="23072" customFormat="1" x14ac:dyDescent="0.35"/>
    <row r="23073" customFormat="1" x14ac:dyDescent="0.35"/>
    <row r="23074" customFormat="1" x14ac:dyDescent="0.35"/>
    <row r="23075" customFormat="1" x14ac:dyDescent="0.35"/>
    <row r="23076" customFormat="1" x14ac:dyDescent="0.35"/>
    <row r="23077" customFormat="1" x14ac:dyDescent="0.35"/>
    <row r="23078" customFormat="1" x14ac:dyDescent="0.35"/>
    <row r="23079" customFormat="1" x14ac:dyDescent="0.35"/>
    <row r="23080" customFormat="1" x14ac:dyDescent="0.35"/>
    <row r="23081" customFormat="1" x14ac:dyDescent="0.35"/>
    <row r="23082" customFormat="1" x14ac:dyDescent="0.35"/>
    <row r="23083" customFormat="1" x14ac:dyDescent="0.35"/>
    <row r="23084" customFormat="1" x14ac:dyDescent="0.35"/>
    <row r="23085" customFormat="1" x14ac:dyDescent="0.35"/>
    <row r="23086" customFormat="1" x14ac:dyDescent="0.35"/>
    <row r="23087" customFormat="1" x14ac:dyDescent="0.35"/>
    <row r="23088" customFormat="1" x14ac:dyDescent="0.35"/>
    <row r="23089" customFormat="1" x14ac:dyDescent="0.35"/>
    <row r="23090" customFormat="1" x14ac:dyDescent="0.35"/>
    <row r="23091" customFormat="1" x14ac:dyDescent="0.35"/>
    <row r="23092" customFormat="1" x14ac:dyDescent="0.35"/>
    <row r="23093" customFormat="1" x14ac:dyDescent="0.35"/>
    <row r="23094" customFormat="1" x14ac:dyDescent="0.35"/>
    <row r="23095" customFormat="1" x14ac:dyDescent="0.35"/>
    <row r="23096" customFormat="1" x14ac:dyDescent="0.35"/>
    <row r="23097" customFormat="1" x14ac:dyDescent="0.35"/>
    <row r="23098" customFormat="1" x14ac:dyDescent="0.35"/>
    <row r="23099" customFormat="1" x14ac:dyDescent="0.35"/>
    <row r="23100" customFormat="1" x14ac:dyDescent="0.35"/>
    <row r="23101" customFormat="1" x14ac:dyDescent="0.35"/>
    <row r="23102" customFormat="1" x14ac:dyDescent="0.35"/>
    <row r="23103" customFormat="1" x14ac:dyDescent="0.35"/>
    <row r="23104" customFormat="1" x14ac:dyDescent="0.35"/>
    <row r="23105" customFormat="1" x14ac:dyDescent="0.35"/>
    <row r="23106" customFormat="1" x14ac:dyDescent="0.35"/>
    <row r="23107" customFormat="1" x14ac:dyDescent="0.35"/>
    <row r="23108" customFormat="1" x14ac:dyDescent="0.35"/>
    <row r="23109" customFormat="1" x14ac:dyDescent="0.35"/>
    <row r="23110" customFormat="1" x14ac:dyDescent="0.35"/>
    <row r="23111" customFormat="1" x14ac:dyDescent="0.35"/>
    <row r="23112" customFormat="1" x14ac:dyDescent="0.35"/>
    <row r="23113" customFormat="1" x14ac:dyDescent="0.35"/>
    <row r="23114" customFormat="1" x14ac:dyDescent="0.35"/>
    <row r="23115" customFormat="1" x14ac:dyDescent="0.35"/>
    <row r="23116" customFormat="1" x14ac:dyDescent="0.35"/>
    <row r="23117" customFormat="1" x14ac:dyDescent="0.35"/>
    <row r="23118" customFormat="1" x14ac:dyDescent="0.35"/>
    <row r="23119" customFormat="1" x14ac:dyDescent="0.35"/>
    <row r="23120" customFormat="1" x14ac:dyDescent="0.35"/>
    <row r="23121" customFormat="1" x14ac:dyDescent="0.35"/>
    <row r="23122" customFormat="1" x14ac:dyDescent="0.35"/>
    <row r="23123" customFormat="1" x14ac:dyDescent="0.35"/>
    <row r="23124" customFormat="1" x14ac:dyDescent="0.35"/>
    <row r="23125" customFormat="1" x14ac:dyDescent="0.35"/>
    <row r="23126" customFormat="1" x14ac:dyDescent="0.35"/>
    <row r="23127" customFormat="1" x14ac:dyDescent="0.35"/>
    <row r="23128" customFormat="1" x14ac:dyDescent="0.35"/>
    <row r="23129" customFormat="1" x14ac:dyDescent="0.35"/>
    <row r="23130" customFormat="1" x14ac:dyDescent="0.35"/>
    <row r="23131" customFormat="1" x14ac:dyDescent="0.35"/>
    <row r="23132" customFormat="1" x14ac:dyDescent="0.35"/>
    <row r="23133" customFormat="1" x14ac:dyDescent="0.35"/>
    <row r="23134" customFormat="1" x14ac:dyDescent="0.35"/>
    <row r="23135" customFormat="1" x14ac:dyDescent="0.35"/>
    <row r="23136" customFormat="1" x14ac:dyDescent="0.35"/>
    <row r="23137" customFormat="1" x14ac:dyDescent="0.35"/>
    <row r="23138" customFormat="1" x14ac:dyDescent="0.35"/>
    <row r="23139" customFormat="1" x14ac:dyDescent="0.35"/>
    <row r="23140" customFormat="1" x14ac:dyDescent="0.35"/>
    <row r="23141" customFormat="1" x14ac:dyDescent="0.35"/>
    <row r="23142" customFormat="1" x14ac:dyDescent="0.35"/>
    <row r="23143" customFormat="1" x14ac:dyDescent="0.35"/>
    <row r="23144" customFormat="1" x14ac:dyDescent="0.35"/>
    <row r="23145" customFormat="1" x14ac:dyDescent="0.35"/>
    <row r="23146" customFormat="1" x14ac:dyDescent="0.35"/>
    <row r="23147" customFormat="1" x14ac:dyDescent="0.35"/>
    <row r="23148" customFormat="1" x14ac:dyDescent="0.35"/>
    <row r="23149" customFormat="1" x14ac:dyDescent="0.35"/>
    <row r="23150" customFormat="1" x14ac:dyDescent="0.35"/>
    <row r="23151" customFormat="1" x14ac:dyDescent="0.35"/>
    <row r="23152" customFormat="1" x14ac:dyDescent="0.35"/>
    <row r="23153" customFormat="1" x14ac:dyDescent="0.35"/>
    <row r="23154" customFormat="1" x14ac:dyDescent="0.35"/>
    <row r="23155" customFormat="1" x14ac:dyDescent="0.35"/>
    <row r="23156" customFormat="1" x14ac:dyDescent="0.35"/>
    <row r="23157" customFormat="1" x14ac:dyDescent="0.35"/>
    <row r="23158" customFormat="1" x14ac:dyDescent="0.35"/>
    <row r="23159" customFormat="1" x14ac:dyDescent="0.35"/>
    <row r="23160" customFormat="1" x14ac:dyDescent="0.35"/>
    <row r="23161" customFormat="1" x14ac:dyDescent="0.35"/>
    <row r="23162" customFormat="1" x14ac:dyDescent="0.35"/>
    <row r="23163" customFormat="1" x14ac:dyDescent="0.35"/>
    <row r="23164" customFormat="1" x14ac:dyDescent="0.35"/>
    <row r="23165" customFormat="1" x14ac:dyDescent="0.35"/>
    <row r="23166" customFormat="1" x14ac:dyDescent="0.35"/>
    <row r="23167" customFormat="1" x14ac:dyDescent="0.35"/>
    <row r="23168" customFormat="1" x14ac:dyDescent="0.35"/>
    <row r="23169" customFormat="1" x14ac:dyDescent="0.35"/>
    <row r="23170" customFormat="1" x14ac:dyDescent="0.35"/>
    <row r="23171" customFormat="1" x14ac:dyDescent="0.35"/>
    <row r="23172" customFormat="1" x14ac:dyDescent="0.35"/>
    <row r="23173" customFormat="1" x14ac:dyDescent="0.35"/>
    <row r="23174" customFormat="1" x14ac:dyDescent="0.35"/>
    <row r="23175" customFormat="1" x14ac:dyDescent="0.35"/>
    <row r="23176" customFormat="1" x14ac:dyDescent="0.35"/>
    <row r="23177" customFormat="1" x14ac:dyDescent="0.35"/>
    <row r="23178" customFormat="1" x14ac:dyDescent="0.35"/>
    <row r="23179" customFormat="1" x14ac:dyDescent="0.35"/>
    <row r="23180" customFormat="1" x14ac:dyDescent="0.35"/>
    <row r="23181" customFormat="1" x14ac:dyDescent="0.35"/>
    <row r="23182" customFormat="1" x14ac:dyDescent="0.35"/>
    <row r="23183" customFormat="1" x14ac:dyDescent="0.35"/>
    <row r="23184" customFormat="1" x14ac:dyDescent="0.35"/>
    <row r="23185" customFormat="1" x14ac:dyDescent="0.35"/>
    <row r="23186" customFormat="1" x14ac:dyDescent="0.35"/>
    <row r="23187" customFormat="1" x14ac:dyDescent="0.35"/>
    <row r="23188" customFormat="1" x14ac:dyDescent="0.35"/>
    <row r="23189" customFormat="1" x14ac:dyDescent="0.35"/>
    <row r="23190" customFormat="1" x14ac:dyDescent="0.35"/>
    <row r="23191" customFormat="1" x14ac:dyDescent="0.35"/>
    <row r="23192" customFormat="1" x14ac:dyDescent="0.35"/>
    <row r="23193" customFormat="1" x14ac:dyDescent="0.35"/>
    <row r="23194" customFormat="1" x14ac:dyDescent="0.35"/>
    <row r="23195" customFormat="1" x14ac:dyDescent="0.35"/>
    <row r="23196" customFormat="1" x14ac:dyDescent="0.35"/>
    <row r="23197" customFormat="1" x14ac:dyDescent="0.35"/>
    <row r="23198" customFormat="1" x14ac:dyDescent="0.35"/>
    <row r="23199" customFormat="1" x14ac:dyDescent="0.35"/>
    <row r="23200" customFormat="1" x14ac:dyDescent="0.35"/>
    <row r="23201" customFormat="1" x14ac:dyDescent="0.35"/>
    <row r="23202" customFormat="1" x14ac:dyDescent="0.35"/>
    <row r="23203" customFormat="1" x14ac:dyDescent="0.35"/>
    <row r="23204" customFormat="1" x14ac:dyDescent="0.35"/>
    <row r="23205" customFormat="1" x14ac:dyDescent="0.35"/>
    <row r="23206" customFormat="1" x14ac:dyDescent="0.35"/>
    <row r="23207" customFormat="1" x14ac:dyDescent="0.35"/>
    <row r="23208" customFormat="1" x14ac:dyDescent="0.35"/>
    <row r="23209" customFormat="1" x14ac:dyDescent="0.35"/>
    <row r="23210" customFormat="1" x14ac:dyDescent="0.35"/>
    <row r="23211" customFormat="1" x14ac:dyDescent="0.35"/>
    <row r="23212" customFormat="1" x14ac:dyDescent="0.35"/>
    <row r="23213" customFormat="1" x14ac:dyDescent="0.35"/>
    <row r="23214" customFormat="1" x14ac:dyDescent="0.35"/>
    <row r="23215" customFormat="1" x14ac:dyDescent="0.35"/>
    <row r="23216" customFormat="1" x14ac:dyDescent="0.35"/>
    <row r="23217" customFormat="1" x14ac:dyDescent="0.35"/>
    <row r="23218" customFormat="1" x14ac:dyDescent="0.35"/>
    <row r="23219" customFormat="1" x14ac:dyDescent="0.35"/>
    <row r="23220" customFormat="1" x14ac:dyDescent="0.35"/>
    <row r="23221" customFormat="1" x14ac:dyDescent="0.35"/>
    <row r="23222" customFormat="1" x14ac:dyDescent="0.35"/>
    <row r="23223" customFormat="1" x14ac:dyDescent="0.35"/>
    <row r="23224" customFormat="1" x14ac:dyDescent="0.35"/>
    <row r="23225" customFormat="1" x14ac:dyDescent="0.35"/>
    <row r="23226" customFormat="1" x14ac:dyDescent="0.35"/>
    <row r="23227" customFormat="1" x14ac:dyDescent="0.35"/>
    <row r="23228" customFormat="1" x14ac:dyDescent="0.35"/>
    <row r="23229" customFormat="1" x14ac:dyDescent="0.35"/>
    <row r="23230" customFormat="1" x14ac:dyDescent="0.35"/>
    <row r="23231" customFormat="1" x14ac:dyDescent="0.35"/>
    <row r="23232" customFormat="1" x14ac:dyDescent="0.35"/>
    <row r="23233" customFormat="1" x14ac:dyDescent="0.35"/>
    <row r="23234" customFormat="1" x14ac:dyDescent="0.35"/>
    <row r="23235" customFormat="1" x14ac:dyDescent="0.35"/>
    <row r="23236" customFormat="1" x14ac:dyDescent="0.35"/>
    <row r="23237" customFormat="1" x14ac:dyDescent="0.35"/>
    <row r="23238" customFormat="1" x14ac:dyDescent="0.35"/>
    <row r="23239" customFormat="1" x14ac:dyDescent="0.35"/>
    <row r="23240" customFormat="1" x14ac:dyDescent="0.35"/>
    <row r="23241" customFormat="1" x14ac:dyDescent="0.35"/>
    <row r="23242" customFormat="1" x14ac:dyDescent="0.35"/>
    <row r="23243" customFormat="1" x14ac:dyDescent="0.35"/>
    <row r="23244" customFormat="1" x14ac:dyDescent="0.35"/>
    <row r="23245" customFormat="1" x14ac:dyDescent="0.35"/>
    <row r="23246" customFormat="1" x14ac:dyDescent="0.35"/>
    <row r="23247" customFormat="1" x14ac:dyDescent="0.35"/>
    <row r="23248" customFormat="1" x14ac:dyDescent="0.35"/>
    <row r="23249" customFormat="1" x14ac:dyDescent="0.35"/>
    <row r="23250" customFormat="1" x14ac:dyDescent="0.35"/>
    <row r="23251" customFormat="1" x14ac:dyDescent="0.35"/>
    <row r="23252" customFormat="1" x14ac:dyDescent="0.35"/>
    <row r="23253" customFormat="1" x14ac:dyDescent="0.35"/>
    <row r="23254" customFormat="1" x14ac:dyDescent="0.35"/>
    <row r="23255" customFormat="1" x14ac:dyDescent="0.35"/>
    <row r="23256" customFormat="1" x14ac:dyDescent="0.35"/>
    <row r="23257" customFormat="1" x14ac:dyDescent="0.35"/>
    <row r="23258" customFormat="1" x14ac:dyDescent="0.35"/>
    <row r="23259" customFormat="1" x14ac:dyDescent="0.35"/>
    <row r="23260" customFormat="1" x14ac:dyDescent="0.35"/>
    <row r="23261" customFormat="1" x14ac:dyDescent="0.35"/>
    <row r="23262" customFormat="1" x14ac:dyDescent="0.35"/>
    <row r="23263" customFormat="1" x14ac:dyDescent="0.35"/>
    <row r="23264" customFormat="1" x14ac:dyDescent="0.35"/>
    <row r="23265" customFormat="1" x14ac:dyDescent="0.35"/>
    <row r="23266" customFormat="1" x14ac:dyDescent="0.35"/>
    <row r="23267" customFormat="1" x14ac:dyDescent="0.35"/>
    <row r="23268" customFormat="1" x14ac:dyDescent="0.35"/>
    <row r="23269" customFormat="1" x14ac:dyDescent="0.35"/>
    <row r="23270" customFormat="1" x14ac:dyDescent="0.35"/>
    <row r="23271" customFormat="1" x14ac:dyDescent="0.35"/>
    <row r="23272" customFormat="1" x14ac:dyDescent="0.35"/>
    <row r="23273" customFormat="1" x14ac:dyDescent="0.35"/>
    <row r="23274" customFormat="1" x14ac:dyDescent="0.35"/>
    <row r="23275" customFormat="1" x14ac:dyDescent="0.35"/>
    <row r="23276" customFormat="1" x14ac:dyDescent="0.35"/>
    <row r="23277" customFormat="1" x14ac:dyDescent="0.35"/>
    <row r="23278" customFormat="1" x14ac:dyDescent="0.35"/>
    <row r="23279" customFormat="1" x14ac:dyDescent="0.35"/>
    <row r="23280" customFormat="1" x14ac:dyDescent="0.35"/>
    <row r="23281" customFormat="1" x14ac:dyDescent="0.35"/>
    <row r="23282" customFormat="1" x14ac:dyDescent="0.35"/>
    <row r="23283" customFormat="1" x14ac:dyDescent="0.35"/>
    <row r="23284" customFormat="1" x14ac:dyDescent="0.35"/>
    <row r="23285" customFormat="1" x14ac:dyDescent="0.35"/>
    <row r="23286" customFormat="1" x14ac:dyDescent="0.35"/>
    <row r="23287" customFormat="1" x14ac:dyDescent="0.35"/>
    <row r="23288" customFormat="1" x14ac:dyDescent="0.35"/>
    <row r="23289" customFormat="1" x14ac:dyDescent="0.35"/>
    <row r="23290" customFormat="1" x14ac:dyDescent="0.35"/>
    <row r="23291" customFormat="1" x14ac:dyDescent="0.35"/>
    <row r="23292" customFormat="1" x14ac:dyDescent="0.35"/>
    <row r="23293" customFormat="1" x14ac:dyDescent="0.35"/>
    <row r="23294" customFormat="1" x14ac:dyDescent="0.35"/>
    <row r="23295" customFormat="1" x14ac:dyDescent="0.35"/>
    <row r="23296" customFormat="1" x14ac:dyDescent="0.35"/>
    <row r="23297" customFormat="1" x14ac:dyDescent="0.35"/>
    <row r="23298" customFormat="1" x14ac:dyDescent="0.35"/>
    <row r="23299" customFormat="1" x14ac:dyDescent="0.35"/>
    <row r="23300" customFormat="1" x14ac:dyDescent="0.35"/>
    <row r="23301" customFormat="1" x14ac:dyDescent="0.35"/>
    <row r="23302" customFormat="1" x14ac:dyDescent="0.35"/>
    <row r="23303" customFormat="1" x14ac:dyDescent="0.35"/>
    <row r="23304" customFormat="1" x14ac:dyDescent="0.35"/>
    <row r="23305" customFormat="1" x14ac:dyDescent="0.35"/>
    <row r="23306" customFormat="1" x14ac:dyDescent="0.35"/>
    <row r="23307" customFormat="1" x14ac:dyDescent="0.35"/>
    <row r="23308" customFormat="1" x14ac:dyDescent="0.35"/>
    <row r="23309" customFormat="1" x14ac:dyDescent="0.35"/>
    <row r="23310" customFormat="1" x14ac:dyDescent="0.35"/>
    <row r="23311" customFormat="1" x14ac:dyDescent="0.35"/>
    <row r="23312" customFormat="1" x14ac:dyDescent="0.35"/>
    <row r="23313" customFormat="1" x14ac:dyDescent="0.35"/>
    <row r="23314" customFormat="1" x14ac:dyDescent="0.35"/>
    <row r="23315" customFormat="1" x14ac:dyDescent="0.35"/>
    <row r="23316" customFormat="1" x14ac:dyDescent="0.35"/>
    <row r="23317" customFormat="1" x14ac:dyDescent="0.35"/>
    <row r="23318" customFormat="1" x14ac:dyDescent="0.35"/>
    <row r="23319" customFormat="1" x14ac:dyDescent="0.35"/>
    <row r="23320" customFormat="1" x14ac:dyDescent="0.35"/>
    <row r="23321" customFormat="1" x14ac:dyDescent="0.35"/>
    <row r="23322" customFormat="1" x14ac:dyDescent="0.35"/>
    <row r="23323" customFormat="1" x14ac:dyDescent="0.35"/>
    <row r="23324" customFormat="1" x14ac:dyDescent="0.35"/>
    <row r="23325" customFormat="1" x14ac:dyDescent="0.35"/>
    <row r="23326" customFormat="1" x14ac:dyDescent="0.35"/>
    <row r="23327" customFormat="1" x14ac:dyDescent="0.35"/>
    <row r="23328" customFormat="1" x14ac:dyDescent="0.35"/>
    <row r="23329" customFormat="1" x14ac:dyDescent="0.35"/>
    <row r="23330" customFormat="1" x14ac:dyDescent="0.35"/>
    <row r="23331" customFormat="1" x14ac:dyDescent="0.35"/>
    <row r="23332" customFormat="1" x14ac:dyDescent="0.35"/>
    <row r="23333" customFormat="1" x14ac:dyDescent="0.35"/>
    <row r="23334" customFormat="1" x14ac:dyDescent="0.35"/>
    <row r="23335" customFormat="1" x14ac:dyDescent="0.35"/>
    <row r="23336" customFormat="1" x14ac:dyDescent="0.35"/>
    <row r="23337" customFormat="1" x14ac:dyDescent="0.35"/>
    <row r="23338" customFormat="1" x14ac:dyDescent="0.35"/>
    <row r="23339" customFormat="1" x14ac:dyDescent="0.35"/>
    <row r="23340" customFormat="1" x14ac:dyDescent="0.35"/>
    <row r="23341" customFormat="1" x14ac:dyDescent="0.35"/>
    <row r="23342" customFormat="1" x14ac:dyDescent="0.35"/>
    <row r="23343" customFormat="1" x14ac:dyDescent="0.35"/>
    <row r="23344" customFormat="1" x14ac:dyDescent="0.35"/>
    <row r="23345" customFormat="1" x14ac:dyDescent="0.35"/>
    <row r="23346" customFormat="1" x14ac:dyDescent="0.35"/>
    <row r="23347" customFormat="1" x14ac:dyDescent="0.35"/>
    <row r="23348" customFormat="1" x14ac:dyDescent="0.35"/>
    <row r="23349" customFormat="1" x14ac:dyDescent="0.35"/>
    <row r="23350" customFormat="1" x14ac:dyDescent="0.35"/>
    <row r="23351" customFormat="1" x14ac:dyDescent="0.35"/>
    <row r="23352" customFormat="1" x14ac:dyDescent="0.35"/>
    <row r="23353" customFormat="1" x14ac:dyDescent="0.35"/>
    <row r="23354" customFormat="1" x14ac:dyDescent="0.35"/>
    <row r="23355" customFormat="1" x14ac:dyDescent="0.35"/>
    <row r="23356" customFormat="1" x14ac:dyDescent="0.35"/>
    <row r="23357" customFormat="1" x14ac:dyDescent="0.35"/>
    <row r="23358" customFormat="1" x14ac:dyDescent="0.35"/>
    <row r="23359" customFormat="1" x14ac:dyDescent="0.35"/>
    <row r="23360" customFormat="1" x14ac:dyDescent="0.35"/>
    <row r="23361" customFormat="1" x14ac:dyDescent="0.35"/>
    <row r="23362" customFormat="1" x14ac:dyDescent="0.35"/>
    <row r="23363" customFormat="1" x14ac:dyDescent="0.35"/>
    <row r="23364" customFormat="1" x14ac:dyDescent="0.35"/>
    <row r="23365" customFormat="1" x14ac:dyDescent="0.35"/>
    <row r="23366" customFormat="1" x14ac:dyDescent="0.35"/>
    <row r="23367" customFormat="1" x14ac:dyDescent="0.35"/>
    <row r="23368" customFormat="1" x14ac:dyDescent="0.35"/>
    <row r="23369" customFormat="1" x14ac:dyDescent="0.35"/>
    <row r="23370" customFormat="1" x14ac:dyDescent="0.35"/>
    <row r="23371" customFormat="1" x14ac:dyDescent="0.35"/>
    <row r="23372" customFormat="1" x14ac:dyDescent="0.35"/>
    <row r="23373" customFormat="1" x14ac:dyDescent="0.35"/>
    <row r="23374" customFormat="1" x14ac:dyDescent="0.35"/>
    <row r="23375" customFormat="1" x14ac:dyDescent="0.35"/>
    <row r="23376" customFormat="1" x14ac:dyDescent="0.35"/>
    <row r="23377" customFormat="1" x14ac:dyDescent="0.35"/>
    <row r="23378" customFormat="1" x14ac:dyDescent="0.35"/>
    <row r="23379" customFormat="1" x14ac:dyDescent="0.35"/>
    <row r="23380" customFormat="1" x14ac:dyDescent="0.35"/>
    <row r="23381" customFormat="1" x14ac:dyDescent="0.35"/>
    <row r="23382" customFormat="1" x14ac:dyDescent="0.35"/>
    <row r="23383" customFormat="1" x14ac:dyDescent="0.35"/>
    <row r="23384" customFormat="1" x14ac:dyDescent="0.35"/>
    <row r="23385" customFormat="1" x14ac:dyDescent="0.35"/>
    <row r="23386" customFormat="1" x14ac:dyDescent="0.35"/>
    <row r="23387" customFormat="1" x14ac:dyDescent="0.35"/>
    <row r="23388" customFormat="1" x14ac:dyDescent="0.35"/>
    <row r="23389" customFormat="1" x14ac:dyDescent="0.35"/>
    <row r="23390" customFormat="1" x14ac:dyDescent="0.35"/>
    <row r="23391" customFormat="1" x14ac:dyDescent="0.35"/>
    <row r="23392" customFormat="1" x14ac:dyDescent="0.35"/>
    <row r="23393" customFormat="1" x14ac:dyDescent="0.35"/>
    <row r="23394" customFormat="1" x14ac:dyDescent="0.35"/>
    <row r="23395" customFormat="1" x14ac:dyDescent="0.35"/>
    <row r="23396" customFormat="1" x14ac:dyDescent="0.35"/>
    <row r="23397" customFormat="1" x14ac:dyDescent="0.35"/>
    <row r="23398" customFormat="1" x14ac:dyDescent="0.35"/>
    <row r="23399" customFormat="1" x14ac:dyDescent="0.35"/>
    <row r="23400" customFormat="1" x14ac:dyDescent="0.35"/>
    <row r="23401" customFormat="1" x14ac:dyDescent="0.35"/>
    <row r="23402" customFormat="1" x14ac:dyDescent="0.35"/>
    <row r="23403" customFormat="1" x14ac:dyDescent="0.35"/>
    <row r="23404" customFormat="1" x14ac:dyDescent="0.35"/>
    <row r="23405" customFormat="1" x14ac:dyDescent="0.35"/>
    <row r="23406" customFormat="1" x14ac:dyDescent="0.35"/>
    <row r="23407" customFormat="1" x14ac:dyDescent="0.35"/>
    <row r="23408" customFormat="1" x14ac:dyDescent="0.35"/>
    <row r="23409" customFormat="1" x14ac:dyDescent="0.35"/>
    <row r="23410" customFormat="1" x14ac:dyDescent="0.35"/>
    <row r="23411" customFormat="1" x14ac:dyDescent="0.35"/>
    <row r="23412" customFormat="1" x14ac:dyDescent="0.35"/>
    <row r="23413" customFormat="1" x14ac:dyDescent="0.35"/>
    <row r="23414" customFormat="1" x14ac:dyDescent="0.35"/>
    <row r="23415" customFormat="1" x14ac:dyDescent="0.35"/>
    <row r="23416" customFormat="1" x14ac:dyDescent="0.35"/>
    <row r="23417" customFormat="1" x14ac:dyDescent="0.35"/>
    <row r="23418" customFormat="1" x14ac:dyDescent="0.35"/>
    <row r="23419" customFormat="1" x14ac:dyDescent="0.35"/>
    <row r="23420" customFormat="1" x14ac:dyDescent="0.35"/>
    <row r="23421" customFormat="1" x14ac:dyDescent="0.35"/>
    <row r="23422" customFormat="1" x14ac:dyDescent="0.35"/>
    <row r="23423" customFormat="1" x14ac:dyDescent="0.35"/>
    <row r="23424" customFormat="1" x14ac:dyDescent="0.35"/>
    <row r="23425" customFormat="1" x14ac:dyDescent="0.35"/>
    <row r="23426" customFormat="1" x14ac:dyDescent="0.35"/>
    <row r="23427" customFormat="1" x14ac:dyDescent="0.35"/>
    <row r="23428" customFormat="1" x14ac:dyDescent="0.35"/>
    <row r="23429" customFormat="1" x14ac:dyDescent="0.35"/>
    <row r="23430" customFormat="1" x14ac:dyDescent="0.35"/>
    <row r="23431" customFormat="1" x14ac:dyDescent="0.35"/>
    <row r="23432" customFormat="1" x14ac:dyDescent="0.35"/>
    <row r="23433" customFormat="1" x14ac:dyDescent="0.35"/>
    <row r="23434" customFormat="1" x14ac:dyDescent="0.35"/>
    <row r="23435" customFormat="1" x14ac:dyDescent="0.35"/>
    <row r="23436" customFormat="1" x14ac:dyDescent="0.35"/>
    <row r="23437" customFormat="1" x14ac:dyDescent="0.35"/>
    <row r="23438" customFormat="1" x14ac:dyDescent="0.35"/>
    <row r="23439" customFormat="1" x14ac:dyDescent="0.35"/>
    <row r="23440" customFormat="1" x14ac:dyDescent="0.35"/>
    <row r="23441" customFormat="1" x14ac:dyDescent="0.35"/>
    <row r="23442" customFormat="1" x14ac:dyDescent="0.35"/>
    <row r="23443" customFormat="1" x14ac:dyDescent="0.35"/>
    <row r="23444" customFormat="1" x14ac:dyDescent="0.35"/>
    <row r="23445" customFormat="1" x14ac:dyDescent="0.35"/>
    <row r="23446" customFormat="1" x14ac:dyDescent="0.35"/>
    <row r="23447" customFormat="1" x14ac:dyDescent="0.35"/>
    <row r="23448" customFormat="1" x14ac:dyDescent="0.35"/>
    <row r="23449" customFormat="1" x14ac:dyDescent="0.35"/>
    <row r="23450" customFormat="1" x14ac:dyDescent="0.35"/>
    <row r="23451" customFormat="1" x14ac:dyDescent="0.35"/>
    <row r="23452" customFormat="1" x14ac:dyDescent="0.35"/>
    <row r="23453" customFormat="1" x14ac:dyDescent="0.35"/>
    <row r="23454" customFormat="1" x14ac:dyDescent="0.35"/>
    <row r="23455" customFormat="1" x14ac:dyDescent="0.35"/>
    <row r="23456" customFormat="1" x14ac:dyDescent="0.35"/>
    <row r="23457" customFormat="1" x14ac:dyDescent="0.35"/>
    <row r="23458" customFormat="1" x14ac:dyDescent="0.35"/>
    <row r="23459" customFormat="1" x14ac:dyDescent="0.35"/>
    <row r="23460" customFormat="1" x14ac:dyDescent="0.35"/>
    <row r="23461" customFormat="1" x14ac:dyDescent="0.35"/>
    <row r="23462" customFormat="1" x14ac:dyDescent="0.35"/>
    <row r="23463" customFormat="1" x14ac:dyDescent="0.35"/>
    <row r="23464" customFormat="1" x14ac:dyDescent="0.35"/>
    <row r="23465" customFormat="1" x14ac:dyDescent="0.35"/>
    <row r="23466" customFormat="1" x14ac:dyDescent="0.35"/>
    <row r="23467" customFormat="1" x14ac:dyDescent="0.35"/>
    <row r="23468" customFormat="1" x14ac:dyDescent="0.35"/>
    <row r="23469" customFormat="1" x14ac:dyDescent="0.35"/>
    <row r="23470" customFormat="1" x14ac:dyDescent="0.35"/>
    <row r="23471" customFormat="1" x14ac:dyDescent="0.35"/>
    <row r="23472" customFormat="1" x14ac:dyDescent="0.35"/>
    <row r="23473" customFormat="1" x14ac:dyDescent="0.35"/>
    <row r="23474" customFormat="1" x14ac:dyDescent="0.35"/>
    <row r="23475" customFormat="1" x14ac:dyDescent="0.35"/>
    <row r="23476" customFormat="1" x14ac:dyDescent="0.35"/>
    <row r="23477" customFormat="1" x14ac:dyDescent="0.35"/>
    <row r="23478" customFormat="1" x14ac:dyDescent="0.35"/>
    <row r="23479" customFormat="1" x14ac:dyDescent="0.35"/>
    <row r="23480" customFormat="1" x14ac:dyDescent="0.35"/>
    <row r="23481" customFormat="1" x14ac:dyDescent="0.35"/>
    <row r="23482" customFormat="1" x14ac:dyDescent="0.35"/>
    <row r="23483" customFormat="1" x14ac:dyDescent="0.35"/>
    <row r="23484" customFormat="1" x14ac:dyDescent="0.35"/>
    <row r="23485" customFormat="1" x14ac:dyDescent="0.35"/>
    <row r="23486" customFormat="1" x14ac:dyDescent="0.35"/>
    <row r="23487" customFormat="1" x14ac:dyDescent="0.35"/>
    <row r="23488" customFormat="1" x14ac:dyDescent="0.35"/>
    <row r="23489" customFormat="1" x14ac:dyDescent="0.35"/>
    <row r="23490" customFormat="1" x14ac:dyDescent="0.35"/>
    <row r="23491" customFormat="1" x14ac:dyDescent="0.35"/>
    <row r="23492" customFormat="1" x14ac:dyDescent="0.35"/>
    <row r="23493" customFormat="1" x14ac:dyDescent="0.35"/>
    <row r="23494" customFormat="1" x14ac:dyDescent="0.35"/>
    <row r="23495" customFormat="1" x14ac:dyDescent="0.35"/>
    <row r="23496" customFormat="1" x14ac:dyDescent="0.35"/>
    <row r="23497" customFormat="1" x14ac:dyDescent="0.35"/>
    <row r="23498" customFormat="1" x14ac:dyDescent="0.35"/>
    <row r="23499" customFormat="1" x14ac:dyDescent="0.35"/>
    <row r="23500" customFormat="1" x14ac:dyDescent="0.35"/>
    <row r="23501" customFormat="1" x14ac:dyDescent="0.35"/>
    <row r="23502" customFormat="1" x14ac:dyDescent="0.35"/>
    <row r="23503" customFormat="1" x14ac:dyDescent="0.35"/>
    <row r="23504" customFormat="1" x14ac:dyDescent="0.35"/>
    <row r="23505" customFormat="1" x14ac:dyDescent="0.35"/>
    <row r="23506" customFormat="1" x14ac:dyDescent="0.35"/>
    <row r="23507" customFormat="1" x14ac:dyDescent="0.35"/>
    <row r="23508" customFormat="1" x14ac:dyDescent="0.35"/>
    <row r="23509" customFormat="1" x14ac:dyDescent="0.35"/>
    <row r="23510" customFormat="1" x14ac:dyDescent="0.35"/>
    <row r="23511" customFormat="1" x14ac:dyDescent="0.35"/>
    <row r="23512" customFormat="1" x14ac:dyDescent="0.35"/>
    <row r="23513" customFormat="1" x14ac:dyDescent="0.35"/>
    <row r="23514" customFormat="1" x14ac:dyDescent="0.35"/>
    <row r="23515" customFormat="1" x14ac:dyDescent="0.35"/>
    <row r="23516" customFormat="1" x14ac:dyDescent="0.35"/>
    <row r="23517" customFormat="1" x14ac:dyDescent="0.35"/>
    <row r="23518" customFormat="1" x14ac:dyDescent="0.35"/>
    <row r="23519" customFormat="1" x14ac:dyDescent="0.35"/>
    <row r="23520" customFormat="1" x14ac:dyDescent="0.35"/>
    <row r="23521" customFormat="1" x14ac:dyDescent="0.35"/>
    <row r="23522" customFormat="1" x14ac:dyDescent="0.35"/>
    <row r="23523" customFormat="1" x14ac:dyDescent="0.35"/>
    <row r="23524" customFormat="1" x14ac:dyDescent="0.35"/>
    <row r="23525" customFormat="1" x14ac:dyDescent="0.35"/>
    <row r="23526" customFormat="1" x14ac:dyDescent="0.35"/>
    <row r="23527" customFormat="1" x14ac:dyDescent="0.35"/>
    <row r="23528" customFormat="1" x14ac:dyDescent="0.35"/>
    <row r="23529" customFormat="1" x14ac:dyDescent="0.35"/>
    <row r="23530" customFormat="1" x14ac:dyDescent="0.35"/>
    <row r="23531" customFormat="1" x14ac:dyDescent="0.35"/>
    <row r="23532" customFormat="1" x14ac:dyDescent="0.35"/>
    <row r="23533" customFormat="1" x14ac:dyDescent="0.35"/>
    <row r="23534" customFormat="1" x14ac:dyDescent="0.35"/>
    <row r="23535" customFormat="1" x14ac:dyDescent="0.35"/>
    <row r="23536" customFormat="1" x14ac:dyDescent="0.35"/>
    <row r="23537" customFormat="1" x14ac:dyDescent="0.35"/>
    <row r="23538" customFormat="1" x14ac:dyDescent="0.35"/>
    <row r="23539" customFormat="1" x14ac:dyDescent="0.35"/>
    <row r="23540" customFormat="1" x14ac:dyDescent="0.35"/>
    <row r="23541" customFormat="1" x14ac:dyDescent="0.35"/>
    <row r="23542" customFormat="1" x14ac:dyDescent="0.35"/>
    <row r="23543" customFormat="1" x14ac:dyDescent="0.35"/>
    <row r="23544" customFormat="1" x14ac:dyDescent="0.35"/>
    <row r="23545" customFormat="1" x14ac:dyDescent="0.35"/>
    <row r="23546" customFormat="1" x14ac:dyDescent="0.35"/>
    <row r="23547" customFormat="1" x14ac:dyDescent="0.35"/>
    <row r="23548" customFormat="1" x14ac:dyDescent="0.35"/>
    <row r="23549" customFormat="1" x14ac:dyDescent="0.35"/>
    <row r="23550" customFormat="1" x14ac:dyDescent="0.35"/>
    <row r="23551" customFormat="1" x14ac:dyDescent="0.35"/>
    <row r="23552" customFormat="1" x14ac:dyDescent="0.35"/>
    <row r="23553" customFormat="1" x14ac:dyDescent="0.35"/>
    <row r="23554" customFormat="1" x14ac:dyDescent="0.35"/>
    <row r="23555" customFormat="1" x14ac:dyDescent="0.35"/>
    <row r="23556" customFormat="1" x14ac:dyDescent="0.35"/>
    <row r="23557" customFormat="1" x14ac:dyDescent="0.35"/>
    <row r="23558" customFormat="1" x14ac:dyDescent="0.35"/>
    <row r="23559" customFormat="1" x14ac:dyDescent="0.35"/>
    <row r="23560" customFormat="1" x14ac:dyDescent="0.35"/>
    <row r="23561" customFormat="1" x14ac:dyDescent="0.35"/>
    <row r="23562" customFormat="1" x14ac:dyDescent="0.35"/>
    <row r="23563" customFormat="1" x14ac:dyDescent="0.35"/>
    <row r="23564" customFormat="1" x14ac:dyDescent="0.35"/>
    <row r="23565" customFormat="1" x14ac:dyDescent="0.35"/>
    <row r="23566" customFormat="1" x14ac:dyDescent="0.35"/>
    <row r="23567" customFormat="1" x14ac:dyDescent="0.35"/>
    <row r="23568" customFormat="1" x14ac:dyDescent="0.35"/>
    <row r="23569" customFormat="1" x14ac:dyDescent="0.35"/>
    <row r="23570" customFormat="1" x14ac:dyDescent="0.35"/>
    <row r="23571" customFormat="1" x14ac:dyDescent="0.35"/>
    <row r="23572" customFormat="1" x14ac:dyDescent="0.35"/>
    <row r="23573" customFormat="1" x14ac:dyDescent="0.35"/>
    <row r="23574" customFormat="1" x14ac:dyDescent="0.35"/>
    <row r="23575" customFormat="1" x14ac:dyDescent="0.35"/>
    <row r="23576" customFormat="1" x14ac:dyDescent="0.35"/>
    <row r="23577" customFormat="1" x14ac:dyDescent="0.35"/>
    <row r="23578" customFormat="1" x14ac:dyDescent="0.35"/>
    <row r="23579" customFormat="1" x14ac:dyDescent="0.35"/>
    <row r="23580" customFormat="1" x14ac:dyDescent="0.35"/>
    <row r="23581" customFormat="1" x14ac:dyDescent="0.35"/>
    <row r="23582" customFormat="1" x14ac:dyDescent="0.35"/>
    <row r="23583" customFormat="1" x14ac:dyDescent="0.35"/>
    <row r="23584" customFormat="1" x14ac:dyDescent="0.35"/>
    <row r="23585" customFormat="1" x14ac:dyDescent="0.35"/>
    <row r="23586" customFormat="1" x14ac:dyDescent="0.35"/>
    <row r="23587" customFormat="1" x14ac:dyDescent="0.35"/>
    <row r="23588" customFormat="1" x14ac:dyDescent="0.35"/>
    <row r="23589" customFormat="1" x14ac:dyDescent="0.35"/>
    <row r="23590" customFormat="1" x14ac:dyDescent="0.35"/>
    <row r="23591" customFormat="1" x14ac:dyDescent="0.35"/>
    <row r="23592" customFormat="1" x14ac:dyDescent="0.35"/>
    <row r="23593" customFormat="1" x14ac:dyDescent="0.35"/>
    <row r="23594" customFormat="1" x14ac:dyDescent="0.35"/>
    <row r="23595" customFormat="1" x14ac:dyDescent="0.35"/>
    <row r="23596" customFormat="1" x14ac:dyDescent="0.35"/>
    <row r="23597" customFormat="1" x14ac:dyDescent="0.35"/>
    <row r="23598" customFormat="1" x14ac:dyDescent="0.35"/>
    <row r="23599" customFormat="1" x14ac:dyDescent="0.35"/>
    <row r="23600" customFormat="1" x14ac:dyDescent="0.35"/>
    <row r="23601" customFormat="1" x14ac:dyDescent="0.35"/>
    <row r="23602" customFormat="1" x14ac:dyDescent="0.35"/>
    <row r="23603" customFormat="1" x14ac:dyDescent="0.35"/>
    <row r="23604" customFormat="1" x14ac:dyDescent="0.35"/>
    <row r="23605" customFormat="1" x14ac:dyDescent="0.35"/>
    <row r="23606" customFormat="1" x14ac:dyDescent="0.35"/>
    <row r="23607" customFormat="1" x14ac:dyDescent="0.35"/>
    <row r="23608" customFormat="1" x14ac:dyDescent="0.35"/>
    <row r="23609" customFormat="1" x14ac:dyDescent="0.35"/>
    <row r="23610" customFormat="1" x14ac:dyDescent="0.35"/>
    <row r="23611" customFormat="1" x14ac:dyDescent="0.35"/>
    <row r="23612" customFormat="1" x14ac:dyDescent="0.35"/>
    <row r="23613" customFormat="1" x14ac:dyDescent="0.35"/>
    <row r="23614" customFormat="1" x14ac:dyDescent="0.35"/>
    <row r="23615" customFormat="1" x14ac:dyDescent="0.35"/>
    <row r="23616" customFormat="1" x14ac:dyDescent="0.35"/>
    <row r="23617" customFormat="1" x14ac:dyDescent="0.35"/>
    <row r="23618" customFormat="1" x14ac:dyDescent="0.35"/>
    <row r="23619" customFormat="1" x14ac:dyDescent="0.35"/>
    <row r="23620" customFormat="1" x14ac:dyDescent="0.35"/>
    <row r="23621" customFormat="1" x14ac:dyDescent="0.35"/>
    <row r="23622" customFormat="1" x14ac:dyDescent="0.35"/>
    <row r="23623" customFormat="1" x14ac:dyDescent="0.35"/>
    <row r="23624" customFormat="1" x14ac:dyDescent="0.35"/>
    <row r="23625" customFormat="1" x14ac:dyDescent="0.35"/>
    <row r="23626" customFormat="1" x14ac:dyDescent="0.35"/>
    <row r="23627" customFormat="1" x14ac:dyDescent="0.35"/>
    <row r="23628" customFormat="1" x14ac:dyDescent="0.35"/>
    <row r="23629" customFormat="1" x14ac:dyDescent="0.35"/>
    <row r="23630" customFormat="1" x14ac:dyDescent="0.35"/>
    <row r="23631" customFormat="1" x14ac:dyDescent="0.35"/>
    <row r="23632" customFormat="1" x14ac:dyDescent="0.35"/>
    <row r="23633" customFormat="1" x14ac:dyDescent="0.35"/>
    <row r="23634" customFormat="1" x14ac:dyDescent="0.35"/>
    <row r="23635" customFormat="1" x14ac:dyDescent="0.35"/>
    <row r="23636" customFormat="1" x14ac:dyDescent="0.35"/>
    <row r="23637" customFormat="1" x14ac:dyDescent="0.35"/>
    <row r="23638" customFormat="1" x14ac:dyDescent="0.35"/>
    <row r="23639" customFormat="1" x14ac:dyDescent="0.35"/>
    <row r="23640" customFormat="1" x14ac:dyDescent="0.35"/>
    <row r="23641" customFormat="1" x14ac:dyDescent="0.35"/>
    <row r="23642" customFormat="1" x14ac:dyDescent="0.35"/>
    <row r="23643" customFormat="1" x14ac:dyDescent="0.35"/>
    <row r="23644" customFormat="1" x14ac:dyDescent="0.35"/>
    <row r="23645" customFormat="1" x14ac:dyDescent="0.35"/>
    <row r="23646" customFormat="1" x14ac:dyDescent="0.35"/>
    <row r="23647" customFormat="1" x14ac:dyDescent="0.35"/>
    <row r="23648" customFormat="1" x14ac:dyDescent="0.35"/>
    <row r="23649" customFormat="1" x14ac:dyDescent="0.35"/>
    <row r="23650" customFormat="1" x14ac:dyDescent="0.35"/>
    <row r="23651" customFormat="1" x14ac:dyDescent="0.35"/>
    <row r="23652" customFormat="1" x14ac:dyDescent="0.35"/>
    <row r="23653" customFormat="1" x14ac:dyDescent="0.35"/>
    <row r="23654" customFormat="1" x14ac:dyDescent="0.35"/>
    <row r="23655" customFormat="1" x14ac:dyDescent="0.35"/>
    <row r="23656" customFormat="1" x14ac:dyDescent="0.35"/>
    <row r="23657" customFormat="1" x14ac:dyDescent="0.35"/>
    <row r="23658" customFormat="1" x14ac:dyDescent="0.35"/>
    <row r="23659" customFormat="1" x14ac:dyDescent="0.35"/>
    <row r="23660" customFormat="1" x14ac:dyDescent="0.35"/>
    <row r="23661" customFormat="1" x14ac:dyDescent="0.35"/>
    <row r="23662" customFormat="1" x14ac:dyDescent="0.35"/>
    <row r="23663" customFormat="1" x14ac:dyDescent="0.35"/>
    <row r="23664" customFormat="1" x14ac:dyDescent="0.35"/>
    <row r="23665" customFormat="1" x14ac:dyDescent="0.35"/>
    <row r="23666" customFormat="1" x14ac:dyDescent="0.35"/>
    <row r="23667" customFormat="1" x14ac:dyDescent="0.35"/>
    <row r="23668" customFormat="1" x14ac:dyDescent="0.35"/>
    <row r="23669" customFormat="1" x14ac:dyDescent="0.35"/>
    <row r="23670" customFormat="1" x14ac:dyDescent="0.35"/>
    <row r="23671" customFormat="1" x14ac:dyDescent="0.35"/>
    <row r="23672" customFormat="1" x14ac:dyDescent="0.35"/>
    <row r="23673" customFormat="1" x14ac:dyDescent="0.35"/>
    <row r="23674" customFormat="1" x14ac:dyDescent="0.35"/>
    <row r="23675" customFormat="1" x14ac:dyDescent="0.35"/>
    <row r="23676" customFormat="1" x14ac:dyDescent="0.35"/>
    <row r="23677" customFormat="1" x14ac:dyDescent="0.35"/>
    <row r="23678" customFormat="1" x14ac:dyDescent="0.35"/>
    <row r="23679" customFormat="1" x14ac:dyDescent="0.35"/>
    <row r="23680" customFormat="1" x14ac:dyDescent="0.35"/>
    <row r="23681" customFormat="1" x14ac:dyDescent="0.35"/>
    <row r="23682" customFormat="1" x14ac:dyDescent="0.35"/>
    <row r="23683" customFormat="1" x14ac:dyDescent="0.35"/>
    <row r="23684" customFormat="1" x14ac:dyDescent="0.35"/>
    <row r="23685" customFormat="1" x14ac:dyDescent="0.35"/>
    <row r="23686" customFormat="1" x14ac:dyDescent="0.35"/>
    <row r="23687" customFormat="1" x14ac:dyDescent="0.35"/>
    <row r="23688" customFormat="1" x14ac:dyDescent="0.35"/>
    <row r="23689" customFormat="1" x14ac:dyDescent="0.35"/>
    <row r="23690" customFormat="1" x14ac:dyDescent="0.35"/>
    <row r="23691" customFormat="1" x14ac:dyDescent="0.35"/>
    <row r="23692" customFormat="1" x14ac:dyDescent="0.35"/>
    <row r="23693" customFormat="1" x14ac:dyDescent="0.35"/>
    <row r="23694" customFormat="1" x14ac:dyDescent="0.35"/>
    <row r="23695" customFormat="1" x14ac:dyDescent="0.35"/>
    <row r="23696" customFormat="1" x14ac:dyDescent="0.35"/>
    <row r="23697" customFormat="1" x14ac:dyDescent="0.35"/>
    <row r="23698" customFormat="1" x14ac:dyDescent="0.35"/>
    <row r="23699" customFormat="1" x14ac:dyDescent="0.35"/>
    <row r="23700" customFormat="1" x14ac:dyDescent="0.35"/>
    <row r="23701" customFormat="1" x14ac:dyDescent="0.35"/>
    <row r="23702" customFormat="1" x14ac:dyDescent="0.35"/>
    <row r="23703" customFormat="1" x14ac:dyDescent="0.35"/>
    <row r="23704" customFormat="1" x14ac:dyDescent="0.35"/>
    <row r="23705" customFormat="1" x14ac:dyDescent="0.35"/>
    <row r="23706" customFormat="1" x14ac:dyDescent="0.35"/>
    <row r="23707" customFormat="1" x14ac:dyDescent="0.35"/>
    <row r="23708" customFormat="1" x14ac:dyDescent="0.35"/>
    <row r="23709" customFormat="1" x14ac:dyDescent="0.35"/>
    <row r="23710" customFormat="1" x14ac:dyDescent="0.35"/>
    <row r="23711" customFormat="1" x14ac:dyDescent="0.35"/>
    <row r="23712" customFormat="1" x14ac:dyDescent="0.35"/>
    <row r="23713" customFormat="1" x14ac:dyDescent="0.35"/>
    <row r="23714" customFormat="1" x14ac:dyDescent="0.35"/>
    <row r="23715" customFormat="1" x14ac:dyDescent="0.35"/>
    <row r="23716" customFormat="1" x14ac:dyDescent="0.35"/>
    <row r="23717" customFormat="1" x14ac:dyDescent="0.35"/>
    <row r="23718" customFormat="1" x14ac:dyDescent="0.35"/>
    <row r="23719" customFormat="1" x14ac:dyDescent="0.35"/>
    <row r="23720" customFormat="1" x14ac:dyDescent="0.35"/>
    <row r="23721" customFormat="1" x14ac:dyDescent="0.35"/>
    <row r="23722" customFormat="1" x14ac:dyDescent="0.35"/>
    <row r="23723" customFormat="1" x14ac:dyDescent="0.35"/>
    <row r="23724" customFormat="1" x14ac:dyDescent="0.35"/>
    <row r="23725" customFormat="1" x14ac:dyDescent="0.35"/>
    <row r="23726" customFormat="1" x14ac:dyDescent="0.35"/>
    <row r="23727" customFormat="1" x14ac:dyDescent="0.35"/>
    <row r="23728" customFormat="1" x14ac:dyDescent="0.35"/>
    <row r="23729" customFormat="1" x14ac:dyDescent="0.35"/>
    <row r="23730" customFormat="1" x14ac:dyDescent="0.35"/>
    <row r="23731" customFormat="1" x14ac:dyDescent="0.35"/>
    <row r="23732" customFormat="1" x14ac:dyDescent="0.35"/>
    <row r="23733" customFormat="1" x14ac:dyDescent="0.35"/>
    <row r="23734" customFormat="1" x14ac:dyDescent="0.35"/>
    <row r="23735" customFormat="1" x14ac:dyDescent="0.35"/>
    <row r="23736" customFormat="1" x14ac:dyDescent="0.35"/>
    <row r="23737" customFormat="1" x14ac:dyDescent="0.35"/>
    <row r="23738" customFormat="1" x14ac:dyDescent="0.35"/>
    <row r="23739" customFormat="1" x14ac:dyDescent="0.35"/>
    <row r="23740" customFormat="1" x14ac:dyDescent="0.35"/>
    <row r="23741" customFormat="1" x14ac:dyDescent="0.35"/>
    <row r="23742" customFormat="1" x14ac:dyDescent="0.35"/>
    <row r="23743" customFormat="1" x14ac:dyDescent="0.35"/>
    <row r="23744" customFormat="1" x14ac:dyDescent="0.35"/>
    <row r="23745" customFormat="1" x14ac:dyDescent="0.35"/>
    <row r="23746" customFormat="1" x14ac:dyDescent="0.35"/>
    <row r="23747" customFormat="1" x14ac:dyDescent="0.35"/>
    <row r="23748" customFormat="1" x14ac:dyDescent="0.35"/>
    <row r="23749" customFormat="1" x14ac:dyDescent="0.35"/>
    <row r="23750" customFormat="1" x14ac:dyDescent="0.35"/>
    <row r="23751" customFormat="1" x14ac:dyDescent="0.35"/>
    <row r="23752" customFormat="1" x14ac:dyDescent="0.35"/>
    <row r="23753" customFormat="1" x14ac:dyDescent="0.35"/>
    <row r="23754" customFormat="1" x14ac:dyDescent="0.35"/>
    <row r="23755" customFormat="1" x14ac:dyDescent="0.35"/>
    <row r="23756" customFormat="1" x14ac:dyDescent="0.35"/>
    <row r="23757" customFormat="1" x14ac:dyDescent="0.35"/>
    <row r="23758" customFormat="1" x14ac:dyDescent="0.35"/>
    <row r="23759" customFormat="1" x14ac:dyDescent="0.35"/>
    <row r="23760" customFormat="1" x14ac:dyDescent="0.35"/>
    <row r="23761" customFormat="1" x14ac:dyDescent="0.35"/>
    <row r="23762" customFormat="1" x14ac:dyDescent="0.35"/>
    <row r="23763" customFormat="1" x14ac:dyDescent="0.35"/>
    <row r="23764" customFormat="1" x14ac:dyDescent="0.35"/>
    <row r="23765" customFormat="1" x14ac:dyDescent="0.35"/>
    <row r="23766" customFormat="1" x14ac:dyDescent="0.35"/>
    <row r="23767" customFormat="1" x14ac:dyDescent="0.35"/>
    <row r="23768" customFormat="1" x14ac:dyDescent="0.35"/>
    <row r="23769" customFormat="1" x14ac:dyDescent="0.35"/>
    <row r="23770" customFormat="1" x14ac:dyDescent="0.35"/>
    <row r="23771" customFormat="1" x14ac:dyDescent="0.35"/>
    <row r="23772" customFormat="1" x14ac:dyDescent="0.35"/>
    <row r="23773" customFormat="1" x14ac:dyDescent="0.35"/>
    <row r="23774" customFormat="1" x14ac:dyDescent="0.35"/>
    <row r="23775" customFormat="1" x14ac:dyDescent="0.35"/>
    <row r="23776" customFormat="1" x14ac:dyDescent="0.35"/>
    <row r="23777" customFormat="1" x14ac:dyDescent="0.35"/>
    <row r="23778" customFormat="1" x14ac:dyDescent="0.35"/>
    <row r="23779" customFormat="1" x14ac:dyDescent="0.35"/>
    <row r="23780" customFormat="1" x14ac:dyDescent="0.35"/>
    <row r="23781" customFormat="1" x14ac:dyDescent="0.35"/>
    <row r="23782" customFormat="1" x14ac:dyDescent="0.35"/>
    <row r="23783" customFormat="1" x14ac:dyDescent="0.35"/>
    <row r="23784" customFormat="1" x14ac:dyDescent="0.35"/>
    <row r="23785" customFormat="1" x14ac:dyDescent="0.35"/>
    <row r="23786" customFormat="1" x14ac:dyDescent="0.35"/>
    <row r="23787" customFormat="1" x14ac:dyDescent="0.35"/>
    <row r="23788" customFormat="1" x14ac:dyDescent="0.35"/>
    <row r="23789" customFormat="1" x14ac:dyDescent="0.35"/>
    <row r="23790" customFormat="1" x14ac:dyDescent="0.35"/>
    <row r="23791" customFormat="1" x14ac:dyDescent="0.35"/>
    <row r="23792" customFormat="1" x14ac:dyDescent="0.35"/>
    <row r="23793" customFormat="1" x14ac:dyDescent="0.35"/>
    <row r="23794" customFormat="1" x14ac:dyDescent="0.35"/>
    <row r="23795" customFormat="1" x14ac:dyDescent="0.35"/>
    <row r="23796" customFormat="1" x14ac:dyDescent="0.35"/>
    <row r="23797" customFormat="1" x14ac:dyDescent="0.35"/>
    <row r="23798" customFormat="1" x14ac:dyDescent="0.35"/>
    <row r="23799" customFormat="1" x14ac:dyDescent="0.35"/>
    <row r="23800" customFormat="1" x14ac:dyDescent="0.35"/>
    <row r="23801" customFormat="1" x14ac:dyDescent="0.35"/>
    <row r="23802" customFormat="1" x14ac:dyDescent="0.35"/>
    <row r="23803" customFormat="1" x14ac:dyDescent="0.35"/>
    <row r="23804" customFormat="1" x14ac:dyDescent="0.35"/>
    <row r="23805" customFormat="1" x14ac:dyDescent="0.35"/>
    <row r="23806" customFormat="1" x14ac:dyDescent="0.35"/>
    <row r="23807" customFormat="1" x14ac:dyDescent="0.35"/>
    <row r="23808" customFormat="1" x14ac:dyDescent="0.35"/>
    <row r="23809" customFormat="1" x14ac:dyDescent="0.35"/>
    <row r="23810" customFormat="1" x14ac:dyDescent="0.35"/>
    <row r="23811" customFormat="1" x14ac:dyDescent="0.35"/>
    <row r="23812" customFormat="1" x14ac:dyDescent="0.35"/>
    <row r="23813" customFormat="1" x14ac:dyDescent="0.35"/>
    <row r="23814" customFormat="1" x14ac:dyDescent="0.35"/>
    <row r="23815" customFormat="1" x14ac:dyDescent="0.35"/>
    <row r="23816" customFormat="1" x14ac:dyDescent="0.35"/>
    <row r="23817" customFormat="1" x14ac:dyDescent="0.35"/>
    <row r="23818" customFormat="1" x14ac:dyDescent="0.35"/>
    <row r="23819" customFormat="1" x14ac:dyDescent="0.35"/>
    <row r="23820" customFormat="1" x14ac:dyDescent="0.35"/>
    <row r="23821" customFormat="1" x14ac:dyDescent="0.35"/>
    <row r="23822" customFormat="1" x14ac:dyDescent="0.35"/>
    <row r="23823" customFormat="1" x14ac:dyDescent="0.35"/>
    <row r="23824" customFormat="1" x14ac:dyDescent="0.35"/>
    <row r="23825" customFormat="1" x14ac:dyDescent="0.35"/>
    <row r="23826" customFormat="1" x14ac:dyDescent="0.35"/>
    <row r="23827" customFormat="1" x14ac:dyDescent="0.35"/>
    <row r="23828" customFormat="1" x14ac:dyDescent="0.35"/>
    <row r="23829" customFormat="1" x14ac:dyDescent="0.35"/>
    <row r="23830" customFormat="1" x14ac:dyDescent="0.35"/>
    <row r="23831" customFormat="1" x14ac:dyDescent="0.35"/>
    <row r="23832" customFormat="1" x14ac:dyDescent="0.35"/>
    <row r="23833" customFormat="1" x14ac:dyDescent="0.35"/>
    <row r="23834" customFormat="1" x14ac:dyDescent="0.35"/>
    <row r="23835" customFormat="1" x14ac:dyDescent="0.35"/>
    <row r="23836" customFormat="1" x14ac:dyDescent="0.35"/>
    <row r="23837" customFormat="1" x14ac:dyDescent="0.35"/>
    <row r="23838" customFormat="1" x14ac:dyDescent="0.35"/>
    <row r="23839" customFormat="1" x14ac:dyDescent="0.35"/>
    <row r="23840" customFormat="1" x14ac:dyDescent="0.35"/>
    <row r="23841" customFormat="1" x14ac:dyDescent="0.35"/>
    <row r="23842" customFormat="1" x14ac:dyDescent="0.35"/>
    <row r="23843" customFormat="1" x14ac:dyDescent="0.35"/>
    <row r="23844" customFormat="1" x14ac:dyDescent="0.35"/>
    <row r="23845" customFormat="1" x14ac:dyDescent="0.35"/>
    <row r="23846" customFormat="1" x14ac:dyDescent="0.35"/>
    <row r="23847" customFormat="1" x14ac:dyDescent="0.35"/>
    <row r="23848" customFormat="1" x14ac:dyDescent="0.35"/>
    <row r="23849" customFormat="1" x14ac:dyDescent="0.35"/>
    <row r="23850" customFormat="1" x14ac:dyDescent="0.35"/>
    <row r="23851" customFormat="1" x14ac:dyDescent="0.35"/>
    <row r="23852" customFormat="1" x14ac:dyDescent="0.35"/>
    <row r="23853" customFormat="1" x14ac:dyDescent="0.35"/>
    <row r="23854" customFormat="1" x14ac:dyDescent="0.35"/>
    <row r="23855" customFormat="1" x14ac:dyDescent="0.35"/>
    <row r="23856" customFormat="1" x14ac:dyDescent="0.35"/>
    <row r="23857" customFormat="1" x14ac:dyDescent="0.35"/>
    <row r="23858" customFormat="1" x14ac:dyDescent="0.35"/>
    <row r="23859" customFormat="1" x14ac:dyDescent="0.35"/>
    <row r="23860" customFormat="1" x14ac:dyDescent="0.35"/>
    <row r="23861" customFormat="1" x14ac:dyDescent="0.35"/>
    <row r="23862" customFormat="1" x14ac:dyDescent="0.35"/>
    <row r="23863" customFormat="1" x14ac:dyDescent="0.35"/>
    <row r="23864" customFormat="1" x14ac:dyDescent="0.35"/>
    <row r="23865" customFormat="1" x14ac:dyDescent="0.35"/>
    <row r="23866" customFormat="1" x14ac:dyDescent="0.35"/>
    <row r="23867" customFormat="1" x14ac:dyDescent="0.35"/>
    <row r="23868" customFormat="1" x14ac:dyDescent="0.35"/>
    <row r="23869" customFormat="1" x14ac:dyDescent="0.35"/>
    <row r="23870" customFormat="1" x14ac:dyDescent="0.35"/>
    <row r="23871" customFormat="1" x14ac:dyDescent="0.35"/>
    <row r="23872" customFormat="1" x14ac:dyDescent="0.35"/>
    <row r="23873" customFormat="1" x14ac:dyDescent="0.35"/>
    <row r="23874" customFormat="1" x14ac:dyDescent="0.35"/>
    <row r="23875" customFormat="1" x14ac:dyDescent="0.35"/>
    <row r="23876" customFormat="1" x14ac:dyDescent="0.35"/>
    <row r="23877" customFormat="1" x14ac:dyDescent="0.35"/>
    <row r="23878" customFormat="1" x14ac:dyDescent="0.35"/>
    <row r="23879" customFormat="1" x14ac:dyDescent="0.35"/>
    <row r="23880" customFormat="1" x14ac:dyDescent="0.35"/>
    <row r="23881" customFormat="1" x14ac:dyDescent="0.35"/>
    <row r="23882" customFormat="1" x14ac:dyDescent="0.35"/>
    <row r="23883" customFormat="1" x14ac:dyDescent="0.35"/>
    <row r="23884" customFormat="1" x14ac:dyDescent="0.35"/>
    <row r="23885" customFormat="1" x14ac:dyDescent="0.35"/>
    <row r="23886" customFormat="1" x14ac:dyDescent="0.35"/>
    <row r="23887" customFormat="1" x14ac:dyDescent="0.35"/>
    <row r="23888" customFormat="1" x14ac:dyDescent="0.35"/>
    <row r="23889" customFormat="1" x14ac:dyDescent="0.35"/>
    <row r="23890" customFormat="1" x14ac:dyDescent="0.35"/>
    <row r="23891" customFormat="1" x14ac:dyDescent="0.35"/>
    <row r="23892" customFormat="1" x14ac:dyDescent="0.35"/>
    <row r="23893" customFormat="1" x14ac:dyDescent="0.35"/>
    <row r="23894" customFormat="1" x14ac:dyDescent="0.35"/>
    <row r="23895" customFormat="1" x14ac:dyDescent="0.35"/>
    <row r="23896" customFormat="1" x14ac:dyDescent="0.35"/>
    <row r="23897" customFormat="1" x14ac:dyDescent="0.35"/>
    <row r="23898" customFormat="1" x14ac:dyDescent="0.35"/>
    <row r="23899" customFormat="1" x14ac:dyDescent="0.35"/>
    <row r="23900" customFormat="1" x14ac:dyDescent="0.35"/>
    <row r="23901" customFormat="1" x14ac:dyDescent="0.35"/>
    <row r="23902" customFormat="1" x14ac:dyDescent="0.35"/>
    <row r="23903" customFormat="1" x14ac:dyDescent="0.35"/>
    <row r="23904" customFormat="1" x14ac:dyDescent="0.35"/>
    <row r="23905" customFormat="1" x14ac:dyDescent="0.35"/>
    <row r="23906" customFormat="1" x14ac:dyDescent="0.35"/>
    <row r="23907" customFormat="1" x14ac:dyDescent="0.35"/>
    <row r="23908" customFormat="1" x14ac:dyDescent="0.35"/>
    <row r="23909" customFormat="1" x14ac:dyDescent="0.35"/>
    <row r="23910" customFormat="1" x14ac:dyDescent="0.35"/>
    <row r="23911" customFormat="1" x14ac:dyDescent="0.35"/>
    <row r="23912" customFormat="1" x14ac:dyDescent="0.35"/>
    <row r="23913" customFormat="1" x14ac:dyDescent="0.35"/>
    <row r="23914" customFormat="1" x14ac:dyDescent="0.35"/>
    <row r="23915" customFormat="1" x14ac:dyDescent="0.35"/>
    <row r="23916" customFormat="1" x14ac:dyDescent="0.35"/>
    <row r="23917" customFormat="1" x14ac:dyDescent="0.35"/>
    <row r="23918" customFormat="1" x14ac:dyDescent="0.35"/>
    <row r="23919" customFormat="1" x14ac:dyDescent="0.35"/>
    <row r="23920" customFormat="1" x14ac:dyDescent="0.35"/>
    <row r="23921" customFormat="1" x14ac:dyDescent="0.35"/>
    <row r="23922" customFormat="1" x14ac:dyDescent="0.35"/>
    <row r="23923" customFormat="1" x14ac:dyDescent="0.35"/>
    <row r="23924" customFormat="1" x14ac:dyDescent="0.35"/>
    <row r="23925" customFormat="1" x14ac:dyDescent="0.35"/>
    <row r="23926" customFormat="1" x14ac:dyDescent="0.35"/>
    <row r="23927" customFormat="1" x14ac:dyDescent="0.35"/>
    <row r="23928" customFormat="1" x14ac:dyDescent="0.35"/>
    <row r="23929" customFormat="1" x14ac:dyDescent="0.35"/>
    <row r="23930" customFormat="1" x14ac:dyDescent="0.35"/>
    <row r="23931" customFormat="1" x14ac:dyDescent="0.35"/>
    <row r="23932" customFormat="1" x14ac:dyDescent="0.35"/>
    <row r="23933" customFormat="1" x14ac:dyDescent="0.35"/>
    <row r="23934" customFormat="1" x14ac:dyDescent="0.35"/>
    <row r="23935" customFormat="1" x14ac:dyDescent="0.35"/>
    <row r="23936" customFormat="1" x14ac:dyDescent="0.35"/>
    <row r="23937" customFormat="1" x14ac:dyDescent="0.35"/>
    <row r="23938" customFormat="1" x14ac:dyDescent="0.35"/>
    <row r="23939" customFormat="1" x14ac:dyDescent="0.35"/>
    <row r="23940" customFormat="1" x14ac:dyDescent="0.35"/>
    <row r="23941" customFormat="1" x14ac:dyDescent="0.35"/>
    <row r="23942" customFormat="1" x14ac:dyDescent="0.35"/>
    <row r="23943" customFormat="1" x14ac:dyDescent="0.35"/>
    <row r="23944" customFormat="1" x14ac:dyDescent="0.35"/>
    <row r="23945" customFormat="1" x14ac:dyDescent="0.35"/>
    <row r="23946" customFormat="1" x14ac:dyDescent="0.35"/>
    <row r="23947" customFormat="1" x14ac:dyDescent="0.35"/>
    <row r="23948" customFormat="1" x14ac:dyDescent="0.35"/>
    <row r="23949" customFormat="1" x14ac:dyDescent="0.35"/>
    <row r="23950" customFormat="1" x14ac:dyDescent="0.35"/>
    <row r="23951" customFormat="1" x14ac:dyDescent="0.35"/>
    <row r="23952" customFormat="1" x14ac:dyDescent="0.35"/>
    <row r="23953" customFormat="1" x14ac:dyDescent="0.35"/>
    <row r="23954" customFormat="1" x14ac:dyDescent="0.35"/>
    <row r="23955" customFormat="1" x14ac:dyDescent="0.35"/>
    <row r="23956" customFormat="1" x14ac:dyDescent="0.35"/>
    <row r="23957" customFormat="1" x14ac:dyDescent="0.35"/>
    <row r="23958" customFormat="1" x14ac:dyDescent="0.35"/>
    <row r="23959" customFormat="1" x14ac:dyDescent="0.35"/>
    <row r="23960" customFormat="1" x14ac:dyDescent="0.35"/>
    <row r="23961" customFormat="1" x14ac:dyDescent="0.35"/>
    <row r="23962" customFormat="1" x14ac:dyDescent="0.35"/>
    <row r="23963" customFormat="1" x14ac:dyDescent="0.35"/>
    <row r="23964" customFormat="1" x14ac:dyDescent="0.35"/>
    <row r="23965" customFormat="1" x14ac:dyDescent="0.35"/>
    <row r="23966" customFormat="1" x14ac:dyDescent="0.35"/>
    <row r="23967" customFormat="1" x14ac:dyDescent="0.35"/>
    <row r="23968" customFormat="1" x14ac:dyDescent="0.35"/>
    <row r="23969" customFormat="1" x14ac:dyDescent="0.35"/>
    <row r="23970" customFormat="1" x14ac:dyDescent="0.35"/>
    <row r="23971" customFormat="1" x14ac:dyDescent="0.35"/>
    <row r="23972" customFormat="1" x14ac:dyDescent="0.35"/>
    <row r="23973" customFormat="1" x14ac:dyDescent="0.35"/>
    <row r="23974" customFormat="1" x14ac:dyDescent="0.35"/>
    <row r="23975" customFormat="1" x14ac:dyDescent="0.35"/>
    <row r="23976" customFormat="1" x14ac:dyDescent="0.35"/>
    <row r="23977" customFormat="1" x14ac:dyDescent="0.35"/>
    <row r="23978" customFormat="1" x14ac:dyDescent="0.35"/>
    <row r="23979" customFormat="1" x14ac:dyDescent="0.35"/>
    <row r="23980" customFormat="1" x14ac:dyDescent="0.35"/>
    <row r="23981" customFormat="1" x14ac:dyDescent="0.35"/>
    <row r="23982" customFormat="1" x14ac:dyDescent="0.35"/>
    <row r="23983" customFormat="1" x14ac:dyDescent="0.35"/>
    <row r="23984" customFormat="1" x14ac:dyDescent="0.35"/>
    <row r="23985" customFormat="1" x14ac:dyDescent="0.35"/>
    <row r="23986" customFormat="1" x14ac:dyDescent="0.35"/>
    <row r="23987" customFormat="1" x14ac:dyDescent="0.35"/>
    <row r="23988" customFormat="1" x14ac:dyDescent="0.35"/>
    <row r="23989" customFormat="1" x14ac:dyDescent="0.35"/>
    <row r="23990" customFormat="1" x14ac:dyDescent="0.35"/>
    <row r="23991" customFormat="1" x14ac:dyDescent="0.35"/>
    <row r="23992" customFormat="1" x14ac:dyDescent="0.35"/>
    <row r="23993" customFormat="1" x14ac:dyDescent="0.35"/>
    <row r="23994" customFormat="1" x14ac:dyDescent="0.35"/>
    <row r="23995" customFormat="1" x14ac:dyDescent="0.35"/>
    <row r="23996" customFormat="1" x14ac:dyDescent="0.35"/>
    <row r="23997" customFormat="1" x14ac:dyDescent="0.35"/>
    <row r="23998" customFormat="1" x14ac:dyDescent="0.35"/>
    <row r="23999" customFormat="1" x14ac:dyDescent="0.35"/>
    <row r="24000" customFormat="1" x14ac:dyDescent="0.35"/>
    <row r="24001" customFormat="1" x14ac:dyDescent="0.35"/>
    <row r="24002" customFormat="1" x14ac:dyDescent="0.35"/>
    <row r="24003" customFormat="1" x14ac:dyDescent="0.35"/>
    <row r="24004" customFormat="1" x14ac:dyDescent="0.35"/>
    <row r="24005" customFormat="1" x14ac:dyDescent="0.35"/>
    <row r="24006" customFormat="1" x14ac:dyDescent="0.35"/>
    <row r="24007" customFormat="1" x14ac:dyDescent="0.35"/>
    <row r="24008" customFormat="1" x14ac:dyDescent="0.35"/>
    <row r="24009" customFormat="1" x14ac:dyDescent="0.35"/>
    <row r="24010" customFormat="1" x14ac:dyDescent="0.35"/>
    <row r="24011" customFormat="1" x14ac:dyDescent="0.35"/>
    <row r="24012" customFormat="1" x14ac:dyDescent="0.35"/>
    <row r="24013" customFormat="1" x14ac:dyDescent="0.35"/>
    <row r="24014" customFormat="1" x14ac:dyDescent="0.35"/>
    <row r="24015" customFormat="1" x14ac:dyDescent="0.35"/>
    <row r="24016" customFormat="1" x14ac:dyDescent="0.35"/>
    <row r="24017" customFormat="1" x14ac:dyDescent="0.35"/>
    <row r="24018" customFormat="1" x14ac:dyDescent="0.35"/>
    <row r="24019" customFormat="1" x14ac:dyDescent="0.35"/>
    <row r="24020" customFormat="1" x14ac:dyDescent="0.35"/>
    <row r="24021" customFormat="1" x14ac:dyDescent="0.35"/>
    <row r="24022" customFormat="1" x14ac:dyDescent="0.35"/>
    <row r="24023" customFormat="1" x14ac:dyDescent="0.35"/>
    <row r="24024" customFormat="1" x14ac:dyDescent="0.35"/>
    <row r="24025" customFormat="1" x14ac:dyDescent="0.35"/>
    <row r="24026" customFormat="1" x14ac:dyDescent="0.35"/>
    <row r="24027" customFormat="1" x14ac:dyDescent="0.35"/>
    <row r="24028" customFormat="1" x14ac:dyDescent="0.35"/>
    <row r="24029" customFormat="1" x14ac:dyDescent="0.35"/>
    <row r="24030" customFormat="1" x14ac:dyDescent="0.35"/>
    <row r="24031" customFormat="1" x14ac:dyDescent="0.35"/>
    <row r="24032" customFormat="1" x14ac:dyDescent="0.35"/>
    <row r="24033" customFormat="1" x14ac:dyDescent="0.35"/>
    <row r="24034" customFormat="1" x14ac:dyDescent="0.35"/>
    <row r="24035" customFormat="1" x14ac:dyDescent="0.35"/>
    <row r="24036" customFormat="1" x14ac:dyDescent="0.35"/>
    <row r="24037" customFormat="1" x14ac:dyDescent="0.35"/>
    <row r="24038" customFormat="1" x14ac:dyDescent="0.35"/>
    <row r="24039" customFormat="1" x14ac:dyDescent="0.35"/>
    <row r="24040" customFormat="1" x14ac:dyDescent="0.35"/>
    <row r="24041" customFormat="1" x14ac:dyDescent="0.35"/>
    <row r="24042" customFormat="1" x14ac:dyDescent="0.35"/>
    <row r="24043" customFormat="1" x14ac:dyDescent="0.35"/>
    <row r="24044" customFormat="1" x14ac:dyDescent="0.35"/>
    <row r="24045" customFormat="1" x14ac:dyDescent="0.35"/>
    <row r="24046" customFormat="1" x14ac:dyDescent="0.35"/>
    <row r="24047" customFormat="1" x14ac:dyDescent="0.35"/>
    <row r="24048" customFormat="1" x14ac:dyDescent="0.35"/>
    <row r="24049" customFormat="1" x14ac:dyDescent="0.35"/>
    <row r="24050" customFormat="1" x14ac:dyDescent="0.35"/>
    <row r="24051" customFormat="1" x14ac:dyDescent="0.35"/>
    <row r="24052" customFormat="1" x14ac:dyDescent="0.35"/>
    <row r="24053" customFormat="1" x14ac:dyDescent="0.35"/>
    <row r="24054" customFormat="1" x14ac:dyDescent="0.35"/>
    <row r="24055" customFormat="1" x14ac:dyDescent="0.35"/>
    <row r="24056" customFormat="1" x14ac:dyDescent="0.35"/>
    <row r="24057" customFormat="1" x14ac:dyDescent="0.35"/>
    <row r="24058" customFormat="1" x14ac:dyDescent="0.35"/>
    <row r="24059" customFormat="1" x14ac:dyDescent="0.35"/>
    <row r="24060" customFormat="1" x14ac:dyDescent="0.35"/>
    <row r="24061" customFormat="1" x14ac:dyDescent="0.35"/>
    <row r="24062" customFormat="1" x14ac:dyDescent="0.35"/>
    <row r="24063" customFormat="1" x14ac:dyDescent="0.35"/>
    <row r="24064" customFormat="1" x14ac:dyDescent="0.35"/>
    <row r="24065" customFormat="1" x14ac:dyDescent="0.35"/>
    <row r="24066" customFormat="1" x14ac:dyDescent="0.35"/>
    <row r="24067" customFormat="1" x14ac:dyDescent="0.35"/>
    <row r="24068" customFormat="1" x14ac:dyDescent="0.35"/>
    <row r="24069" customFormat="1" x14ac:dyDescent="0.35"/>
    <row r="24070" customFormat="1" x14ac:dyDescent="0.35"/>
    <row r="24071" customFormat="1" x14ac:dyDescent="0.35"/>
    <row r="24072" customFormat="1" x14ac:dyDescent="0.35"/>
    <row r="24073" customFormat="1" x14ac:dyDescent="0.35"/>
    <row r="24074" customFormat="1" x14ac:dyDescent="0.35"/>
    <row r="24075" customFormat="1" x14ac:dyDescent="0.35"/>
    <row r="24076" customFormat="1" x14ac:dyDescent="0.35"/>
    <row r="24077" customFormat="1" x14ac:dyDescent="0.35"/>
    <row r="24078" customFormat="1" x14ac:dyDescent="0.35"/>
    <row r="24079" customFormat="1" x14ac:dyDescent="0.35"/>
    <row r="24080" customFormat="1" x14ac:dyDescent="0.35"/>
    <row r="24081" customFormat="1" x14ac:dyDescent="0.35"/>
    <row r="24082" customFormat="1" x14ac:dyDescent="0.35"/>
    <row r="24083" customFormat="1" x14ac:dyDescent="0.35"/>
    <row r="24084" customFormat="1" x14ac:dyDescent="0.35"/>
    <row r="24085" customFormat="1" x14ac:dyDescent="0.35"/>
    <row r="24086" customFormat="1" x14ac:dyDescent="0.35"/>
    <row r="24087" customFormat="1" x14ac:dyDescent="0.35"/>
    <row r="24088" customFormat="1" x14ac:dyDescent="0.35"/>
    <row r="24089" customFormat="1" x14ac:dyDescent="0.35"/>
    <row r="24090" customFormat="1" x14ac:dyDescent="0.35"/>
    <row r="24091" customFormat="1" x14ac:dyDescent="0.35"/>
    <row r="24092" customFormat="1" x14ac:dyDescent="0.35"/>
    <row r="24093" customFormat="1" x14ac:dyDescent="0.35"/>
    <row r="24094" customFormat="1" x14ac:dyDescent="0.35"/>
    <row r="24095" customFormat="1" x14ac:dyDescent="0.35"/>
    <row r="24096" customFormat="1" x14ac:dyDescent="0.35"/>
    <row r="24097" customFormat="1" x14ac:dyDescent="0.35"/>
    <row r="24098" customFormat="1" x14ac:dyDescent="0.35"/>
    <row r="24099" customFormat="1" x14ac:dyDescent="0.35"/>
    <row r="24100" customFormat="1" x14ac:dyDescent="0.35"/>
    <row r="24101" customFormat="1" x14ac:dyDescent="0.35"/>
    <row r="24102" customFormat="1" x14ac:dyDescent="0.35"/>
    <row r="24103" customFormat="1" x14ac:dyDescent="0.35"/>
    <row r="24104" customFormat="1" x14ac:dyDescent="0.35"/>
    <row r="24105" customFormat="1" x14ac:dyDescent="0.35"/>
    <row r="24106" customFormat="1" x14ac:dyDescent="0.35"/>
    <row r="24107" customFormat="1" x14ac:dyDescent="0.35"/>
    <row r="24108" customFormat="1" x14ac:dyDescent="0.35"/>
    <row r="24109" customFormat="1" x14ac:dyDescent="0.35"/>
    <row r="24110" customFormat="1" x14ac:dyDescent="0.35"/>
    <row r="24111" customFormat="1" x14ac:dyDescent="0.35"/>
    <row r="24112" customFormat="1" x14ac:dyDescent="0.35"/>
    <row r="24113" customFormat="1" x14ac:dyDescent="0.35"/>
    <row r="24114" customFormat="1" x14ac:dyDescent="0.35"/>
    <row r="24115" customFormat="1" x14ac:dyDescent="0.35"/>
    <row r="24116" customFormat="1" x14ac:dyDescent="0.35"/>
    <row r="24117" customFormat="1" x14ac:dyDescent="0.35"/>
    <row r="24118" customFormat="1" x14ac:dyDescent="0.35"/>
    <row r="24119" customFormat="1" x14ac:dyDescent="0.35"/>
    <row r="24120" customFormat="1" x14ac:dyDescent="0.35"/>
    <row r="24121" customFormat="1" x14ac:dyDescent="0.35"/>
    <row r="24122" customFormat="1" x14ac:dyDescent="0.35"/>
    <row r="24123" customFormat="1" x14ac:dyDescent="0.35"/>
    <row r="24124" customFormat="1" x14ac:dyDescent="0.35"/>
    <row r="24125" customFormat="1" x14ac:dyDescent="0.35"/>
    <row r="24126" customFormat="1" x14ac:dyDescent="0.35"/>
    <row r="24127" customFormat="1" x14ac:dyDescent="0.35"/>
    <row r="24128" customFormat="1" x14ac:dyDescent="0.35"/>
    <row r="24129" customFormat="1" x14ac:dyDescent="0.35"/>
    <row r="24130" customFormat="1" x14ac:dyDescent="0.35"/>
    <row r="24131" customFormat="1" x14ac:dyDescent="0.35"/>
    <row r="24132" customFormat="1" x14ac:dyDescent="0.35"/>
    <row r="24133" customFormat="1" x14ac:dyDescent="0.35"/>
    <row r="24134" customFormat="1" x14ac:dyDescent="0.35"/>
    <row r="24135" customFormat="1" x14ac:dyDescent="0.35"/>
    <row r="24136" customFormat="1" x14ac:dyDescent="0.35"/>
    <row r="24137" customFormat="1" x14ac:dyDescent="0.35"/>
    <row r="24138" customFormat="1" x14ac:dyDescent="0.35"/>
    <row r="24139" customFormat="1" x14ac:dyDescent="0.35"/>
    <row r="24140" customFormat="1" x14ac:dyDescent="0.35"/>
    <row r="24141" customFormat="1" x14ac:dyDescent="0.35"/>
    <row r="24142" customFormat="1" x14ac:dyDescent="0.35"/>
    <row r="24143" customFormat="1" x14ac:dyDescent="0.35"/>
    <row r="24144" customFormat="1" x14ac:dyDescent="0.35"/>
    <row r="24145" customFormat="1" x14ac:dyDescent="0.35"/>
    <row r="24146" customFormat="1" x14ac:dyDescent="0.35"/>
    <row r="24147" customFormat="1" x14ac:dyDescent="0.35"/>
    <row r="24148" customFormat="1" x14ac:dyDescent="0.35"/>
    <row r="24149" customFormat="1" x14ac:dyDescent="0.35"/>
    <row r="24150" customFormat="1" x14ac:dyDescent="0.35"/>
    <row r="24151" customFormat="1" x14ac:dyDescent="0.35"/>
    <row r="24152" customFormat="1" x14ac:dyDescent="0.35"/>
    <row r="24153" customFormat="1" x14ac:dyDescent="0.35"/>
    <row r="24154" customFormat="1" x14ac:dyDescent="0.35"/>
    <row r="24155" customFormat="1" x14ac:dyDescent="0.35"/>
    <row r="24156" customFormat="1" x14ac:dyDescent="0.35"/>
    <row r="24157" customFormat="1" x14ac:dyDescent="0.35"/>
    <row r="24158" customFormat="1" x14ac:dyDescent="0.35"/>
    <row r="24159" customFormat="1" x14ac:dyDescent="0.35"/>
    <row r="24160" customFormat="1" x14ac:dyDescent="0.35"/>
    <row r="24161" customFormat="1" x14ac:dyDescent="0.35"/>
    <row r="24162" customFormat="1" x14ac:dyDescent="0.35"/>
    <row r="24163" customFormat="1" x14ac:dyDescent="0.35"/>
    <row r="24164" customFormat="1" x14ac:dyDescent="0.35"/>
    <row r="24165" customFormat="1" x14ac:dyDescent="0.35"/>
    <row r="24166" customFormat="1" x14ac:dyDescent="0.35"/>
    <row r="24167" customFormat="1" x14ac:dyDescent="0.35"/>
    <row r="24168" customFormat="1" x14ac:dyDescent="0.35"/>
    <row r="24169" customFormat="1" x14ac:dyDescent="0.35"/>
    <row r="24170" customFormat="1" x14ac:dyDescent="0.35"/>
    <row r="24171" customFormat="1" x14ac:dyDescent="0.35"/>
    <row r="24172" customFormat="1" x14ac:dyDescent="0.35"/>
    <row r="24173" customFormat="1" x14ac:dyDescent="0.35"/>
    <row r="24174" customFormat="1" x14ac:dyDescent="0.35"/>
    <row r="24175" customFormat="1" x14ac:dyDescent="0.35"/>
    <row r="24176" customFormat="1" x14ac:dyDescent="0.35"/>
    <row r="24177" customFormat="1" x14ac:dyDescent="0.35"/>
    <row r="24178" customFormat="1" x14ac:dyDescent="0.35"/>
    <row r="24179" customFormat="1" x14ac:dyDescent="0.35"/>
    <row r="24180" customFormat="1" x14ac:dyDescent="0.35"/>
    <row r="24181" customFormat="1" x14ac:dyDescent="0.35"/>
    <row r="24182" customFormat="1" x14ac:dyDescent="0.35"/>
    <row r="24183" customFormat="1" x14ac:dyDescent="0.35"/>
    <row r="24184" customFormat="1" x14ac:dyDescent="0.35"/>
    <row r="24185" customFormat="1" x14ac:dyDescent="0.35"/>
    <row r="24186" customFormat="1" x14ac:dyDescent="0.35"/>
    <row r="24187" customFormat="1" x14ac:dyDescent="0.35"/>
    <row r="24188" customFormat="1" x14ac:dyDescent="0.35"/>
    <row r="24189" customFormat="1" x14ac:dyDescent="0.35"/>
    <row r="24190" customFormat="1" x14ac:dyDescent="0.35"/>
    <row r="24191" customFormat="1" x14ac:dyDescent="0.35"/>
    <row r="24192" customFormat="1" x14ac:dyDescent="0.35"/>
    <row r="24193" customFormat="1" x14ac:dyDescent="0.35"/>
    <row r="24194" customFormat="1" x14ac:dyDescent="0.35"/>
    <row r="24195" customFormat="1" x14ac:dyDescent="0.35"/>
    <row r="24196" customFormat="1" x14ac:dyDescent="0.35"/>
    <row r="24197" customFormat="1" x14ac:dyDescent="0.35"/>
    <row r="24198" customFormat="1" x14ac:dyDescent="0.35"/>
    <row r="24199" customFormat="1" x14ac:dyDescent="0.35"/>
    <row r="24200" customFormat="1" x14ac:dyDescent="0.35"/>
    <row r="24201" customFormat="1" x14ac:dyDescent="0.35"/>
    <row r="24202" customFormat="1" x14ac:dyDescent="0.35"/>
    <row r="24203" customFormat="1" x14ac:dyDescent="0.35"/>
    <row r="24204" customFormat="1" x14ac:dyDescent="0.35"/>
    <row r="24205" customFormat="1" x14ac:dyDescent="0.35"/>
    <row r="24206" customFormat="1" x14ac:dyDescent="0.35"/>
    <row r="24207" customFormat="1" x14ac:dyDescent="0.35"/>
    <row r="24208" customFormat="1" x14ac:dyDescent="0.35"/>
    <row r="24209" customFormat="1" x14ac:dyDescent="0.35"/>
    <row r="24210" customFormat="1" x14ac:dyDescent="0.35"/>
    <row r="24211" customFormat="1" x14ac:dyDescent="0.35"/>
    <row r="24212" customFormat="1" x14ac:dyDescent="0.35"/>
    <row r="24213" customFormat="1" x14ac:dyDescent="0.35"/>
    <row r="24214" customFormat="1" x14ac:dyDescent="0.35"/>
    <row r="24215" customFormat="1" x14ac:dyDescent="0.35"/>
    <row r="24216" customFormat="1" x14ac:dyDescent="0.35"/>
    <row r="24217" customFormat="1" x14ac:dyDescent="0.35"/>
    <row r="24218" customFormat="1" x14ac:dyDescent="0.35"/>
    <row r="24219" customFormat="1" x14ac:dyDescent="0.35"/>
    <row r="24220" customFormat="1" x14ac:dyDescent="0.35"/>
    <row r="24221" customFormat="1" x14ac:dyDescent="0.35"/>
    <row r="24222" customFormat="1" x14ac:dyDescent="0.35"/>
    <row r="24223" customFormat="1" x14ac:dyDescent="0.35"/>
    <row r="24224" customFormat="1" x14ac:dyDescent="0.35"/>
    <row r="24225" customFormat="1" x14ac:dyDescent="0.35"/>
    <row r="24226" customFormat="1" x14ac:dyDescent="0.35"/>
    <row r="24227" customFormat="1" x14ac:dyDescent="0.35"/>
    <row r="24228" customFormat="1" x14ac:dyDescent="0.35"/>
    <row r="24229" customFormat="1" x14ac:dyDescent="0.35"/>
    <row r="24230" customFormat="1" x14ac:dyDescent="0.35"/>
    <row r="24231" customFormat="1" x14ac:dyDescent="0.35"/>
    <row r="24232" customFormat="1" x14ac:dyDescent="0.35"/>
    <row r="24233" customFormat="1" x14ac:dyDescent="0.35"/>
    <row r="24234" customFormat="1" x14ac:dyDescent="0.35"/>
    <row r="24235" customFormat="1" x14ac:dyDescent="0.35"/>
    <row r="24236" customFormat="1" x14ac:dyDescent="0.35"/>
    <row r="24237" customFormat="1" x14ac:dyDescent="0.35"/>
    <row r="24238" customFormat="1" x14ac:dyDescent="0.35"/>
    <row r="24239" customFormat="1" x14ac:dyDescent="0.35"/>
    <row r="24240" customFormat="1" x14ac:dyDescent="0.35"/>
    <row r="24241" customFormat="1" x14ac:dyDescent="0.35"/>
    <row r="24242" customFormat="1" x14ac:dyDescent="0.35"/>
    <row r="24243" customFormat="1" x14ac:dyDescent="0.35"/>
    <row r="24244" customFormat="1" x14ac:dyDescent="0.35"/>
    <row r="24245" customFormat="1" x14ac:dyDescent="0.35"/>
    <row r="24246" customFormat="1" x14ac:dyDescent="0.35"/>
    <row r="24247" customFormat="1" x14ac:dyDescent="0.35"/>
    <row r="24248" customFormat="1" x14ac:dyDescent="0.35"/>
    <row r="24249" customFormat="1" x14ac:dyDescent="0.35"/>
    <row r="24250" customFormat="1" x14ac:dyDescent="0.35"/>
    <row r="24251" customFormat="1" x14ac:dyDescent="0.35"/>
    <row r="24252" customFormat="1" x14ac:dyDescent="0.35"/>
    <row r="24253" customFormat="1" x14ac:dyDescent="0.35"/>
    <row r="24254" customFormat="1" x14ac:dyDescent="0.35"/>
    <row r="24255" customFormat="1" x14ac:dyDescent="0.35"/>
    <row r="24256" customFormat="1" x14ac:dyDescent="0.35"/>
    <row r="24257" customFormat="1" x14ac:dyDescent="0.35"/>
    <row r="24258" customFormat="1" x14ac:dyDescent="0.35"/>
    <row r="24259" customFormat="1" x14ac:dyDescent="0.35"/>
    <row r="24260" customFormat="1" x14ac:dyDescent="0.35"/>
    <row r="24261" customFormat="1" x14ac:dyDescent="0.35"/>
    <row r="24262" customFormat="1" x14ac:dyDescent="0.35"/>
    <row r="24263" customFormat="1" x14ac:dyDescent="0.35"/>
    <row r="24264" customFormat="1" x14ac:dyDescent="0.35"/>
    <row r="24265" customFormat="1" x14ac:dyDescent="0.35"/>
    <row r="24266" customFormat="1" x14ac:dyDescent="0.35"/>
    <row r="24267" customFormat="1" x14ac:dyDescent="0.35"/>
    <row r="24268" customFormat="1" x14ac:dyDescent="0.35"/>
    <row r="24269" customFormat="1" x14ac:dyDescent="0.35"/>
    <row r="24270" customFormat="1" x14ac:dyDescent="0.35"/>
    <row r="24271" customFormat="1" x14ac:dyDescent="0.35"/>
    <row r="24272" customFormat="1" x14ac:dyDescent="0.35"/>
    <row r="24273" customFormat="1" x14ac:dyDescent="0.35"/>
    <row r="24274" customFormat="1" x14ac:dyDescent="0.35"/>
    <row r="24275" customFormat="1" x14ac:dyDescent="0.35"/>
    <row r="24276" customFormat="1" x14ac:dyDescent="0.35"/>
    <row r="24277" customFormat="1" x14ac:dyDescent="0.35"/>
    <row r="24278" customFormat="1" x14ac:dyDescent="0.35"/>
    <row r="24279" customFormat="1" x14ac:dyDescent="0.35"/>
    <row r="24280" customFormat="1" x14ac:dyDescent="0.35"/>
    <row r="24281" customFormat="1" x14ac:dyDescent="0.35"/>
    <row r="24282" customFormat="1" x14ac:dyDescent="0.35"/>
    <row r="24283" customFormat="1" x14ac:dyDescent="0.35"/>
    <row r="24284" customFormat="1" x14ac:dyDescent="0.35"/>
    <row r="24285" customFormat="1" x14ac:dyDescent="0.35"/>
    <row r="24286" customFormat="1" x14ac:dyDescent="0.35"/>
    <row r="24287" customFormat="1" x14ac:dyDescent="0.35"/>
    <row r="24288" customFormat="1" x14ac:dyDescent="0.35"/>
    <row r="24289" customFormat="1" x14ac:dyDescent="0.35"/>
    <row r="24290" customFormat="1" x14ac:dyDescent="0.35"/>
    <row r="24291" customFormat="1" x14ac:dyDescent="0.35"/>
    <row r="24292" customFormat="1" x14ac:dyDescent="0.35"/>
    <row r="24293" customFormat="1" x14ac:dyDescent="0.35"/>
    <row r="24294" customFormat="1" x14ac:dyDescent="0.35"/>
    <row r="24295" customFormat="1" x14ac:dyDescent="0.35"/>
    <row r="24296" customFormat="1" x14ac:dyDescent="0.35"/>
    <row r="24297" customFormat="1" x14ac:dyDescent="0.35"/>
    <row r="24298" customFormat="1" x14ac:dyDescent="0.35"/>
    <row r="24299" customFormat="1" x14ac:dyDescent="0.35"/>
    <row r="24300" customFormat="1" x14ac:dyDescent="0.35"/>
    <row r="24301" customFormat="1" x14ac:dyDescent="0.35"/>
    <row r="24302" customFormat="1" x14ac:dyDescent="0.35"/>
    <row r="24303" customFormat="1" x14ac:dyDescent="0.35"/>
    <row r="24304" customFormat="1" x14ac:dyDescent="0.35"/>
    <row r="24305" customFormat="1" x14ac:dyDescent="0.35"/>
    <row r="24306" customFormat="1" x14ac:dyDescent="0.35"/>
    <row r="24307" customFormat="1" x14ac:dyDescent="0.35"/>
    <row r="24308" customFormat="1" x14ac:dyDescent="0.35"/>
    <row r="24309" customFormat="1" x14ac:dyDescent="0.35"/>
    <row r="24310" customFormat="1" x14ac:dyDescent="0.35"/>
    <row r="24311" customFormat="1" x14ac:dyDescent="0.35"/>
    <row r="24312" customFormat="1" x14ac:dyDescent="0.35"/>
    <row r="24313" customFormat="1" x14ac:dyDescent="0.35"/>
    <row r="24314" customFormat="1" x14ac:dyDescent="0.35"/>
    <row r="24315" customFormat="1" x14ac:dyDescent="0.35"/>
    <row r="24316" customFormat="1" x14ac:dyDescent="0.35"/>
    <row r="24317" customFormat="1" x14ac:dyDescent="0.35"/>
    <row r="24318" customFormat="1" x14ac:dyDescent="0.35"/>
    <row r="24319" customFormat="1" x14ac:dyDescent="0.35"/>
    <row r="24320" customFormat="1" x14ac:dyDescent="0.35"/>
    <row r="24321" customFormat="1" x14ac:dyDescent="0.35"/>
    <row r="24322" customFormat="1" x14ac:dyDescent="0.35"/>
    <row r="24323" customFormat="1" x14ac:dyDescent="0.35"/>
    <row r="24324" customFormat="1" x14ac:dyDescent="0.35"/>
    <row r="24325" customFormat="1" x14ac:dyDescent="0.35"/>
    <row r="24326" customFormat="1" x14ac:dyDescent="0.35"/>
    <row r="24327" customFormat="1" x14ac:dyDescent="0.35"/>
    <row r="24328" customFormat="1" x14ac:dyDescent="0.35"/>
    <row r="24329" customFormat="1" x14ac:dyDescent="0.35"/>
    <row r="24330" customFormat="1" x14ac:dyDescent="0.35"/>
    <row r="24331" customFormat="1" x14ac:dyDescent="0.35"/>
    <row r="24332" customFormat="1" x14ac:dyDescent="0.35"/>
    <row r="24333" customFormat="1" x14ac:dyDescent="0.35"/>
    <row r="24334" customFormat="1" x14ac:dyDescent="0.35"/>
    <row r="24335" customFormat="1" x14ac:dyDescent="0.35"/>
    <row r="24336" customFormat="1" x14ac:dyDescent="0.35"/>
    <row r="24337" customFormat="1" x14ac:dyDescent="0.35"/>
    <row r="24338" customFormat="1" x14ac:dyDescent="0.35"/>
    <row r="24339" customFormat="1" x14ac:dyDescent="0.35"/>
    <row r="24340" customFormat="1" x14ac:dyDescent="0.35"/>
    <row r="24341" customFormat="1" x14ac:dyDescent="0.35"/>
    <row r="24342" customFormat="1" x14ac:dyDescent="0.35"/>
    <row r="24343" customFormat="1" x14ac:dyDescent="0.35"/>
    <row r="24344" customFormat="1" x14ac:dyDescent="0.35"/>
    <row r="24345" customFormat="1" x14ac:dyDescent="0.35"/>
    <row r="24346" customFormat="1" x14ac:dyDescent="0.35"/>
    <row r="24347" customFormat="1" x14ac:dyDescent="0.35"/>
    <row r="24348" customFormat="1" x14ac:dyDescent="0.35"/>
    <row r="24349" customFormat="1" x14ac:dyDescent="0.35"/>
    <row r="24350" customFormat="1" x14ac:dyDescent="0.35"/>
    <row r="24351" customFormat="1" x14ac:dyDescent="0.35"/>
    <row r="24352" customFormat="1" x14ac:dyDescent="0.35"/>
    <row r="24353" customFormat="1" x14ac:dyDescent="0.35"/>
    <row r="24354" customFormat="1" x14ac:dyDescent="0.35"/>
    <row r="24355" customFormat="1" x14ac:dyDescent="0.35"/>
    <row r="24356" customFormat="1" x14ac:dyDescent="0.35"/>
    <row r="24357" customFormat="1" x14ac:dyDescent="0.35"/>
    <row r="24358" customFormat="1" x14ac:dyDescent="0.35"/>
    <row r="24359" customFormat="1" x14ac:dyDescent="0.35"/>
    <row r="24360" customFormat="1" x14ac:dyDescent="0.35"/>
    <row r="24361" customFormat="1" x14ac:dyDescent="0.35"/>
    <row r="24362" customFormat="1" x14ac:dyDescent="0.35"/>
    <row r="24363" customFormat="1" x14ac:dyDescent="0.35"/>
    <row r="24364" customFormat="1" x14ac:dyDescent="0.35"/>
    <row r="24365" customFormat="1" x14ac:dyDescent="0.35"/>
    <row r="24366" customFormat="1" x14ac:dyDescent="0.35"/>
    <row r="24367" customFormat="1" x14ac:dyDescent="0.35"/>
    <row r="24368" customFormat="1" x14ac:dyDescent="0.35"/>
    <row r="24369" customFormat="1" x14ac:dyDescent="0.35"/>
    <row r="24370" customFormat="1" x14ac:dyDescent="0.35"/>
    <row r="24371" customFormat="1" x14ac:dyDescent="0.35"/>
    <row r="24372" customFormat="1" x14ac:dyDescent="0.35"/>
    <row r="24373" customFormat="1" x14ac:dyDescent="0.35"/>
    <row r="24374" customFormat="1" x14ac:dyDescent="0.35"/>
    <row r="24375" customFormat="1" x14ac:dyDescent="0.35"/>
    <row r="24376" customFormat="1" x14ac:dyDescent="0.35"/>
    <row r="24377" customFormat="1" x14ac:dyDescent="0.35"/>
    <row r="24378" customFormat="1" x14ac:dyDescent="0.35"/>
    <row r="24379" customFormat="1" x14ac:dyDescent="0.35"/>
    <row r="24380" customFormat="1" x14ac:dyDescent="0.35"/>
    <row r="24381" customFormat="1" x14ac:dyDescent="0.35"/>
    <row r="24382" customFormat="1" x14ac:dyDescent="0.35"/>
    <row r="24383" customFormat="1" x14ac:dyDescent="0.35"/>
    <row r="24384" customFormat="1" x14ac:dyDescent="0.35"/>
    <row r="24385" customFormat="1" x14ac:dyDescent="0.35"/>
    <row r="24386" customFormat="1" x14ac:dyDescent="0.35"/>
    <row r="24387" customFormat="1" x14ac:dyDescent="0.35"/>
    <row r="24388" customFormat="1" x14ac:dyDescent="0.35"/>
    <row r="24389" customFormat="1" x14ac:dyDescent="0.35"/>
    <row r="24390" customFormat="1" x14ac:dyDescent="0.35"/>
    <row r="24391" customFormat="1" x14ac:dyDescent="0.35"/>
    <row r="24392" customFormat="1" x14ac:dyDescent="0.35"/>
    <row r="24393" customFormat="1" x14ac:dyDescent="0.35"/>
    <row r="24394" customFormat="1" x14ac:dyDescent="0.35"/>
    <row r="24395" customFormat="1" x14ac:dyDescent="0.35"/>
    <row r="24396" customFormat="1" x14ac:dyDescent="0.35"/>
    <row r="24397" customFormat="1" x14ac:dyDescent="0.35"/>
    <row r="24398" customFormat="1" x14ac:dyDescent="0.35"/>
    <row r="24399" customFormat="1" x14ac:dyDescent="0.35"/>
    <row r="24400" customFormat="1" x14ac:dyDescent="0.35"/>
    <row r="24401" customFormat="1" x14ac:dyDescent="0.35"/>
    <row r="24402" customFormat="1" x14ac:dyDescent="0.35"/>
    <row r="24403" customFormat="1" x14ac:dyDescent="0.35"/>
    <row r="24404" customFormat="1" x14ac:dyDescent="0.35"/>
    <row r="24405" customFormat="1" x14ac:dyDescent="0.35"/>
    <row r="24406" customFormat="1" x14ac:dyDescent="0.35"/>
    <row r="24407" customFormat="1" x14ac:dyDescent="0.35"/>
    <row r="24408" customFormat="1" x14ac:dyDescent="0.35"/>
    <row r="24409" customFormat="1" x14ac:dyDescent="0.35"/>
    <row r="24410" customFormat="1" x14ac:dyDescent="0.35"/>
    <row r="24411" customFormat="1" x14ac:dyDescent="0.35"/>
    <row r="24412" customFormat="1" x14ac:dyDescent="0.35"/>
    <row r="24413" customFormat="1" x14ac:dyDescent="0.35"/>
    <row r="24414" customFormat="1" x14ac:dyDescent="0.35"/>
    <row r="24415" customFormat="1" x14ac:dyDescent="0.35"/>
    <row r="24416" customFormat="1" x14ac:dyDescent="0.35"/>
    <row r="24417" customFormat="1" x14ac:dyDescent="0.35"/>
    <row r="24418" customFormat="1" x14ac:dyDescent="0.35"/>
    <row r="24419" customFormat="1" x14ac:dyDescent="0.35"/>
    <row r="24420" customFormat="1" x14ac:dyDescent="0.35"/>
    <row r="24421" customFormat="1" x14ac:dyDescent="0.35"/>
    <row r="24422" customFormat="1" x14ac:dyDescent="0.35"/>
    <row r="24423" customFormat="1" x14ac:dyDescent="0.35"/>
    <row r="24424" customFormat="1" x14ac:dyDescent="0.35"/>
    <row r="24425" customFormat="1" x14ac:dyDescent="0.35"/>
    <row r="24426" customFormat="1" x14ac:dyDescent="0.35"/>
    <row r="24427" customFormat="1" x14ac:dyDescent="0.35"/>
    <row r="24428" customFormat="1" x14ac:dyDescent="0.35"/>
    <row r="24429" customFormat="1" x14ac:dyDescent="0.35"/>
    <row r="24430" customFormat="1" x14ac:dyDescent="0.35"/>
    <row r="24431" customFormat="1" x14ac:dyDescent="0.35"/>
    <row r="24432" customFormat="1" x14ac:dyDescent="0.35"/>
    <row r="24433" customFormat="1" x14ac:dyDescent="0.35"/>
    <row r="24434" customFormat="1" x14ac:dyDescent="0.35"/>
    <row r="24435" customFormat="1" x14ac:dyDescent="0.35"/>
    <row r="24436" customFormat="1" x14ac:dyDescent="0.35"/>
    <row r="24437" customFormat="1" x14ac:dyDescent="0.35"/>
    <row r="24438" customFormat="1" x14ac:dyDescent="0.35"/>
    <row r="24439" customFormat="1" x14ac:dyDescent="0.35"/>
    <row r="24440" customFormat="1" x14ac:dyDescent="0.35"/>
    <row r="24441" customFormat="1" x14ac:dyDescent="0.35"/>
    <row r="24442" customFormat="1" x14ac:dyDescent="0.35"/>
    <row r="24443" customFormat="1" x14ac:dyDescent="0.35"/>
    <row r="24444" customFormat="1" x14ac:dyDescent="0.35"/>
    <row r="24445" customFormat="1" x14ac:dyDescent="0.35"/>
    <row r="24446" customFormat="1" x14ac:dyDescent="0.35"/>
    <row r="24447" customFormat="1" x14ac:dyDescent="0.35"/>
    <row r="24448" customFormat="1" x14ac:dyDescent="0.35"/>
    <row r="24449" customFormat="1" x14ac:dyDescent="0.35"/>
    <row r="24450" customFormat="1" x14ac:dyDescent="0.35"/>
    <row r="24451" customFormat="1" x14ac:dyDescent="0.35"/>
    <row r="24452" customFormat="1" x14ac:dyDescent="0.35"/>
    <row r="24453" customFormat="1" x14ac:dyDescent="0.35"/>
    <row r="24454" customFormat="1" x14ac:dyDescent="0.35"/>
    <row r="24455" customFormat="1" x14ac:dyDescent="0.35"/>
    <row r="24456" customFormat="1" x14ac:dyDescent="0.35"/>
    <row r="24457" customFormat="1" x14ac:dyDescent="0.35"/>
    <row r="24458" customFormat="1" x14ac:dyDescent="0.35"/>
    <row r="24459" customFormat="1" x14ac:dyDescent="0.35"/>
    <row r="24460" customFormat="1" x14ac:dyDescent="0.35"/>
    <row r="24461" customFormat="1" x14ac:dyDescent="0.35"/>
    <row r="24462" customFormat="1" x14ac:dyDescent="0.35"/>
    <row r="24463" customFormat="1" x14ac:dyDescent="0.35"/>
    <row r="24464" customFormat="1" x14ac:dyDescent="0.35"/>
    <row r="24465" customFormat="1" x14ac:dyDescent="0.35"/>
    <row r="24466" customFormat="1" x14ac:dyDescent="0.35"/>
    <row r="24467" customFormat="1" x14ac:dyDescent="0.35"/>
    <row r="24468" customFormat="1" x14ac:dyDescent="0.35"/>
    <row r="24469" customFormat="1" x14ac:dyDescent="0.35"/>
    <row r="24470" customFormat="1" x14ac:dyDescent="0.35"/>
    <row r="24471" customFormat="1" x14ac:dyDescent="0.35"/>
    <row r="24472" customFormat="1" x14ac:dyDescent="0.35"/>
    <row r="24473" customFormat="1" x14ac:dyDescent="0.35"/>
    <row r="24474" customFormat="1" x14ac:dyDescent="0.35"/>
    <row r="24475" customFormat="1" x14ac:dyDescent="0.35"/>
    <row r="24476" customFormat="1" x14ac:dyDescent="0.35"/>
    <row r="24477" customFormat="1" x14ac:dyDescent="0.35"/>
    <row r="24478" customFormat="1" x14ac:dyDescent="0.35"/>
    <row r="24479" customFormat="1" x14ac:dyDescent="0.35"/>
    <row r="24480" customFormat="1" x14ac:dyDescent="0.35"/>
    <row r="24481" customFormat="1" x14ac:dyDescent="0.35"/>
    <row r="24482" customFormat="1" x14ac:dyDescent="0.35"/>
    <row r="24483" customFormat="1" x14ac:dyDescent="0.35"/>
    <row r="24484" customFormat="1" x14ac:dyDescent="0.35"/>
    <row r="24485" customFormat="1" x14ac:dyDescent="0.35"/>
    <row r="24486" customFormat="1" x14ac:dyDescent="0.35"/>
    <row r="24487" customFormat="1" x14ac:dyDescent="0.35"/>
    <row r="24488" customFormat="1" x14ac:dyDescent="0.35"/>
    <row r="24489" customFormat="1" x14ac:dyDescent="0.35"/>
    <row r="24490" customFormat="1" x14ac:dyDescent="0.35"/>
    <row r="24491" customFormat="1" x14ac:dyDescent="0.35"/>
    <row r="24492" customFormat="1" x14ac:dyDescent="0.35"/>
    <row r="24493" customFormat="1" x14ac:dyDescent="0.35"/>
    <row r="24494" customFormat="1" x14ac:dyDescent="0.35"/>
    <row r="24495" customFormat="1" x14ac:dyDescent="0.35"/>
    <row r="24496" customFormat="1" x14ac:dyDescent="0.35"/>
    <row r="24497" customFormat="1" x14ac:dyDescent="0.35"/>
    <row r="24498" customFormat="1" x14ac:dyDescent="0.35"/>
    <row r="24499" customFormat="1" x14ac:dyDescent="0.35"/>
    <row r="24500" customFormat="1" x14ac:dyDescent="0.35"/>
    <row r="24501" customFormat="1" x14ac:dyDescent="0.35"/>
    <row r="24502" customFormat="1" x14ac:dyDescent="0.35"/>
    <row r="24503" customFormat="1" x14ac:dyDescent="0.35"/>
    <row r="24504" customFormat="1" x14ac:dyDescent="0.35"/>
    <row r="24505" customFormat="1" x14ac:dyDescent="0.35"/>
    <row r="24506" customFormat="1" x14ac:dyDescent="0.35"/>
    <row r="24507" customFormat="1" x14ac:dyDescent="0.35"/>
    <row r="24508" customFormat="1" x14ac:dyDescent="0.35"/>
    <row r="24509" customFormat="1" x14ac:dyDescent="0.35"/>
    <row r="24510" customFormat="1" x14ac:dyDescent="0.35"/>
    <row r="24511" customFormat="1" x14ac:dyDescent="0.35"/>
    <row r="24512" customFormat="1" x14ac:dyDescent="0.35"/>
    <row r="24513" customFormat="1" x14ac:dyDescent="0.35"/>
    <row r="24514" customFormat="1" x14ac:dyDescent="0.35"/>
    <row r="24515" customFormat="1" x14ac:dyDescent="0.35"/>
    <row r="24516" customFormat="1" x14ac:dyDescent="0.35"/>
    <row r="24517" customFormat="1" x14ac:dyDescent="0.35"/>
    <row r="24518" customFormat="1" x14ac:dyDescent="0.35"/>
    <row r="24519" customFormat="1" x14ac:dyDescent="0.35"/>
    <row r="24520" customFormat="1" x14ac:dyDescent="0.35"/>
    <row r="24521" customFormat="1" x14ac:dyDescent="0.35"/>
    <row r="24522" customFormat="1" x14ac:dyDescent="0.35"/>
    <row r="24523" customFormat="1" x14ac:dyDescent="0.35"/>
    <row r="24524" customFormat="1" x14ac:dyDescent="0.35"/>
    <row r="24525" customFormat="1" x14ac:dyDescent="0.35"/>
    <row r="24526" customFormat="1" x14ac:dyDescent="0.35"/>
    <row r="24527" customFormat="1" x14ac:dyDescent="0.35"/>
    <row r="24528" customFormat="1" x14ac:dyDescent="0.35"/>
    <row r="24529" customFormat="1" x14ac:dyDescent="0.35"/>
    <row r="24530" customFormat="1" x14ac:dyDescent="0.35"/>
    <row r="24531" customFormat="1" x14ac:dyDescent="0.35"/>
    <row r="24532" customFormat="1" x14ac:dyDescent="0.35"/>
    <row r="24533" customFormat="1" x14ac:dyDescent="0.35"/>
    <row r="24534" customFormat="1" x14ac:dyDescent="0.35"/>
    <row r="24535" customFormat="1" x14ac:dyDescent="0.35"/>
    <row r="24536" customFormat="1" x14ac:dyDescent="0.35"/>
    <row r="24537" customFormat="1" x14ac:dyDescent="0.35"/>
    <row r="24538" customFormat="1" x14ac:dyDescent="0.35"/>
    <row r="24539" customFormat="1" x14ac:dyDescent="0.35"/>
    <row r="24540" customFormat="1" x14ac:dyDescent="0.35"/>
    <row r="24541" customFormat="1" x14ac:dyDescent="0.35"/>
    <row r="24542" customFormat="1" x14ac:dyDescent="0.35"/>
    <row r="24543" customFormat="1" x14ac:dyDescent="0.35"/>
    <row r="24544" customFormat="1" x14ac:dyDescent="0.35"/>
    <row r="24545" customFormat="1" x14ac:dyDescent="0.35"/>
    <row r="24546" customFormat="1" x14ac:dyDescent="0.35"/>
    <row r="24547" customFormat="1" x14ac:dyDescent="0.35"/>
    <row r="24548" customFormat="1" x14ac:dyDescent="0.35"/>
    <row r="24549" customFormat="1" x14ac:dyDescent="0.35"/>
    <row r="24550" customFormat="1" x14ac:dyDescent="0.35"/>
    <row r="24551" customFormat="1" x14ac:dyDescent="0.35"/>
    <row r="24552" customFormat="1" x14ac:dyDescent="0.35"/>
    <row r="24553" customFormat="1" x14ac:dyDescent="0.35"/>
    <row r="24554" customFormat="1" x14ac:dyDescent="0.35"/>
    <row r="24555" customFormat="1" x14ac:dyDescent="0.35"/>
    <row r="24556" customFormat="1" x14ac:dyDescent="0.35"/>
    <row r="24557" customFormat="1" x14ac:dyDescent="0.35"/>
    <row r="24558" customFormat="1" x14ac:dyDescent="0.35"/>
    <row r="24559" customFormat="1" x14ac:dyDescent="0.35"/>
    <row r="24560" customFormat="1" x14ac:dyDescent="0.35"/>
    <row r="24561" customFormat="1" x14ac:dyDescent="0.35"/>
    <row r="24562" customFormat="1" x14ac:dyDescent="0.35"/>
    <row r="24563" customFormat="1" x14ac:dyDescent="0.35"/>
    <row r="24564" customFormat="1" x14ac:dyDescent="0.35"/>
    <row r="24565" customFormat="1" x14ac:dyDescent="0.35"/>
    <row r="24566" customFormat="1" x14ac:dyDescent="0.35"/>
    <row r="24567" customFormat="1" x14ac:dyDescent="0.35"/>
    <row r="24568" customFormat="1" x14ac:dyDescent="0.35"/>
    <row r="24569" customFormat="1" x14ac:dyDescent="0.35"/>
    <row r="24570" customFormat="1" x14ac:dyDescent="0.35"/>
    <row r="24571" customFormat="1" x14ac:dyDescent="0.35"/>
    <row r="24572" customFormat="1" x14ac:dyDescent="0.35"/>
    <row r="24573" customFormat="1" x14ac:dyDescent="0.35"/>
    <row r="24574" customFormat="1" x14ac:dyDescent="0.35"/>
    <row r="24575" customFormat="1" x14ac:dyDescent="0.35"/>
    <row r="24576" customFormat="1" x14ac:dyDescent="0.35"/>
    <row r="24577" customFormat="1" x14ac:dyDescent="0.35"/>
    <row r="24578" customFormat="1" x14ac:dyDescent="0.35"/>
    <row r="24579" customFormat="1" x14ac:dyDescent="0.35"/>
    <row r="24580" customFormat="1" x14ac:dyDescent="0.35"/>
    <row r="24581" customFormat="1" x14ac:dyDescent="0.35"/>
    <row r="24582" customFormat="1" x14ac:dyDescent="0.35"/>
    <row r="24583" customFormat="1" x14ac:dyDescent="0.35"/>
    <row r="24584" customFormat="1" x14ac:dyDescent="0.35"/>
    <row r="24585" customFormat="1" x14ac:dyDescent="0.35"/>
    <row r="24586" customFormat="1" x14ac:dyDescent="0.35"/>
    <row r="24587" customFormat="1" x14ac:dyDescent="0.35"/>
    <row r="24588" customFormat="1" x14ac:dyDescent="0.35"/>
    <row r="24589" customFormat="1" x14ac:dyDescent="0.35"/>
    <row r="24590" customFormat="1" x14ac:dyDescent="0.35"/>
    <row r="24591" customFormat="1" x14ac:dyDescent="0.35"/>
    <row r="24592" customFormat="1" x14ac:dyDescent="0.35"/>
    <row r="24593" customFormat="1" x14ac:dyDescent="0.35"/>
    <row r="24594" customFormat="1" x14ac:dyDescent="0.35"/>
    <row r="24595" customFormat="1" x14ac:dyDescent="0.35"/>
    <row r="24596" customFormat="1" x14ac:dyDescent="0.35"/>
    <row r="24597" customFormat="1" x14ac:dyDescent="0.35"/>
    <row r="24598" customFormat="1" x14ac:dyDescent="0.35"/>
    <row r="24599" customFormat="1" x14ac:dyDescent="0.35"/>
    <row r="24600" customFormat="1" x14ac:dyDescent="0.35"/>
    <row r="24601" customFormat="1" x14ac:dyDescent="0.35"/>
    <row r="24602" customFormat="1" x14ac:dyDescent="0.35"/>
    <row r="24603" customFormat="1" x14ac:dyDescent="0.35"/>
    <row r="24604" customFormat="1" x14ac:dyDescent="0.35"/>
    <row r="24605" customFormat="1" x14ac:dyDescent="0.35"/>
    <row r="24606" customFormat="1" x14ac:dyDescent="0.35"/>
    <row r="24607" customFormat="1" x14ac:dyDescent="0.35"/>
    <row r="24608" customFormat="1" x14ac:dyDescent="0.35"/>
    <row r="24609" customFormat="1" x14ac:dyDescent="0.35"/>
    <row r="24610" customFormat="1" x14ac:dyDescent="0.35"/>
    <row r="24611" customFormat="1" x14ac:dyDescent="0.35"/>
    <row r="24612" customFormat="1" x14ac:dyDescent="0.35"/>
    <row r="24613" customFormat="1" x14ac:dyDescent="0.35"/>
    <row r="24614" customFormat="1" x14ac:dyDescent="0.35"/>
    <row r="24615" customFormat="1" x14ac:dyDescent="0.35"/>
    <row r="24616" customFormat="1" x14ac:dyDescent="0.35"/>
    <row r="24617" customFormat="1" x14ac:dyDescent="0.35"/>
    <row r="24618" customFormat="1" x14ac:dyDescent="0.35"/>
    <row r="24619" customFormat="1" x14ac:dyDescent="0.35"/>
    <row r="24620" customFormat="1" x14ac:dyDescent="0.35"/>
    <row r="24621" customFormat="1" x14ac:dyDescent="0.35"/>
    <row r="24622" customFormat="1" x14ac:dyDescent="0.35"/>
    <row r="24623" customFormat="1" x14ac:dyDescent="0.35"/>
    <row r="24624" customFormat="1" x14ac:dyDescent="0.35"/>
    <row r="24625" customFormat="1" x14ac:dyDescent="0.35"/>
    <row r="24626" customFormat="1" x14ac:dyDescent="0.35"/>
    <row r="24627" customFormat="1" x14ac:dyDescent="0.35"/>
    <row r="24628" customFormat="1" x14ac:dyDescent="0.35"/>
    <row r="24629" customFormat="1" x14ac:dyDescent="0.35"/>
    <row r="24630" customFormat="1" x14ac:dyDescent="0.35"/>
    <row r="24631" customFormat="1" x14ac:dyDescent="0.35"/>
    <row r="24632" customFormat="1" x14ac:dyDescent="0.35"/>
    <row r="24633" customFormat="1" x14ac:dyDescent="0.35"/>
    <row r="24634" customFormat="1" x14ac:dyDescent="0.35"/>
    <row r="24635" customFormat="1" x14ac:dyDescent="0.35"/>
    <row r="24636" customFormat="1" x14ac:dyDescent="0.35"/>
    <row r="24637" customFormat="1" x14ac:dyDescent="0.35"/>
    <row r="24638" customFormat="1" x14ac:dyDescent="0.35"/>
    <row r="24639" customFormat="1" x14ac:dyDescent="0.35"/>
    <row r="24640" customFormat="1" x14ac:dyDescent="0.35"/>
    <row r="24641" customFormat="1" x14ac:dyDescent="0.35"/>
    <row r="24642" customFormat="1" x14ac:dyDescent="0.35"/>
    <row r="24643" customFormat="1" x14ac:dyDescent="0.35"/>
    <row r="24644" customFormat="1" x14ac:dyDescent="0.35"/>
    <row r="24645" customFormat="1" x14ac:dyDescent="0.35"/>
    <row r="24646" customFormat="1" x14ac:dyDescent="0.35"/>
    <row r="24647" customFormat="1" x14ac:dyDescent="0.35"/>
    <row r="24648" customFormat="1" x14ac:dyDescent="0.35"/>
    <row r="24649" customFormat="1" x14ac:dyDescent="0.35"/>
    <row r="24650" customFormat="1" x14ac:dyDescent="0.35"/>
    <row r="24651" customFormat="1" x14ac:dyDescent="0.35"/>
    <row r="24652" customFormat="1" x14ac:dyDescent="0.35"/>
    <row r="24653" customFormat="1" x14ac:dyDescent="0.35"/>
    <row r="24654" customFormat="1" x14ac:dyDescent="0.35"/>
    <row r="24655" customFormat="1" x14ac:dyDescent="0.35"/>
    <row r="24656" customFormat="1" x14ac:dyDescent="0.35"/>
    <row r="24657" customFormat="1" x14ac:dyDescent="0.35"/>
    <row r="24658" customFormat="1" x14ac:dyDescent="0.35"/>
    <row r="24659" customFormat="1" x14ac:dyDescent="0.35"/>
    <row r="24660" customFormat="1" x14ac:dyDescent="0.35"/>
    <row r="24661" customFormat="1" x14ac:dyDescent="0.35"/>
    <row r="24662" customFormat="1" x14ac:dyDescent="0.35"/>
    <row r="24663" customFormat="1" x14ac:dyDescent="0.35"/>
    <row r="24664" customFormat="1" x14ac:dyDescent="0.35"/>
    <row r="24665" customFormat="1" x14ac:dyDescent="0.35"/>
    <row r="24666" customFormat="1" x14ac:dyDescent="0.35"/>
    <row r="24667" customFormat="1" x14ac:dyDescent="0.35"/>
    <row r="24668" customFormat="1" x14ac:dyDescent="0.35"/>
    <row r="24669" customFormat="1" x14ac:dyDescent="0.35"/>
    <row r="24670" customFormat="1" x14ac:dyDescent="0.35"/>
    <row r="24671" customFormat="1" x14ac:dyDescent="0.35"/>
    <row r="24672" customFormat="1" x14ac:dyDescent="0.35"/>
    <row r="24673" customFormat="1" x14ac:dyDescent="0.35"/>
    <row r="24674" customFormat="1" x14ac:dyDescent="0.35"/>
    <row r="24675" customFormat="1" x14ac:dyDescent="0.35"/>
    <row r="24676" customFormat="1" x14ac:dyDescent="0.35"/>
    <row r="24677" customFormat="1" x14ac:dyDescent="0.35"/>
    <row r="24678" customFormat="1" x14ac:dyDescent="0.35"/>
    <row r="24679" customFormat="1" x14ac:dyDescent="0.35"/>
    <row r="24680" customFormat="1" x14ac:dyDescent="0.35"/>
    <row r="24681" customFormat="1" x14ac:dyDescent="0.35"/>
    <row r="24682" customFormat="1" x14ac:dyDescent="0.35"/>
    <row r="24683" customFormat="1" x14ac:dyDescent="0.35"/>
    <row r="24684" customFormat="1" x14ac:dyDescent="0.35"/>
    <row r="24685" customFormat="1" x14ac:dyDescent="0.35"/>
    <row r="24686" customFormat="1" x14ac:dyDescent="0.35"/>
    <row r="24687" customFormat="1" x14ac:dyDescent="0.35"/>
    <row r="24688" customFormat="1" x14ac:dyDescent="0.35"/>
    <row r="24689" customFormat="1" x14ac:dyDescent="0.35"/>
    <row r="24690" customFormat="1" x14ac:dyDescent="0.35"/>
    <row r="24691" customFormat="1" x14ac:dyDescent="0.35"/>
    <row r="24692" customFormat="1" x14ac:dyDescent="0.35"/>
    <row r="24693" customFormat="1" x14ac:dyDescent="0.35"/>
    <row r="24694" customFormat="1" x14ac:dyDescent="0.35"/>
    <row r="24695" customFormat="1" x14ac:dyDescent="0.35"/>
    <row r="24696" customFormat="1" x14ac:dyDescent="0.35"/>
    <row r="24697" customFormat="1" x14ac:dyDescent="0.35"/>
    <row r="24698" customFormat="1" x14ac:dyDescent="0.35"/>
    <row r="24699" customFormat="1" x14ac:dyDescent="0.35"/>
    <row r="24700" customFormat="1" x14ac:dyDescent="0.35"/>
    <row r="24701" customFormat="1" x14ac:dyDescent="0.35"/>
    <row r="24702" customFormat="1" x14ac:dyDescent="0.35"/>
    <row r="24703" customFormat="1" x14ac:dyDescent="0.35"/>
    <row r="24704" customFormat="1" x14ac:dyDescent="0.35"/>
    <row r="24705" customFormat="1" x14ac:dyDescent="0.35"/>
    <row r="24706" customFormat="1" x14ac:dyDescent="0.35"/>
    <row r="24707" customFormat="1" x14ac:dyDescent="0.35"/>
    <row r="24708" customFormat="1" x14ac:dyDescent="0.35"/>
    <row r="24709" customFormat="1" x14ac:dyDescent="0.35"/>
    <row r="24710" customFormat="1" x14ac:dyDescent="0.35"/>
    <row r="24711" customFormat="1" x14ac:dyDescent="0.35"/>
    <row r="24712" customFormat="1" x14ac:dyDescent="0.35"/>
    <row r="24713" customFormat="1" x14ac:dyDescent="0.35"/>
    <row r="24714" customFormat="1" x14ac:dyDescent="0.35"/>
    <row r="24715" customFormat="1" x14ac:dyDescent="0.35"/>
    <row r="24716" customFormat="1" x14ac:dyDescent="0.35"/>
    <row r="24717" customFormat="1" x14ac:dyDescent="0.35"/>
    <row r="24718" customFormat="1" x14ac:dyDescent="0.35"/>
    <row r="24719" customFormat="1" x14ac:dyDescent="0.35"/>
    <row r="24720" customFormat="1" x14ac:dyDescent="0.35"/>
    <row r="24721" customFormat="1" x14ac:dyDescent="0.35"/>
    <row r="24722" customFormat="1" x14ac:dyDescent="0.35"/>
    <row r="24723" customFormat="1" x14ac:dyDescent="0.35"/>
    <row r="24724" customFormat="1" x14ac:dyDescent="0.35"/>
    <row r="24725" customFormat="1" x14ac:dyDescent="0.35"/>
    <row r="24726" customFormat="1" x14ac:dyDescent="0.35"/>
    <row r="24727" customFormat="1" x14ac:dyDescent="0.35"/>
    <row r="24728" customFormat="1" x14ac:dyDescent="0.35"/>
    <row r="24729" customFormat="1" x14ac:dyDescent="0.35"/>
    <row r="24730" customFormat="1" x14ac:dyDescent="0.35"/>
    <row r="24731" customFormat="1" x14ac:dyDescent="0.35"/>
    <row r="24732" customFormat="1" x14ac:dyDescent="0.35"/>
    <row r="24733" customFormat="1" x14ac:dyDescent="0.35"/>
    <row r="24734" customFormat="1" x14ac:dyDescent="0.35"/>
    <row r="24735" customFormat="1" x14ac:dyDescent="0.35"/>
    <row r="24736" customFormat="1" x14ac:dyDescent="0.35"/>
    <row r="24737" customFormat="1" x14ac:dyDescent="0.35"/>
    <row r="24738" customFormat="1" x14ac:dyDescent="0.35"/>
    <row r="24739" customFormat="1" x14ac:dyDescent="0.35"/>
    <row r="24740" customFormat="1" x14ac:dyDescent="0.35"/>
    <row r="24741" customFormat="1" x14ac:dyDescent="0.35"/>
    <row r="24742" customFormat="1" x14ac:dyDescent="0.35"/>
    <row r="24743" customFormat="1" x14ac:dyDescent="0.35"/>
    <row r="24744" customFormat="1" x14ac:dyDescent="0.35"/>
    <row r="24745" customFormat="1" x14ac:dyDescent="0.35"/>
    <row r="24746" customFormat="1" x14ac:dyDescent="0.35"/>
    <row r="24747" customFormat="1" x14ac:dyDescent="0.35"/>
    <row r="24748" customFormat="1" x14ac:dyDescent="0.35"/>
    <row r="24749" customFormat="1" x14ac:dyDescent="0.35"/>
    <row r="24750" customFormat="1" x14ac:dyDescent="0.35"/>
    <row r="24751" customFormat="1" x14ac:dyDescent="0.35"/>
    <row r="24752" customFormat="1" x14ac:dyDescent="0.35"/>
    <row r="24753" customFormat="1" x14ac:dyDescent="0.35"/>
    <row r="24754" customFormat="1" x14ac:dyDescent="0.35"/>
    <row r="24755" customFormat="1" x14ac:dyDescent="0.35"/>
    <row r="24756" customFormat="1" x14ac:dyDescent="0.35"/>
    <row r="24757" customFormat="1" x14ac:dyDescent="0.35"/>
    <row r="24758" customFormat="1" x14ac:dyDescent="0.35"/>
    <row r="24759" customFormat="1" x14ac:dyDescent="0.35"/>
    <row r="24760" customFormat="1" x14ac:dyDescent="0.35"/>
    <row r="24761" customFormat="1" x14ac:dyDescent="0.35"/>
    <row r="24762" customFormat="1" x14ac:dyDescent="0.35"/>
    <row r="24763" customFormat="1" x14ac:dyDescent="0.35"/>
    <row r="24764" customFormat="1" x14ac:dyDescent="0.35"/>
    <row r="24765" customFormat="1" x14ac:dyDescent="0.35"/>
    <row r="24766" customFormat="1" x14ac:dyDescent="0.35"/>
    <row r="24767" customFormat="1" x14ac:dyDescent="0.35"/>
    <row r="24768" customFormat="1" x14ac:dyDescent="0.35"/>
    <row r="24769" customFormat="1" x14ac:dyDescent="0.35"/>
    <row r="24770" customFormat="1" x14ac:dyDescent="0.35"/>
    <row r="24771" customFormat="1" x14ac:dyDescent="0.35"/>
    <row r="24772" customFormat="1" x14ac:dyDescent="0.35"/>
    <row r="24773" customFormat="1" x14ac:dyDescent="0.35"/>
    <row r="24774" customFormat="1" x14ac:dyDescent="0.35"/>
    <row r="24775" customFormat="1" x14ac:dyDescent="0.35"/>
    <row r="24776" customFormat="1" x14ac:dyDescent="0.35"/>
    <row r="24777" customFormat="1" x14ac:dyDescent="0.35"/>
    <row r="24778" customFormat="1" x14ac:dyDescent="0.35"/>
    <row r="24779" customFormat="1" x14ac:dyDescent="0.35"/>
    <row r="24780" customFormat="1" x14ac:dyDescent="0.35"/>
    <row r="24781" customFormat="1" x14ac:dyDescent="0.35"/>
    <row r="24782" customFormat="1" x14ac:dyDescent="0.35"/>
    <row r="24783" customFormat="1" x14ac:dyDescent="0.35"/>
    <row r="24784" customFormat="1" x14ac:dyDescent="0.35"/>
    <row r="24785" customFormat="1" x14ac:dyDescent="0.35"/>
    <row r="24786" customFormat="1" x14ac:dyDescent="0.35"/>
    <row r="24787" customFormat="1" x14ac:dyDescent="0.35"/>
    <row r="24788" customFormat="1" x14ac:dyDescent="0.35"/>
    <row r="24789" customFormat="1" x14ac:dyDescent="0.35"/>
    <row r="24790" customFormat="1" x14ac:dyDescent="0.35"/>
    <row r="24791" customFormat="1" x14ac:dyDescent="0.35"/>
    <row r="24792" customFormat="1" x14ac:dyDescent="0.35"/>
    <row r="24793" customFormat="1" x14ac:dyDescent="0.35"/>
    <row r="24794" customFormat="1" x14ac:dyDescent="0.35"/>
    <row r="24795" customFormat="1" x14ac:dyDescent="0.35"/>
    <row r="24796" customFormat="1" x14ac:dyDescent="0.35"/>
    <row r="24797" customFormat="1" x14ac:dyDescent="0.35"/>
    <row r="24798" customFormat="1" x14ac:dyDescent="0.35"/>
    <row r="24799" customFormat="1" x14ac:dyDescent="0.35"/>
    <row r="24800" customFormat="1" x14ac:dyDescent="0.35"/>
    <row r="24801" customFormat="1" x14ac:dyDescent="0.35"/>
    <row r="24802" customFormat="1" x14ac:dyDescent="0.35"/>
    <row r="24803" customFormat="1" x14ac:dyDescent="0.35"/>
    <row r="24804" customFormat="1" x14ac:dyDescent="0.35"/>
    <row r="24805" customFormat="1" x14ac:dyDescent="0.35"/>
    <row r="24806" customFormat="1" x14ac:dyDescent="0.35"/>
    <row r="24807" customFormat="1" x14ac:dyDescent="0.35"/>
    <row r="24808" customFormat="1" x14ac:dyDescent="0.35"/>
    <row r="24809" customFormat="1" x14ac:dyDescent="0.35"/>
    <row r="24810" customFormat="1" x14ac:dyDescent="0.35"/>
    <row r="24811" customFormat="1" x14ac:dyDescent="0.35"/>
    <row r="24812" customFormat="1" x14ac:dyDescent="0.35"/>
    <row r="24813" customFormat="1" x14ac:dyDescent="0.35"/>
    <row r="24814" customFormat="1" x14ac:dyDescent="0.35"/>
    <row r="24815" customFormat="1" x14ac:dyDescent="0.35"/>
    <row r="24816" customFormat="1" x14ac:dyDescent="0.35"/>
    <row r="24817" customFormat="1" x14ac:dyDescent="0.35"/>
    <row r="24818" customFormat="1" x14ac:dyDescent="0.35"/>
    <row r="24819" customFormat="1" x14ac:dyDescent="0.35"/>
    <row r="24820" customFormat="1" x14ac:dyDescent="0.35"/>
    <row r="24821" customFormat="1" x14ac:dyDescent="0.35"/>
    <row r="24822" customFormat="1" x14ac:dyDescent="0.35"/>
    <row r="24823" customFormat="1" x14ac:dyDescent="0.35"/>
    <row r="24824" customFormat="1" x14ac:dyDescent="0.35"/>
    <row r="24825" customFormat="1" x14ac:dyDescent="0.35"/>
    <row r="24826" customFormat="1" x14ac:dyDescent="0.35"/>
    <row r="24827" customFormat="1" x14ac:dyDescent="0.35"/>
    <row r="24828" customFormat="1" x14ac:dyDescent="0.35"/>
    <row r="24829" customFormat="1" x14ac:dyDescent="0.35"/>
    <row r="24830" customFormat="1" x14ac:dyDescent="0.35"/>
    <row r="24831" customFormat="1" x14ac:dyDescent="0.35"/>
    <row r="24832" customFormat="1" x14ac:dyDescent="0.35"/>
    <row r="24833" customFormat="1" x14ac:dyDescent="0.35"/>
    <row r="24834" customFormat="1" x14ac:dyDescent="0.35"/>
    <row r="24835" customFormat="1" x14ac:dyDescent="0.35"/>
    <row r="24836" customFormat="1" x14ac:dyDescent="0.35"/>
    <row r="24837" customFormat="1" x14ac:dyDescent="0.35"/>
    <row r="24838" customFormat="1" x14ac:dyDescent="0.35"/>
    <row r="24839" customFormat="1" x14ac:dyDescent="0.35"/>
    <row r="24840" customFormat="1" x14ac:dyDescent="0.35"/>
    <row r="24841" customFormat="1" x14ac:dyDescent="0.35"/>
    <row r="24842" customFormat="1" x14ac:dyDescent="0.35"/>
    <row r="24843" customFormat="1" x14ac:dyDescent="0.35"/>
    <row r="24844" customFormat="1" x14ac:dyDescent="0.35"/>
    <row r="24845" customFormat="1" x14ac:dyDescent="0.35"/>
    <row r="24846" customFormat="1" x14ac:dyDescent="0.35"/>
    <row r="24847" customFormat="1" x14ac:dyDescent="0.35"/>
    <row r="24848" customFormat="1" x14ac:dyDescent="0.35"/>
    <row r="24849" customFormat="1" x14ac:dyDescent="0.35"/>
    <row r="24850" customFormat="1" x14ac:dyDescent="0.35"/>
    <row r="24851" customFormat="1" x14ac:dyDescent="0.35"/>
    <row r="24852" customFormat="1" x14ac:dyDescent="0.35"/>
    <row r="24853" customFormat="1" x14ac:dyDescent="0.35"/>
    <row r="24854" customFormat="1" x14ac:dyDescent="0.35"/>
    <row r="24855" customFormat="1" x14ac:dyDescent="0.35"/>
    <row r="24856" customFormat="1" x14ac:dyDescent="0.35"/>
    <row r="24857" customFormat="1" x14ac:dyDescent="0.35"/>
    <row r="24858" customFormat="1" x14ac:dyDescent="0.35"/>
    <row r="24859" customFormat="1" x14ac:dyDescent="0.35"/>
    <row r="24860" customFormat="1" x14ac:dyDescent="0.35"/>
    <row r="24861" customFormat="1" x14ac:dyDescent="0.35"/>
    <row r="24862" customFormat="1" x14ac:dyDescent="0.35"/>
    <row r="24863" customFormat="1" x14ac:dyDescent="0.35"/>
    <row r="24864" customFormat="1" x14ac:dyDescent="0.35"/>
    <row r="24865" customFormat="1" x14ac:dyDescent="0.35"/>
    <row r="24866" customFormat="1" x14ac:dyDescent="0.35"/>
    <row r="24867" customFormat="1" x14ac:dyDescent="0.35"/>
    <row r="24868" customFormat="1" x14ac:dyDescent="0.35"/>
    <row r="24869" customFormat="1" x14ac:dyDescent="0.35"/>
    <row r="24870" customFormat="1" x14ac:dyDescent="0.35"/>
    <row r="24871" customFormat="1" x14ac:dyDescent="0.35"/>
    <row r="24872" customFormat="1" x14ac:dyDescent="0.35"/>
    <row r="24873" customFormat="1" x14ac:dyDescent="0.35"/>
    <row r="24874" customFormat="1" x14ac:dyDescent="0.35"/>
    <row r="24875" customFormat="1" x14ac:dyDescent="0.35"/>
    <row r="24876" customFormat="1" x14ac:dyDescent="0.35"/>
    <row r="24877" customFormat="1" x14ac:dyDescent="0.35"/>
    <row r="24878" customFormat="1" x14ac:dyDescent="0.35"/>
    <row r="24879" customFormat="1" x14ac:dyDescent="0.35"/>
    <row r="24880" customFormat="1" x14ac:dyDescent="0.35"/>
    <row r="24881" customFormat="1" x14ac:dyDescent="0.35"/>
    <row r="24882" customFormat="1" x14ac:dyDescent="0.35"/>
    <row r="24883" customFormat="1" x14ac:dyDescent="0.35"/>
    <row r="24884" customFormat="1" x14ac:dyDescent="0.35"/>
    <row r="24885" customFormat="1" x14ac:dyDescent="0.35"/>
    <row r="24886" customFormat="1" x14ac:dyDescent="0.35"/>
    <row r="24887" customFormat="1" x14ac:dyDescent="0.35"/>
    <row r="24888" customFormat="1" x14ac:dyDescent="0.35"/>
    <row r="24889" customFormat="1" x14ac:dyDescent="0.35"/>
    <row r="24890" customFormat="1" x14ac:dyDescent="0.35"/>
    <row r="24891" customFormat="1" x14ac:dyDescent="0.35"/>
    <row r="24892" customFormat="1" x14ac:dyDescent="0.35"/>
    <row r="24893" customFormat="1" x14ac:dyDescent="0.35"/>
    <row r="24894" customFormat="1" x14ac:dyDescent="0.35"/>
    <row r="24895" customFormat="1" x14ac:dyDescent="0.35"/>
    <row r="24896" customFormat="1" x14ac:dyDescent="0.35"/>
    <row r="24897" customFormat="1" x14ac:dyDescent="0.35"/>
    <row r="24898" customFormat="1" x14ac:dyDescent="0.35"/>
    <row r="24899" customFormat="1" x14ac:dyDescent="0.35"/>
    <row r="24900" customFormat="1" x14ac:dyDescent="0.35"/>
    <row r="24901" customFormat="1" x14ac:dyDescent="0.35"/>
    <row r="24902" customFormat="1" x14ac:dyDescent="0.35"/>
    <row r="24903" customFormat="1" x14ac:dyDescent="0.35"/>
    <row r="24904" customFormat="1" x14ac:dyDescent="0.35"/>
    <row r="24905" customFormat="1" x14ac:dyDescent="0.35"/>
    <row r="24906" customFormat="1" x14ac:dyDescent="0.35"/>
    <row r="24907" customFormat="1" x14ac:dyDescent="0.35"/>
    <row r="24908" customFormat="1" x14ac:dyDescent="0.35"/>
    <row r="24909" customFormat="1" x14ac:dyDescent="0.35"/>
    <row r="24910" customFormat="1" x14ac:dyDescent="0.35"/>
    <row r="24911" customFormat="1" x14ac:dyDescent="0.35"/>
    <row r="24912" customFormat="1" x14ac:dyDescent="0.35"/>
    <row r="24913" customFormat="1" x14ac:dyDescent="0.35"/>
    <row r="24914" customFormat="1" x14ac:dyDescent="0.35"/>
    <row r="24915" customFormat="1" x14ac:dyDescent="0.35"/>
    <row r="24916" customFormat="1" x14ac:dyDescent="0.35"/>
    <row r="24917" customFormat="1" x14ac:dyDescent="0.35"/>
    <row r="24918" customFormat="1" x14ac:dyDescent="0.35"/>
    <row r="24919" customFormat="1" x14ac:dyDescent="0.35"/>
    <row r="24920" customFormat="1" x14ac:dyDescent="0.35"/>
    <row r="24921" customFormat="1" x14ac:dyDescent="0.35"/>
    <row r="24922" customFormat="1" x14ac:dyDescent="0.35"/>
    <row r="24923" customFormat="1" x14ac:dyDescent="0.35"/>
    <row r="24924" customFormat="1" x14ac:dyDescent="0.35"/>
    <row r="24925" customFormat="1" x14ac:dyDescent="0.35"/>
    <row r="24926" customFormat="1" x14ac:dyDescent="0.35"/>
    <row r="24927" customFormat="1" x14ac:dyDescent="0.35"/>
    <row r="24928" customFormat="1" x14ac:dyDescent="0.35"/>
    <row r="24929" customFormat="1" x14ac:dyDescent="0.35"/>
    <row r="24930" customFormat="1" x14ac:dyDescent="0.35"/>
    <row r="24931" customFormat="1" x14ac:dyDescent="0.35"/>
    <row r="24932" customFormat="1" x14ac:dyDescent="0.35"/>
    <row r="24933" customFormat="1" x14ac:dyDescent="0.35"/>
    <row r="24934" customFormat="1" x14ac:dyDescent="0.35"/>
    <row r="24935" customFormat="1" x14ac:dyDescent="0.35"/>
    <row r="24936" customFormat="1" x14ac:dyDescent="0.35"/>
    <row r="24937" customFormat="1" x14ac:dyDescent="0.35"/>
    <row r="24938" customFormat="1" x14ac:dyDescent="0.35"/>
    <row r="24939" customFormat="1" x14ac:dyDescent="0.35"/>
    <row r="24940" customFormat="1" x14ac:dyDescent="0.35"/>
    <row r="24941" customFormat="1" x14ac:dyDescent="0.35"/>
    <row r="24942" customFormat="1" x14ac:dyDescent="0.35"/>
    <row r="24943" customFormat="1" x14ac:dyDescent="0.35"/>
    <row r="24944" customFormat="1" x14ac:dyDescent="0.35"/>
    <row r="24945" customFormat="1" x14ac:dyDescent="0.35"/>
    <row r="24946" customFormat="1" x14ac:dyDescent="0.35"/>
    <row r="24947" customFormat="1" x14ac:dyDescent="0.35"/>
    <row r="24948" customFormat="1" x14ac:dyDescent="0.35"/>
    <row r="24949" customFormat="1" x14ac:dyDescent="0.35"/>
    <row r="24950" customFormat="1" x14ac:dyDescent="0.35"/>
    <row r="24951" customFormat="1" x14ac:dyDescent="0.35"/>
    <row r="24952" customFormat="1" x14ac:dyDescent="0.35"/>
    <row r="24953" customFormat="1" x14ac:dyDescent="0.35"/>
    <row r="24954" customFormat="1" x14ac:dyDescent="0.35"/>
    <row r="24955" customFormat="1" x14ac:dyDescent="0.35"/>
    <row r="24956" customFormat="1" x14ac:dyDescent="0.35"/>
    <row r="24957" customFormat="1" x14ac:dyDescent="0.35"/>
    <row r="24958" customFormat="1" x14ac:dyDescent="0.35"/>
    <row r="24959" customFormat="1" x14ac:dyDescent="0.35"/>
    <row r="24960" customFormat="1" x14ac:dyDescent="0.35"/>
    <row r="24961" customFormat="1" x14ac:dyDescent="0.35"/>
    <row r="24962" customFormat="1" x14ac:dyDescent="0.35"/>
    <row r="24963" customFormat="1" x14ac:dyDescent="0.35"/>
    <row r="24964" customFormat="1" x14ac:dyDescent="0.35"/>
    <row r="24965" customFormat="1" x14ac:dyDescent="0.35"/>
    <row r="24966" customFormat="1" x14ac:dyDescent="0.35"/>
    <row r="24967" customFormat="1" x14ac:dyDescent="0.35"/>
    <row r="24968" customFormat="1" x14ac:dyDescent="0.35"/>
    <row r="24969" customFormat="1" x14ac:dyDescent="0.35"/>
    <row r="24970" customFormat="1" x14ac:dyDescent="0.35"/>
    <row r="24971" customFormat="1" x14ac:dyDescent="0.35"/>
    <row r="24972" customFormat="1" x14ac:dyDescent="0.35"/>
    <row r="24973" customFormat="1" x14ac:dyDescent="0.35"/>
    <row r="24974" customFormat="1" x14ac:dyDescent="0.35"/>
    <row r="24975" customFormat="1" x14ac:dyDescent="0.35"/>
    <row r="24976" customFormat="1" x14ac:dyDescent="0.35"/>
    <row r="24977" customFormat="1" x14ac:dyDescent="0.35"/>
    <row r="24978" customFormat="1" x14ac:dyDescent="0.35"/>
    <row r="24979" customFormat="1" x14ac:dyDescent="0.35"/>
    <row r="24980" customFormat="1" x14ac:dyDescent="0.35"/>
    <row r="24981" customFormat="1" x14ac:dyDescent="0.35"/>
    <row r="24982" customFormat="1" x14ac:dyDescent="0.35"/>
    <row r="24983" customFormat="1" x14ac:dyDescent="0.35"/>
    <row r="24984" customFormat="1" x14ac:dyDescent="0.35"/>
    <row r="24985" customFormat="1" x14ac:dyDescent="0.35"/>
    <row r="24986" customFormat="1" x14ac:dyDescent="0.35"/>
    <row r="24987" customFormat="1" x14ac:dyDescent="0.35"/>
    <row r="24988" customFormat="1" x14ac:dyDescent="0.35"/>
    <row r="24989" customFormat="1" x14ac:dyDescent="0.35"/>
    <row r="24990" customFormat="1" x14ac:dyDescent="0.35"/>
    <row r="24991" customFormat="1" x14ac:dyDescent="0.35"/>
    <row r="24992" customFormat="1" x14ac:dyDescent="0.35"/>
    <row r="24993" customFormat="1" x14ac:dyDescent="0.35"/>
    <row r="24994" customFormat="1" x14ac:dyDescent="0.35"/>
    <row r="24995" customFormat="1" x14ac:dyDescent="0.35"/>
    <row r="24996" customFormat="1" x14ac:dyDescent="0.35"/>
    <row r="24997" customFormat="1" x14ac:dyDescent="0.35"/>
    <row r="24998" customFormat="1" x14ac:dyDescent="0.35"/>
    <row r="24999" customFormat="1" x14ac:dyDescent="0.35"/>
    <row r="25000" customFormat="1" x14ac:dyDescent="0.35"/>
    <row r="25001" customFormat="1" x14ac:dyDescent="0.35"/>
    <row r="25002" customFormat="1" x14ac:dyDescent="0.35"/>
    <row r="25003" customFormat="1" x14ac:dyDescent="0.35"/>
    <row r="25004" customFormat="1" x14ac:dyDescent="0.35"/>
    <row r="25005" customFormat="1" x14ac:dyDescent="0.35"/>
    <row r="25006" customFormat="1" x14ac:dyDescent="0.35"/>
    <row r="25007" customFormat="1" x14ac:dyDescent="0.35"/>
    <row r="25008" customFormat="1" x14ac:dyDescent="0.35"/>
    <row r="25009" customFormat="1" x14ac:dyDescent="0.35"/>
    <row r="25010" customFormat="1" x14ac:dyDescent="0.35"/>
    <row r="25011" customFormat="1" x14ac:dyDescent="0.35"/>
    <row r="25012" customFormat="1" x14ac:dyDescent="0.35"/>
    <row r="25013" customFormat="1" x14ac:dyDescent="0.35"/>
    <row r="25014" customFormat="1" x14ac:dyDescent="0.35"/>
    <row r="25015" customFormat="1" x14ac:dyDescent="0.35"/>
    <row r="25016" customFormat="1" x14ac:dyDescent="0.35"/>
    <row r="25017" customFormat="1" x14ac:dyDescent="0.35"/>
    <row r="25018" customFormat="1" x14ac:dyDescent="0.35"/>
    <row r="25019" customFormat="1" x14ac:dyDescent="0.35"/>
    <row r="25020" customFormat="1" x14ac:dyDescent="0.35"/>
    <row r="25021" customFormat="1" x14ac:dyDescent="0.35"/>
    <row r="25022" customFormat="1" x14ac:dyDescent="0.35"/>
    <row r="25023" customFormat="1" x14ac:dyDescent="0.35"/>
    <row r="25024" customFormat="1" x14ac:dyDescent="0.35"/>
    <row r="25025" customFormat="1" x14ac:dyDescent="0.35"/>
    <row r="25026" customFormat="1" x14ac:dyDescent="0.35"/>
    <row r="25027" customFormat="1" x14ac:dyDescent="0.35"/>
    <row r="25028" customFormat="1" x14ac:dyDescent="0.35"/>
    <row r="25029" customFormat="1" x14ac:dyDescent="0.35"/>
    <row r="25030" customFormat="1" x14ac:dyDescent="0.35"/>
    <row r="25031" customFormat="1" x14ac:dyDescent="0.35"/>
    <row r="25032" customFormat="1" x14ac:dyDescent="0.35"/>
    <row r="25033" customFormat="1" x14ac:dyDescent="0.35"/>
    <row r="25034" customFormat="1" x14ac:dyDescent="0.35"/>
    <row r="25035" customFormat="1" x14ac:dyDescent="0.35"/>
    <row r="25036" customFormat="1" x14ac:dyDescent="0.35"/>
    <row r="25037" customFormat="1" x14ac:dyDescent="0.35"/>
    <row r="25038" customFormat="1" x14ac:dyDescent="0.35"/>
    <row r="25039" customFormat="1" x14ac:dyDescent="0.35"/>
    <row r="25040" customFormat="1" x14ac:dyDescent="0.35"/>
    <row r="25041" customFormat="1" x14ac:dyDescent="0.35"/>
    <row r="25042" customFormat="1" x14ac:dyDescent="0.35"/>
    <row r="25043" customFormat="1" x14ac:dyDescent="0.35"/>
    <row r="25044" customFormat="1" x14ac:dyDescent="0.35"/>
    <row r="25045" customFormat="1" x14ac:dyDescent="0.35"/>
    <row r="25046" customFormat="1" x14ac:dyDescent="0.35"/>
    <row r="25047" customFormat="1" x14ac:dyDescent="0.35"/>
    <row r="25048" customFormat="1" x14ac:dyDescent="0.35"/>
    <row r="25049" customFormat="1" x14ac:dyDescent="0.35"/>
    <row r="25050" customFormat="1" x14ac:dyDescent="0.35"/>
    <row r="25051" customFormat="1" x14ac:dyDescent="0.35"/>
    <row r="25052" customFormat="1" x14ac:dyDescent="0.35"/>
    <row r="25053" customFormat="1" x14ac:dyDescent="0.35"/>
    <row r="25054" customFormat="1" x14ac:dyDescent="0.35"/>
    <row r="25055" customFormat="1" x14ac:dyDescent="0.35"/>
    <row r="25056" customFormat="1" x14ac:dyDescent="0.35"/>
    <row r="25057" customFormat="1" x14ac:dyDescent="0.35"/>
    <row r="25058" customFormat="1" x14ac:dyDescent="0.35"/>
    <row r="25059" customFormat="1" x14ac:dyDescent="0.35"/>
    <row r="25060" customFormat="1" x14ac:dyDescent="0.35"/>
    <row r="25061" customFormat="1" x14ac:dyDescent="0.35"/>
    <row r="25062" customFormat="1" x14ac:dyDescent="0.35"/>
    <row r="25063" customFormat="1" x14ac:dyDescent="0.35"/>
    <row r="25064" customFormat="1" x14ac:dyDescent="0.35"/>
    <row r="25065" customFormat="1" x14ac:dyDescent="0.35"/>
    <row r="25066" customFormat="1" x14ac:dyDescent="0.35"/>
    <row r="25067" customFormat="1" x14ac:dyDescent="0.35"/>
    <row r="25068" customFormat="1" x14ac:dyDescent="0.35"/>
    <row r="25069" customFormat="1" x14ac:dyDescent="0.35"/>
    <row r="25070" customFormat="1" x14ac:dyDescent="0.35"/>
    <row r="25071" customFormat="1" x14ac:dyDescent="0.35"/>
    <row r="25072" customFormat="1" x14ac:dyDescent="0.35"/>
    <row r="25073" customFormat="1" x14ac:dyDescent="0.35"/>
    <row r="25074" customFormat="1" x14ac:dyDescent="0.35"/>
    <row r="25075" customFormat="1" x14ac:dyDescent="0.35"/>
    <row r="25076" customFormat="1" x14ac:dyDescent="0.35"/>
    <row r="25077" customFormat="1" x14ac:dyDescent="0.35"/>
    <row r="25078" customFormat="1" x14ac:dyDescent="0.35"/>
    <row r="25079" customFormat="1" x14ac:dyDescent="0.35"/>
    <row r="25080" customFormat="1" x14ac:dyDescent="0.35"/>
    <row r="25081" customFormat="1" x14ac:dyDescent="0.35"/>
    <row r="25082" customFormat="1" x14ac:dyDescent="0.35"/>
    <row r="25083" customFormat="1" x14ac:dyDescent="0.35"/>
    <row r="25084" customFormat="1" x14ac:dyDescent="0.35"/>
    <row r="25085" customFormat="1" x14ac:dyDescent="0.35"/>
    <row r="25086" customFormat="1" x14ac:dyDescent="0.35"/>
    <row r="25087" customFormat="1" x14ac:dyDescent="0.35"/>
    <row r="25088" customFormat="1" x14ac:dyDescent="0.35"/>
    <row r="25089" customFormat="1" x14ac:dyDescent="0.35"/>
    <row r="25090" customFormat="1" x14ac:dyDescent="0.35"/>
    <row r="25091" customFormat="1" x14ac:dyDescent="0.35"/>
    <row r="25092" customFormat="1" x14ac:dyDescent="0.35"/>
    <row r="25093" customFormat="1" x14ac:dyDescent="0.35"/>
    <row r="25094" customFormat="1" x14ac:dyDescent="0.35"/>
    <row r="25095" customFormat="1" x14ac:dyDescent="0.35"/>
    <row r="25096" customFormat="1" x14ac:dyDescent="0.35"/>
    <row r="25097" customFormat="1" x14ac:dyDescent="0.35"/>
    <row r="25098" customFormat="1" x14ac:dyDescent="0.35"/>
    <row r="25099" customFormat="1" x14ac:dyDescent="0.35"/>
    <row r="25100" customFormat="1" x14ac:dyDescent="0.35"/>
    <row r="25101" customFormat="1" x14ac:dyDescent="0.35"/>
    <row r="25102" customFormat="1" x14ac:dyDescent="0.35"/>
    <row r="25103" customFormat="1" x14ac:dyDescent="0.35"/>
    <row r="25104" customFormat="1" x14ac:dyDescent="0.35"/>
    <row r="25105" customFormat="1" x14ac:dyDescent="0.35"/>
    <row r="25106" customFormat="1" x14ac:dyDescent="0.35"/>
    <row r="25107" customFormat="1" x14ac:dyDescent="0.35"/>
    <row r="25108" customFormat="1" x14ac:dyDescent="0.35"/>
    <row r="25109" customFormat="1" x14ac:dyDescent="0.35"/>
    <row r="25110" customFormat="1" x14ac:dyDescent="0.35"/>
    <row r="25111" customFormat="1" x14ac:dyDescent="0.35"/>
    <row r="25112" customFormat="1" x14ac:dyDescent="0.35"/>
    <row r="25113" customFormat="1" x14ac:dyDescent="0.35"/>
    <row r="25114" customFormat="1" x14ac:dyDescent="0.35"/>
    <row r="25115" customFormat="1" x14ac:dyDescent="0.35"/>
    <row r="25116" customFormat="1" x14ac:dyDescent="0.35"/>
    <row r="25117" customFormat="1" x14ac:dyDescent="0.35"/>
    <row r="25118" customFormat="1" x14ac:dyDescent="0.35"/>
    <row r="25119" customFormat="1" x14ac:dyDescent="0.35"/>
    <row r="25120" customFormat="1" x14ac:dyDescent="0.35"/>
    <row r="25121" customFormat="1" x14ac:dyDescent="0.35"/>
    <row r="25122" customFormat="1" x14ac:dyDescent="0.35"/>
    <row r="25123" customFormat="1" x14ac:dyDescent="0.35"/>
    <row r="25124" customFormat="1" x14ac:dyDescent="0.35"/>
    <row r="25125" customFormat="1" x14ac:dyDescent="0.35"/>
    <row r="25126" customFormat="1" x14ac:dyDescent="0.35"/>
    <row r="25127" customFormat="1" x14ac:dyDescent="0.35"/>
    <row r="25128" customFormat="1" x14ac:dyDescent="0.35"/>
    <row r="25129" customFormat="1" x14ac:dyDescent="0.35"/>
    <row r="25130" customFormat="1" x14ac:dyDescent="0.35"/>
    <row r="25131" customFormat="1" x14ac:dyDescent="0.35"/>
    <row r="25132" customFormat="1" x14ac:dyDescent="0.35"/>
    <row r="25133" customFormat="1" x14ac:dyDescent="0.35"/>
    <row r="25134" customFormat="1" x14ac:dyDescent="0.35"/>
    <row r="25135" customFormat="1" x14ac:dyDescent="0.35"/>
    <row r="25136" customFormat="1" x14ac:dyDescent="0.35"/>
    <row r="25137" customFormat="1" x14ac:dyDescent="0.35"/>
    <row r="25138" customFormat="1" x14ac:dyDescent="0.35"/>
    <row r="25139" customFormat="1" x14ac:dyDescent="0.35"/>
    <row r="25140" customFormat="1" x14ac:dyDescent="0.35"/>
    <row r="25141" customFormat="1" x14ac:dyDescent="0.35"/>
    <row r="25142" customFormat="1" x14ac:dyDescent="0.35"/>
    <row r="25143" customFormat="1" x14ac:dyDescent="0.35"/>
    <row r="25144" customFormat="1" x14ac:dyDescent="0.35"/>
    <row r="25145" customFormat="1" x14ac:dyDescent="0.35"/>
    <row r="25146" customFormat="1" x14ac:dyDescent="0.35"/>
    <row r="25147" customFormat="1" x14ac:dyDescent="0.35"/>
    <row r="25148" customFormat="1" x14ac:dyDescent="0.35"/>
    <row r="25149" customFormat="1" x14ac:dyDescent="0.35"/>
    <row r="25150" customFormat="1" x14ac:dyDescent="0.35"/>
    <row r="25151" customFormat="1" x14ac:dyDescent="0.35"/>
    <row r="25152" customFormat="1" x14ac:dyDescent="0.35"/>
    <row r="25153" customFormat="1" x14ac:dyDescent="0.35"/>
    <row r="25154" customFormat="1" x14ac:dyDescent="0.35"/>
    <row r="25155" customFormat="1" x14ac:dyDescent="0.35"/>
    <row r="25156" customFormat="1" x14ac:dyDescent="0.35"/>
    <row r="25157" customFormat="1" x14ac:dyDescent="0.35"/>
    <row r="25158" customFormat="1" x14ac:dyDescent="0.35"/>
    <row r="25159" customFormat="1" x14ac:dyDescent="0.35"/>
    <row r="25160" customFormat="1" x14ac:dyDescent="0.35"/>
    <row r="25161" customFormat="1" x14ac:dyDescent="0.35"/>
    <row r="25162" customFormat="1" x14ac:dyDescent="0.35"/>
    <row r="25163" customFormat="1" x14ac:dyDescent="0.35"/>
    <row r="25164" customFormat="1" x14ac:dyDescent="0.35"/>
    <row r="25165" customFormat="1" x14ac:dyDescent="0.35"/>
    <row r="25166" customFormat="1" x14ac:dyDescent="0.35"/>
    <row r="25167" customFormat="1" x14ac:dyDescent="0.35"/>
    <row r="25168" customFormat="1" x14ac:dyDescent="0.35"/>
    <row r="25169" customFormat="1" x14ac:dyDescent="0.35"/>
    <row r="25170" customFormat="1" x14ac:dyDescent="0.35"/>
    <row r="25171" customFormat="1" x14ac:dyDescent="0.35"/>
    <row r="25172" customFormat="1" x14ac:dyDescent="0.35"/>
    <row r="25173" customFormat="1" x14ac:dyDescent="0.35"/>
    <row r="25174" customFormat="1" x14ac:dyDescent="0.35"/>
    <row r="25175" customFormat="1" x14ac:dyDescent="0.35"/>
    <row r="25176" customFormat="1" x14ac:dyDescent="0.35"/>
    <row r="25177" customFormat="1" x14ac:dyDescent="0.35"/>
    <row r="25178" customFormat="1" x14ac:dyDescent="0.35"/>
    <row r="25179" customFormat="1" x14ac:dyDescent="0.35"/>
    <row r="25180" customFormat="1" x14ac:dyDescent="0.35"/>
    <row r="25181" customFormat="1" x14ac:dyDescent="0.35"/>
    <row r="25182" customFormat="1" x14ac:dyDescent="0.35"/>
    <row r="25183" customFormat="1" x14ac:dyDescent="0.35"/>
    <row r="25184" customFormat="1" x14ac:dyDescent="0.35"/>
    <row r="25185" customFormat="1" x14ac:dyDescent="0.35"/>
    <row r="25186" customFormat="1" x14ac:dyDescent="0.35"/>
    <row r="25187" customFormat="1" x14ac:dyDescent="0.35"/>
    <row r="25188" customFormat="1" x14ac:dyDescent="0.35"/>
    <row r="25189" customFormat="1" x14ac:dyDescent="0.35"/>
    <row r="25190" customFormat="1" x14ac:dyDescent="0.35"/>
    <row r="25191" customFormat="1" x14ac:dyDescent="0.35"/>
    <row r="25192" customFormat="1" x14ac:dyDescent="0.35"/>
    <row r="25193" customFormat="1" x14ac:dyDescent="0.35"/>
    <row r="25194" customFormat="1" x14ac:dyDescent="0.35"/>
    <row r="25195" customFormat="1" x14ac:dyDescent="0.35"/>
    <row r="25196" customFormat="1" x14ac:dyDescent="0.35"/>
    <row r="25197" customFormat="1" x14ac:dyDescent="0.35"/>
    <row r="25198" customFormat="1" x14ac:dyDescent="0.35"/>
    <row r="25199" customFormat="1" x14ac:dyDescent="0.35"/>
    <row r="25200" customFormat="1" x14ac:dyDescent="0.35"/>
    <row r="25201" customFormat="1" x14ac:dyDescent="0.35"/>
    <row r="25202" customFormat="1" x14ac:dyDescent="0.35"/>
    <row r="25203" customFormat="1" x14ac:dyDescent="0.35"/>
    <row r="25204" customFormat="1" x14ac:dyDescent="0.35"/>
    <row r="25205" customFormat="1" x14ac:dyDescent="0.35"/>
    <row r="25206" customFormat="1" x14ac:dyDescent="0.35"/>
    <row r="25207" customFormat="1" x14ac:dyDescent="0.35"/>
    <row r="25208" customFormat="1" x14ac:dyDescent="0.35"/>
    <row r="25209" customFormat="1" x14ac:dyDescent="0.35"/>
    <row r="25210" customFormat="1" x14ac:dyDescent="0.35"/>
    <row r="25211" customFormat="1" x14ac:dyDescent="0.35"/>
    <row r="25212" customFormat="1" x14ac:dyDescent="0.35"/>
    <row r="25213" customFormat="1" x14ac:dyDescent="0.35"/>
    <row r="25214" customFormat="1" x14ac:dyDescent="0.35"/>
    <row r="25215" customFormat="1" x14ac:dyDescent="0.35"/>
    <row r="25216" customFormat="1" x14ac:dyDescent="0.35"/>
    <row r="25217" customFormat="1" x14ac:dyDescent="0.35"/>
    <row r="25218" customFormat="1" x14ac:dyDescent="0.35"/>
    <row r="25219" customFormat="1" x14ac:dyDescent="0.35"/>
    <row r="25220" customFormat="1" x14ac:dyDescent="0.35"/>
    <row r="25221" customFormat="1" x14ac:dyDescent="0.35"/>
    <row r="25222" customFormat="1" x14ac:dyDescent="0.35"/>
    <row r="25223" customFormat="1" x14ac:dyDescent="0.35"/>
    <row r="25224" customFormat="1" x14ac:dyDescent="0.35"/>
    <row r="25225" customFormat="1" x14ac:dyDescent="0.35"/>
    <row r="25226" customFormat="1" x14ac:dyDescent="0.35"/>
    <row r="25227" customFormat="1" x14ac:dyDescent="0.35"/>
    <row r="25228" customFormat="1" x14ac:dyDescent="0.35"/>
    <row r="25229" customFormat="1" x14ac:dyDescent="0.35"/>
    <row r="25230" customFormat="1" x14ac:dyDescent="0.35"/>
    <row r="25231" customFormat="1" x14ac:dyDescent="0.35"/>
    <row r="25232" customFormat="1" x14ac:dyDescent="0.35"/>
    <row r="25233" customFormat="1" x14ac:dyDescent="0.35"/>
    <row r="25234" customFormat="1" x14ac:dyDescent="0.35"/>
    <row r="25235" customFormat="1" x14ac:dyDescent="0.35"/>
    <row r="25236" customFormat="1" x14ac:dyDescent="0.35"/>
    <row r="25237" customFormat="1" x14ac:dyDescent="0.35"/>
    <row r="25238" customFormat="1" x14ac:dyDescent="0.35"/>
    <row r="25239" customFormat="1" x14ac:dyDescent="0.35"/>
    <row r="25240" customFormat="1" x14ac:dyDescent="0.35"/>
    <row r="25241" customFormat="1" x14ac:dyDescent="0.35"/>
    <row r="25242" customFormat="1" x14ac:dyDescent="0.35"/>
    <row r="25243" customFormat="1" x14ac:dyDescent="0.35"/>
    <row r="25244" customFormat="1" x14ac:dyDescent="0.35"/>
    <row r="25245" customFormat="1" x14ac:dyDescent="0.35"/>
    <row r="25246" customFormat="1" x14ac:dyDescent="0.35"/>
    <row r="25247" customFormat="1" x14ac:dyDescent="0.35"/>
    <row r="25248" customFormat="1" x14ac:dyDescent="0.35"/>
    <row r="25249" customFormat="1" x14ac:dyDescent="0.35"/>
    <row r="25250" customFormat="1" x14ac:dyDescent="0.35"/>
    <row r="25251" customFormat="1" x14ac:dyDescent="0.35"/>
    <row r="25252" customFormat="1" x14ac:dyDescent="0.35"/>
    <row r="25253" customFormat="1" x14ac:dyDescent="0.35"/>
    <row r="25254" customFormat="1" x14ac:dyDescent="0.35"/>
    <row r="25255" customFormat="1" x14ac:dyDescent="0.35"/>
    <row r="25256" customFormat="1" x14ac:dyDescent="0.35"/>
    <row r="25257" customFormat="1" x14ac:dyDescent="0.35"/>
    <row r="25258" customFormat="1" x14ac:dyDescent="0.35"/>
    <row r="25259" customFormat="1" x14ac:dyDescent="0.35"/>
    <row r="25260" customFormat="1" x14ac:dyDescent="0.35"/>
    <row r="25261" customFormat="1" x14ac:dyDescent="0.35"/>
    <row r="25262" customFormat="1" x14ac:dyDescent="0.35"/>
    <row r="25263" customFormat="1" x14ac:dyDescent="0.35"/>
    <row r="25264" customFormat="1" x14ac:dyDescent="0.35"/>
    <row r="25265" customFormat="1" x14ac:dyDescent="0.35"/>
    <row r="25266" customFormat="1" x14ac:dyDescent="0.35"/>
    <row r="25267" customFormat="1" x14ac:dyDescent="0.35"/>
    <row r="25268" customFormat="1" x14ac:dyDescent="0.35"/>
    <row r="25269" customFormat="1" x14ac:dyDescent="0.35"/>
    <row r="25270" customFormat="1" x14ac:dyDescent="0.35"/>
    <row r="25271" customFormat="1" x14ac:dyDescent="0.35"/>
    <row r="25272" customFormat="1" x14ac:dyDescent="0.35"/>
    <row r="25273" customFormat="1" x14ac:dyDescent="0.35"/>
    <row r="25274" customFormat="1" x14ac:dyDescent="0.35"/>
    <row r="25275" customFormat="1" x14ac:dyDescent="0.35"/>
    <row r="25276" customFormat="1" x14ac:dyDescent="0.35"/>
    <row r="25277" customFormat="1" x14ac:dyDescent="0.35"/>
    <row r="25278" customFormat="1" x14ac:dyDescent="0.35"/>
    <row r="25279" customFormat="1" x14ac:dyDescent="0.35"/>
    <row r="25280" customFormat="1" x14ac:dyDescent="0.35"/>
    <row r="25281" customFormat="1" x14ac:dyDescent="0.35"/>
    <row r="25282" customFormat="1" x14ac:dyDescent="0.35"/>
    <row r="25283" customFormat="1" x14ac:dyDescent="0.35"/>
    <row r="25284" customFormat="1" x14ac:dyDescent="0.35"/>
    <row r="25285" customFormat="1" x14ac:dyDescent="0.35"/>
    <row r="25286" customFormat="1" x14ac:dyDescent="0.35"/>
    <row r="25287" customFormat="1" x14ac:dyDescent="0.35"/>
    <row r="25288" customFormat="1" x14ac:dyDescent="0.35"/>
    <row r="25289" customFormat="1" x14ac:dyDescent="0.35"/>
    <row r="25290" customFormat="1" x14ac:dyDescent="0.35"/>
    <row r="25291" customFormat="1" x14ac:dyDescent="0.35"/>
    <row r="25292" customFormat="1" x14ac:dyDescent="0.35"/>
    <row r="25293" customFormat="1" x14ac:dyDescent="0.35"/>
    <row r="25294" customFormat="1" x14ac:dyDescent="0.35"/>
    <row r="25295" customFormat="1" x14ac:dyDescent="0.35"/>
    <row r="25296" customFormat="1" x14ac:dyDescent="0.35"/>
    <row r="25297" customFormat="1" x14ac:dyDescent="0.35"/>
    <row r="25298" customFormat="1" x14ac:dyDescent="0.35"/>
    <row r="25299" customFormat="1" x14ac:dyDescent="0.35"/>
    <row r="25300" customFormat="1" x14ac:dyDescent="0.35"/>
    <row r="25301" customFormat="1" x14ac:dyDescent="0.35"/>
    <row r="25302" customFormat="1" x14ac:dyDescent="0.35"/>
    <row r="25303" customFormat="1" x14ac:dyDescent="0.35"/>
    <row r="25304" customFormat="1" x14ac:dyDescent="0.35"/>
    <row r="25305" customFormat="1" x14ac:dyDescent="0.35"/>
    <row r="25306" customFormat="1" x14ac:dyDescent="0.35"/>
    <row r="25307" customFormat="1" x14ac:dyDescent="0.35"/>
    <row r="25308" customFormat="1" x14ac:dyDescent="0.35"/>
    <row r="25309" customFormat="1" x14ac:dyDescent="0.35"/>
    <row r="25310" customFormat="1" x14ac:dyDescent="0.35"/>
    <row r="25311" customFormat="1" x14ac:dyDescent="0.35"/>
    <row r="25312" customFormat="1" x14ac:dyDescent="0.35"/>
    <row r="25313" customFormat="1" x14ac:dyDescent="0.35"/>
    <row r="25314" customFormat="1" x14ac:dyDescent="0.35"/>
    <row r="25315" customFormat="1" x14ac:dyDescent="0.35"/>
    <row r="25316" customFormat="1" x14ac:dyDescent="0.35"/>
    <row r="25317" customFormat="1" x14ac:dyDescent="0.35"/>
    <row r="25318" customFormat="1" x14ac:dyDescent="0.35"/>
    <row r="25319" customFormat="1" x14ac:dyDescent="0.35"/>
    <row r="25320" customFormat="1" x14ac:dyDescent="0.35"/>
    <row r="25321" customFormat="1" x14ac:dyDescent="0.35"/>
    <row r="25322" customFormat="1" x14ac:dyDescent="0.35"/>
    <row r="25323" customFormat="1" x14ac:dyDescent="0.35"/>
    <row r="25324" customFormat="1" x14ac:dyDescent="0.35"/>
    <row r="25325" customFormat="1" x14ac:dyDescent="0.35"/>
    <row r="25326" customFormat="1" x14ac:dyDescent="0.35"/>
    <row r="25327" customFormat="1" x14ac:dyDescent="0.35"/>
    <row r="25328" customFormat="1" x14ac:dyDescent="0.35"/>
    <row r="25329" customFormat="1" x14ac:dyDescent="0.35"/>
    <row r="25330" customFormat="1" x14ac:dyDescent="0.35"/>
    <row r="25331" customFormat="1" x14ac:dyDescent="0.35"/>
    <row r="25332" customFormat="1" x14ac:dyDescent="0.35"/>
    <row r="25333" customFormat="1" x14ac:dyDescent="0.35"/>
    <row r="25334" customFormat="1" x14ac:dyDescent="0.35"/>
    <row r="25335" customFormat="1" x14ac:dyDescent="0.35"/>
    <row r="25336" customFormat="1" x14ac:dyDescent="0.35"/>
    <row r="25337" customFormat="1" x14ac:dyDescent="0.35"/>
    <row r="25338" customFormat="1" x14ac:dyDescent="0.35"/>
    <row r="25339" customFormat="1" x14ac:dyDescent="0.35"/>
    <row r="25340" customFormat="1" x14ac:dyDescent="0.35"/>
    <row r="25341" customFormat="1" x14ac:dyDescent="0.35"/>
    <row r="25342" customFormat="1" x14ac:dyDescent="0.35"/>
    <row r="25343" customFormat="1" x14ac:dyDescent="0.35"/>
    <row r="25344" customFormat="1" x14ac:dyDescent="0.35"/>
    <row r="25345" customFormat="1" x14ac:dyDescent="0.35"/>
    <row r="25346" customFormat="1" x14ac:dyDescent="0.35"/>
    <row r="25347" customFormat="1" x14ac:dyDescent="0.35"/>
    <row r="25348" customFormat="1" x14ac:dyDescent="0.35"/>
    <row r="25349" customFormat="1" x14ac:dyDescent="0.35"/>
    <row r="25350" customFormat="1" x14ac:dyDescent="0.35"/>
    <row r="25351" customFormat="1" x14ac:dyDescent="0.35"/>
    <row r="25352" customFormat="1" x14ac:dyDescent="0.35"/>
    <row r="25353" customFormat="1" x14ac:dyDescent="0.35"/>
    <row r="25354" customFormat="1" x14ac:dyDescent="0.35"/>
    <row r="25355" customFormat="1" x14ac:dyDescent="0.35"/>
    <row r="25356" customFormat="1" x14ac:dyDescent="0.35"/>
    <row r="25357" customFormat="1" x14ac:dyDescent="0.35"/>
    <row r="25358" customFormat="1" x14ac:dyDescent="0.35"/>
    <row r="25359" customFormat="1" x14ac:dyDescent="0.35"/>
    <row r="25360" customFormat="1" x14ac:dyDescent="0.35"/>
    <row r="25361" customFormat="1" x14ac:dyDescent="0.35"/>
    <row r="25362" customFormat="1" x14ac:dyDescent="0.35"/>
    <row r="25363" customFormat="1" x14ac:dyDescent="0.35"/>
    <row r="25364" customFormat="1" x14ac:dyDescent="0.35"/>
    <row r="25365" customFormat="1" x14ac:dyDescent="0.35"/>
    <row r="25366" customFormat="1" x14ac:dyDescent="0.35"/>
    <row r="25367" customFormat="1" x14ac:dyDescent="0.35"/>
    <row r="25368" customFormat="1" x14ac:dyDescent="0.35"/>
    <row r="25369" customFormat="1" x14ac:dyDescent="0.35"/>
    <row r="25370" customFormat="1" x14ac:dyDescent="0.35"/>
    <row r="25371" customFormat="1" x14ac:dyDescent="0.35"/>
    <row r="25372" customFormat="1" x14ac:dyDescent="0.35"/>
    <row r="25373" customFormat="1" x14ac:dyDescent="0.35"/>
    <row r="25374" customFormat="1" x14ac:dyDescent="0.35"/>
    <row r="25375" customFormat="1" x14ac:dyDescent="0.35"/>
    <row r="25376" customFormat="1" x14ac:dyDescent="0.35"/>
    <row r="25377" customFormat="1" x14ac:dyDescent="0.35"/>
    <row r="25378" customFormat="1" x14ac:dyDescent="0.35"/>
    <row r="25379" customFormat="1" x14ac:dyDescent="0.35"/>
    <row r="25380" customFormat="1" x14ac:dyDescent="0.35"/>
    <row r="25381" customFormat="1" x14ac:dyDescent="0.35"/>
    <row r="25382" customFormat="1" x14ac:dyDescent="0.35"/>
    <row r="25383" customFormat="1" x14ac:dyDescent="0.35"/>
    <row r="25384" customFormat="1" x14ac:dyDescent="0.35"/>
    <row r="25385" customFormat="1" x14ac:dyDescent="0.35"/>
    <row r="25386" customFormat="1" x14ac:dyDescent="0.35"/>
    <row r="25387" customFormat="1" x14ac:dyDescent="0.35"/>
    <row r="25388" customFormat="1" x14ac:dyDescent="0.35"/>
    <row r="25389" customFormat="1" x14ac:dyDescent="0.35"/>
    <row r="25390" customFormat="1" x14ac:dyDescent="0.35"/>
    <row r="25391" customFormat="1" x14ac:dyDescent="0.35"/>
    <row r="25392" customFormat="1" x14ac:dyDescent="0.35"/>
    <row r="25393" customFormat="1" x14ac:dyDescent="0.35"/>
    <row r="25394" customFormat="1" x14ac:dyDescent="0.35"/>
    <row r="25395" customFormat="1" x14ac:dyDescent="0.35"/>
    <row r="25396" customFormat="1" x14ac:dyDescent="0.35"/>
    <row r="25397" customFormat="1" x14ac:dyDescent="0.35"/>
    <row r="25398" customFormat="1" x14ac:dyDescent="0.35"/>
    <row r="25399" customFormat="1" x14ac:dyDescent="0.35"/>
    <row r="25400" customFormat="1" x14ac:dyDescent="0.35"/>
    <row r="25401" customFormat="1" x14ac:dyDescent="0.35"/>
    <row r="25402" customFormat="1" x14ac:dyDescent="0.35"/>
    <row r="25403" customFormat="1" x14ac:dyDescent="0.35"/>
    <row r="25404" customFormat="1" x14ac:dyDescent="0.35"/>
    <row r="25405" customFormat="1" x14ac:dyDescent="0.35"/>
    <row r="25406" customFormat="1" x14ac:dyDescent="0.35"/>
    <row r="25407" customFormat="1" x14ac:dyDescent="0.35"/>
    <row r="25408" customFormat="1" x14ac:dyDescent="0.35"/>
    <row r="25409" customFormat="1" x14ac:dyDescent="0.35"/>
    <row r="25410" customFormat="1" x14ac:dyDescent="0.35"/>
    <row r="25411" customFormat="1" x14ac:dyDescent="0.35"/>
    <row r="25412" customFormat="1" x14ac:dyDescent="0.35"/>
    <row r="25413" customFormat="1" x14ac:dyDescent="0.35"/>
    <row r="25414" customFormat="1" x14ac:dyDescent="0.35"/>
    <row r="25415" customFormat="1" x14ac:dyDescent="0.35"/>
    <row r="25416" customFormat="1" x14ac:dyDescent="0.35"/>
    <row r="25417" customFormat="1" x14ac:dyDescent="0.35"/>
    <row r="25418" customFormat="1" x14ac:dyDescent="0.35"/>
    <row r="25419" customFormat="1" x14ac:dyDescent="0.35"/>
    <row r="25420" customFormat="1" x14ac:dyDescent="0.35"/>
    <row r="25421" customFormat="1" x14ac:dyDescent="0.35"/>
    <row r="25422" customFormat="1" x14ac:dyDescent="0.35"/>
    <row r="25423" customFormat="1" x14ac:dyDescent="0.35"/>
    <row r="25424" customFormat="1" x14ac:dyDescent="0.35"/>
    <row r="25425" customFormat="1" x14ac:dyDescent="0.35"/>
    <row r="25426" customFormat="1" x14ac:dyDescent="0.35"/>
    <row r="25427" customFormat="1" x14ac:dyDescent="0.35"/>
    <row r="25428" customFormat="1" x14ac:dyDescent="0.35"/>
    <row r="25429" customFormat="1" x14ac:dyDescent="0.35"/>
    <row r="25430" customFormat="1" x14ac:dyDescent="0.35"/>
    <row r="25431" customFormat="1" x14ac:dyDescent="0.35"/>
    <row r="25432" customFormat="1" x14ac:dyDescent="0.35"/>
    <row r="25433" customFormat="1" x14ac:dyDescent="0.35"/>
    <row r="25434" customFormat="1" x14ac:dyDescent="0.35"/>
    <row r="25435" customFormat="1" x14ac:dyDescent="0.35"/>
    <row r="25436" customFormat="1" x14ac:dyDescent="0.35"/>
    <row r="25437" customFormat="1" x14ac:dyDescent="0.35"/>
    <row r="25438" customFormat="1" x14ac:dyDescent="0.35"/>
    <row r="25439" customFormat="1" x14ac:dyDescent="0.35"/>
    <row r="25440" customFormat="1" x14ac:dyDescent="0.35"/>
    <row r="25441" customFormat="1" x14ac:dyDescent="0.35"/>
    <row r="25442" customFormat="1" x14ac:dyDescent="0.35"/>
    <row r="25443" customFormat="1" x14ac:dyDescent="0.35"/>
    <row r="25444" customFormat="1" x14ac:dyDescent="0.35"/>
    <row r="25445" customFormat="1" x14ac:dyDescent="0.35"/>
    <row r="25446" customFormat="1" x14ac:dyDescent="0.35"/>
    <row r="25447" customFormat="1" x14ac:dyDescent="0.35"/>
    <row r="25448" customFormat="1" x14ac:dyDescent="0.35"/>
    <row r="25449" customFormat="1" x14ac:dyDescent="0.35"/>
    <row r="25450" customFormat="1" x14ac:dyDescent="0.35"/>
    <row r="25451" customFormat="1" x14ac:dyDescent="0.35"/>
    <row r="25452" customFormat="1" x14ac:dyDescent="0.35"/>
    <row r="25453" customFormat="1" x14ac:dyDescent="0.35"/>
    <row r="25454" customFormat="1" x14ac:dyDescent="0.35"/>
    <row r="25455" customFormat="1" x14ac:dyDescent="0.35"/>
    <row r="25456" customFormat="1" x14ac:dyDescent="0.35"/>
    <row r="25457" customFormat="1" x14ac:dyDescent="0.35"/>
    <row r="25458" customFormat="1" x14ac:dyDescent="0.35"/>
    <row r="25459" customFormat="1" x14ac:dyDescent="0.35"/>
    <row r="25460" customFormat="1" x14ac:dyDescent="0.35"/>
    <row r="25461" customFormat="1" x14ac:dyDescent="0.35"/>
    <row r="25462" customFormat="1" x14ac:dyDescent="0.35"/>
    <row r="25463" customFormat="1" x14ac:dyDescent="0.35"/>
    <row r="25464" customFormat="1" x14ac:dyDescent="0.35"/>
    <row r="25465" customFormat="1" x14ac:dyDescent="0.35"/>
    <row r="25466" customFormat="1" x14ac:dyDescent="0.35"/>
    <row r="25467" customFormat="1" x14ac:dyDescent="0.35"/>
    <row r="25468" customFormat="1" x14ac:dyDescent="0.35"/>
    <row r="25469" customFormat="1" x14ac:dyDescent="0.35"/>
    <row r="25470" customFormat="1" x14ac:dyDescent="0.35"/>
    <row r="25471" customFormat="1" x14ac:dyDescent="0.35"/>
    <row r="25472" customFormat="1" x14ac:dyDescent="0.35"/>
    <row r="25473" customFormat="1" x14ac:dyDescent="0.35"/>
    <row r="25474" customFormat="1" x14ac:dyDescent="0.35"/>
    <row r="25475" customFormat="1" x14ac:dyDescent="0.35"/>
    <row r="25476" customFormat="1" x14ac:dyDescent="0.35"/>
    <row r="25477" customFormat="1" x14ac:dyDescent="0.35"/>
    <row r="25478" customFormat="1" x14ac:dyDescent="0.35"/>
    <row r="25479" customFormat="1" x14ac:dyDescent="0.35"/>
    <row r="25480" customFormat="1" x14ac:dyDescent="0.35"/>
    <row r="25481" customFormat="1" x14ac:dyDescent="0.35"/>
    <row r="25482" customFormat="1" x14ac:dyDescent="0.35"/>
    <row r="25483" customFormat="1" x14ac:dyDescent="0.35"/>
    <row r="25484" customFormat="1" x14ac:dyDescent="0.35"/>
    <row r="25485" customFormat="1" x14ac:dyDescent="0.35"/>
    <row r="25486" customFormat="1" x14ac:dyDescent="0.35"/>
    <row r="25487" customFormat="1" x14ac:dyDescent="0.35"/>
    <row r="25488" customFormat="1" x14ac:dyDescent="0.35"/>
    <row r="25489" customFormat="1" x14ac:dyDescent="0.35"/>
    <row r="25490" customFormat="1" x14ac:dyDescent="0.35"/>
    <row r="25491" customFormat="1" x14ac:dyDescent="0.35"/>
    <row r="25492" customFormat="1" x14ac:dyDescent="0.35"/>
    <row r="25493" customFormat="1" x14ac:dyDescent="0.35"/>
    <row r="25494" customFormat="1" x14ac:dyDescent="0.35"/>
    <row r="25495" customFormat="1" x14ac:dyDescent="0.35"/>
    <row r="25496" customFormat="1" x14ac:dyDescent="0.35"/>
    <row r="25497" customFormat="1" x14ac:dyDescent="0.35"/>
    <row r="25498" customFormat="1" x14ac:dyDescent="0.35"/>
    <row r="25499" customFormat="1" x14ac:dyDescent="0.35"/>
    <row r="25500" customFormat="1" x14ac:dyDescent="0.35"/>
    <row r="25501" customFormat="1" x14ac:dyDescent="0.35"/>
    <row r="25502" customFormat="1" x14ac:dyDescent="0.35"/>
    <row r="25503" customFormat="1" x14ac:dyDescent="0.35"/>
    <row r="25504" customFormat="1" x14ac:dyDescent="0.35"/>
    <row r="25505" customFormat="1" x14ac:dyDescent="0.35"/>
    <row r="25506" customFormat="1" x14ac:dyDescent="0.35"/>
    <row r="25507" customFormat="1" x14ac:dyDescent="0.35"/>
    <row r="25508" customFormat="1" x14ac:dyDescent="0.35"/>
    <row r="25509" customFormat="1" x14ac:dyDescent="0.35"/>
    <row r="25510" customFormat="1" x14ac:dyDescent="0.35"/>
    <row r="25511" customFormat="1" x14ac:dyDescent="0.35"/>
    <row r="25512" customFormat="1" x14ac:dyDescent="0.35"/>
    <row r="25513" customFormat="1" x14ac:dyDescent="0.35"/>
    <row r="25514" customFormat="1" x14ac:dyDescent="0.35"/>
    <row r="25515" customFormat="1" x14ac:dyDescent="0.35"/>
    <row r="25516" customFormat="1" x14ac:dyDescent="0.35"/>
    <row r="25517" customFormat="1" x14ac:dyDescent="0.35"/>
    <row r="25518" customFormat="1" x14ac:dyDescent="0.35"/>
    <row r="25519" customFormat="1" x14ac:dyDescent="0.35"/>
    <row r="25520" customFormat="1" x14ac:dyDescent="0.35"/>
    <row r="25521" customFormat="1" x14ac:dyDescent="0.35"/>
    <row r="25522" customFormat="1" x14ac:dyDescent="0.35"/>
    <row r="25523" customFormat="1" x14ac:dyDescent="0.35"/>
    <row r="25524" customFormat="1" x14ac:dyDescent="0.35"/>
    <row r="25525" customFormat="1" x14ac:dyDescent="0.35"/>
    <row r="25526" customFormat="1" x14ac:dyDescent="0.35"/>
    <row r="25527" customFormat="1" x14ac:dyDescent="0.35"/>
    <row r="25528" customFormat="1" x14ac:dyDescent="0.35"/>
    <row r="25529" customFormat="1" x14ac:dyDescent="0.35"/>
    <row r="25530" customFormat="1" x14ac:dyDescent="0.35"/>
    <row r="25531" customFormat="1" x14ac:dyDescent="0.35"/>
    <row r="25532" customFormat="1" x14ac:dyDescent="0.35"/>
    <row r="25533" customFormat="1" x14ac:dyDescent="0.35"/>
    <row r="25534" customFormat="1" x14ac:dyDescent="0.35"/>
    <row r="25535" customFormat="1" x14ac:dyDescent="0.35"/>
    <row r="25536" customFormat="1" x14ac:dyDescent="0.35"/>
    <row r="25537" customFormat="1" x14ac:dyDescent="0.35"/>
    <row r="25538" customFormat="1" x14ac:dyDescent="0.35"/>
    <row r="25539" customFormat="1" x14ac:dyDescent="0.35"/>
    <row r="25540" customFormat="1" x14ac:dyDescent="0.35"/>
    <row r="25541" customFormat="1" x14ac:dyDescent="0.35"/>
    <row r="25542" customFormat="1" x14ac:dyDescent="0.35"/>
    <row r="25543" customFormat="1" x14ac:dyDescent="0.35"/>
    <row r="25544" customFormat="1" x14ac:dyDescent="0.35"/>
    <row r="25545" customFormat="1" x14ac:dyDescent="0.35"/>
    <row r="25546" customFormat="1" x14ac:dyDescent="0.35"/>
    <row r="25547" customFormat="1" x14ac:dyDescent="0.35"/>
    <row r="25548" customFormat="1" x14ac:dyDescent="0.35"/>
    <row r="25549" customFormat="1" x14ac:dyDescent="0.35"/>
    <row r="25550" customFormat="1" x14ac:dyDescent="0.35"/>
    <row r="25551" customFormat="1" x14ac:dyDescent="0.35"/>
    <row r="25552" customFormat="1" x14ac:dyDescent="0.35"/>
    <row r="25553" customFormat="1" x14ac:dyDescent="0.35"/>
    <row r="25554" customFormat="1" x14ac:dyDescent="0.35"/>
    <row r="25555" customFormat="1" x14ac:dyDescent="0.35"/>
    <row r="25556" customFormat="1" x14ac:dyDescent="0.35"/>
    <row r="25557" customFormat="1" x14ac:dyDescent="0.35"/>
    <row r="25558" customFormat="1" x14ac:dyDescent="0.35"/>
    <row r="25559" customFormat="1" x14ac:dyDescent="0.35"/>
    <row r="25560" customFormat="1" x14ac:dyDescent="0.35"/>
    <row r="25561" customFormat="1" x14ac:dyDescent="0.35"/>
    <row r="25562" customFormat="1" x14ac:dyDescent="0.35"/>
    <row r="25563" customFormat="1" x14ac:dyDescent="0.35"/>
    <row r="25564" customFormat="1" x14ac:dyDescent="0.35"/>
    <row r="25565" customFormat="1" x14ac:dyDescent="0.35"/>
    <row r="25566" customFormat="1" x14ac:dyDescent="0.35"/>
    <row r="25567" customFormat="1" x14ac:dyDescent="0.35"/>
    <row r="25568" customFormat="1" x14ac:dyDescent="0.35"/>
    <row r="25569" customFormat="1" x14ac:dyDescent="0.35"/>
    <row r="25570" customFormat="1" x14ac:dyDescent="0.35"/>
    <row r="25571" customFormat="1" x14ac:dyDescent="0.35"/>
    <row r="25572" customFormat="1" x14ac:dyDescent="0.35"/>
    <row r="25573" customFormat="1" x14ac:dyDescent="0.35"/>
    <row r="25574" customFormat="1" x14ac:dyDescent="0.35"/>
    <row r="25575" customFormat="1" x14ac:dyDescent="0.35"/>
    <row r="25576" customFormat="1" x14ac:dyDescent="0.35"/>
    <row r="25577" customFormat="1" x14ac:dyDescent="0.35"/>
    <row r="25578" customFormat="1" x14ac:dyDescent="0.35"/>
    <row r="25579" customFormat="1" x14ac:dyDescent="0.35"/>
    <row r="25580" customFormat="1" x14ac:dyDescent="0.35"/>
    <row r="25581" customFormat="1" x14ac:dyDescent="0.35"/>
    <row r="25582" customFormat="1" x14ac:dyDescent="0.35"/>
    <row r="25583" customFormat="1" x14ac:dyDescent="0.35"/>
    <row r="25584" customFormat="1" x14ac:dyDescent="0.35"/>
    <row r="25585" customFormat="1" x14ac:dyDescent="0.35"/>
    <row r="25586" customFormat="1" x14ac:dyDescent="0.35"/>
    <row r="25587" customFormat="1" x14ac:dyDescent="0.35"/>
    <row r="25588" customFormat="1" x14ac:dyDescent="0.35"/>
    <row r="25589" customFormat="1" x14ac:dyDescent="0.35"/>
    <row r="25590" customFormat="1" x14ac:dyDescent="0.35"/>
    <row r="25591" customFormat="1" x14ac:dyDescent="0.35"/>
    <row r="25592" customFormat="1" x14ac:dyDescent="0.35"/>
    <row r="25593" customFormat="1" x14ac:dyDescent="0.35"/>
    <row r="25594" customFormat="1" x14ac:dyDescent="0.35"/>
    <row r="25595" customFormat="1" x14ac:dyDescent="0.35"/>
    <row r="25596" customFormat="1" x14ac:dyDescent="0.35"/>
    <row r="25597" customFormat="1" x14ac:dyDescent="0.35"/>
    <row r="25598" customFormat="1" x14ac:dyDescent="0.35"/>
    <row r="25599" customFormat="1" x14ac:dyDescent="0.35"/>
    <row r="25600" customFormat="1" x14ac:dyDescent="0.35"/>
    <row r="25601" customFormat="1" x14ac:dyDescent="0.35"/>
    <row r="25602" customFormat="1" x14ac:dyDescent="0.35"/>
    <row r="25603" customFormat="1" x14ac:dyDescent="0.35"/>
    <row r="25604" customFormat="1" x14ac:dyDescent="0.35"/>
    <row r="25605" customFormat="1" x14ac:dyDescent="0.35"/>
    <row r="25606" customFormat="1" x14ac:dyDescent="0.35"/>
    <row r="25607" customFormat="1" x14ac:dyDescent="0.35"/>
    <row r="25608" customFormat="1" x14ac:dyDescent="0.35"/>
    <row r="25609" customFormat="1" x14ac:dyDescent="0.35"/>
    <row r="25610" customFormat="1" x14ac:dyDescent="0.35"/>
    <row r="25611" customFormat="1" x14ac:dyDescent="0.35"/>
    <row r="25612" customFormat="1" x14ac:dyDescent="0.35"/>
    <row r="25613" customFormat="1" x14ac:dyDescent="0.35"/>
    <row r="25614" customFormat="1" x14ac:dyDescent="0.35"/>
    <row r="25615" customFormat="1" x14ac:dyDescent="0.35"/>
    <row r="25616" customFormat="1" x14ac:dyDescent="0.35"/>
    <row r="25617" customFormat="1" x14ac:dyDescent="0.35"/>
    <row r="25618" customFormat="1" x14ac:dyDescent="0.35"/>
    <row r="25619" customFormat="1" x14ac:dyDescent="0.35"/>
    <row r="25620" customFormat="1" x14ac:dyDescent="0.35"/>
    <row r="25621" customFormat="1" x14ac:dyDescent="0.35"/>
    <row r="25622" customFormat="1" x14ac:dyDescent="0.35"/>
    <row r="25623" customFormat="1" x14ac:dyDescent="0.35"/>
    <row r="25624" customFormat="1" x14ac:dyDescent="0.35"/>
    <row r="25625" customFormat="1" x14ac:dyDescent="0.35"/>
    <row r="25626" customFormat="1" x14ac:dyDescent="0.35"/>
    <row r="25627" customFormat="1" x14ac:dyDescent="0.35"/>
    <row r="25628" customFormat="1" x14ac:dyDescent="0.35"/>
    <row r="25629" customFormat="1" x14ac:dyDescent="0.35"/>
    <row r="25630" customFormat="1" x14ac:dyDescent="0.35"/>
    <row r="25631" customFormat="1" x14ac:dyDescent="0.35"/>
    <row r="25632" customFormat="1" x14ac:dyDescent="0.35"/>
    <row r="25633" customFormat="1" x14ac:dyDescent="0.35"/>
    <row r="25634" customFormat="1" x14ac:dyDescent="0.35"/>
    <row r="25635" customFormat="1" x14ac:dyDescent="0.35"/>
    <row r="25636" customFormat="1" x14ac:dyDescent="0.35"/>
    <row r="25637" customFormat="1" x14ac:dyDescent="0.35"/>
    <row r="25638" customFormat="1" x14ac:dyDescent="0.35"/>
    <row r="25639" customFormat="1" x14ac:dyDescent="0.35"/>
    <row r="25640" customFormat="1" x14ac:dyDescent="0.35"/>
    <row r="25641" customFormat="1" x14ac:dyDescent="0.35"/>
    <row r="25642" customFormat="1" x14ac:dyDescent="0.35"/>
    <row r="25643" customFormat="1" x14ac:dyDescent="0.35"/>
    <row r="25644" customFormat="1" x14ac:dyDescent="0.35"/>
    <row r="25645" customFormat="1" x14ac:dyDescent="0.35"/>
    <row r="25646" customFormat="1" x14ac:dyDescent="0.35"/>
    <row r="25647" customFormat="1" x14ac:dyDescent="0.35"/>
    <row r="25648" customFormat="1" x14ac:dyDescent="0.35"/>
    <row r="25649" customFormat="1" x14ac:dyDescent="0.35"/>
    <row r="25650" customFormat="1" x14ac:dyDescent="0.35"/>
    <row r="25651" customFormat="1" x14ac:dyDescent="0.35"/>
    <row r="25652" customFormat="1" x14ac:dyDescent="0.35"/>
    <row r="25653" customFormat="1" x14ac:dyDescent="0.35"/>
    <row r="25654" customFormat="1" x14ac:dyDescent="0.35"/>
    <row r="25655" customFormat="1" x14ac:dyDescent="0.35"/>
    <row r="25656" customFormat="1" x14ac:dyDescent="0.35"/>
    <row r="25657" customFormat="1" x14ac:dyDescent="0.35"/>
    <row r="25658" customFormat="1" x14ac:dyDescent="0.35"/>
    <row r="25659" customFormat="1" x14ac:dyDescent="0.35"/>
    <row r="25660" customFormat="1" x14ac:dyDescent="0.35"/>
    <row r="25661" customFormat="1" x14ac:dyDescent="0.35"/>
    <row r="25662" customFormat="1" x14ac:dyDescent="0.35"/>
    <row r="25663" customFormat="1" x14ac:dyDescent="0.35"/>
    <row r="25664" customFormat="1" x14ac:dyDescent="0.35"/>
    <row r="25665" customFormat="1" x14ac:dyDescent="0.35"/>
    <row r="25666" customFormat="1" x14ac:dyDescent="0.35"/>
    <row r="25667" customFormat="1" x14ac:dyDescent="0.35"/>
    <row r="25668" customFormat="1" x14ac:dyDescent="0.35"/>
    <row r="25669" customFormat="1" x14ac:dyDescent="0.35"/>
    <row r="25670" customFormat="1" x14ac:dyDescent="0.35"/>
    <row r="25671" customFormat="1" x14ac:dyDescent="0.35"/>
    <row r="25672" customFormat="1" x14ac:dyDescent="0.35"/>
    <row r="25673" customFormat="1" x14ac:dyDescent="0.35"/>
    <row r="25674" customFormat="1" x14ac:dyDescent="0.35"/>
    <row r="25675" customFormat="1" x14ac:dyDescent="0.35"/>
    <row r="25676" customFormat="1" x14ac:dyDescent="0.35"/>
    <row r="25677" customFormat="1" x14ac:dyDescent="0.35"/>
    <row r="25678" customFormat="1" x14ac:dyDescent="0.35"/>
    <row r="25679" customFormat="1" x14ac:dyDescent="0.35"/>
    <row r="25680" customFormat="1" x14ac:dyDescent="0.35"/>
    <row r="25681" customFormat="1" x14ac:dyDescent="0.35"/>
    <row r="25682" customFormat="1" x14ac:dyDescent="0.35"/>
    <row r="25683" customFormat="1" x14ac:dyDescent="0.35"/>
    <row r="25684" customFormat="1" x14ac:dyDescent="0.35"/>
    <row r="25685" customFormat="1" x14ac:dyDescent="0.35"/>
    <row r="25686" customFormat="1" x14ac:dyDescent="0.35"/>
    <row r="25687" customFormat="1" x14ac:dyDescent="0.35"/>
    <row r="25688" customFormat="1" x14ac:dyDescent="0.35"/>
    <row r="25689" customFormat="1" x14ac:dyDescent="0.35"/>
    <row r="25690" customFormat="1" x14ac:dyDescent="0.35"/>
    <row r="25691" customFormat="1" x14ac:dyDescent="0.35"/>
    <row r="25692" customFormat="1" x14ac:dyDescent="0.35"/>
    <row r="25693" customFormat="1" x14ac:dyDescent="0.35"/>
    <row r="25694" customFormat="1" x14ac:dyDescent="0.35"/>
    <row r="25695" customFormat="1" x14ac:dyDescent="0.35"/>
    <row r="25696" customFormat="1" x14ac:dyDescent="0.35"/>
    <row r="25697" customFormat="1" x14ac:dyDescent="0.35"/>
    <row r="25698" customFormat="1" x14ac:dyDescent="0.35"/>
    <row r="25699" customFormat="1" x14ac:dyDescent="0.35"/>
    <row r="25700" customFormat="1" x14ac:dyDescent="0.35"/>
    <row r="25701" customFormat="1" x14ac:dyDescent="0.35"/>
    <row r="25702" customFormat="1" x14ac:dyDescent="0.35"/>
    <row r="25703" customFormat="1" x14ac:dyDescent="0.35"/>
    <row r="25704" customFormat="1" x14ac:dyDescent="0.35"/>
    <row r="25705" customFormat="1" x14ac:dyDescent="0.35"/>
    <row r="25706" customFormat="1" x14ac:dyDescent="0.35"/>
    <row r="25707" customFormat="1" x14ac:dyDescent="0.35"/>
    <row r="25708" customFormat="1" x14ac:dyDescent="0.35"/>
    <row r="25709" customFormat="1" x14ac:dyDescent="0.35"/>
    <row r="25710" customFormat="1" x14ac:dyDescent="0.35"/>
    <row r="25711" customFormat="1" x14ac:dyDescent="0.35"/>
    <row r="25712" customFormat="1" x14ac:dyDescent="0.35"/>
    <row r="25713" customFormat="1" x14ac:dyDescent="0.35"/>
    <row r="25714" customFormat="1" x14ac:dyDescent="0.35"/>
    <row r="25715" customFormat="1" x14ac:dyDescent="0.35"/>
    <row r="25716" customFormat="1" x14ac:dyDescent="0.35"/>
    <row r="25717" customFormat="1" x14ac:dyDescent="0.35"/>
    <row r="25718" customFormat="1" x14ac:dyDescent="0.35"/>
    <row r="25719" customFormat="1" x14ac:dyDescent="0.35"/>
    <row r="25720" customFormat="1" x14ac:dyDescent="0.35"/>
    <row r="25721" customFormat="1" x14ac:dyDescent="0.35"/>
    <row r="25722" customFormat="1" x14ac:dyDescent="0.35"/>
    <row r="25723" customFormat="1" x14ac:dyDescent="0.35"/>
    <row r="25724" customFormat="1" x14ac:dyDescent="0.35"/>
    <row r="25725" customFormat="1" x14ac:dyDescent="0.35"/>
    <row r="25726" customFormat="1" x14ac:dyDescent="0.35"/>
    <row r="25727" customFormat="1" x14ac:dyDescent="0.35"/>
    <row r="25728" customFormat="1" x14ac:dyDescent="0.35"/>
    <row r="25729" customFormat="1" x14ac:dyDescent="0.35"/>
    <row r="25730" customFormat="1" x14ac:dyDescent="0.35"/>
    <row r="25731" customFormat="1" x14ac:dyDescent="0.35"/>
    <row r="25732" customFormat="1" x14ac:dyDescent="0.35"/>
    <row r="25733" customFormat="1" x14ac:dyDescent="0.35"/>
    <row r="25734" customFormat="1" x14ac:dyDescent="0.35"/>
    <row r="25735" customFormat="1" x14ac:dyDescent="0.35"/>
    <row r="25736" customFormat="1" x14ac:dyDescent="0.35"/>
    <row r="25737" customFormat="1" x14ac:dyDescent="0.35"/>
    <row r="25738" customFormat="1" x14ac:dyDescent="0.35"/>
    <row r="25739" customFormat="1" x14ac:dyDescent="0.35"/>
    <row r="25740" customFormat="1" x14ac:dyDescent="0.35"/>
    <row r="25741" customFormat="1" x14ac:dyDescent="0.35"/>
    <row r="25742" customFormat="1" x14ac:dyDescent="0.35"/>
    <row r="25743" customFormat="1" x14ac:dyDescent="0.35"/>
    <row r="25744" customFormat="1" x14ac:dyDescent="0.35"/>
    <row r="25745" customFormat="1" x14ac:dyDescent="0.35"/>
    <row r="25746" customFormat="1" x14ac:dyDescent="0.35"/>
    <row r="25747" customFormat="1" x14ac:dyDescent="0.35"/>
    <row r="25748" customFormat="1" x14ac:dyDescent="0.35"/>
    <row r="25749" customFormat="1" x14ac:dyDescent="0.35"/>
    <row r="25750" customFormat="1" x14ac:dyDescent="0.35"/>
    <row r="25751" customFormat="1" x14ac:dyDescent="0.35"/>
    <row r="25752" customFormat="1" x14ac:dyDescent="0.35"/>
    <row r="25753" customFormat="1" x14ac:dyDescent="0.35"/>
    <row r="25754" customFormat="1" x14ac:dyDescent="0.35"/>
    <row r="25755" customFormat="1" x14ac:dyDescent="0.35"/>
    <row r="25756" customFormat="1" x14ac:dyDescent="0.35"/>
    <row r="25757" customFormat="1" x14ac:dyDescent="0.35"/>
    <row r="25758" customFormat="1" x14ac:dyDescent="0.35"/>
    <row r="25759" customFormat="1" x14ac:dyDescent="0.35"/>
    <row r="25760" customFormat="1" x14ac:dyDescent="0.35"/>
    <row r="25761" customFormat="1" x14ac:dyDescent="0.35"/>
    <row r="25762" customFormat="1" x14ac:dyDescent="0.35"/>
    <row r="25763" customFormat="1" x14ac:dyDescent="0.35"/>
    <row r="25764" customFormat="1" x14ac:dyDescent="0.35"/>
    <row r="25765" customFormat="1" x14ac:dyDescent="0.35"/>
    <row r="25766" customFormat="1" x14ac:dyDescent="0.35"/>
    <row r="25767" customFormat="1" x14ac:dyDescent="0.35"/>
    <row r="25768" customFormat="1" x14ac:dyDescent="0.35"/>
    <row r="25769" customFormat="1" x14ac:dyDescent="0.35"/>
    <row r="25770" customFormat="1" x14ac:dyDescent="0.35"/>
    <row r="25771" customFormat="1" x14ac:dyDescent="0.35"/>
    <row r="25772" customFormat="1" x14ac:dyDescent="0.35"/>
    <row r="25773" customFormat="1" x14ac:dyDescent="0.35"/>
    <row r="25774" customFormat="1" x14ac:dyDescent="0.35"/>
    <row r="25775" customFormat="1" x14ac:dyDescent="0.35"/>
    <row r="25776" customFormat="1" x14ac:dyDescent="0.35"/>
    <row r="25777" customFormat="1" x14ac:dyDescent="0.35"/>
    <row r="25778" customFormat="1" x14ac:dyDescent="0.35"/>
    <row r="25779" customFormat="1" x14ac:dyDescent="0.35"/>
    <row r="25780" customFormat="1" x14ac:dyDescent="0.35"/>
    <row r="25781" customFormat="1" x14ac:dyDescent="0.35"/>
    <row r="25782" customFormat="1" x14ac:dyDescent="0.35"/>
    <row r="25783" customFormat="1" x14ac:dyDescent="0.35"/>
    <row r="25784" customFormat="1" x14ac:dyDescent="0.35"/>
    <row r="25785" customFormat="1" x14ac:dyDescent="0.35"/>
    <row r="25786" customFormat="1" x14ac:dyDescent="0.35"/>
    <row r="25787" customFormat="1" x14ac:dyDescent="0.35"/>
    <row r="25788" customFormat="1" x14ac:dyDescent="0.35"/>
    <row r="25789" customFormat="1" x14ac:dyDescent="0.35"/>
    <row r="25790" customFormat="1" x14ac:dyDescent="0.35"/>
    <row r="25791" customFormat="1" x14ac:dyDescent="0.35"/>
    <row r="25792" customFormat="1" x14ac:dyDescent="0.35"/>
    <row r="25793" customFormat="1" x14ac:dyDescent="0.35"/>
    <row r="25794" customFormat="1" x14ac:dyDescent="0.35"/>
    <row r="25795" customFormat="1" x14ac:dyDescent="0.35"/>
    <row r="25796" customFormat="1" x14ac:dyDescent="0.35"/>
    <row r="25797" customFormat="1" x14ac:dyDescent="0.35"/>
    <row r="25798" customFormat="1" x14ac:dyDescent="0.35"/>
    <row r="25799" customFormat="1" x14ac:dyDescent="0.35"/>
    <row r="25800" customFormat="1" x14ac:dyDescent="0.35"/>
    <row r="25801" customFormat="1" x14ac:dyDescent="0.35"/>
    <row r="25802" customFormat="1" x14ac:dyDescent="0.35"/>
    <row r="25803" customFormat="1" x14ac:dyDescent="0.35"/>
    <row r="25804" customFormat="1" x14ac:dyDescent="0.35"/>
    <row r="25805" customFormat="1" x14ac:dyDescent="0.35"/>
    <row r="25806" customFormat="1" x14ac:dyDescent="0.35"/>
    <row r="25807" customFormat="1" x14ac:dyDescent="0.35"/>
    <row r="25808" customFormat="1" x14ac:dyDescent="0.35"/>
    <row r="25809" customFormat="1" x14ac:dyDescent="0.35"/>
    <row r="25810" customFormat="1" x14ac:dyDescent="0.35"/>
    <row r="25811" customFormat="1" x14ac:dyDescent="0.35"/>
    <row r="25812" customFormat="1" x14ac:dyDescent="0.35"/>
    <row r="25813" customFormat="1" x14ac:dyDescent="0.35"/>
    <row r="25814" customFormat="1" x14ac:dyDescent="0.35"/>
    <row r="25815" customFormat="1" x14ac:dyDescent="0.35"/>
    <row r="25816" customFormat="1" x14ac:dyDescent="0.35"/>
    <row r="25817" customFormat="1" x14ac:dyDescent="0.35"/>
    <row r="25818" customFormat="1" x14ac:dyDescent="0.35"/>
    <row r="25819" customFormat="1" x14ac:dyDescent="0.35"/>
    <row r="25820" customFormat="1" x14ac:dyDescent="0.35"/>
    <row r="25821" customFormat="1" x14ac:dyDescent="0.35"/>
    <row r="25822" customFormat="1" x14ac:dyDescent="0.35"/>
    <row r="25823" customFormat="1" x14ac:dyDescent="0.35"/>
    <row r="25824" customFormat="1" x14ac:dyDescent="0.35"/>
    <row r="25825" customFormat="1" x14ac:dyDescent="0.35"/>
    <row r="25826" customFormat="1" x14ac:dyDescent="0.35"/>
    <row r="25827" customFormat="1" x14ac:dyDescent="0.35"/>
    <row r="25828" customFormat="1" x14ac:dyDescent="0.35"/>
    <row r="25829" customFormat="1" x14ac:dyDescent="0.35"/>
    <row r="25830" customFormat="1" x14ac:dyDescent="0.35"/>
    <row r="25831" customFormat="1" x14ac:dyDescent="0.35"/>
    <row r="25832" customFormat="1" x14ac:dyDescent="0.35"/>
    <row r="25833" customFormat="1" x14ac:dyDescent="0.35"/>
    <row r="25834" customFormat="1" x14ac:dyDescent="0.35"/>
    <row r="25835" customFormat="1" x14ac:dyDescent="0.35"/>
    <row r="25836" customFormat="1" x14ac:dyDescent="0.35"/>
    <row r="25837" customFormat="1" x14ac:dyDescent="0.35"/>
    <row r="25838" customFormat="1" x14ac:dyDescent="0.35"/>
    <row r="25839" customFormat="1" x14ac:dyDescent="0.35"/>
    <row r="25840" customFormat="1" x14ac:dyDescent="0.35"/>
    <row r="25841" customFormat="1" x14ac:dyDescent="0.35"/>
    <row r="25842" customFormat="1" x14ac:dyDescent="0.35"/>
    <row r="25843" customFormat="1" x14ac:dyDescent="0.35"/>
    <row r="25844" customFormat="1" x14ac:dyDescent="0.35"/>
    <row r="25845" customFormat="1" x14ac:dyDescent="0.35"/>
    <row r="25846" customFormat="1" x14ac:dyDescent="0.35"/>
    <row r="25847" customFormat="1" x14ac:dyDescent="0.35"/>
    <row r="25848" customFormat="1" x14ac:dyDescent="0.35"/>
    <row r="25849" customFormat="1" x14ac:dyDescent="0.35"/>
    <row r="25850" customFormat="1" x14ac:dyDescent="0.35"/>
    <row r="25851" customFormat="1" x14ac:dyDescent="0.35"/>
    <row r="25852" customFormat="1" x14ac:dyDescent="0.35"/>
    <row r="25853" customFormat="1" x14ac:dyDescent="0.35"/>
    <row r="25854" customFormat="1" x14ac:dyDescent="0.35"/>
    <row r="25855" customFormat="1" x14ac:dyDescent="0.35"/>
    <row r="25856" customFormat="1" x14ac:dyDescent="0.35"/>
    <row r="25857" customFormat="1" x14ac:dyDescent="0.35"/>
    <row r="25858" customFormat="1" x14ac:dyDescent="0.35"/>
    <row r="25859" customFormat="1" x14ac:dyDescent="0.35"/>
    <row r="25860" customFormat="1" x14ac:dyDescent="0.35"/>
    <row r="25861" customFormat="1" x14ac:dyDescent="0.35"/>
    <row r="25862" customFormat="1" x14ac:dyDescent="0.35"/>
    <row r="25863" customFormat="1" x14ac:dyDescent="0.35"/>
    <row r="25864" customFormat="1" x14ac:dyDescent="0.35"/>
    <row r="25865" customFormat="1" x14ac:dyDescent="0.35"/>
    <row r="25866" customFormat="1" x14ac:dyDescent="0.35"/>
    <row r="25867" customFormat="1" x14ac:dyDescent="0.35"/>
    <row r="25868" customFormat="1" x14ac:dyDescent="0.35"/>
    <row r="25869" customFormat="1" x14ac:dyDescent="0.35"/>
    <row r="25870" customFormat="1" x14ac:dyDescent="0.35"/>
    <row r="25871" customFormat="1" x14ac:dyDescent="0.35"/>
    <row r="25872" customFormat="1" x14ac:dyDescent="0.35"/>
    <row r="25873" customFormat="1" x14ac:dyDescent="0.35"/>
    <row r="25874" customFormat="1" x14ac:dyDescent="0.35"/>
    <row r="25875" customFormat="1" x14ac:dyDescent="0.35"/>
    <row r="25876" customFormat="1" x14ac:dyDescent="0.35"/>
    <row r="25877" customFormat="1" x14ac:dyDescent="0.35"/>
    <row r="25878" customFormat="1" x14ac:dyDescent="0.35"/>
    <row r="25879" customFormat="1" x14ac:dyDescent="0.35"/>
    <row r="25880" customFormat="1" x14ac:dyDescent="0.35"/>
    <row r="25881" customFormat="1" x14ac:dyDescent="0.35"/>
    <row r="25882" customFormat="1" x14ac:dyDescent="0.35"/>
    <row r="25883" customFormat="1" x14ac:dyDescent="0.35"/>
    <row r="25884" customFormat="1" x14ac:dyDescent="0.35"/>
    <row r="25885" customFormat="1" x14ac:dyDescent="0.35"/>
    <row r="25886" customFormat="1" x14ac:dyDescent="0.35"/>
    <row r="25887" customFormat="1" x14ac:dyDescent="0.35"/>
    <row r="25888" customFormat="1" x14ac:dyDescent="0.35"/>
    <row r="25889" customFormat="1" x14ac:dyDescent="0.35"/>
    <row r="25890" customFormat="1" x14ac:dyDescent="0.35"/>
    <row r="25891" customFormat="1" x14ac:dyDescent="0.35"/>
    <row r="25892" customFormat="1" x14ac:dyDescent="0.35"/>
    <row r="25893" customFormat="1" x14ac:dyDescent="0.35"/>
    <row r="25894" customFormat="1" x14ac:dyDescent="0.35"/>
    <row r="25895" customFormat="1" x14ac:dyDescent="0.35"/>
    <row r="25896" customFormat="1" x14ac:dyDescent="0.35"/>
    <row r="25897" customFormat="1" x14ac:dyDescent="0.35"/>
    <row r="25898" customFormat="1" x14ac:dyDescent="0.35"/>
    <row r="25899" customFormat="1" x14ac:dyDescent="0.35"/>
    <row r="25900" customFormat="1" x14ac:dyDescent="0.35"/>
    <row r="25901" customFormat="1" x14ac:dyDescent="0.35"/>
    <row r="25902" customFormat="1" x14ac:dyDescent="0.35"/>
    <row r="25903" customFormat="1" x14ac:dyDescent="0.35"/>
    <row r="25904" customFormat="1" x14ac:dyDescent="0.35"/>
    <row r="25905" customFormat="1" x14ac:dyDescent="0.35"/>
    <row r="25906" customFormat="1" x14ac:dyDescent="0.35"/>
    <row r="25907" customFormat="1" x14ac:dyDescent="0.35"/>
    <row r="25908" customFormat="1" x14ac:dyDescent="0.35"/>
    <row r="25909" customFormat="1" x14ac:dyDescent="0.35"/>
    <row r="25910" customFormat="1" x14ac:dyDescent="0.35"/>
    <row r="25911" customFormat="1" x14ac:dyDescent="0.35"/>
    <row r="25912" customFormat="1" x14ac:dyDescent="0.35"/>
    <row r="25913" customFormat="1" x14ac:dyDescent="0.35"/>
    <row r="25914" customFormat="1" x14ac:dyDescent="0.35"/>
    <row r="25915" customFormat="1" x14ac:dyDescent="0.35"/>
    <row r="25916" customFormat="1" x14ac:dyDescent="0.35"/>
    <row r="25917" customFormat="1" x14ac:dyDescent="0.35"/>
    <row r="25918" customFormat="1" x14ac:dyDescent="0.35"/>
    <row r="25919" customFormat="1" x14ac:dyDescent="0.35"/>
    <row r="25920" customFormat="1" x14ac:dyDescent="0.35"/>
    <row r="25921" customFormat="1" x14ac:dyDescent="0.35"/>
    <row r="25922" customFormat="1" x14ac:dyDescent="0.35"/>
    <row r="25923" customFormat="1" x14ac:dyDescent="0.35"/>
    <row r="25924" customFormat="1" x14ac:dyDescent="0.35"/>
    <row r="25925" customFormat="1" x14ac:dyDescent="0.35"/>
    <row r="25926" customFormat="1" x14ac:dyDescent="0.35"/>
    <row r="25927" customFormat="1" x14ac:dyDescent="0.35"/>
    <row r="25928" customFormat="1" x14ac:dyDescent="0.35"/>
    <row r="25929" customFormat="1" x14ac:dyDescent="0.35"/>
    <row r="25930" customFormat="1" x14ac:dyDescent="0.35"/>
    <row r="25931" customFormat="1" x14ac:dyDescent="0.35"/>
    <row r="25932" customFormat="1" x14ac:dyDescent="0.35"/>
    <row r="25933" customFormat="1" x14ac:dyDescent="0.35"/>
    <row r="25934" customFormat="1" x14ac:dyDescent="0.35"/>
    <row r="25935" customFormat="1" x14ac:dyDescent="0.35"/>
    <row r="25936" customFormat="1" x14ac:dyDescent="0.35"/>
    <row r="25937" customFormat="1" x14ac:dyDescent="0.35"/>
    <row r="25938" customFormat="1" x14ac:dyDescent="0.35"/>
    <row r="25939" customFormat="1" x14ac:dyDescent="0.35"/>
    <row r="25940" customFormat="1" x14ac:dyDescent="0.35"/>
    <row r="25941" customFormat="1" x14ac:dyDescent="0.35"/>
    <row r="25942" customFormat="1" x14ac:dyDescent="0.35"/>
    <row r="25943" customFormat="1" x14ac:dyDescent="0.35"/>
    <row r="25944" customFormat="1" x14ac:dyDescent="0.35"/>
    <row r="25945" customFormat="1" x14ac:dyDescent="0.35"/>
    <row r="25946" customFormat="1" x14ac:dyDescent="0.35"/>
    <row r="25947" customFormat="1" x14ac:dyDescent="0.35"/>
    <row r="25948" customFormat="1" x14ac:dyDescent="0.35"/>
    <row r="25949" customFormat="1" x14ac:dyDescent="0.35"/>
    <row r="25950" customFormat="1" x14ac:dyDescent="0.35"/>
    <row r="25951" customFormat="1" x14ac:dyDescent="0.35"/>
    <row r="25952" customFormat="1" x14ac:dyDescent="0.35"/>
    <row r="25953" customFormat="1" x14ac:dyDescent="0.35"/>
    <row r="25954" customFormat="1" x14ac:dyDescent="0.35"/>
    <row r="25955" customFormat="1" x14ac:dyDescent="0.35"/>
    <row r="25956" customFormat="1" x14ac:dyDescent="0.35"/>
    <row r="25957" customFormat="1" x14ac:dyDescent="0.35"/>
    <row r="25958" customFormat="1" x14ac:dyDescent="0.35"/>
    <row r="25959" customFormat="1" x14ac:dyDescent="0.35"/>
    <row r="25960" customFormat="1" x14ac:dyDescent="0.35"/>
    <row r="25961" customFormat="1" x14ac:dyDescent="0.35"/>
    <row r="25962" customFormat="1" x14ac:dyDescent="0.35"/>
    <row r="25963" customFormat="1" x14ac:dyDescent="0.35"/>
    <row r="25964" customFormat="1" x14ac:dyDescent="0.35"/>
    <row r="25965" customFormat="1" x14ac:dyDescent="0.35"/>
    <row r="25966" customFormat="1" x14ac:dyDescent="0.35"/>
    <row r="25967" customFormat="1" x14ac:dyDescent="0.35"/>
    <row r="25968" customFormat="1" x14ac:dyDescent="0.35"/>
    <row r="25969" customFormat="1" x14ac:dyDescent="0.35"/>
    <row r="25970" customFormat="1" x14ac:dyDescent="0.35"/>
    <row r="25971" customFormat="1" x14ac:dyDescent="0.35"/>
    <row r="25972" customFormat="1" x14ac:dyDescent="0.35"/>
    <row r="25973" customFormat="1" x14ac:dyDescent="0.35"/>
    <row r="25974" customFormat="1" x14ac:dyDescent="0.35"/>
    <row r="25975" customFormat="1" x14ac:dyDescent="0.35"/>
    <row r="25976" customFormat="1" x14ac:dyDescent="0.35"/>
    <row r="25977" customFormat="1" x14ac:dyDescent="0.35"/>
    <row r="25978" customFormat="1" x14ac:dyDescent="0.35"/>
    <row r="25979" customFormat="1" x14ac:dyDescent="0.35"/>
    <row r="25980" customFormat="1" x14ac:dyDescent="0.35"/>
    <row r="25981" customFormat="1" x14ac:dyDescent="0.35"/>
    <row r="25982" customFormat="1" x14ac:dyDescent="0.35"/>
    <row r="25983" customFormat="1" x14ac:dyDescent="0.35"/>
    <row r="25984" customFormat="1" x14ac:dyDescent="0.35"/>
    <row r="25985" customFormat="1" x14ac:dyDescent="0.35"/>
    <row r="25986" customFormat="1" x14ac:dyDescent="0.35"/>
    <row r="25987" customFormat="1" x14ac:dyDescent="0.35"/>
    <row r="25988" customFormat="1" x14ac:dyDescent="0.35"/>
    <row r="25989" customFormat="1" x14ac:dyDescent="0.35"/>
    <row r="25990" customFormat="1" x14ac:dyDescent="0.35"/>
    <row r="25991" customFormat="1" x14ac:dyDescent="0.35"/>
    <row r="25992" customFormat="1" x14ac:dyDescent="0.35"/>
    <row r="25993" customFormat="1" x14ac:dyDescent="0.35"/>
    <row r="25994" customFormat="1" x14ac:dyDescent="0.35"/>
    <row r="25995" customFormat="1" x14ac:dyDescent="0.35"/>
    <row r="25996" customFormat="1" x14ac:dyDescent="0.35"/>
    <row r="25997" customFormat="1" x14ac:dyDescent="0.35"/>
    <row r="25998" customFormat="1" x14ac:dyDescent="0.35"/>
    <row r="25999" customFormat="1" x14ac:dyDescent="0.35"/>
    <row r="26000" customFormat="1" x14ac:dyDescent="0.35"/>
    <row r="26001" customFormat="1" x14ac:dyDescent="0.35"/>
    <row r="26002" customFormat="1" x14ac:dyDescent="0.35"/>
    <row r="26003" customFormat="1" x14ac:dyDescent="0.35"/>
    <row r="26004" customFormat="1" x14ac:dyDescent="0.35"/>
    <row r="26005" customFormat="1" x14ac:dyDescent="0.35"/>
    <row r="26006" customFormat="1" x14ac:dyDescent="0.35"/>
    <row r="26007" customFormat="1" x14ac:dyDescent="0.35"/>
    <row r="26008" customFormat="1" x14ac:dyDescent="0.35"/>
    <row r="26009" customFormat="1" x14ac:dyDescent="0.35"/>
    <row r="26010" customFormat="1" x14ac:dyDescent="0.35"/>
    <row r="26011" customFormat="1" x14ac:dyDescent="0.35"/>
    <row r="26012" customFormat="1" x14ac:dyDescent="0.35"/>
    <row r="26013" customFormat="1" x14ac:dyDescent="0.35"/>
    <row r="26014" customFormat="1" x14ac:dyDescent="0.35"/>
    <row r="26015" customFormat="1" x14ac:dyDescent="0.35"/>
    <row r="26016" customFormat="1" x14ac:dyDescent="0.35"/>
    <row r="26017" customFormat="1" x14ac:dyDescent="0.35"/>
    <row r="26018" customFormat="1" x14ac:dyDescent="0.35"/>
    <row r="26019" customFormat="1" x14ac:dyDescent="0.35"/>
    <row r="26020" customFormat="1" x14ac:dyDescent="0.35"/>
    <row r="26021" customFormat="1" x14ac:dyDescent="0.35"/>
    <row r="26022" customFormat="1" x14ac:dyDescent="0.35"/>
    <row r="26023" customFormat="1" x14ac:dyDescent="0.35"/>
    <row r="26024" customFormat="1" x14ac:dyDescent="0.35"/>
    <row r="26025" customFormat="1" x14ac:dyDescent="0.35"/>
    <row r="26026" customFormat="1" x14ac:dyDescent="0.35"/>
    <row r="26027" customFormat="1" x14ac:dyDescent="0.35"/>
    <row r="26028" customFormat="1" x14ac:dyDescent="0.35"/>
    <row r="26029" customFormat="1" x14ac:dyDescent="0.35"/>
    <row r="26030" customFormat="1" x14ac:dyDescent="0.35"/>
    <row r="26031" customFormat="1" x14ac:dyDescent="0.35"/>
    <row r="26032" customFormat="1" x14ac:dyDescent="0.35"/>
    <row r="26033" customFormat="1" x14ac:dyDescent="0.35"/>
    <row r="26034" customFormat="1" x14ac:dyDescent="0.35"/>
    <row r="26035" customFormat="1" x14ac:dyDescent="0.35"/>
    <row r="26036" customFormat="1" x14ac:dyDescent="0.35"/>
    <row r="26037" customFormat="1" x14ac:dyDescent="0.35"/>
    <row r="26038" customFormat="1" x14ac:dyDescent="0.35"/>
    <row r="26039" customFormat="1" x14ac:dyDescent="0.35"/>
    <row r="26040" customFormat="1" x14ac:dyDescent="0.35"/>
    <row r="26041" customFormat="1" x14ac:dyDescent="0.35"/>
    <row r="26042" customFormat="1" x14ac:dyDescent="0.35"/>
    <row r="26043" customFormat="1" x14ac:dyDescent="0.35"/>
    <row r="26044" customFormat="1" x14ac:dyDescent="0.35"/>
    <row r="26045" customFormat="1" x14ac:dyDescent="0.35"/>
    <row r="26046" customFormat="1" x14ac:dyDescent="0.35"/>
    <row r="26047" customFormat="1" x14ac:dyDescent="0.35"/>
    <row r="26048" customFormat="1" x14ac:dyDescent="0.35"/>
    <row r="26049" customFormat="1" x14ac:dyDescent="0.35"/>
    <row r="26050" customFormat="1" x14ac:dyDescent="0.35"/>
    <row r="26051" customFormat="1" x14ac:dyDescent="0.35"/>
    <row r="26052" customFormat="1" x14ac:dyDescent="0.35"/>
    <row r="26053" customFormat="1" x14ac:dyDescent="0.35"/>
    <row r="26054" customFormat="1" x14ac:dyDescent="0.35"/>
    <row r="26055" customFormat="1" x14ac:dyDescent="0.35"/>
    <row r="26056" customFormat="1" x14ac:dyDescent="0.35"/>
    <row r="26057" customFormat="1" x14ac:dyDescent="0.35"/>
    <row r="26058" customFormat="1" x14ac:dyDescent="0.35"/>
    <row r="26059" customFormat="1" x14ac:dyDescent="0.35"/>
    <row r="26060" customFormat="1" x14ac:dyDescent="0.35"/>
    <row r="26061" customFormat="1" x14ac:dyDescent="0.35"/>
    <row r="26062" customFormat="1" x14ac:dyDescent="0.35"/>
    <row r="26063" customFormat="1" x14ac:dyDescent="0.35"/>
    <row r="26064" customFormat="1" x14ac:dyDescent="0.35"/>
    <row r="26065" customFormat="1" x14ac:dyDescent="0.35"/>
    <row r="26066" customFormat="1" x14ac:dyDescent="0.35"/>
    <row r="26067" customFormat="1" x14ac:dyDescent="0.35"/>
    <row r="26068" customFormat="1" x14ac:dyDescent="0.35"/>
    <row r="26069" customFormat="1" x14ac:dyDescent="0.35"/>
    <row r="26070" customFormat="1" x14ac:dyDescent="0.35"/>
    <row r="26071" customFormat="1" x14ac:dyDescent="0.35"/>
    <row r="26072" customFormat="1" x14ac:dyDescent="0.35"/>
    <row r="26073" customFormat="1" x14ac:dyDescent="0.35"/>
    <row r="26074" customFormat="1" x14ac:dyDescent="0.35"/>
    <row r="26075" customFormat="1" x14ac:dyDescent="0.35"/>
    <row r="26076" customFormat="1" x14ac:dyDescent="0.35"/>
    <row r="26077" customFormat="1" x14ac:dyDescent="0.35"/>
    <row r="26078" customFormat="1" x14ac:dyDescent="0.35"/>
    <row r="26079" customFormat="1" x14ac:dyDescent="0.35"/>
    <row r="26080" customFormat="1" x14ac:dyDescent="0.35"/>
    <row r="26081" customFormat="1" x14ac:dyDescent="0.35"/>
    <row r="26082" customFormat="1" x14ac:dyDescent="0.35"/>
    <row r="26083" customFormat="1" x14ac:dyDescent="0.35"/>
    <row r="26084" customFormat="1" x14ac:dyDescent="0.35"/>
    <row r="26085" customFormat="1" x14ac:dyDescent="0.35"/>
    <row r="26086" customFormat="1" x14ac:dyDescent="0.35"/>
    <row r="26087" customFormat="1" x14ac:dyDescent="0.35"/>
    <row r="26088" customFormat="1" x14ac:dyDescent="0.35"/>
    <row r="26089" customFormat="1" x14ac:dyDescent="0.35"/>
    <row r="26090" customFormat="1" x14ac:dyDescent="0.35"/>
    <row r="26091" customFormat="1" x14ac:dyDescent="0.35"/>
    <row r="26092" customFormat="1" x14ac:dyDescent="0.35"/>
    <row r="26093" customFormat="1" x14ac:dyDescent="0.35"/>
    <row r="26094" customFormat="1" x14ac:dyDescent="0.35"/>
    <row r="26095" customFormat="1" x14ac:dyDescent="0.35"/>
    <row r="26096" customFormat="1" x14ac:dyDescent="0.35"/>
    <row r="26097" customFormat="1" x14ac:dyDescent="0.35"/>
    <row r="26098" customFormat="1" x14ac:dyDescent="0.35"/>
    <row r="26099" customFormat="1" x14ac:dyDescent="0.35"/>
    <row r="26100" customFormat="1" x14ac:dyDescent="0.35"/>
    <row r="26101" customFormat="1" x14ac:dyDescent="0.35"/>
    <row r="26102" customFormat="1" x14ac:dyDescent="0.35"/>
    <row r="26103" customFormat="1" x14ac:dyDescent="0.35"/>
    <row r="26104" customFormat="1" x14ac:dyDescent="0.35"/>
    <row r="26105" customFormat="1" x14ac:dyDescent="0.35"/>
    <row r="26106" customFormat="1" x14ac:dyDescent="0.35"/>
    <row r="26107" customFormat="1" x14ac:dyDescent="0.35"/>
    <row r="26108" customFormat="1" x14ac:dyDescent="0.35"/>
    <row r="26109" customFormat="1" x14ac:dyDescent="0.35"/>
    <row r="26110" customFormat="1" x14ac:dyDescent="0.35"/>
    <row r="26111" customFormat="1" x14ac:dyDescent="0.35"/>
    <row r="26112" customFormat="1" x14ac:dyDescent="0.35"/>
    <row r="26113" customFormat="1" x14ac:dyDescent="0.35"/>
    <row r="26114" customFormat="1" x14ac:dyDescent="0.35"/>
    <row r="26115" customFormat="1" x14ac:dyDescent="0.35"/>
    <row r="26116" customFormat="1" x14ac:dyDescent="0.35"/>
    <row r="26117" customFormat="1" x14ac:dyDescent="0.35"/>
    <row r="26118" customFormat="1" x14ac:dyDescent="0.35"/>
    <row r="26119" customFormat="1" x14ac:dyDescent="0.35"/>
    <row r="26120" customFormat="1" x14ac:dyDescent="0.35"/>
    <row r="26121" customFormat="1" x14ac:dyDescent="0.35"/>
    <row r="26122" customFormat="1" x14ac:dyDescent="0.35"/>
    <row r="26123" customFormat="1" x14ac:dyDescent="0.35"/>
    <row r="26124" customFormat="1" x14ac:dyDescent="0.35"/>
    <row r="26125" customFormat="1" x14ac:dyDescent="0.35"/>
    <row r="26126" customFormat="1" x14ac:dyDescent="0.35"/>
    <row r="26127" customFormat="1" x14ac:dyDescent="0.35"/>
    <row r="26128" customFormat="1" x14ac:dyDescent="0.35"/>
    <row r="26129" customFormat="1" x14ac:dyDescent="0.35"/>
    <row r="26130" customFormat="1" x14ac:dyDescent="0.35"/>
    <row r="26131" customFormat="1" x14ac:dyDescent="0.35"/>
    <row r="26132" customFormat="1" x14ac:dyDescent="0.35"/>
    <row r="26133" customFormat="1" x14ac:dyDescent="0.35"/>
    <row r="26134" customFormat="1" x14ac:dyDescent="0.35"/>
    <row r="26135" customFormat="1" x14ac:dyDescent="0.35"/>
    <row r="26136" customFormat="1" x14ac:dyDescent="0.35"/>
    <row r="26137" customFormat="1" x14ac:dyDescent="0.35"/>
    <row r="26138" customFormat="1" x14ac:dyDescent="0.35"/>
    <row r="26139" customFormat="1" x14ac:dyDescent="0.35"/>
    <row r="26140" customFormat="1" x14ac:dyDescent="0.35"/>
    <row r="26141" customFormat="1" x14ac:dyDescent="0.35"/>
    <row r="26142" customFormat="1" x14ac:dyDescent="0.35"/>
    <row r="26143" customFormat="1" x14ac:dyDescent="0.35"/>
    <row r="26144" customFormat="1" x14ac:dyDescent="0.35"/>
    <row r="26145" customFormat="1" x14ac:dyDescent="0.35"/>
    <row r="26146" customFormat="1" x14ac:dyDescent="0.35"/>
    <row r="26147" customFormat="1" x14ac:dyDescent="0.35"/>
    <row r="26148" customFormat="1" x14ac:dyDescent="0.35"/>
    <row r="26149" customFormat="1" x14ac:dyDescent="0.35"/>
    <row r="26150" customFormat="1" x14ac:dyDescent="0.35"/>
    <row r="26151" customFormat="1" x14ac:dyDescent="0.35"/>
    <row r="26152" customFormat="1" x14ac:dyDescent="0.35"/>
    <row r="26153" customFormat="1" x14ac:dyDescent="0.35"/>
    <row r="26154" customFormat="1" x14ac:dyDescent="0.35"/>
    <row r="26155" customFormat="1" x14ac:dyDescent="0.35"/>
    <row r="26156" customFormat="1" x14ac:dyDescent="0.35"/>
    <row r="26157" customFormat="1" x14ac:dyDescent="0.35"/>
    <row r="26158" customFormat="1" x14ac:dyDescent="0.35"/>
    <row r="26159" customFormat="1" x14ac:dyDescent="0.35"/>
    <row r="26160" customFormat="1" x14ac:dyDescent="0.35"/>
    <row r="26161" customFormat="1" x14ac:dyDescent="0.35"/>
    <row r="26162" customFormat="1" x14ac:dyDescent="0.35"/>
    <row r="26163" customFormat="1" x14ac:dyDescent="0.35"/>
    <row r="26164" customFormat="1" x14ac:dyDescent="0.35"/>
    <row r="26165" customFormat="1" x14ac:dyDescent="0.35"/>
    <row r="26166" customFormat="1" x14ac:dyDescent="0.35"/>
    <row r="26167" customFormat="1" x14ac:dyDescent="0.35"/>
    <row r="26168" customFormat="1" x14ac:dyDescent="0.35"/>
    <row r="26169" customFormat="1" x14ac:dyDescent="0.35"/>
    <row r="26170" customFormat="1" x14ac:dyDescent="0.35"/>
    <row r="26171" customFormat="1" x14ac:dyDescent="0.35"/>
    <row r="26172" customFormat="1" x14ac:dyDescent="0.35"/>
    <row r="26173" customFormat="1" x14ac:dyDescent="0.35"/>
    <row r="26174" customFormat="1" x14ac:dyDescent="0.35"/>
    <row r="26175" customFormat="1" x14ac:dyDescent="0.35"/>
    <row r="26176" customFormat="1" x14ac:dyDescent="0.35"/>
    <row r="26177" customFormat="1" x14ac:dyDescent="0.35"/>
    <row r="26178" customFormat="1" x14ac:dyDescent="0.35"/>
    <row r="26179" customFormat="1" x14ac:dyDescent="0.35"/>
    <row r="26180" customFormat="1" x14ac:dyDescent="0.35"/>
    <row r="26181" customFormat="1" x14ac:dyDescent="0.35"/>
    <row r="26182" customFormat="1" x14ac:dyDescent="0.35"/>
    <row r="26183" customFormat="1" x14ac:dyDescent="0.35"/>
    <row r="26184" customFormat="1" x14ac:dyDescent="0.35"/>
    <row r="26185" customFormat="1" x14ac:dyDescent="0.35"/>
    <row r="26186" customFormat="1" x14ac:dyDescent="0.35"/>
    <row r="26187" customFormat="1" x14ac:dyDescent="0.35"/>
    <row r="26188" customFormat="1" x14ac:dyDescent="0.35"/>
    <row r="26189" customFormat="1" x14ac:dyDescent="0.35"/>
    <row r="26190" customFormat="1" x14ac:dyDescent="0.35"/>
    <row r="26191" customFormat="1" x14ac:dyDescent="0.35"/>
    <row r="26192" customFormat="1" x14ac:dyDescent="0.35"/>
    <row r="26193" customFormat="1" x14ac:dyDescent="0.35"/>
    <row r="26194" customFormat="1" x14ac:dyDescent="0.35"/>
    <row r="26195" customFormat="1" x14ac:dyDescent="0.35"/>
    <row r="26196" customFormat="1" x14ac:dyDescent="0.35"/>
    <row r="26197" customFormat="1" x14ac:dyDescent="0.35"/>
    <row r="26198" customFormat="1" x14ac:dyDescent="0.35"/>
    <row r="26199" customFormat="1" x14ac:dyDescent="0.35"/>
    <row r="26200" customFormat="1" x14ac:dyDescent="0.35"/>
    <row r="26201" customFormat="1" x14ac:dyDescent="0.35"/>
    <row r="26202" customFormat="1" x14ac:dyDescent="0.35"/>
    <row r="26203" customFormat="1" x14ac:dyDescent="0.35"/>
    <row r="26204" customFormat="1" x14ac:dyDescent="0.35"/>
    <row r="26205" customFormat="1" x14ac:dyDescent="0.35"/>
    <row r="26206" customFormat="1" x14ac:dyDescent="0.35"/>
    <row r="26207" customFormat="1" x14ac:dyDescent="0.35"/>
    <row r="26208" customFormat="1" x14ac:dyDescent="0.35"/>
    <row r="26209" customFormat="1" x14ac:dyDescent="0.35"/>
    <row r="26210" customFormat="1" x14ac:dyDescent="0.35"/>
    <row r="26211" customFormat="1" x14ac:dyDescent="0.35"/>
    <row r="26212" customFormat="1" x14ac:dyDescent="0.35"/>
    <row r="26213" customFormat="1" x14ac:dyDescent="0.35"/>
    <row r="26214" customFormat="1" x14ac:dyDescent="0.35"/>
    <row r="26215" customFormat="1" x14ac:dyDescent="0.35"/>
    <row r="26216" customFormat="1" x14ac:dyDescent="0.35"/>
    <row r="26217" customFormat="1" x14ac:dyDescent="0.35"/>
    <row r="26218" customFormat="1" x14ac:dyDescent="0.35"/>
    <row r="26219" customFormat="1" x14ac:dyDescent="0.35"/>
    <row r="26220" customFormat="1" x14ac:dyDescent="0.35"/>
    <row r="26221" customFormat="1" x14ac:dyDescent="0.35"/>
    <row r="26222" customFormat="1" x14ac:dyDescent="0.35"/>
    <row r="26223" customFormat="1" x14ac:dyDescent="0.35"/>
    <row r="26224" customFormat="1" x14ac:dyDescent="0.35"/>
    <row r="26225" customFormat="1" x14ac:dyDescent="0.35"/>
    <row r="26226" customFormat="1" x14ac:dyDescent="0.35"/>
    <row r="26227" customFormat="1" x14ac:dyDescent="0.35"/>
    <row r="26228" customFormat="1" x14ac:dyDescent="0.35"/>
    <row r="26229" customFormat="1" x14ac:dyDescent="0.35"/>
    <row r="26230" customFormat="1" x14ac:dyDescent="0.35"/>
    <row r="26231" customFormat="1" x14ac:dyDescent="0.35"/>
    <row r="26232" customFormat="1" x14ac:dyDescent="0.35"/>
    <row r="26233" customFormat="1" x14ac:dyDescent="0.35"/>
    <row r="26234" customFormat="1" x14ac:dyDescent="0.35"/>
    <row r="26235" customFormat="1" x14ac:dyDescent="0.35"/>
    <row r="26236" customFormat="1" x14ac:dyDescent="0.35"/>
    <row r="26237" customFormat="1" x14ac:dyDescent="0.35"/>
    <row r="26238" customFormat="1" x14ac:dyDescent="0.35"/>
    <row r="26239" customFormat="1" x14ac:dyDescent="0.35"/>
    <row r="26240" customFormat="1" x14ac:dyDescent="0.35"/>
    <row r="26241" customFormat="1" x14ac:dyDescent="0.35"/>
    <row r="26242" customFormat="1" x14ac:dyDescent="0.35"/>
    <row r="26243" customFormat="1" x14ac:dyDescent="0.35"/>
    <row r="26244" customFormat="1" x14ac:dyDescent="0.35"/>
    <row r="26245" customFormat="1" x14ac:dyDescent="0.35"/>
    <row r="26246" customFormat="1" x14ac:dyDescent="0.35"/>
    <row r="26247" customFormat="1" x14ac:dyDescent="0.35"/>
    <row r="26248" customFormat="1" x14ac:dyDescent="0.35"/>
    <row r="26249" customFormat="1" x14ac:dyDescent="0.35"/>
    <row r="26250" customFormat="1" x14ac:dyDescent="0.35"/>
    <row r="26251" customFormat="1" x14ac:dyDescent="0.35"/>
    <row r="26252" customFormat="1" x14ac:dyDescent="0.35"/>
    <row r="26253" customFormat="1" x14ac:dyDescent="0.35"/>
    <row r="26254" customFormat="1" x14ac:dyDescent="0.35"/>
    <row r="26255" customFormat="1" x14ac:dyDescent="0.35"/>
    <row r="26256" customFormat="1" x14ac:dyDescent="0.35"/>
    <row r="26257" customFormat="1" x14ac:dyDescent="0.35"/>
    <row r="26258" customFormat="1" x14ac:dyDescent="0.35"/>
    <row r="26259" customFormat="1" x14ac:dyDescent="0.35"/>
    <row r="26260" customFormat="1" x14ac:dyDescent="0.35"/>
    <row r="26261" customFormat="1" x14ac:dyDescent="0.35"/>
    <row r="26262" customFormat="1" x14ac:dyDescent="0.35"/>
    <row r="26263" customFormat="1" x14ac:dyDescent="0.35"/>
    <row r="26264" customFormat="1" x14ac:dyDescent="0.35"/>
    <row r="26265" customFormat="1" x14ac:dyDescent="0.35"/>
    <row r="26266" customFormat="1" x14ac:dyDescent="0.35"/>
    <row r="26267" customFormat="1" x14ac:dyDescent="0.35"/>
    <row r="26268" customFormat="1" x14ac:dyDescent="0.35"/>
    <row r="26269" customFormat="1" x14ac:dyDescent="0.35"/>
    <row r="26270" customFormat="1" x14ac:dyDescent="0.35"/>
    <row r="26271" customFormat="1" x14ac:dyDescent="0.35"/>
    <row r="26272" customFormat="1" x14ac:dyDescent="0.35"/>
    <row r="26273" customFormat="1" x14ac:dyDescent="0.35"/>
    <row r="26274" customFormat="1" x14ac:dyDescent="0.35"/>
    <row r="26275" customFormat="1" x14ac:dyDescent="0.35"/>
    <row r="26276" customFormat="1" x14ac:dyDescent="0.35"/>
    <row r="26277" customFormat="1" x14ac:dyDescent="0.35"/>
    <row r="26278" customFormat="1" x14ac:dyDescent="0.35"/>
    <row r="26279" customFormat="1" x14ac:dyDescent="0.35"/>
    <row r="26280" customFormat="1" x14ac:dyDescent="0.35"/>
    <row r="26281" customFormat="1" x14ac:dyDescent="0.35"/>
    <row r="26282" customFormat="1" x14ac:dyDescent="0.35"/>
    <row r="26283" customFormat="1" x14ac:dyDescent="0.35"/>
    <row r="26284" customFormat="1" x14ac:dyDescent="0.35"/>
    <row r="26285" customFormat="1" x14ac:dyDescent="0.35"/>
    <row r="26286" customFormat="1" x14ac:dyDescent="0.35"/>
    <row r="26287" customFormat="1" x14ac:dyDescent="0.35"/>
    <row r="26288" customFormat="1" x14ac:dyDescent="0.35"/>
    <row r="26289" customFormat="1" x14ac:dyDescent="0.35"/>
    <row r="26290" customFormat="1" x14ac:dyDescent="0.35"/>
    <row r="26291" customFormat="1" x14ac:dyDescent="0.35"/>
    <row r="26292" customFormat="1" x14ac:dyDescent="0.35"/>
    <row r="26293" customFormat="1" x14ac:dyDescent="0.35"/>
    <row r="26294" customFormat="1" x14ac:dyDescent="0.35"/>
    <row r="26295" customFormat="1" x14ac:dyDescent="0.35"/>
    <row r="26296" customFormat="1" x14ac:dyDescent="0.35"/>
    <row r="26297" customFormat="1" x14ac:dyDescent="0.35"/>
    <row r="26298" customFormat="1" x14ac:dyDescent="0.35"/>
    <row r="26299" customFormat="1" x14ac:dyDescent="0.35"/>
    <row r="26300" customFormat="1" x14ac:dyDescent="0.35"/>
    <row r="26301" customFormat="1" x14ac:dyDescent="0.35"/>
    <row r="26302" customFormat="1" x14ac:dyDescent="0.35"/>
    <row r="26303" customFormat="1" x14ac:dyDescent="0.35"/>
    <row r="26304" customFormat="1" x14ac:dyDescent="0.35"/>
    <row r="26305" customFormat="1" x14ac:dyDescent="0.35"/>
    <row r="26306" customFormat="1" x14ac:dyDescent="0.35"/>
    <row r="26307" customFormat="1" x14ac:dyDescent="0.35"/>
    <row r="26308" customFormat="1" x14ac:dyDescent="0.35"/>
    <row r="26309" customFormat="1" x14ac:dyDescent="0.35"/>
    <row r="26310" customFormat="1" x14ac:dyDescent="0.35"/>
    <row r="26311" customFormat="1" x14ac:dyDescent="0.35"/>
    <row r="26312" customFormat="1" x14ac:dyDescent="0.35"/>
    <row r="26313" customFormat="1" x14ac:dyDescent="0.35"/>
    <row r="26314" customFormat="1" x14ac:dyDescent="0.35"/>
    <row r="26315" customFormat="1" x14ac:dyDescent="0.35"/>
    <row r="26316" customFormat="1" x14ac:dyDescent="0.35"/>
    <row r="26317" customFormat="1" x14ac:dyDescent="0.35"/>
    <row r="26318" customFormat="1" x14ac:dyDescent="0.35"/>
    <row r="26319" customFormat="1" x14ac:dyDescent="0.35"/>
    <row r="26320" customFormat="1" x14ac:dyDescent="0.35"/>
    <row r="26321" customFormat="1" x14ac:dyDescent="0.35"/>
    <row r="26322" customFormat="1" x14ac:dyDescent="0.35"/>
    <row r="26323" customFormat="1" x14ac:dyDescent="0.35"/>
    <row r="26324" customFormat="1" x14ac:dyDescent="0.35"/>
    <row r="26325" customFormat="1" x14ac:dyDescent="0.35"/>
    <row r="26326" customFormat="1" x14ac:dyDescent="0.35"/>
    <row r="26327" customFormat="1" x14ac:dyDescent="0.35"/>
    <row r="26328" customFormat="1" x14ac:dyDescent="0.35"/>
    <row r="26329" customFormat="1" x14ac:dyDescent="0.35"/>
    <row r="26330" customFormat="1" x14ac:dyDescent="0.35"/>
    <row r="26331" customFormat="1" x14ac:dyDescent="0.35"/>
    <row r="26332" customFormat="1" x14ac:dyDescent="0.35"/>
    <row r="26333" customFormat="1" x14ac:dyDescent="0.35"/>
    <row r="26334" customFormat="1" x14ac:dyDescent="0.35"/>
    <row r="26335" customFormat="1" x14ac:dyDescent="0.35"/>
    <row r="26336" customFormat="1" x14ac:dyDescent="0.35"/>
    <row r="26337" customFormat="1" x14ac:dyDescent="0.35"/>
    <row r="26338" customFormat="1" x14ac:dyDescent="0.35"/>
    <row r="26339" customFormat="1" x14ac:dyDescent="0.35"/>
    <row r="26340" customFormat="1" x14ac:dyDescent="0.35"/>
    <row r="26341" customFormat="1" x14ac:dyDescent="0.35"/>
    <row r="26342" customFormat="1" x14ac:dyDescent="0.35"/>
    <row r="26343" customFormat="1" x14ac:dyDescent="0.35"/>
    <row r="26344" customFormat="1" x14ac:dyDescent="0.35"/>
    <row r="26345" customFormat="1" x14ac:dyDescent="0.35"/>
    <row r="26346" customFormat="1" x14ac:dyDescent="0.35"/>
    <row r="26347" customFormat="1" x14ac:dyDescent="0.35"/>
    <row r="26348" customFormat="1" x14ac:dyDescent="0.35"/>
    <row r="26349" customFormat="1" x14ac:dyDescent="0.35"/>
    <row r="26350" customFormat="1" x14ac:dyDescent="0.35"/>
    <row r="26351" customFormat="1" x14ac:dyDescent="0.35"/>
    <row r="26352" customFormat="1" x14ac:dyDescent="0.35"/>
    <row r="26353" customFormat="1" x14ac:dyDescent="0.35"/>
    <row r="26354" customFormat="1" x14ac:dyDescent="0.35"/>
    <row r="26355" customFormat="1" x14ac:dyDescent="0.35"/>
    <row r="26356" customFormat="1" x14ac:dyDescent="0.35"/>
    <row r="26357" customFormat="1" x14ac:dyDescent="0.35"/>
    <row r="26358" customFormat="1" x14ac:dyDescent="0.35"/>
    <row r="26359" customFormat="1" x14ac:dyDescent="0.35"/>
    <row r="26360" customFormat="1" x14ac:dyDescent="0.35"/>
    <row r="26361" customFormat="1" x14ac:dyDescent="0.35"/>
    <row r="26362" customFormat="1" x14ac:dyDescent="0.35"/>
    <row r="26363" customFormat="1" x14ac:dyDescent="0.35"/>
    <row r="26364" customFormat="1" x14ac:dyDescent="0.35"/>
    <row r="26365" customFormat="1" x14ac:dyDescent="0.35"/>
    <row r="26366" customFormat="1" x14ac:dyDescent="0.35"/>
    <row r="26367" customFormat="1" x14ac:dyDescent="0.35"/>
    <row r="26368" customFormat="1" x14ac:dyDescent="0.35"/>
    <row r="26369" customFormat="1" x14ac:dyDescent="0.35"/>
    <row r="26370" customFormat="1" x14ac:dyDescent="0.35"/>
    <row r="26371" customFormat="1" x14ac:dyDescent="0.35"/>
    <row r="26372" customFormat="1" x14ac:dyDescent="0.35"/>
    <row r="26373" customFormat="1" x14ac:dyDescent="0.35"/>
    <row r="26374" customFormat="1" x14ac:dyDescent="0.35"/>
    <row r="26375" customFormat="1" x14ac:dyDescent="0.35"/>
    <row r="26376" customFormat="1" x14ac:dyDescent="0.35"/>
    <row r="26377" customFormat="1" x14ac:dyDescent="0.35"/>
    <row r="26378" customFormat="1" x14ac:dyDescent="0.35"/>
    <row r="26379" customFormat="1" x14ac:dyDescent="0.35"/>
    <row r="26380" customFormat="1" x14ac:dyDescent="0.35"/>
    <row r="26381" customFormat="1" x14ac:dyDescent="0.35"/>
    <row r="26382" customFormat="1" x14ac:dyDescent="0.35"/>
    <row r="26383" customFormat="1" x14ac:dyDescent="0.35"/>
    <row r="26384" customFormat="1" x14ac:dyDescent="0.35"/>
    <row r="26385" customFormat="1" x14ac:dyDescent="0.35"/>
    <row r="26386" customFormat="1" x14ac:dyDescent="0.35"/>
    <row r="26387" customFormat="1" x14ac:dyDescent="0.35"/>
    <row r="26388" customFormat="1" x14ac:dyDescent="0.35"/>
    <row r="26389" customFormat="1" x14ac:dyDescent="0.35"/>
    <row r="26390" customFormat="1" x14ac:dyDescent="0.35"/>
    <row r="26391" customFormat="1" x14ac:dyDescent="0.35"/>
    <row r="26392" customFormat="1" x14ac:dyDescent="0.35"/>
    <row r="26393" customFormat="1" x14ac:dyDescent="0.35"/>
    <row r="26394" customFormat="1" x14ac:dyDescent="0.35"/>
    <row r="26395" customFormat="1" x14ac:dyDescent="0.35"/>
    <row r="26396" customFormat="1" x14ac:dyDescent="0.35"/>
    <row r="26397" customFormat="1" x14ac:dyDescent="0.35"/>
    <row r="26398" customFormat="1" x14ac:dyDescent="0.35"/>
    <row r="26399" customFormat="1" x14ac:dyDescent="0.35"/>
    <row r="26400" customFormat="1" x14ac:dyDescent="0.35"/>
    <row r="26401" customFormat="1" x14ac:dyDescent="0.35"/>
    <row r="26402" customFormat="1" x14ac:dyDescent="0.35"/>
    <row r="26403" customFormat="1" x14ac:dyDescent="0.35"/>
    <row r="26404" customFormat="1" x14ac:dyDescent="0.35"/>
    <row r="26405" customFormat="1" x14ac:dyDescent="0.35"/>
    <row r="26406" customFormat="1" x14ac:dyDescent="0.35"/>
    <row r="26407" customFormat="1" x14ac:dyDescent="0.35"/>
    <row r="26408" customFormat="1" x14ac:dyDescent="0.35"/>
    <row r="26409" customFormat="1" x14ac:dyDescent="0.35"/>
    <row r="26410" customFormat="1" x14ac:dyDescent="0.35"/>
    <row r="26411" customFormat="1" x14ac:dyDescent="0.35"/>
    <row r="26412" customFormat="1" x14ac:dyDescent="0.35"/>
    <row r="26413" customFormat="1" x14ac:dyDescent="0.35"/>
    <row r="26414" customFormat="1" x14ac:dyDescent="0.35"/>
    <row r="26415" customFormat="1" x14ac:dyDescent="0.35"/>
    <row r="26416" customFormat="1" x14ac:dyDescent="0.35"/>
    <row r="26417" customFormat="1" x14ac:dyDescent="0.35"/>
    <row r="26418" customFormat="1" x14ac:dyDescent="0.35"/>
    <row r="26419" customFormat="1" x14ac:dyDescent="0.35"/>
    <row r="26420" customFormat="1" x14ac:dyDescent="0.35"/>
    <row r="26421" customFormat="1" x14ac:dyDescent="0.35"/>
    <row r="26422" customFormat="1" x14ac:dyDescent="0.35"/>
    <row r="26423" customFormat="1" x14ac:dyDescent="0.35"/>
    <row r="26424" customFormat="1" x14ac:dyDescent="0.35"/>
    <row r="26425" customFormat="1" x14ac:dyDescent="0.35"/>
    <row r="26426" customFormat="1" x14ac:dyDescent="0.35"/>
    <row r="26427" customFormat="1" x14ac:dyDescent="0.35"/>
    <row r="26428" customFormat="1" x14ac:dyDescent="0.35"/>
    <row r="26429" customFormat="1" x14ac:dyDescent="0.35"/>
    <row r="26430" customFormat="1" x14ac:dyDescent="0.35"/>
    <row r="26431" customFormat="1" x14ac:dyDescent="0.35"/>
    <row r="26432" customFormat="1" x14ac:dyDescent="0.35"/>
    <row r="26433" customFormat="1" x14ac:dyDescent="0.35"/>
    <row r="26434" customFormat="1" x14ac:dyDescent="0.35"/>
    <row r="26435" customFormat="1" x14ac:dyDescent="0.35"/>
    <row r="26436" customFormat="1" x14ac:dyDescent="0.35"/>
    <row r="26437" customFormat="1" x14ac:dyDescent="0.35"/>
    <row r="26438" customFormat="1" x14ac:dyDescent="0.35"/>
    <row r="26439" customFormat="1" x14ac:dyDescent="0.35"/>
    <row r="26440" customFormat="1" x14ac:dyDescent="0.35"/>
    <row r="26441" customFormat="1" x14ac:dyDescent="0.35"/>
    <row r="26442" customFormat="1" x14ac:dyDescent="0.35"/>
    <row r="26443" customFormat="1" x14ac:dyDescent="0.35"/>
    <row r="26444" customFormat="1" x14ac:dyDescent="0.35"/>
    <row r="26445" customFormat="1" x14ac:dyDescent="0.35"/>
    <row r="26446" customFormat="1" x14ac:dyDescent="0.35"/>
    <row r="26447" customFormat="1" x14ac:dyDescent="0.35"/>
    <row r="26448" customFormat="1" x14ac:dyDescent="0.35"/>
    <row r="26449" customFormat="1" x14ac:dyDescent="0.35"/>
    <row r="26450" customFormat="1" x14ac:dyDescent="0.35"/>
    <row r="26451" customFormat="1" x14ac:dyDescent="0.35"/>
    <row r="26452" customFormat="1" x14ac:dyDescent="0.35"/>
    <row r="26453" customFormat="1" x14ac:dyDescent="0.35"/>
    <row r="26454" customFormat="1" x14ac:dyDescent="0.35"/>
    <row r="26455" customFormat="1" x14ac:dyDescent="0.35"/>
    <row r="26456" customFormat="1" x14ac:dyDescent="0.35"/>
    <row r="26457" customFormat="1" x14ac:dyDescent="0.35"/>
    <row r="26458" customFormat="1" x14ac:dyDescent="0.35"/>
    <row r="26459" customFormat="1" x14ac:dyDescent="0.35"/>
    <row r="26460" customFormat="1" x14ac:dyDescent="0.35"/>
    <row r="26461" customFormat="1" x14ac:dyDescent="0.35"/>
    <row r="26462" customFormat="1" x14ac:dyDescent="0.35"/>
    <row r="26463" customFormat="1" x14ac:dyDescent="0.35"/>
    <row r="26464" customFormat="1" x14ac:dyDescent="0.35"/>
    <row r="26465" customFormat="1" x14ac:dyDescent="0.35"/>
    <row r="26466" customFormat="1" x14ac:dyDescent="0.35"/>
    <row r="26467" customFormat="1" x14ac:dyDescent="0.35"/>
    <row r="26468" customFormat="1" x14ac:dyDescent="0.35"/>
    <row r="26469" customFormat="1" x14ac:dyDescent="0.35"/>
    <row r="26470" customFormat="1" x14ac:dyDescent="0.35"/>
    <row r="26471" customFormat="1" x14ac:dyDescent="0.35"/>
    <row r="26472" customFormat="1" x14ac:dyDescent="0.35"/>
    <row r="26473" customFormat="1" x14ac:dyDescent="0.35"/>
    <row r="26474" customFormat="1" x14ac:dyDescent="0.35"/>
    <row r="26475" customFormat="1" x14ac:dyDescent="0.35"/>
    <row r="26476" customFormat="1" x14ac:dyDescent="0.35"/>
    <row r="26477" customFormat="1" x14ac:dyDescent="0.35"/>
    <row r="26478" customFormat="1" x14ac:dyDescent="0.35"/>
    <row r="26479" customFormat="1" x14ac:dyDescent="0.35"/>
    <row r="26480" customFormat="1" x14ac:dyDescent="0.35"/>
    <row r="26481" customFormat="1" x14ac:dyDescent="0.35"/>
    <row r="26482" customFormat="1" x14ac:dyDescent="0.35"/>
    <row r="26483" customFormat="1" x14ac:dyDescent="0.35"/>
    <row r="26484" customFormat="1" x14ac:dyDescent="0.35"/>
    <row r="26485" customFormat="1" x14ac:dyDescent="0.35"/>
    <row r="26486" customFormat="1" x14ac:dyDescent="0.35"/>
    <row r="26487" customFormat="1" x14ac:dyDescent="0.35"/>
    <row r="26488" customFormat="1" x14ac:dyDescent="0.35"/>
    <row r="26489" customFormat="1" x14ac:dyDescent="0.35"/>
    <row r="26490" customFormat="1" x14ac:dyDescent="0.35"/>
    <row r="26491" customFormat="1" x14ac:dyDescent="0.35"/>
    <row r="26492" customFormat="1" x14ac:dyDescent="0.35"/>
    <row r="26493" customFormat="1" x14ac:dyDescent="0.35"/>
    <row r="26494" customFormat="1" x14ac:dyDescent="0.35"/>
    <row r="26495" customFormat="1" x14ac:dyDescent="0.35"/>
    <row r="26496" customFormat="1" x14ac:dyDescent="0.35"/>
    <row r="26497" customFormat="1" x14ac:dyDescent="0.35"/>
    <row r="26498" customFormat="1" x14ac:dyDescent="0.35"/>
    <row r="26499" customFormat="1" x14ac:dyDescent="0.35"/>
    <row r="26500" customFormat="1" x14ac:dyDescent="0.35"/>
    <row r="26501" customFormat="1" x14ac:dyDescent="0.35"/>
    <row r="26502" customFormat="1" x14ac:dyDescent="0.35"/>
    <row r="26503" customFormat="1" x14ac:dyDescent="0.35"/>
    <row r="26504" customFormat="1" x14ac:dyDescent="0.35"/>
    <row r="26505" customFormat="1" x14ac:dyDescent="0.35"/>
    <row r="26506" customFormat="1" x14ac:dyDescent="0.35"/>
    <row r="26507" customFormat="1" x14ac:dyDescent="0.35"/>
    <row r="26508" customFormat="1" x14ac:dyDescent="0.35"/>
    <row r="26509" customFormat="1" x14ac:dyDescent="0.35"/>
    <row r="26510" customFormat="1" x14ac:dyDescent="0.35"/>
    <row r="26511" customFormat="1" x14ac:dyDescent="0.35"/>
    <row r="26512" customFormat="1" x14ac:dyDescent="0.35"/>
    <row r="26513" customFormat="1" x14ac:dyDescent="0.35"/>
    <row r="26514" customFormat="1" x14ac:dyDescent="0.35"/>
    <row r="26515" customFormat="1" x14ac:dyDescent="0.35"/>
    <row r="26516" customFormat="1" x14ac:dyDescent="0.35"/>
    <row r="26517" customFormat="1" x14ac:dyDescent="0.35"/>
    <row r="26518" customFormat="1" x14ac:dyDescent="0.35"/>
    <row r="26519" customFormat="1" x14ac:dyDescent="0.35"/>
    <row r="26520" customFormat="1" x14ac:dyDescent="0.35"/>
    <row r="26521" customFormat="1" x14ac:dyDescent="0.35"/>
    <row r="26522" customFormat="1" x14ac:dyDescent="0.35"/>
    <row r="26523" customFormat="1" x14ac:dyDescent="0.35"/>
    <row r="26524" customFormat="1" x14ac:dyDescent="0.35"/>
    <row r="26525" customFormat="1" x14ac:dyDescent="0.35"/>
    <row r="26526" customFormat="1" x14ac:dyDescent="0.35"/>
    <row r="26527" customFormat="1" x14ac:dyDescent="0.35"/>
    <row r="26528" customFormat="1" x14ac:dyDescent="0.35"/>
    <row r="26529" customFormat="1" x14ac:dyDescent="0.35"/>
    <row r="26530" customFormat="1" x14ac:dyDescent="0.35"/>
    <row r="26531" customFormat="1" x14ac:dyDescent="0.35"/>
    <row r="26532" customFormat="1" x14ac:dyDescent="0.35"/>
    <row r="26533" customFormat="1" x14ac:dyDescent="0.35"/>
    <row r="26534" customFormat="1" x14ac:dyDescent="0.35"/>
    <row r="26535" customFormat="1" x14ac:dyDescent="0.35"/>
    <row r="26536" customFormat="1" x14ac:dyDescent="0.35"/>
    <row r="26537" customFormat="1" x14ac:dyDescent="0.35"/>
    <row r="26538" customFormat="1" x14ac:dyDescent="0.35"/>
    <row r="26539" customFormat="1" x14ac:dyDescent="0.35"/>
    <row r="26540" customFormat="1" x14ac:dyDescent="0.35"/>
    <row r="26541" customFormat="1" x14ac:dyDescent="0.35"/>
    <row r="26542" customFormat="1" x14ac:dyDescent="0.35"/>
    <row r="26543" customFormat="1" x14ac:dyDescent="0.35"/>
    <row r="26544" customFormat="1" x14ac:dyDescent="0.35"/>
    <row r="26545" customFormat="1" x14ac:dyDescent="0.35"/>
    <row r="26546" customFormat="1" x14ac:dyDescent="0.35"/>
    <row r="26547" customFormat="1" x14ac:dyDescent="0.35"/>
    <row r="26548" customFormat="1" x14ac:dyDescent="0.35"/>
    <row r="26549" customFormat="1" x14ac:dyDescent="0.35"/>
    <row r="26550" customFormat="1" x14ac:dyDescent="0.35"/>
    <row r="26551" customFormat="1" x14ac:dyDescent="0.35"/>
    <row r="26552" customFormat="1" x14ac:dyDescent="0.35"/>
    <row r="26553" customFormat="1" x14ac:dyDescent="0.35"/>
    <row r="26554" customFormat="1" x14ac:dyDescent="0.35"/>
    <row r="26555" customFormat="1" x14ac:dyDescent="0.35"/>
    <row r="26556" customFormat="1" x14ac:dyDescent="0.35"/>
    <row r="26557" customFormat="1" x14ac:dyDescent="0.35"/>
    <row r="26558" customFormat="1" x14ac:dyDescent="0.35"/>
    <row r="26559" customFormat="1" x14ac:dyDescent="0.35"/>
    <row r="26560" customFormat="1" x14ac:dyDescent="0.35"/>
    <row r="26561" customFormat="1" x14ac:dyDescent="0.35"/>
    <row r="26562" customFormat="1" x14ac:dyDescent="0.35"/>
    <row r="26563" customFormat="1" x14ac:dyDescent="0.35"/>
    <row r="26564" customFormat="1" x14ac:dyDescent="0.35"/>
    <row r="26565" customFormat="1" x14ac:dyDescent="0.35"/>
    <row r="26566" customFormat="1" x14ac:dyDescent="0.35"/>
    <row r="26567" customFormat="1" x14ac:dyDescent="0.35"/>
    <row r="26568" customFormat="1" x14ac:dyDescent="0.35"/>
    <row r="26569" customFormat="1" x14ac:dyDescent="0.35"/>
    <row r="26570" customFormat="1" x14ac:dyDescent="0.35"/>
    <row r="26571" customFormat="1" x14ac:dyDescent="0.35"/>
    <row r="26572" customFormat="1" x14ac:dyDescent="0.35"/>
    <row r="26573" customFormat="1" x14ac:dyDescent="0.35"/>
    <row r="26574" customFormat="1" x14ac:dyDescent="0.35"/>
    <row r="26575" customFormat="1" x14ac:dyDescent="0.35"/>
    <row r="26576" customFormat="1" x14ac:dyDescent="0.35"/>
    <row r="26577" customFormat="1" x14ac:dyDescent="0.35"/>
    <row r="26578" customFormat="1" x14ac:dyDescent="0.35"/>
    <row r="26579" customFormat="1" x14ac:dyDescent="0.35"/>
    <row r="26580" customFormat="1" x14ac:dyDescent="0.35"/>
    <row r="26581" customFormat="1" x14ac:dyDescent="0.35"/>
    <row r="26582" customFormat="1" x14ac:dyDescent="0.35"/>
    <row r="26583" customFormat="1" x14ac:dyDescent="0.35"/>
    <row r="26584" customFormat="1" x14ac:dyDescent="0.35"/>
    <row r="26585" customFormat="1" x14ac:dyDescent="0.35"/>
    <row r="26586" customFormat="1" x14ac:dyDescent="0.35"/>
    <row r="26587" customFormat="1" x14ac:dyDescent="0.35"/>
    <row r="26588" customFormat="1" x14ac:dyDescent="0.35"/>
    <row r="26589" customFormat="1" x14ac:dyDescent="0.35"/>
    <row r="26590" customFormat="1" x14ac:dyDescent="0.35"/>
    <row r="26591" customFormat="1" x14ac:dyDescent="0.35"/>
    <row r="26592" customFormat="1" x14ac:dyDescent="0.35"/>
    <row r="26593" customFormat="1" x14ac:dyDescent="0.35"/>
    <row r="26594" customFormat="1" x14ac:dyDescent="0.35"/>
    <row r="26595" customFormat="1" x14ac:dyDescent="0.35"/>
    <row r="26596" customFormat="1" x14ac:dyDescent="0.35"/>
    <row r="26597" customFormat="1" x14ac:dyDescent="0.35"/>
    <row r="26598" customFormat="1" x14ac:dyDescent="0.35"/>
    <row r="26599" customFormat="1" x14ac:dyDescent="0.35"/>
    <row r="26600" customFormat="1" x14ac:dyDescent="0.35"/>
    <row r="26601" customFormat="1" x14ac:dyDescent="0.35"/>
    <row r="26602" customFormat="1" x14ac:dyDescent="0.35"/>
    <row r="26603" customFormat="1" x14ac:dyDescent="0.35"/>
    <row r="26604" customFormat="1" x14ac:dyDescent="0.35"/>
    <row r="26605" customFormat="1" x14ac:dyDescent="0.35"/>
    <row r="26606" customFormat="1" x14ac:dyDescent="0.35"/>
    <row r="26607" customFormat="1" x14ac:dyDescent="0.35"/>
    <row r="26608" customFormat="1" x14ac:dyDescent="0.35"/>
    <row r="26609" customFormat="1" x14ac:dyDescent="0.35"/>
    <row r="26610" customFormat="1" x14ac:dyDescent="0.35"/>
    <row r="26611" customFormat="1" x14ac:dyDescent="0.35"/>
    <row r="26612" customFormat="1" x14ac:dyDescent="0.35"/>
    <row r="26613" customFormat="1" x14ac:dyDescent="0.35"/>
    <row r="26614" customFormat="1" x14ac:dyDescent="0.35"/>
    <row r="26615" customFormat="1" x14ac:dyDescent="0.35"/>
    <row r="26616" customFormat="1" x14ac:dyDescent="0.35"/>
    <row r="26617" customFormat="1" x14ac:dyDescent="0.35"/>
    <row r="26618" customFormat="1" x14ac:dyDescent="0.35"/>
    <row r="26619" customFormat="1" x14ac:dyDescent="0.35"/>
    <row r="26620" customFormat="1" x14ac:dyDescent="0.35"/>
    <row r="26621" customFormat="1" x14ac:dyDescent="0.35"/>
    <row r="26622" customFormat="1" x14ac:dyDescent="0.35"/>
    <row r="26623" customFormat="1" x14ac:dyDescent="0.35"/>
    <row r="26624" customFormat="1" x14ac:dyDescent="0.35"/>
    <row r="26625" customFormat="1" x14ac:dyDescent="0.35"/>
    <row r="26626" customFormat="1" x14ac:dyDescent="0.35"/>
    <row r="26627" customFormat="1" x14ac:dyDescent="0.35"/>
    <row r="26628" customFormat="1" x14ac:dyDescent="0.35"/>
    <row r="26629" customFormat="1" x14ac:dyDescent="0.35"/>
    <row r="26630" customFormat="1" x14ac:dyDescent="0.35"/>
    <row r="26631" customFormat="1" x14ac:dyDescent="0.35"/>
    <row r="26632" customFormat="1" x14ac:dyDescent="0.35"/>
    <row r="26633" customFormat="1" x14ac:dyDescent="0.35"/>
    <row r="26634" customFormat="1" x14ac:dyDescent="0.35"/>
    <row r="26635" customFormat="1" x14ac:dyDescent="0.35"/>
    <row r="26636" customFormat="1" x14ac:dyDescent="0.35"/>
    <row r="26637" customFormat="1" x14ac:dyDescent="0.35"/>
    <row r="26638" customFormat="1" x14ac:dyDescent="0.35"/>
    <row r="26639" customFormat="1" x14ac:dyDescent="0.35"/>
    <row r="26640" customFormat="1" x14ac:dyDescent="0.35"/>
    <row r="26641" customFormat="1" x14ac:dyDescent="0.35"/>
    <row r="26642" customFormat="1" x14ac:dyDescent="0.35"/>
    <row r="26643" customFormat="1" x14ac:dyDescent="0.35"/>
    <row r="26644" customFormat="1" x14ac:dyDescent="0.35"/>
    <row r="26645" customFormat="1" x14ac:dyDescent="0.35"/>
    <row r="26646" customFormat="1" x14ac:dyDescent="0.35"/>
    <row r="26647" customFormat="1" x14ac:dyDescent="0.35"/>
    <row r="26648" customFormat="1" x14ac:dyDescent="0.35"/>
    <row r="26649" customFormat="1" x14ac:dyDescent="0.35"/>
    <row r="26650" customFormat="1" x14ac:dyDescent="0.35"/>
    <row r="26651" customFormat="1" x14ac:dyDescent="0.35"/>
    <row r="26652" customFormat="1" x14ac:dyDescent="0.35"/>
    <row r="26653" customFormat="1" x14ac:dyDescent="0.35"/>
    <row r="26654" customFormat="1" x14ac:dyDescent="0.35"/>
    <row r="26655" customFormat="1" x14ac:dyDescent="0.35"/>
    <row r="26656" customFormat="1" x14ac:dyDescent="0.35"/>
    <row r="26657" customFormat="1" x14ac:dyDescent="0.35"/>
    <row r="26658" customFormat="1" x14ac:dyDescent="0.35"/>
    <row r="26659" customFormat="1" x14ac:dyDescent="0.35"/>
    <row r="26660" customFormat="1" x14ac:dyDescent="0.35"/>
    <row r="26661" customFormat="1" x14ac:dyDescent="0.35"/>
    <row r="26662" customFormat="1" x14ac:dyDescent="0.35"/>
    <row r="26663" customFormat="1" x14ac:dyDescent="0.35"/>
    <row r="26664" customFormat="1" x14ac:dyDescent="0.35"/>
    <row r="26665" customFormat="1" x14ac:dyDescent="0.35"/>
    <row r="26666" customFormat="1" x14ac:dyDescent="0.35"/>
    <row r="26667" customFormat="1" x14ac:dyDescent="0.35"/>
    <row r="26668" customFormat="1" x14ac:dyDescent="0.35"/>
    <row r="26669" customFormat="1" x14ac:dyDescent="0.35"/>
    <row r="26670" customFormat="1" x14ac:dyDescent="0.35"/>
    <row r="26671" customFormat="1" x14ac:dyDescent="0.35"/>
    <row r="26672" customFormat="1" x14ac:dyDescent="0.35"/>
    <row r="26673" customFormat="1" x14ac:dyDescent="0.35"/>
    <row r="26674" customFormat="1" x14ac:dyDescent="0.35"/>
    <row r="26675" customFormat="1" x14ac:dyDescent="0.35"/>
    <row r="26676" customFormat="1" x14ac:dyDescent="0.35"/>
    <row r="26677" customFormat="1" x14ac:dyDescent="0.35"/>
    <row r="26678" customFormat="1" x14ac:dyDescent="0.35"/>
    <row r="26679" customFormat="1" x14ac:dyDescent="0.35"/>
    <row r="26680" customFormat="1" x14ac:dyDescent="0.35"/>
    <row r="26681" customFormat="1" x14ac:dyDescent="0.35"/>
    <row r="26682" customFormat="1" x14ac:dyDescent="0.35"/>
    <row r="26683" customFormat="1" x14ac:dyDescent="0.35"/>
    <row r="26684" customFormat="1" x14ac:dyDescent="0.35"/>
    <row r="26685" customFormat="1" x14ac:dyDescent="0.35"/>
    <row r="26686" customFormat="1" x14ac:dyDescent="0.35"/>
    <row r="26687" customFormat="1" x14ac:dyDescent="0.35"/>
    <row r="26688" customFormat="1" x14ac:dyDescent="0.35"/>
    <row r="26689" customFormat="1" x14ac:dyDescent="0.35"/>
    <row r="26690" customFormat="1" x14ac:dyDescent="0.35"/>
    <row r="26691" customFormat="1" x14ac:dyDescent="0.35"/>
    <row r="26692" customFormat="1" x14ac:dyDescent="0.35"/>
    <row r="26693" customFormat="1" x14ac:dyDescent="0.35"/>
    <row r="26694" customFormat="1" x14ac:dyDescent="0.35"/>
    <row r="26695" customFormat="1" x14ac:dyDescent="0.35"/>
    <row r="26696" customFormat="1" x14ac:dyDescent="0.35"/>
    <row r="26697" customFormat="1" x14ac:dyDescent="0.35"/>
    <row r="26698" customFormat="1" x14ac:dyDescent="0.35"/>
    <row r="26699" customFormat="1" x14ac:dyDescent="0.35"/>
    <row r="26700" customFormat="1" x14ac:dyDescent="0.35"/>
    <row r="26701" customFormat="1" x14ac:dyDescent="0.35"/>
    <row r="26702" customFormat="1" x14ac:dyDescent="0.35"/>
    <row r="26703" customFormat="1" x14ac:dyDescent="0.35"/>
    <row r="26704" customFormat="1" x14ac:dyDescent="0.35"/>
    <row r="26705" customFormat="1" x14ac:dyDescent="0.35"/>
    <row r="26706" customFormat="1" x14ac:dyDescent="0.35"/>
    <row r="26707" customFormat="1" x14ac:dyDescent="0.35"/>
    <row r="26708" customFormat="1" x14ac:dyDescent="0.35"/>
    <row r="26709" customFormat="1" x14ac:dyDescent="0.35"/>
    <row r="26710" customFormat="1" x14ac:dyDescent="0.35"/>
    <row r="26711" customFormat="1" x14ac:dyDescent="0.35"/>
    <row r="26712" customFormat="1" x14ac:dyDescent="0.35"/>
    <row r="26713" customFormat="1" x14ac:dyDescent="0.35"/>
    <row r="26714" customFormat="1" x14ac:dyDescent="0.35"/>
    <row r="26715" customFormat="1" x14ac:dyDescent="0.35"/>
    <row r="26716" customFormat="1" x14ac:dyDescent="0.35"/>
    <row r="26717" customFormat="1" x14ac:dyDescent="0.35"/>
    <row r="26718" customFormat="1" x14ac:dyDescent="0.35"/>
    <row r="26719" customFormat="1" x14ac:dyDescent="0.35"/>
    <row r="26720" customFormat="1" x14ac:dyDescent="0.35"/>
    <row r="26721" customFormat="1" x14ac:dyDescent="0.35"/>
    <row r="26722" customFormat="1" x14ac:dyDescent="0.35"/>
    <row r="26723" customFormat="1" x14ac:dyDescent="0.35"/>
    <row r="26724" customFormat="1" x14ac:dyDescent="0.35"/>
    <row r="26725" customFormat="1" x14ac:dyDescent="0.35"/>
    <row r="26726" customFormat="1" x14ac:dyDescent="0.35"/>
    <row r="26727" customFormat="1" x14ac:dyDescent="0.35"/>
    <row r="26728" customFormat="1" x14ac:dyDescent="0.35"/>
    <row r="26729" customFormat="1" x14ac:dyDescent="0.35"/>
    <row r="26730" customFormat="1" x14ac:dyDescent="0.35"/>
    <row r="26731" customFormat="1" x14ac:dyDescent="0.35"/>
    <row r="26732" customFormat="1" x14ac:dyDescent="0.35"/>
    <row r="26733" customFormat="1" x14ac:dyDescent="0.35"/>
    <row r="26734" customFormat="1" x14ac:dyDescent="0.35"/>
    <row r="26735" customFormat="1" x14ac:dyDescent="0.35"/>
    <row r="26736" customFormat="1" x14ac:dyDescent="0.35"/>
    <row r="26737" customFormat="1" x14ac:dyDescent="0.35"/>
    <row r="26738" customFormat="1" x14ac:dyDescent="0.35"/>
    <row r="26739" customFormat="1" x14ac:dyDescent="0.35"/>
    <row r="26740" customFormat="1" x14ac:dyDescent="0.35"/>
    <row r="26741" customFormat="1" x14ac:dyDescent="0.35"/>
    <row r="26742" customFormat="1" x14ac:dyDescent="0.35"/>
    <row r="26743" customFormat="1" x14ac:dyDescent="0.35"/>
    <row r="26744" customFormat="1" x14ac:dyDescent="0.35"/>
    <row r="26745" customFormat="1" x14ac:dyDescent="0.35"/>
    <row r="26746" customFormat="1" x14ac:dyDescent="0.35"/>
    <row r="26747" customFormat="1" x14ac:dyDescent="0.35"/>
    <row r="26748" customFormat="1" x14ac:dyDescent="0.35"/>
    <row r="26749" customFormat="1" x14ac:dyDescent="0.35"/>
    <row r="26750" customFormat="1" x14ac:dyDescent="0.35"/>
    <row r="26751" customFormat="1" x14ac:dyDescent="0.35"/>
    <row r="26752" customFormat="1" x14ac:dyDescent="0.35"/>
    <row r="26753" customFormat="1" x14ac:dyDescent="0.35"/>
    <row r="26754" customFormat="1" x14ac:dyDescent="0.35"/>
    <row r="26755" customFormat="1" x14ac:dyDescent="0.35"/>
    <row r="26756" customFormat="1" x14ac:dyDescent="0.35"/>
    <row r="26757" customFormat="1" x14ac:dyDescent="0.35"/>
    <row r="26758" customFormat="1" x14ac:dyDescent="0.35"/>
    <row r="26759" customFormat="1" x14ac:dyDescent="0.35"/>
    <row r="26760" customFormat="1" x14ac:dyDescent="0.35"/>
    <row r="26761" customFormat="1" x14ac:dyDescent="0.35"/>
    <row r="26762" customFormat="1" x14ac:dyDescent="0.35"/>
    <row r="26763" customFormat="1" x14ac:dyDescent="0.35"/>
    <row r="26764" customFormat="1" x14ac:dyDescent="0.35"/>
    <row r="26765" customFormat="1" x14ac:dyDescent="0.35"/>
    <row r="26766" customFormat="1" x14ac:dyDescent="0.35"/>
    <row r="26767" customFormat="1" x14ac:dyDescent="0.35"/>
    <row r="26768" customFormat="1" x14ac:dyDescent="0.35"/>
    <row r="26769" customFormat="1" x14ac:dyDescent="0.35"/>
    <row r="26770" customFormat="1" x14ac:dyDescent="0.35"/>
    <row r="26771" customFormat="1" x14ac:dyDescent="0.35"/>
    <row r="26772" customFormat="1" x14ac:dyDescent="0.35"/>
    <row r="26773" customFormat="1" x14ac:dyDescent="0.35"/>
    <row r="26774" customFormat="1" x14ac:dyDescent="0.35"/>
    <row r="26775" customFormat="1" x14ac:dyDescent="0.35"/>
    <row r="26776" customFormat="1" x14ac:dyDescent="0.35"/>
    <row r="26777" customFormat="1" x14ac:dyDescent="0.35"/>
    <row r="26778" customFormat="1" x14ac:dyDescent="0.35"/>
    <row r="26779" customFormat="1" x14ac:dyDescent="0.35"/>
    <row r="26780" customFormat="1" x14ac:dyDescent="0.35"/>
    <row r="26781" customFormat="1" x14ac:dyDescent="0.35"/>
    <row r="26782" customFormat="1" x14ac:dyDescent="0.35"/>
    <row r="26783" customFormat="1" x14ac:dyDescent="0.35"/>
    <row r="26784" customFormat="1" x14ac:dyDescent="0.35"/>
    <row r="26785" customFormat="1" x14ac:dyDescent="0.35"/>
    <row r="26786" customFormat="1" x14ac:dyDescent="0.35"/>
    <row r="26787" customFormat="1" x14ac:dyDescent="0.35"/>
    <row r="26788" customFormat="1" x14ac:dyDescent="0.35"/>
    <row r="26789" customFormat="1" x14ac:dyDescent="0.35"/>
    <row r="26790" customFormat="1" x14ac:dyDescent="0.35"/>
    <row r="26791" customFormat="1" x14ac:dyDescent="0.35"/>
    <row r="26792" customFormat="1" x14ac:dyDescent="0.35"/>
    <row r="26793" customFormat="1" x14ac:dyDescent="0.35"/>
    <row r="26794" customFormat="1" x14ac:dyDescent="0.35"/>
    <row r="26795" customFormat="1" x14ac:dyDescent="0.35"/>
    <row r="26796" customFormat="1" x14ac:dyDescent="0.35"/>
    <row r="26797" customFormat="1" x14ac:dyDescent="0.35"/>
    <row r="26798" customFormat="1" x14ac:dyDescent="0.35"/>
    <row r="26799" customFormat="1" x14ac:dyDescent="0.35"/>
    <row r="26800" customFormat="1" x14ac:dyDescent="0.35"/>
    <row r="26801" customFormat="1" x14ac:dyDescent="0.35"/>
    <row r="26802" customFormat="1" x14ac:dyDescent="0.35"/>
    <row r="26803" customFormat="1" x14ac:dyDescent="0.35"/>
    <row r="26804" customFormat="1" x14ac:dyDescent="0.35"/>
    <row r="26805" customFormat="1" x14ac:dyDescent="0.35"/>
    <row r="26806" customFormat="1" x14ac:dyDescent="0.35"/>
    <row r="26807" customFormat="1" x14ac:dyDescent="0.35"/>
    <row r="26808" customFormat="1" x14ac:dyDescent="0.35"/>
    <row r="26809" customFormat="1" x14ac:dyDescent="0.35"/>
    <row r="26810" customFormat="1" x14ac:dyDescent="0.35"/>
    <row r="26811" customFormat="1" x14ac:dyDescent="0.35"/>
    <row r="26812" customFormat="1" x14ac:dyDescent="0.35"/>
    <row r="26813" customFormat="1" x14ac:dyDescent="0.35"/>
    <row r="26814" customFormat="1" x14ac:dyDescent="0.35"/>
    <row r="26815" customFormat="1" x14ac:dyDescent="0.35"/>
    <row r="26816" customFormat="1" x14ac:dyDescent="0.35"/>
    <row r="26817" customFormat="1" x14ac:dyDescent="0.35"/>
    <row r="26818" customFormat="1" x14ac:dyDescent="0.35"/>
    <row r="26819" customFormat="1" x14ac:dyDescent="0.35"/>
    <row r="26820" customFormat="1" x14ac:dyDescent="0.35"/>
    <row r="26821" customFormat="1" x14ac:dyDescent="0.35"/>
    <row r="26822" customFormat="1" x14ac:dyDescent="0.35"/>
    <row r="26823" customFormat="1" x14ac:dyDescent="0.35"/>
    <row r="26824" customFormat="1" x14ac:dyDescent="0.35"/>
    <row r="26825" customFormat="1" x14ac:dyDescent="0.35"/>
    <row r="26826" customFormat="1" x14ac:dyDescent="0.35"/>
    <row r="26827" customFormat="1" x14ac:dyDescent="0.35"/>
    <row r="26828" customFormat="1" x14ac:dyDescent="0.35"/>
    <row r="26829" customFormat="1" x14ac:dyDescent="0.35"/>
    <row r="26830" customFormat="1" x14ac:dyDescent="0.35"/>
    <row r="26831" customFormat="1" x14ac:dyDescent="0.35"/>
    <row r="26832" customFormat="1" x14ac:dyDescent="0.35"/>
    <row r="26833" customFormat="1" x14ac:dyDescent="0.35"/>
    <row r="26834" customFormat="1" x14ac:dyDescent="0.35"/>
    <row r="26835" customFormat="1" x14ac:dyDescent="0.35"/>
    <row r="26836" customFormat="1" x14ac:dyDescent="0.35"/>
    <row r="26837" customFormat="1" x14ac:dyDescent="0.35"/>
    <row r="26838" customFormat="1" x14ac:dyDescent="0.35"/>
    <row r="26839" customFormat="1" x14ac:dyDescent="0.35"/>
    <row r="26840" customFormat="1" x14ac:dyDescent="0.35"/>
    <row r="26841" customFormat="1" x14ac:dyDescent="0.35"/>
    <row r="26842" customFormat="1" x14ac:dyDescent="0.35"/>
    <row r="26843" customFormat="1" x14ac:dyDescent="0.35"/>
    <row r="26844" customFormat="1" x14ac:dyDescent="0.35"/>
    <row r="26845" customFormat="1" x14ac:dyDescent="0.35"/>
    <row r="26846" customFormat="1" x14ac:dyDescent="0.35"/>
    <row r="26847" customFormat="1" x14ac:dyDescent="0.35"/>
    <row r="26848" customFormat="1" x14ac:dyDescent="0.35"/>
    <row r="26849" customFormat="1" x14ac:dyDescent="0.35"/>
    <row r="26850" customFormat="1" x14ac:dyDescent="0.35"/>
    <row r="26851" customFormat="1" x14ac:dyDescent="0.35"/>
    <row r="26852" customFormat="1" x14ac:dyDescent="0.35"/>
    <row r="26853" customFormat="1" x14ac:dyDescent="0.35"/>
    <row r="26854" customFormat="1" x14ac:dyDescent="0.35"/>
    <row r="26855" customFormat="1" x14ac:dyDescent="0.35"/>
    <row r="26856" customFormat="1" x14ac:dyDescent="0.35"/>
    <row r="26857" customFormat="1" x14ac:dyDescent="0.35"/>
    <row r="26858" customFormat="1" x14ac:dyDescent="0.35"/>
    <row r="26859" customFormat="1" x14ac:dyDescent="0.35"/>
    <row r="26860" customFormat="1" x14ac:dyDescent="0.35"/>
    <row r="26861" customFormat="1" x14ac:dyDescent="0.35"/>
    <row r="26862" customFormat="1" x14ac:dyDescent="0.35"/>
    <row r="26863" customFormat="1" x14ac:dyDescent="0.35"/>
    <row r="26864" customFormat="1" x14ac:dyDescent="0.35"/>
    <row r="26865" customFormat="1" x14ac:dyDescent="0.35"/>
    <row r="26866" customFormat="1" x14ac:dyDescent="0.35"/>
    <row r="26867" customFormat="1" x14ac:dyDescent="0.35"/>
    <row r="26868" customFormat="1" x14ac:dyDescent="0.35"/>
    <row r="26869" customFormat="1" x14ac:dyDescent="0.35"/>
    <row r="26870" customFormat="1" x14ac:dyDescent="0.35"/>
    <row r="26871" customFormat="1" x14ac:dyDescent="0.35"/>
    <row r="26872" customFormat="1" x14ac:dyDescent="0.35"/>
    <row r="26873" customFormat="1" x14ac:dyDescent="0.35"/>
    <row r="26874" customFormat="1" x14ac:dyDescent="0.35"/>
    <row r="26875" customFormat="1" x14ac:dyDescent="0.35"/>
    <row r="26876" customFormat="1" x14ac:dyDescent="0.35"/>
    <row r="26877" customFormat="1" x14ac:dyDescent="0.35"/>
    <row r="26878" customFormat="1" x14ac:dyDescent="0.35"/>
    <row r="26879" customFormat="1" x14ac:dyDescent="0.35"/>
    <row r="26880" customFormat="1" x14ac:dyDescent="0.35"/>
    <row r="26881" customFormat="1" x14ac:dyDescent="0.35"/>
    <row r="26882" customFormat="1" x14ac:dyDescent="0.35"/>
    <row r="26883" customFormat="1" x14ac:dyDescent="0.35"/>
    <row r="26884" customFormat="1" x14ac:dyDescent="0.35"/>
    <row r="26885" customFormat="1" x14ac:dyDescent="0.35"/>
    <row r="26886" customFormat="1" x14ac:dyDescent="0.35"/>
    <row r="26887" customFormat="1" x14ac:dyDescent="0.35"/>
    <row r="26888" customFormat="1" x14ac:dyDescent="0.35"/>
    <row r="26889" customFormat="1" x14ac:dyDescent="0.35"/>
    <row r="26890" customFormat="1" x14ac:dyDescent="0.35"/>
    <row r="26891" customFormat="1" x14ac:dyDescent="0.35"/>
    <row r="26892" customFormat="1" x14ac:dyDescent="0.35"/>
    <row r="26893" customFormat="1" x14ac:dyDescent="0.35"/>
    <row r="26894" customFormat="1" x14ac:dyDescent="0.35"/>
    <row r="26895" customFormat="1" x14ac:dyDescent="0.35"/>
    <row r="26896" customFormat="1" x14ac:dyDescent="0.35"/>
    <row r="26897" customFormat="1" x14ac:dyDescent="0.35"/>
    <row r="26898" customFormat="1" x14ac:dyDescent="0.35"/>
    <row r="26899" customFormat="1" x14ac:dyDescent="0.35"/>
    <row r="26900" customFormat="1" x14ac:dyDescent="0.35"/>
    <row r="26901" customFormat="1" x14ac:dyDescent="0.35"/>
    <row r="26902" customFormat="1" x14ac:dyDescent="0.35"/>
    <row r="26903" customFormat="1" x14ac:dyDescent="0.35"/>
    <row r="26904" customFormat="1" x14ac:dyDescent="0.35"/>
    <row r="26905" customFormat="1" x14ac:dyDescent="0.35"/>
    <row r="26906" customFormat="1" x14ac:dyDescent="0.35"/>
    <row r="26907" customFormat="1" x14ac:dyDescent="0.35"/>
    <row r="26908" customFormat="1" x14ac:dyDescent="0.35"/>
    <row r="26909" customFormat="1" x14ac:dyDescent="0.35"/>
    <row r="26910" customFormat="1" x14ac:dyDescent="0.35"/>
    <row r="26911" customFormat="1" x14ac:dyDescent="0.35"/>
    <row r="26912" customFormat="1" x14ac:dyDescent="0.35"/>
    <row r="26913" customFormat="1" x14ac:dyDescent="0.35"/>
    <row r="26914" customFormat="1" x14ac:dyDescent="0.35"/>
    <row r="26915" customFormat="1" x14ac:dyDescent="0.35"/>
    <row r="26916" customFormat="1" x14ac:dyDescent="0.35"/>
    <row r="26917" customFormat="1" x14ac:dyDescent="0.35"/>
    <row r="26918" customFormat="1" x14ac:dyDescent="0.35"/>
    <row r="26919" customFormat="1" x14ac:dyDescent="0.35"/>
    <row r="26920" customFormat="1" x14ac:dyDescent="0.35"/>
    <row r="26921" customFormat="1" x14ac:dyDescent="0.35"/>
    <row r="26922" customFormat="1" x14ac:dyDescent="0.35"/>
    <row r="26923" customFormat="1" x14ac:dyDescent="0.35"/>
    <row r="26924" customFormat="1" x14ac:dyDescent="0.35"/>
    <row r="26925" customFormat="1" x14ac:dyDescent="0.35"/>
    <row r="26926" customFormat="1" x14ac:dyDescent="0.35"/>
    <row r="26927" customFormat="1" x14ac:dyDescent="0.35"/>
    <row r="26928" customFormat="1" x14ac:dyDescent="0.35"/>
    <row r="26929" customFormat="1" x14ac:dyDescent="0.35"/>
    <row r="26930" customFormat="1" x14ac:dyDescent="0.35"/>
    <row r="26931" customFormat="1" x14ac:dyDescent="0.35"/>
    <row r="26932" customFormat="1" x14ac:dyDescent="0.35"/>
    <row r="26933" customFormat="1" x14ac:dyDescent="0.35"/>
    <row r="26934" customFormat="1" x14ac:dyDescent="0.35"/>
    <row r="26935" customFormat="1" x14ac:dyDescent="0.35"/>
    <row r="26936" customFormat="1" x14ac:dyDescent="0.35"/>
    <row r="26937" customFormat="1" x14ac:dyDescent="0.35"/>
    <row r="26938" customFormat="1" x14ac:dyDescent="0.35"/>
    <row r="26939" customFormat="1" x14ac:dyDescent="0.35"/>
    <row r="26940" customFormat="1" x14ac:dyDescent="0.35"/>
    <row r="26941" customFormat="1" x14ac:dyDescent="0.35"/>
    <row r="26942" customFormat="1" x14ac:dyDescent="0.35"/>
    <row r="26943" customFormat="1" x14ac:dyDescent="0.35"/>
    <row r="26944" customFormat="1" x14ac:dyDescent="0.35"/>
    <row r="26945" customFormat="1" x14ac:dyDescent="0.35"/>
    <row r="26946" customFormat="1" x14ac:dyDescent="0.35"/>
    <row r="26947" customFormat="1" x14ac:dyDescent="0.35"/>
    <row r="26948" customFormat="1" x14ac:dyDescent="0.35"/>
    <row r="26949" customFormat="1" x14ac:dyDescent="0.35"/>
    <row r="26950" customFormat="1" x14ac:dyDescent="0.35"/>
    <row r="26951" customFormat="1" x14ac:dyDescent="0.35"/>
    <row r="26952" customFormat="1" x14ac:dyDescent="0.35"/>
    <row r="26953" customFormat="1" x14ac:dyDescent="0.35"/>
    <row r="26954" customFormat="1" x14ac:dyDescent="0.35"/>
    <row r="26955" customFormat="1" x14ac:dyDescent="0.35"/>
    <row r="26956" customFormat="1" x14ac:dyDescent="0.35"/>
    <row r="26957" customFormat="1" x14ac:dyDescent="0.35"/>
    <row r="26958" customFormat="1" x14ac:dyDescent="0.35"/>
    <row r="26959" customFormat="1" x14ac:dyDescent="0.35"/>
    <row r="26960" customFormat="1" x14ac:dyDescent="0.35"/>
    <row r="26961" customFormat="1" x14ac:dyDescent="0.35"/>
    <row r="26962" customFormat="1" x14ac:dyDescent="0.35"/>
    <row r="26963" customFormat="1" x14ac:dyDescent="0.35"/>
    <row r="26964" customFormat="1" x14ac:dyDescent="0.35"/>
    <row r="26965" customFormat="1" x14ac:dyDescent="0.35"/>
    <row r="26966" customFormat="1" x14ac:dyDescent="0.35"/>
    <row r="26967" customFormat="1" x14ac:dyDescent="0.35"/>
    <row r="26968" customFormat="1" x14ac:dyDescent="0.35"/>
    <row r="26969" customFormat="1" x14ac:dyDescent="0.35"/>
    <row r="26970" customFormat="1" x14ac:dyDescent="0.35"/>
    <row r="26971" customFormat="1" x14ac:dyDescent="0.35"/>
    <row r="26972" customFormat="1" x14ac:dyDescent="0.35"/>
    <row r="26973" customFormat="1" x14ac:dyDescent="0.35"/>
    <row r="26974" customFormat="1" x14ac:dyDescent="0.35"/>
    <row r="26975" customFormat="1" x14ac:dyDescent="0.35"/>
    <row r="26976" customFormat="1" x14ac:dyDescent="0.35"/>
    <row r="26977" customFormat="1" x14ac:dyDescent="0.35"/>
    <row r="26978" customFormat="1" x14ac:dyDescent="0.35"/>
    <row r="26979" customFormat="1" x14ac:dyDescent="0.35"/>
    <row r="26980" customFormat="1" x14ac:dyDescent="0.35"/>
    <row r="26981" customFormat="1" x14ac:dyDescent="0.35"/>
    <row r="26982" customFormat="1" x14ac:dyDescent="0.35"/>
    <row r="26983" customFormat="1" x14ac:dyDescent="0.35"/>
    <row r="26984" customFormat="1" x14ac:dyDescent="0.35"/>
    <row r="26985" customFormat="1" x14ac:dyDescent="0.35"/>
    <row r="26986" customFormat="1" x14ac:dyDescent="0.35"/>
    <row r="26987" customFormat="1" x14ac:dyDescent="0.35"/>
    <row r="26988" customFormat="1" x14ac:dyDescent="0.35"/>
    <row r="26989" customFormat="1" x14ac:dyDescent="0.35"/>
    <row r="26990" customFormat="1" x14ac:dyDescent="0.35"/>
    <row r="26991" customFormat="1" x14ac:dyDescent="0.35"/>
    <row r="26992" customFormat="1" x14ac:dyDescent="0.35"/>
    <row r="26993" customFormat="1" x14ac:dyDescent="0.35"/>
    <row r="26994" customFormat="1" x14ac:dyDescent="0.35"/>
    <row r="26995" customFormat="1" x14ac:dyDescent="0.35"/>
    <row r="26996" customFormat="1" x14ac:dyDescent="0.35"/>
    <row r="26997" customFormat="1" x14ac:dyDescent="0.35"/>
    <row r="26998" customFormat="1" x14ac:dyDescent="0.35"/>
    <row r="26999" customFormat="1" x14ac:dyDescent="0.35"/>
    <row r="27000" customFormat="1" x14ac:dyDescent="0.35"/>
    <row r="27001" customFormat="1" x14ac:dyDescent="0.35"/>
    <row r="27002" customFormat="1" x14ac:dyDescent="0.35"/>
    <row r="27003" customFormat="1" x14ac:dyDescent="0.35"/>
    <row r="27004" customFormat="1" x14ac:dyDescent="0.35"/>
    <row r="27005" customFormat="1" x14ac:dyDescent="0.35"/>
    <row r="27006" customFormat="1" x14ac:dyDescent="0.35"/>
    <row r="27007" customFormat="1" x14ac:dyDescent="0.35"/>
    <row r="27008" customFormat="1" x14ac:dyDescent="0.35"/>
    <row r="27009" customFormat="1" x14ac:dyDescent="0.35"/>
    <row r="27010" customFormat="1" x14ac:dyDescent="0.35"/>
    <row r="27011" customFormat="1" x14ac:dyDescent="0.35"/>
    <row r="27012" customFormat="1" x14ac:dyDescent="0.35"/>
    <row r="27013" customFormat="1" x14ac:dyDescent="0.35"/>
    <row r="27014" customFormat="1" x14ac:dyDescent="0.35"/>
    <row r="27015" customFormat="1" x14ac:dyDescent="0.35"/>
    <row r="27016" customFormat="1" x14ac:dyDescent="0.35"/>
    <row r="27017" customFormat="1" x14ac:dyDescent="0.35"/>
    <row r="27018" customFormat="1" x14ac:dyDescent="0.35"/>
    <row r="27019" customFormat="1" x14ac:dyDescent="0.35"/>
    <row r="27020" customFormat="1" x14ac:dyDescent="0.35"/>
    <row r="27021" customFormat="1" x14ac:dyDescent="0.35"/>
    <row r="27022" customFormat="1" x14ac:dyDescent="0.35"/>
    <row r="27023" customFormat="1" x14ac:dyDescent="0.35"/>
    <row r="27024" customFormat="1" x14ac:dyDescent="0.35"/>
    <row r="27025" customFormat="1" x14ac:dyDescent="0.35"/>
    <row r="27026" customFormat="1" x14ac:dyDescent="0.35"/>
    <row r="27027" customFormat="1" x14ac:dyDescent="0.35"/>
    <row r="27028" customFormat="1" x14ac:dyDescent="0.35"/>
    <row r="27029" customFormat="1" x14ac:dyDescent="0.35"/>
    <row r="27030" customFormat="1" x14ac:dyDescent="0.35"/>
    <row r="27031" customFormat="1" x14ac:dyDescent="0.35"/>
    <row r="27032" customFormat="1" x14ac:dyDescent="0.35"/>
    <row r="27033" customFormat="1" x14ac:dyDescent="0.35"/>
    <row r="27034" customFormat="1" x14ac:dyDescent="0.35"/>
    <row r="27035" customFormat="1" x14ac:dyDescent="0.35"/>
    <row r="27036" customFormat="1" x14ac:dyDescent="0.35"/>
    <row r="27037" customFormat="1" x14ac:dyDescent="0.35"/>
    <row r="27038" customFormat="1" x14ac:dyDescent="0.35"/>
    <row r="27039" customFormat="1" x14ac:dyDescent="0.35"/>
    <row r="27040" customFormat="1" x14ac:dyDescent="0.35"/>
    <row r="27041" customFormat="1" x14ac:dyDescent="0.35"/>
    <row r="27042" customFormat="1" x14ac:dyDescent="0.35"/>
    <row r="27043" customFormat="1" x14ac:dyDescent="0.35"/>
    <row r="27044" customFormat="1" x14ac:dyDescent="0.35"/>
    <row r="27045" customFormat="1" x14ac:dyDescent="0.35"/>
    <row r="27046" customFormat="1" x14ac:dyDescent="0.35"/>
    <row r="27047" customFormat="1" x14ac:dyDescent="0.35"/>
    <row r="27048" customFormat="1" x14ac:dyDescent="0.35"/>
    <row r="27049" customFormat="1" x14ac:dyDescent="0.35"/>
    <row r="27050" customFormat="1" x14ac:dyDescent="0.35"/>
    <row r="27051" customFormat="1" x14ac:dyDescent="0.35"/>
    <row r="27052" customFormat="1" x14ac:dyDescent="0.35"/>
    <row r="27053" customFormat="1" x14ac:dyDescent="0.35"/>
    <row r="27054" customFormat="1" x14ac:dyDescent="0.35"/>
    <row r="27055" customFormat="1" x14ac:dyDescent="0.35"/>
    <row r="27056" customFormat="1" x14ac:dyDescent="0.35"/>
    <row r="27057" customFormat="1" x14ac:dyDescent="0.35"/>
    <row r="27058" customFormat="1" x14ac:dyDescent="0.35"/>
    <row r="27059" customFormat="1" x14ac:dyDescent="0.35"/>
    <row r="27060" customFormat="1" x14ac:dyDescent="0.35"/>
    <row r="27061" customFormat="1" x14ac:dyDescent="0.35"/>
    <row r="27062" customFormat="1" x14ac:dyDescent="0.35"/>
    <row r="27063" customFormat="1" x14ac:dyDescent="0.35"/>
    <row r="27064" customFormat="1" x14ac:dyDescent="0.35"/>
    <row r="27065" customFormat="1" x14ac:dyDescent="0.35"/>
    <row r="27066" customFormat="1" x14ac:dyDescent="0.35"/>
    <row r="27067" customFormat="1" x14ac:dyDescent="0.35"/>
    <row r="27068" customFormat="1" x14ac:dyDescent="0.35"/>
    <row r="27069" customFormat="1" x14ac:dyDescent="0.35"/>
    <row r="27070" customFormat="1" x14ac:dyDescent="0.35"/>
    <row r="27071" customFormat="1" x14ac:dyDescent="0.35"/>
    <row r="27072" customFormat="1" x14ac:dyDescent="0.35"/>
    <row r="27073" customFormat="1" x14ac:dyDescent="0.35"/>
    <row r="27074" customFormat="1" x14ac:dyDescent="0.35"/>
    <row r="27075" customFormat="1" x14ac:dyDescent="0.35"/>
    <row r="27076" customFormat="1" x14ac:dyDescent="0.35"/>
    <row r="27077" customFormat="1" x14ac:dyDescent="0.35"/>
    <row r="27078" customFormat="1" x14ac:dyDescent="0.35"/>
    <row r="27079" customFormat="1" x14ac:dyDescent="0.35"/>
    <row r="27080" customFormat="1" x14ac:dyDescent="0.35"/>
    <row r="27081" customFormat="1" x14ac:dyDescent="0.35"/>
    <row r="27082" customFormat="1" x14ac:dyDescent="0.35"/>
    <row r="27083" customFormat="1" x14ac:dyDescent="0.35"/>
    <row r="27084" customFormat="1" x14ac:dyDescent="0.35"/>
    <row r="27085" customFormat="1" x14ac:dyDescent="0.35"/>
    <row r="27086" customFormat="1" x14ac:dyDescent="0.35"/>
    <row r="27087" customFormat="1" x14ac:dyDescent="0.35"/>
    <row r="27088" customFormat="1" x14ac:dyDescent="0.35"/>
    <row r="27089" customFormat="1" x14ac:dyDescent="0.35"/>
    <row r="27090" customFormat="1" x14ac:dyDescent="0.35"/>
    <row r="27091" customFormat="1" x14ac:dyDescent="0.35"/>
    <row r="27092" customFormat="1" x14ac:dyDescent="0.35"/>
    <row r="27093" customFormat="1" x14ac:dyDescent="0.35"/>
    <row r="27094" customFormat="1" x14ac:dyDescent="0.35"/>
    <row r="27095" customFormat="1" x14ac:dyDescent="0.35"/>
    <row r="27096" customFormat="1" x14ac:dyDescent="0.35"/>
    <row r="27097" customFormat="1" x14ac:dyDescent="0.35"/>
    <row r="27098" customFormat="1" x14ac:dyDescent="0.35"/>
    <row r="27099" customFormat="1" x14ac:dyDescent="0.35"/>
    <row r="27100" customFormat="1" x14ac:dyDescent="0.35"/>
    <row r="27101" customFormat="1" x14ac:dyDescent="0.35"/>
    <row r="27102" customFormat="1" x14ac:dyDescent="0.35"/>
    <row r="27103" customFormat="1" x14ac:dyDescent="0.35"/>
    <row r="27104" customFormat="1" x14ac:dyDescent="0.35"/>
    <row r="27105" customFormat="1" x14ac:dyDescent="0.35"/>
    <row r="27106" customFormat="1" x14ac:dyDescent="0.35"/>
    <row r="27107" customFormat="1" x14ac:dyDescent="0.35"/>
    <row r="27108" customFormat="1" x14ac:dyDescent="0.35"/>
    <row r="27109" customFormat="1" x14ac:dyDescent="0.35"/>
    <row r="27110" customFormat="1" x14ac:dyDescent="0.35"/>
    <row r="27111" customFormat="1" x14ac:dyDescent="0.35"/>
    <row r="27112" customFormat="1" x14ac:dyDescent="0.35"/>
    <row r="27113" customFormat="1" x14ac:dyDescent="0.35"/>
    <row r="27114" customFormat="1" x14ac:dyDescent="0.35"/>
    <row r="27115" customFormat="1" x14ac:dyDescent="0.35"/>
    <row r="27116" customFormat="1" x14ac:dyDescent="0.35"/>
    <row r="27117" customFormat="1" x14ac:dyDescent="0.35"/>
    <row r="27118" customFormat="1" x14ac:dyDescent="0.35"/>
    <row r="27119" customFormat="1" x14ac:dyDescent="0.35"/>
    <row r="27120" customFormat="1" x14ac:dyDescent="0.35"/>
    <row r="27121" customFormat="1" x14ac:dyDescent="0.35"/>
    <row r="27122" customFormat="1" x14ac:dyDescent="0.35"/>
    <row r="27123" customFormat="1" x14ac:dyDescent="0.35"/>
    <row r="27124" customFormat="1" x14ac:dyDescent="0.35"/>
    <row r="27125" customFormat="1" x14ac:dyDescent="0.35"/>
    <row r="27126" customFormat="1" x14ac:dyDescent="0.35"/>
    <row r="27127" customFormat="1" x14ac:dyDescent="0.35"/>
    <row r="27128" customFormat="1" x14ac:dyDescent="0.35"/>
    <row r="27129" customFormat="1" x14ac:dyDescent="0.35"/>
    <row r="27130" customFormat="1" x14ac:dyDescent="0.35"/>
    <row r="27131" customFormat="1" x14ac:dyDescent="0.35"/>
    <row r="27132" customFormat="1" x14ac:dyDescent="0.35"/>
    <row r="27133" customFormat="1" x14ac:dyDescent="0.35"/>
    <row r="27134" customFormat="1" x14ac:dyDescent="0.35"/>
    <row r="27135" customFormat="1" x14ac:dyDescent="0.35"/>
    <row r="27136" customFormat="1" x14ac:dyDescent="0.35"/>
    <row r="27137" customFormat="1" x14ac:dyDescent="0.35"/>
    <row r="27138" customFormat="1" x14ac:dyDescent="0.35"/>
    <row r="27139" customFormat="1" x14ac:dyDescent="0.35"/>
    <row r="27140" customFormat="1" x14ac:dyDescent="0.35"/>
    <row r="27141" customFormat="1" x14ac:dyDescent="0.35"/>
    <row r="27142" customFormat="1" x14ac:dyDescent="0.35"/>
    <row r="27143" customFormat="1" x14ac:dyDescent="0.35"/>
    <row r="27144" customFormat="1" x14ac:dyDescent="0.35"/>
    <row r="27145" customFormat="1" x14ac:dyDescent="0.35"/>
    <row r="27146" customFormat="1" x14ac:dyDescent="0.35"/>
    <row r="27147" customFormat="1" x14ac:dyDescent="0.35"/>
    <row r="27148" customFormat="1" x14ac:dyDescent="0.35"/>
    <row r="27149" customFormat="1" x14ac:dyDescent="0.35"/>
    <row r="27150" customFormat="1" x14ac:dyDescent="0.35"/>
    <row r="27151" customFormat="1" x14ac:dyDescent="0.35"/>
    <row r="27152" customFormat="1" x14ac:dyDescent="0.35"/>
    <row r="27153" customFormat="1" x14ac:dyDescent="0.35"/>
    <row r="27154" customFormat="1" x14ac:dyDescent="0.35"/>
    <row r="27155" customFormat="1" x14ac:dyDescent="0.35"/>
    <row r="27156" customFormat="1" x14ac:dyDescent="0.35"/>
    <row r="27157" customFormat="1" x14ac:dyDescent="0.35"/>
    <row r="27158" customFormat="1" x14ac:dyDescent="0.35"/>
    <row r="27159" customFormat="1" x14ac:dyDescent="0.35"/>
    <row r="27160" customFormat="1" x14ac:dyDescent="0.35"/>
    <row r="27161" customFormat="1" x14ac:dyDescent="0.35"/>
    <row r="27162" customFormat="1" x14ac:dyDescent="0.35"/>
    <row r="27163" customFormat="1" x14ac:dyDescent="0.35"/>
    <row r="27164" customFormat="1" x14ac:dyDescent="0.35"/>
    <row r="27165" customFormat="1" x14ac:dyDescent="0.35"/>
    <row r="27166" customFormat="1" x14ac:dyDescent="0.35"/>
    <row r="27167" customFormat="1" x14ac:dyDescent="0.35"/>
    <row r="27168" customFormat="1" x14ac:dyDescent="0.35"/>
    <row r="27169" customFormat="1" x14ac:dyDescent="0.35"/>
    <row r="27170" customFormat="1" x14ac:dyDescent="0.35"/>
    <row r="27171" customFormat="1" x14ac:dyDescent="0.35"/>
    <row r="27172" customFormat="1" x14ac:dyDescent="0.35"/>
    <row r="27173" customFormat="1" x14ac:dyDescent="0.35"/>
    <row r="27174" customFormat="1" x14ac:dyDescent="0.35"/>
    <row r="27175" customFormat="1" x14ac:dyDescent="0.35"/>
    <row r="27176" customFormat="1" x14ac:dyDescent="0.35"/>
    <row r="27177" customFormat="1" x14ac:dyDescent="0.35"/>
    <row r="27178" customFormat="1" x14ac:dyDescent="0.35"/>
    <row r="27179" customFormat="1" x14ac:dyDescent="0.35"/>
    <row r="27180" customFormat="1" x14ac:dyDescent="0.35"/>
    <row r="27181" customFormat="1" x14ac:dyDescent="0.35"/>
    <row r="27182" customFormat="1" x14ac:dyDescent="0.35"/>
    <row r="27183" customFormat="1" x14ac:dyDescent="0.35"/>
    <row r="27184" customFormat="1" x14ac:dyDescent="0.35"/>
    <row r="27185" customFormat="1" x14ac:dyDescent="0.35"/>
    <row r="27186" customFormat="1" x14ac:dyDescent="0.35"/>
    <row r="27187" customFormat="1" x14ac:dyDescent="0.35"/>
    <row r="27188" customFormat="1" x14ac:dyDescent="0.35"/>
    <row r="27189" customFormat="1" x14ac:dyDescent="0.35"/>
    <row r="27190" customFormat="1" x14ac:dyDescent="0.35"/>
    <row r="27191" customFormat="1" x14ac:dyDescent="0.35"/>
    <row r="27192" customFormat="1" x14ac:dyDescent="0.35"/>
    <row r="27193" customFormat="1" x14ac:dyDescent="0.35"/>
    <row r="27194" customFormat="1" x14ac:dyDescent="0.35"/>
    <row r="27195" customFormat="1" x14ac:dyDescent="0.35"/>
    <row r="27196" customFormat="1" x14ac:dyDescent="0.35"/>
    <row r="27197" customFormat="1" x14ac:dyDescent="0.35"/>
    <row r="27198" customFormat="1" x14ac:dyDescent="0.35"/>
    <row r="27199" customFormat="1" x14ac:dyDescent="0.35"/>
    <row r="27200" customFormat="1" x14ac:dyDescent="0.35"/>
    <row r="27201" customFormat="1" x14ac:dyDescent="0.35"/>
    <row r="27202" customFormat="1" x14ac:dyDescent="0.35"/>
    <row r="27203" customFormat="1" x14ac:dyDescent="0.35"/>
    <row r="27204" customFormat="1" x14ac:dyDescent="0.35"/>
    <row r="27205" customFormat="1" x14ac:dyDescent="0.35"/>
    <row r="27206" customFormat="1" x14ac:dyDescent="0.35"/>
    <row r="27207" customFormat="1" x14ac:dyDescent="0.35"/>
    <row r="27208" customFormat="1" x14ac:dyDescent="0.35"/>
    <row r="27209" customFormat="1" x14ac:dyDescent="0.35"/>
    <row r="27210" customFormat="1" x14ac:dyDescent="0.35"/>
    <row r="27211" customFormat="1" x14ac:dyDescent="0.35"/>
    <row r="27212" customFormat="1" x14ac:dyDescent="0.35"/>
    <row r="27213" customFormat="1" x14ac:dyDescent="0.35"/>
    <row r="27214" customFormat="1" x14ac:dyDescent="0.35"/>
    <row r="27215" customFormat="1" x14ac:dyDescent="0.35"/>
    <row r="27216" customFormat="1" x14ac:dyDescent="0.35"/>
    <row r="27217" customFormat="1" x14ac:dyDescent="0.35"/>
    <row r="27218" customFormat="1" x14ac:dyDescent="0.35"/>
    <row r="27219" customFormat="1" x14ac:dyDescent="0.35"/>
    <row r="27220" customFormat="1" x14ac:dyDescent="0.35"/>
    <row r="27221" customFormat="1" x14ac:dyDescent="0.35"/>
    <row r="27222" customFormat="1" x14ac:dyDescent="0.35"/>
    <row r="27223" customFormat="1" x14ac:dyDescent="0.35"/>
    <row r="27224" customFormat="1" x14ac:dyDescent="0.35"/>
    <row r="27225" customFormat="1" x14ac:dyDescent="0.35"/>
    <row r="27226" customFormat="1" x14ac:dyDescent="0.35"/>
    <row r="27227" customFormat="1" x14ac:dyDescent="0.35"/>
    <row r="27228" customFormat="1" x14ac:dyDescent="0.35"/>
    <row r="27229" customFormat="1" x14ac:dyDescent="0.35"/>
    <row r="27230" customFormat="1" x14ac:dyDescent="0.35"/>
    <row r="27231" customFormat="1" x14ac:dyDescent="0.35"/>
    <row r="27232" customFormat="1" x14ac:dyDescent="0.35"/>
    <row r="27233" customFormat="1" x14ac:dyDescent="0.35"/>
    <row r="27234" customFormat="1" x14ac:dyDescent="0.35"/>
    <row r="27235" customFormat="1" x14ac:dyDescent="0.35"/>
    <row r="27236" customFormat="1" x14ac:dyDescent="0.35"/>
    <row r="27237" customFormat="1" x14ac:dyDescent="0.35"/>
    <row r="27238" customFormat="1" x14ac:dyDescent="0.35"/>
    <row r="27239" customFormat="1" x14ac:dyDescent="0.35"/>
    <row r="27240" customFormat="1" x14ac:dyDescent="0.35"/>
    <row r="27241" customFormat="1" x14ac:dyDescent="0.35"/>
    <row r="27242" customFormat="1" x14ac:dyDescent="0.35"/>
    <row r="27243" customFormat="1" x14ac:dyDescent="0.35"/>
    <row r="27244" customFormat="1" x14ac:dyDescent="0.35"/>
    <row r="27245" customFormat="1" x14ac:dyDescent="0.35"/>
    <row r="27246" customFormat="1" x14ac:dyDescent="0.35"/>
    <row r="27247" customFormat="1" x14ac:dyDescent="0.35"/>
    <row r="27248" customFormat="1" x14ac:dyDescent="0.35"/>
    <row r="27249" customFormat="1" x14ac:dyDescent="0.35"/>
    <row r="27250" customFormat="1" x14ac:dyDescent="0.35"/>
    <row r="27251" customFormat="1" x14ac:dyDescent="0.35"/>
    <row r="27252" customFormat="1" x14ac:dyDescent="0.35"/>
    <row r="27253" customFormat="1" x14ac:dyDescent="0.35"/>
    <row r="27254" customFormat="1" x14ac:dyDescent="0.35"/>
    <row r="27255" customFormat="1" x14ac:dyDescent="0.35"/>
    <row r="27256" customFormat="1" x14ac:dyDescent="0.35"/>
    <row r="27257" customFormat="1" x14ac:dyDescent="0.35"/>
    <row r="27258" customFormat="1" x14ac:dyDescent="0.35"/>
    <row r="27259" customFormat="1" x14ac:dyDescent="0.35"/>
    <row r="27260" customFormat="1" x14ac:dyDescent="0.35"/>
    <row r="27261" customFormat="1" x14ac:dyDescent="0.35"/>
    <row r="27262" customFormat="1" x14ac:dyDescent="0.35"/>
    <row r="27263" customFormat="1" x14ac:dyDescent="0.35"/>
    <row r="27264" customFormat="1" x14ac:dyDescent="0.35"/>
    <row r="27265" customFormat="1" x14ac:dyDescent="0.35"/>
    <row r="27266" customFormat="1" x14ac:dyDescent="0.35"/>
    <row r="27267" customFormat="1" x14ac:dyDescent="0.35"/>
    <row r="27268" customFormat="1" x14ac:dyDescent="0.35"/>
    <row r="27269" customFormat="1" x14ac:dyDescent="0.35"/>
    <row r="27270" customFormat="1" x14ac:dyDescent="0.35"/>
    <row r="27271" customFormat="1" x14ac:dyDescent="0.35"/>
    <row r="27272" customFormat="1" x14ac:dyDescent="0.35"/>
    <row r="27273" customFormat="1" x14ac:dyDescent="0.35"/>
    <row r="27274" customFormat="1" x14ac:dyDescent="0.35"/>
    <row r="27275" customFormat="1" x14ac:dyDescent="0.35"/>
    <row r="27276" customFormat="1" x14ac:dyDescent="0.35"/>
    <row r="27277" customFormat="1" x14ac:dyDescent="0.35"/>
    <row r="27278" customFormat="1" x14ac:dyDescent="0.35"/>
    <row r="27279" customFormat="1" x14ac:dyDescent="0.35"/>
    <row r="27280" customFormat="1" x14ac:dyDescent="0.35"/>
    <row r="27281" customFormat="1" x14ac:dyDescent="0.35"/>
    <row r="27282" customFormat="1" x14ac:dyDescent="0.35"/>
    <row r="27283" customFormat="1" x14ac:dyDescent="0.35"/>
    <row r="27284" customFormat="1" x14ac:dyDescent="0.35"/>
    <row r="27285" customFormat="1" x14ac:dyDescent="0.35"/>
    <row r="27286" customFormat="1" x14ac:dyDescent="0.35"/>
    <row r="27287" customFormat="1" x14ac:dyDescent="0.35"/>
    <row r="27288" customFormat="1" x14ac:dyDescent="0.35"/>
    <row r="27289" customFormat="1" x14ac:dyDescent="0.35"/>
    <row r="27290" customFormat="1" x14ac:dyDescent="0.35"/>
    <row r="27291" customFormat="1" x14ac:dyDescent="0.35"/>
    <row r="27292" customFormat="1" x14ac:dyDescent="0.35"/>
    <row r="27293" customFormat="1" x14ac:dyDescent="0.35"/>
    <row r="27294" customFormat="1" x14ac:dyDescent="0.35"/>
    <row r="27295" customFormat="1" x14ac:dyDescent="0.35"/>
    <row r="27296" customFormat="1" x14ac:dyDescent="0.35"/>
    <row r="27297" customFormat="1" x14ac:dyDescent="0.35"/>
    <row r="27298" customFormat="1" x14ac:dyDescent="0.35"/>
    <row r="27299" customFormat="1" x14ac:dyDescent="0.35"/>
    <row r="27300" customFormat="1" x14ac:dyDescent="0.35"/>
    <row r="27301" customFormat="1" x14ac:dyDescent="0.35"/>
    <row r="27302" customFormat="1" x14ac:dyDescent="0.35"/>
    <row r="27303" customFormat="1" x14ac:dyDescent="0.35"/>
    <row r="27304" customFormat="1" x14ac:dyDescent="0.35"/>
    <row r="27305" customFormat="1" x14ac:dyDescent="0.35"/>
    <row r="27306" customFormat="1" x14ac:dyDescent="0.35"/>
    <row r="27307" customFormat="1" x14ac:dyDescent="0.35"/>
    <row r="27308" customFormat="1" x14ac:dyDescent="0.35"/>
    <row r="27309" customFormat="1" x14ac:dyDescent="0.35"/>
    <row r="27310" customFormat="1" x14ac:dyDescent="0.35"/>
    <row r="27311" customFormat="1" x14ac:dyDescent="0.35"/>
    <row r="27312" customFormat="1" x14ac:dyDescent="0.35"/>
    <row r="27313" customFormat="1" x14ac:dyDescent="0.35"/>
    <row r="27314" customFormat="1" x14ac:dyDescent="0.35"/>
    <row r="27315" customFormat="1" x14ac:dyDescent="0.35"/>
    <row r="27316" customFormat="1" x14ac:dyDescent="0.35"/>
    <row r="27317" customFormat="1" x14ac:dyDescent="0.35"/>
    <row r="27318" customFormat="1" x14ac:dyDescent="0.35"/>
    <row r="27319" customFormat="1" x14ac:dyDescent="0.35"/>
    <row r="27320" customFormat="1" x14ac:dyDescent="0.35"/>
    <row r="27321" customFormat="1" x14ac:dyDescent="0.35"/>
    <row r="27322" customFormat="1" x14ac:dyDescent="0.35"/>
    <row r="27323" customFormat="1" x14ac:dyDescent="0.35"/>
    <row r="27324" customFormat="1" x14ac:dyDescent="0.35"/>
    <row r="27325" customFormat="1" x14ac:dyDescent="0.35"/>
    <row r="27326" customFormat="1" x14ac:dyDescent="0.35"/>
    <row r="27327" customFormat="1" x14ac:dyDescent="0.35"/>
    <row r="27328" customFormat="1" x14ac:dyDescent="0.35"/>
    <row r="27329" customFormat="1" x14ac:dyDescent="0.35"/>
    <row r="27330" customFormat="1" x14ac:dyDescent="0.35"/>
    <row r="27331" customFormat="1" x14ac:dyDescent="0.35"/>
    <row r="27332" customFormat="1" x14ac:dyDescent="0.35"/>
    <row r="27333" customFormat="1" x14ac:dyDescent="0.35"/>
    <row r="27334" customFormat="1" x14ac:dyDescent="0.35"/>
    <row r="27335" customFormat="1" x14ac:dyDescent="0.35"/>
    <row r="27336" customFormat="1" x14ac:dyDescent="0.35"/>
    <row r="27337" customFormat="1" x14ac:dyDescent="0.35"/>
    <row r="27338" customFormat="1" x14ac:dyDescent="0.35"/>
    <row r="27339" customFormat="1" x14ac:dyDescent="0.35"/>
    <row r="27340" customFormat="1" x14ac:dyDescent="0.35"/>
    <row r="27341" customFormat="1" x14ac:dyDescent="0.35"/>
    <row r="27342" customFormat="1" x14ac:dyDescent="0.35"/>
    <row r="27343" customFormat="1" x14ac:dyDescent="0.35"/>
    <row r="27344" customFormat="1" x14ac:dyDescent="0.35"/>
    <row r="27345" customFormat="1" x14ac:dyDescent="0.35"/>
    <row r="27346" customFormat="1" x14ac:dyDescent="0.35"/>
    <row r="27347" customFormat="1" x14ac:dyDescent="0.35"/>
    <row r="27348" customFormat="1" x14ac:dyDescent="0.35"/>
    <row r="27349" customFormat="1" x14ac:dyDescent="0.35"/>
    <row r="27350" customFormat="1" x14ac:dyDescent="0.35"/>
    <row r="27351" customFormat="1" x14ac:dyDescent="0.35"/>
    <row r="27352" customFormat="1" x14ac:dyDescent="0.35"/>
    <row r="27353" customFormat="1" x14ac:dyDescent="0.35"/>
    <row r="27354" customFormat="1" x14ac:dyDescent="0.35"/>
    <row r="27355" customFormat="1" x14ac:dyDescent="0.35"/>
    <row r="27356" customFormat="1" x14ac:dyDescent="0.35"/>
    <row r="27357" customFormat="1" x14ac:dyDescent="0.35"/>
    <row r="27358" customFormat="1" x14ac:dyDescent="0.35"/>
    <row r="27359" customFormat="1" x14ac:dyDescent="0.35"/>
    <row r="27360" customFormat="1" x14ac:dyDescent="0.35"/>
    <row r="27361" customFormat="1" x14ac:dyDescent="0.35"/>
    <row r="27362" customFormat="1" x14ac:dyDescent="0.35"/>
    <row r="27363" customFormat="1" x14ac:dyDescent="0.35"/>
    <row r="27364" customFormat="1" x14ac:dyDescent="0.35"/>
    <row r="27365" customFormat="1" x14ac:dyDescent="0.35"/>
    <row r="27366" customFormat="1" x14ac:dyDescent="0.35"/>
    <row r="27367" customFormat="1" x14ac:dyDescent="0.35"/>
    <row r="27368" customFormat="1" x14ac:dyDescent="0.35"/>
    <row r="27369" customFormat="1" x14ac:dyDescent="0.35"/>
    <row r="27370" customFormat="1" x14ac:dyDescent="0.35"/>
    <row r="27371" customFormat="1" x14ac:dyDescent="0.35"/>
    <row r="27372" customFormat="1" x14ac:dyDescent="0.35"/>
    <row r="27373" customFormat="1" x14ac:dyDescent="0.35"/>
    <row r="27374" customFormat="1" x14ac:dyDescent="0.35"/>
    <row r="27375" customFormat="1" x14ac:dyDescent="0.35"/>
    <row r="27376" customFormat="1" x14ac:dyDescent="0.35"/>
    <row r="27377" customFormat="1" x14ac:dyDescent="0.35"/>
    <row r="27378" customFormat="1" x14ac:dyDescent="0.35"/>
    <row r="27379" customFormat="1" x14ac:dyDescent="0.35"/>
    <row r="27380" customFormat="1" x14ac:dyDescent="0.35"/>
    <row r="27381" customFormat="1" x14ac:dyDescent="0.35"/>
    <row r="27382" customFormat="1" x14ac:dyDescent="0.35"/>
    <row r="27383" customFormat="1" x14ac:dyDescent="0.35"/>
    <row r="27384" customFormat="1" x14ac:dyDescent="0.35"/>
    <row r="27385" customFormat="1" x14ac:dyDescent="0.35"/>
    <row r="27386" customFormat="1" x14ac:dyDescent="0.35"/>
    <row r="27387" customFormat="1" x14ac:dyDescent="0.35"/>
    <row r="27388" customFormat="1" x14ac:dyDescent="0.35"/>
    <row r="27389" customFormat="1" x14ac:dyDescent="0.35"/>
    <row r="27390" customFormat="1" x14ac:dyDescent="0.35"/>
    <row r="27391" customFormat="1" x14ac:dyDescent="0.35"/>
    <row r="27392" customFormat="1" x14ac:dyDescent="0.35"/>
    <row r="27393" customFormat="1" x14ac:dyDescent="0.35"/>
    <row r="27394" customFormat="1" x14ac:dyDescent="0.35"/>
    <row r="27395" customFormat="1" x14ac:dyDescent="0.35"/>
    <row r="27396" customFormat="1" x14ac:dyDescent="0.35"/>
    <row r="27397" customFormat="1" x14ac:dyDescent="0.35"/>
    <row r="27398" customFormat="1" x14ac:dyDescent="0.35"/>
    <row r="27399" customFormat="1" x14ac:dyDescent="0.35"/>
    <row r="27400" customFormat="1" x14ac:dyDescent="0.35"/>
    <row r="27401" customFormat="1" x14ac:dyDescent="0.35"/>
    <row r="27402" customFormat="1" x14ac:dyDescent="0.35"/>
    <row r="27403" customFormat="1" x14ac:dyDescent="0.35"/>
    <row r="27404" customFormat="1" x14ac:dyDescent="0.35"/>
    <row r="27405" customFormat="1" x14ac:dyDescent="0.35"/>
    <row r="27406" customFormat="1" x14ac:dyDescent="0.35"/>
    <row r="27407" customFormat="1" x14ac:dyDescent="0.35"/>
    <row r="27408" customFormat="1" x14ac:dyDescent="0.35"/>
    <row r="27409" customFormat="1" x14ac:dyDescent="0.35"/>
    <row r="27410" customFormat="1" x14ac:dyDescent="0.35"/>
    <row r="27411" customFormat="1" x14ac:dyDescent="0.35"/>
    <row r="27412" customFormat="1" x14ac:dyDescent="0.35"/>
    <row r="27413" customFormat="1" x14ac:dyDescent="0.35"/>
    <row r="27414" customFormat="1" x14ac:dyDescent="0.35"/>
    <row r="27415" customFormat="1" x14ac:dyDescent="0.35"/>
    <row r="27416" customFormat="1" x14ac:dyDescent="0.35"/>
    <row r="27417" customFormat="1" x14ac:dyDescent="0.35"/>
    <row r="27418" customFormat="1" x14ac:dyDescent="0.35"/>
    <row r="27419" customFormat="1" x14ac:dyDescent="0.35"/>
    <row r="27420" customFormat="1" x14ac:dyDescent="0.35"/>
    <row r="27421" customFormat="1" x14ac:dyDescent="0.35"/>
    <row r="27422" customFormat="1" x14ac:dyDescent="0.35"/>
    <row r="27423" customFormat="1" x14ac:dyDescent="0.35"/>
    <row r="27424" customFormat="1" x14ac:dyDescent="0.35"/>
    <row r="27425" customFormat="1" x14ac:dyDescent="0.35"/>
    <row r="27426" customFormat="1" x14ac:dyDescent="0.35"/>
    <row r="27427" customFormat="1" x14ac:dyDescent="0.35"/>
    <row r="27428" customFormat="1" x14ac:dyDescent="0.35"/>
    <row r="27429" customFormat="1" x14ac:dyDescent="0.35"/>
    <row r="27430" customFormat="1" x14ac:dyDescent="0.35"/>
    <row r="27431" customFormat="1" x14ac:dyDescent="0.35"/>
    <row r="27432" customFormat="1" x14ac:dyDescent="0.35"/>
    <row r="27433" customFormat="1" x14ac:dyDescent="0.35"/>
    <row r="27434" customFormat="1" x14ac:dyDescent="0.35"/>
    <row r="27435" customFormat="1" x14ac:dyDescent="0.35"/>
    <row r="27436" customFormat="1" x14ac:dyDescent="0.35"/>
    <row r="27437" customFormat="1" x14ac:dyDescent="0.35"/>
    <row r="27438" customFormat="1" x14ac:dyDescent="0.35"/>
    <row r="27439" customFormat="1" x14ac:dyDescent="0.35"/>
    <row r="27440" customFormat="1" x14ac:dyDescent="0.35"/>
    <row r="27441" customFormat="1" x14ac:dyDescent="0.35"/>
    <row r="27442" customFormat="1" x14ac:dyDescent="0.35"/>
    <row r="27443" customFormat="1" x14ac:dyDescent="0.35"/>
    <row r="27444" customFormat="1" x14ac:dyDescent="0.35"/>
    <row r="27445" customFormat="1" x14ac:dyDescent="0.35"/>
    <row r="27446" customFormat="1" x14ac:dyDescent="0.35"/>
    <row r="27447" customFormat="1" x14ac:dyDescent="0.35"/>
    <row r="27448" customFormat="1" x14ac:dyDescent="0.35"/>
    <row r="27449" customFormat="1" x14ac:dyDescent="0.35"/>
    <row r="27450" customFormat="1" x14ac:dyDescent="0.35"/>
    <row r="27451" customFormat="1" x14ac:dyDescent="0.35"/>
    <row r="27452" customFormat="1" x14ac:dyDescent="0.35"/>
    <row r="27453" customFormat="1" x14ac:dyDescent="0.35"/>
    <row r="27454" customFormat="1" x14ac:dyDescent="0.35"/>
    <row r="27455" customFormat="1" x14ac:dyDescent="0.35"/>
    <row r="27456" customFormat="1" x14ac:dyDescent="0.35"/>
    <row r="27457" customFormat="1" x14ac:dyDescent="0.35"/>
    <row r="27458" customFormat="1" x14ac:dyDescent="0.35"/>
    <row r="27459" customFormat="1" x14ac:dyDescent="0.35"/>
    <row r="27460" customFormat="1" x14ac:dyDescent="0.35"/>
    <row r="27461" customFormat="1" x14ac:dyDescent="0.35"/>
    <row r="27462" customFormat="1" x14ac:dyDescent="0.35"/>
    <row r="27463" customFormat="1" x14ac:dyDescent="0.35"/>
    <row r="27464" customFormat="1" x14ac:dyDescent="0.35"/>
    <row r="27465" customFormat="1" x14ac:dyDescent="0.35"/>
    <row r="27466" customFormat="1" x14ac:dyDescent="0.35"/>
    <row r="27467" customFormat="1" x14ac:dyDescent="0.35"/>
    <row r="27468" customFormat="1" x14ac:dyDescent="0.35"/>
    <row r="27469" customFormat="1" x14ac:dyDescent="0.35"/>
    <row r="27470" customFormat="1" x14ac:dyDescent="0.35"/>
    <row r="27471" customFormat="1" x14ac:dyDescent="0.35"/>
    <row r="27472" customFormat="1" x14ac:dyDescent="0.35"/>
    <row r="27473" customFormat="1" x14ac:dyDescent="0.35"/>
    <row r="27474" customFormat="1" x14ac:dyDescent="0.35"/>
    <row r="27475" customFormat="1" x14ac:dyDescent="0.35"/>
    <row r="27476" customFormat="1" x14ac:dyDescent="0.35"/>
    <row r="27477" customFormat="1" x14ac:dyDescent="0.35"/>
    <row r="27478" customFormat="1" x14ac:dyDescent="0.35"/>
    <row r="27479" customFormat="1" x14ac:dyDescent="0.35"/>
    <row r="27480" customFormat="1" x14ac:dyDescent="0.35"/>
    <row r="27481" customFormat="1" x14ac:dyDescent="0.35"/>
    <row r="27482" customFormat="1" x14ac:dyDescent="0.35"/>
    <row r="27483" customFormat="1" x14ac:dyDescent="0.35"/>
    <row r="27484" customFormat="1" x14ac:dyDescent="0.35"/>
    <row r="27485" customFormat="1" x14ac:dyDescent="0.35"/>
    <row r="27486" customFormat="1" x14ac:dyDescent="0.35"/>
    <row r="27487" customFormat="1" x14ac:dyDescent="0.35"/>
    <row r="27488" customFormat="1" x14ac:dyDescent="0.35"/>
    <row r="27489" customFormat="1" x14ac:dyDescent="0.35"/>
    <row r="27490" customFormat="1" x14ac:dyDescent="0.35"/>
    <row r="27491" customFormat="1" x14ac:dyDescent="0.35"/>
    <row r="27492" customFormat="1" x14ac:dyDescent="0.35"/>
    <row r="27493" customFormat="1" x14ac:dyDescent="0.35"/>
    <row r="27494" customFormat="1" x14ac:dyDescent="0.35"/>
    <row r="27495" customFormat="1" x14ac:dyDescent="0.35"/>
    <row r="27496" customFormat="1" x14ac:dyDescent="0.35"/>
    <row r="27497" customFormat="1" x14ac:dyDescent="0.35"/>
    <row r="27498" customFormat="1" x14ac:dyDescent="0.35"/>
    <row r="27499" customFormat="1" x14ac:dyDescent="0.35"/>
    <row r="27500" customFormat="1" x14ac:dyDescent="0.35"/>
    <row r="27501" customFormat="1" x14ac:dyDescent="0.35"/>
    <row r="27502" customFormat="1" x14ac:dyDescent="0.35"/>
    <row r="27503" customFormat="1" x14ac:dyDescent="0.35"/>
    <row r="27504" customFormat="1" x14ac:dyDescent="0.35"/>
    <row r="27505" customFormat="1" x14ac:dyDescent="0.35"/>
    <row r="27506" customFormat="1" x14ac:dyDescent="0.35"/>
    <row r="27507" customFormat="1" x14ac:dyDescent="0.35"/>
    <row r="27508" customFormat="1" x14ac:dyDescent="0.35"/>
    <row r="27509" customFormat="1" x14ac:dyDescent="0.35"/>
    <row r="27510" customFormat="1" x14ac:dyDescent="0.35"/>
    <row r="27511" customFormat="1" x14ac:dyDescent="0.35"/>
    <row r="27512" customFormat="1" x14ac:dyDescent="0.35"/>
    <row r="27513" customFormat="1" x14ac:dyDescent="0.35"/>
    <row r="27514" customFormat="1" x14ac:dyDescent="0.35"/>
    <row r="27515" customFormat="1" x14ac:dyDescent="0.35"/>
    <row r="27516" customFormat="1" x14ac:dyDescent="0.35"/>
    <row r="27517" customFormat="1" x14ac:dyDescent="0.35"/>
    <row r="27518" customFormat="1" x14ac:dyDescent="0.35"/>
    <row r="27519" customFormat="1" x14ac:dyDescent="0.35"/>
    <row r="27520" customFormat="1" x14ac:dyDescent="0.35"/>
    <row r="27521" customFormat="1" x14ac:dyDescent="0.35"/>
    <row r="27522" customFormat="1" x14ac:dyDescent="0.35"/>
    <row r="27523" customFormat="1" x14ac:dyDescent="0.35"/>
    <row r="27524" customFormat="1" x14ac:dyDescent="0.35"/>
    <row r="27525" customFormat="1" x14ac:dyDescent="0.35"/>
    <row r="27526" customFormat="1" x14ac:dyDescent="0.35"/>
    <row r="27527" customFormat="1" x14ac:dyDescent="0.35"/>
    <row r="27528" customFormat="1" x14ac:dyDescent="0.35"/>
    <row r="27529" customFormat="1" x14ac:dyDescent="0.35"/>
    <row r="27530" customFormat="1" x14ac:dyDescent="0.35"/>
    <row r="27531" customFormat="1" x14ac:dyDescent="0.35"/>
    <row r="27532" customFormat="1" x14ac:dyDescent="0.35"/>
    <row r="27533" customFormat="1" x14ac:dyDescent="0.35"/>
    <row r="27534" customFormat="1" x14ac:dyDescent="0.35"/>
    <row r="27535" customFormat="1" x14ac:dyDescent="0.35"/>
    <row r="27536" customFormat="1" x14ac:dyDescent="0.35"/>
    <row r="27537" customFormat="1" x14ac:dyDescent="0.35"/>
    <row r="27538" customFormat="1" x14ac:dyDescent="0.35"/>
    <row r="27539" customFormat="1" x14ac:dyDescent="0.35"/>
    <row r="27540" customFormat="1" x14ac:dyDescent="0.35"/>
    <row r="27541" customFormat="1" x14ac:dyDescent="0.35"/>
    <row r="27542" customFormat="1" x14ac:dyDescent="0.35"/>
    <row r="27543" customFormat="1" x14ac:dyDescent="0.35"/>
    <row r="27544" customFormat="1" x14ac:dyDescent="0.35"/>
    <row r="27545" customFormat="1" x14ac:dyDescent="0.35"/>
    <row r="27546" customFormat="1" x14ac:dyDescent="0.35"/>
    <row r="27547" customFormat="1" x14ac:dyDescent="0.35"/>
    <row r="27548" customFormat="1" x14ac:dyDescent="0.35"/>
    <row r="27549" customFormat="1" x14ac:dyDescent="0.35"/>
    <row r="27550" customFormat="1" x14ac:dyDescent="0.35"/>
    <row r="27551" customFormat="1" x14ac:dyDescent="0.35"/>
    <row r="27552" customFormat="1" x14ac:dyDescent="0.35"/>
    <row r="27553" customFormat="1" x14ac:dyDescent="0.35"/>
    <row r="27554" customFormat="1" x14ac:dyDescent="0.35"/>
    <row r="27555" customFormat="1" x14ac:dyDescent="0.35"/>
    <row r="27556" customFormat="1" x14ac:dyDescent="0.35"/>
    <row r="27557" customFormat="1" x14ac:dyDescent="0.35"/>
    <row r="27558" customFormat="1" x14ac:dyDescent="0.35"/>
    <row r="27559" customFormat="1" x14ac:dyDescent="0.35"/>
    <row r="27560" customFormat="1" x14ac:dyDescent="0.35"/>
    <row r="27561" customFormat="1" x14ac:dyDescent="0.35"/>
    <row r="27562" customFormat="1" x14ac:dyDescent="0.35"/>
    <row r="27563" customFormat="1" x14ac:dyDescent="0.35"/>
    <row r="27564" customFormat="1" x14ac:dyDescent="0.35"/>
    <row r="27565" customFormat="1" x14ac:dyDescent="0.35"/>
    <row r="27566" customFormat="1" x14ac:dyDescent="0.35"/>
    <row r="27567" customFormat="1" x14ac:dyDescent="0.35"/>
    <row r="27568" customFormat="1" x14ac:dyDescent="0.35"/>
    <row r="27569" customFormat="1" x14ac:dyDescent="0.35"/>
    <row r="27570" customFormat="1" x14ac:dyDescent="0.35"/>
    <row r="27571" customFormat="1" x14ac:dyDescent="0.35"/>
    <row r="27572" customFormat="1" x14ac:dyDescent="0.35"/>
    <row r="27573" customFormat="1" x14ac:dyDescent="0.35"/>
    <row r="27574" customFormat="1" x14ac:dyDescent="0.35"/>
    <row r="27575" customFormat="1" x14ac:dyDescent="0.35"/>
    <row r="27576" customFormat="1" x14ac:dyDescent="0.35"/>
    <row r="27577" customFormat="1" x14ac:dyDescent="0.35"/>
    <row r="27578" customFormat="1" x14ac:dyDescent="0.35"/>
    <row r="27579" customFormat="1" x14ac:dyDescent="0.35"/>
    <row r="27580" customFormat="1" x14ac:dyDescent="0.35"/>
    <row r="27581" customFormat="1" x14ac:dyDescent="0.35"/>
    <row r="27582" customFormat="1" x14ac:dyDescent="0.35"/>
    <row r="27583" customFormat="1" x14ac:dyDescent="0.35"/>
    <row r="27584" customFormat="1" x14ac:dyDescent="0.35"/>
    <row r="27585" customFormat="1" x14ac:dyDescent="0.35"/>
    <row r="27586" customFormat="1" x14ac:dyDescent="0.35"/>
    <row r="27587" customFormat="1" x14ac:dyDescent="0.35"/>
    <row r="27588" customFormat="1" x14ac:dyDescent="0.35"/>
    <row r="27589" customFormat="1" x14ac:dyDescent="0.35"/>
    <row r="27590" customFormat="1" x14ac:dyDescent="0.35"/>
    <row r="27591" customFormat="1" x14ac:dyDescent="0.35"/>
    <row r="27592" customFormat="1" x14ac:dyDescent="0.35"/>
    <row r="27593" customFormat="1" x14ac:dyDescent="0.35"/>
    <row r="27594" customFormat="1" x14ac:dyDescent="0.35"/>
    <row r="27595" customFormat="1" x14ac:dyDescent="0.35"/>
    <row r="27596" customFormat="1" x14ac:dyDescent="0.35"/>
    <row r="27597" customFormat="1" x14ac:dyDescent="0.35"/>
    <row r="27598" customFormat="1" x14ac:dyDescent="0.35"/>
    <row r="27599" customFormat="1" x14ac:dyDescent="0.35"/>
    <row r="27600" customFormat="1" x14ac:dyDescent="0.35"/>
    <row r="27601" customFormat="1" x14ac:dyDescent="0.35"/>
    <row r="27602" customFormat="1" x14ac:dyDescent="0.35"/>
    <row r="27603" customFormat="1" x14ac:dyDescent="0.35"/>
    <row r="27604" customFormat="1" x14ac:dyDescent="0.35"/>
    <row r="27605" customFormat="1" x14ac:dyDescent="0.35"/>
    <row r="27606" customFormat="1" x14ac:dyDescent="0.35"/>
    <row r="27607" customFormat="1" x14ac:dyDescent="0.35"/>
    <row r="27608" customFormat="1" x14ac:dyDescent="0.35"/>
    <row r="27609" customFormat="1" x14ac:dyDescent="0.35"/>
    <row r="27610" customFormat="1" x14ac:dyDescent="0.35"/>
    <row r="27611" customFormat="1" x14ac:dyDescent="0.35"/>
    <row r="27612" customFormat="1" x14ac:dyDescent="0.35"/>
    <row r="27613" customFormat="1" x14ac:dyDescent="0.35"/>
    <row r="27614" customFormat="1" x14ac:dyDescent="0.35"/>
    <row r="27615" customFormat="1" x14ac:dyDescent="0.35"/>
    <row r="27616" customFormat="1" x14ac:dyDescent="0.35"/>
    <row r="27617" customFormat="1" x14ac:dyDescent="0.35"/>
    <row r="27618" customFormat="1" x14ac:dyDescent="0.35"/>
    <row r="27619" customFormat="1" x14ac:dyDescent="0.35"/>
    <row r="27620" customFormat="1" x14ac:dyDescent="0.35"/>
    <row r="27621" customFormat="1" x14ac:dyDescent="0.35"/>
    <row r="27622" customFormat="1" x14ac:dyDescent="0.35"/>
    <row r="27623" customFormat="1" x14ac:dyDescent="0.35"/>
    <row r="27624" customFormat="1" x14ac:dyDescent="0.35"/>
    <row r="27625" customFormat="1" x14ac:dyDescent="0.35"/>
    <row r="27626" customFormat="1" x14ac:dyDescent="0.35"/>
    <row r="27627" customFormat="1" x14ac:dyDescent="0.35"/>
    <row r="27628" customFormat="1" x14ac:dyDescent="0.35"/>
    <row r="27629" customFormat="1" x14ac:dyDescent="0.35"/>
    <row r="27630" customFormat="1" x14ac:dyDescent="0.35"/>
    <row r="27631" customFormat="1" x14ac:dyDescent="0.35"/>
    <row r="27632" customFormat="1" x14ac:dyDescent="0.35"/>
    <row r="27633" customFormat="1" x14ac:dyDescent="0.35"/>
    <row r="27634" customFormat="1" x14ac:dyDescent="0.35"/>
    <row r="27635" customFormat="1" x14ac:dyDescent="0.35"/>
    <row r="27636" customFormat="1" x14ac:dyDescent="0.35"/>
    <row r="27637" customFormat="1" x14ac:dyDescent="0.35"/>
    <row r="27638" customFormat="1" x14ac:dyDescent="0.35"/>
    <row r="27639" customFormat="1" x14ac:dyDescent="0.35"/>
    <row r="27640" customFormat="1" x14ac:dyDescent="0.35"/>
    <row r="27641" customFormat="1" x14ac:dyDescent="0.35"/>
    <row r="27642" customFormat="1" x14ac:dyDescent="0.35"/>
    <row r="27643" customFormat="1" x14ac:dyDescent="0.35"/>
    <row r="27644" customFormat="1" x14ac:dyDescent="0.35"/>
    <row r="27645" customFormat="1" x14ac:dyDescent="0.35"/>
    <row r="27646" customFormat="1" x14ac:dyDescent="0.35"/>
    <row r="27647" customFormat="1" x14ac:dyDescent="0.35"/>
    <row r="27648" customFormat="1" x14ac:dyDescent="0.35"/>
    <row r="27649" customFormat="1" x14ac:dyDescent="0.35"/>
    <row r="27650" customFormat="1" x14ac:dyDescent="0.35"/>
    <row r="27651" customFormat="1" x14ac:dyDescent="0.35"/>
    <row r="27652" customFormat="1" x14ac:dyDescent="0.35"/>
    <row r="27653" customFormat="1" x14ac:dyDescent="0.35"/>
    <row r="27654" customFormat="1" x14ac:dyDescent="0.35"/>
    <row r="27655" customFormat="1" x14ac:dyDescent="0.35"/>
    <row r="27656" customFormat="1" x14ac:dyDescent="0.35"/>
    <row r="27657" customFormat="1" x14ac:dyDescent="0.35"/>
    <row r="27658" customFormat="1" x14ac:dyDescent="0.35"/>
    <row r="27659" customFormat="1" x14ac:dyDescent="0.35"/>
    <row r="27660" customFormat="1" x14ac:dyDescent="0.35"/>
    <row r="27661" customFormat="1" x14ac:dyDescent="0.35"/>
    <row r="27662" customFormat="1" x14ac:dyDescent="0.35"/>
    <row r="27663" customFormat="1" x14ac:dyDescent="0.35"/>
    <row r="27664" customFormat="1" x14ac:dyDescent="0.35"/>
    <row r="27665" customFormat="1" x14ac:dyDescent="0.35"/>
    <row r="27666" customFormat="1" x14ac:dyDescent="0.35"/>
    <row r="27667" customFormat="1" x14ac:dyDescent="0.35"/>
    <row r="27668" customFormat="1" x14ac:dyDescent="0.35"/>
    <row r="27669" customFormat="1" x14ac:dyDescent="0.35"/>
    <row r="27670" customFormat="1" x14ac:dyDescent="0.35"/>
    <row r="27671" customFormat="1" x14ac:dyDescent="0.35"/>
    <row r="27672" customFormat="1" x14ac:dyDescent="0.35"/>
    <row r="27673" customFormat="1" x14ac:dyDescent="0.35"/>
    <row r="27674" customFormat="1" x14ac:dyDescent="0.35"/>
    <row r="27675" customFormat="1" x14ac:dyDescent="0.35"/>
    <row r="27676" customFormat="1" x14ac:dyDescent="0.35"/>
    <row r="27677" customFormat="1" x14ac:dyDescent="0.35"/>
    <row r="27678" customFormat="1" x14ac:dyDescent="0.35"/>
    <row r="27679" customFormat="1" x14ac:dyDescent="0.35"/>
    <row r="27680" customFormat="1" x14ac:dyDescent="0.35"/>
    <row r="27681" customFormat="1" x14ac:dyDescent="0.35"/>
    <row r="27682" customFormat="1" x14ac:dyDescent="0.35"/>
    <row r="27683" customFormat="1" x14ac:dyDescent="0.35"/>
    <row r="27684" customFormat="1" x14ac:dyDescent="0.35"/>
    <row r="27685" customFormat="1" x14ac:dyDescent="0.35"/>
    <row r="27686" customFormat="1" x14ac:dyDescent="0.35"/>
    <row r="27687" customFormat="1" x14ac:dyDescent="0.35"/>
    <row r="27688" customFormat="1" x14ac:dyDescent="0.35"/>
    <row r="27689" customFormat="1" x14ac:dyDescent="0.35"/>
    <row r="27690" customFormat="1" x14ac:dyDescent="0.35"/>
    <row r="27691" customFormat="1" x14ac:dyDescent="0.35"/>
    <row r="27692" customFormat="1" x14ac:dyDescent="0.35"/>
    <row r="27693" customFormat="1" x14ac:dyDescent="0.35"/>
    <row r="27694" customFormat="1" x14ac:dyDescent="0.35"/>
    <row r="27695" customFormat="1" x14ac:dyDescent="0.35"/>
    <row r="27696" customFormat="1" x14ac:dyDescent="0.35"/>
    <row r="27697" customFormat="1" x14ac:dyDescent="0.35"/>
    <row r="27698" customFormat="1" x14ac:dyDescent="0.35"/>
    <row r="27699" customFormat="1" x14ac:dyDescent="0.35"/>
    <row r="27700" customFormat="1" x14ac:dyDescent="0.35"/>
    <row r="27701" customFormat="1" x14ac:dyDescent="0.35"/>
    <row r="27702" customFormat="1" x14ac:dyDescent="0.35"/>
    <row r="27703" customFormat="1" x14ac:dyDescent="0.35"/>
    <row r="27704" customFormat="1" x14ac:dyDescent="0.35"/>
    <row r="27705" customFormat="1" x14ac:dyDescent="0.35"/>
    <row r="27706" customFormat="1" x14ac:dyDescent="0.35"/>
    <row r="27707" customFormat="1" x14ac:dyDescent="0.35"/>
    <row r="27708" customFormat="1" x14ac:dyDescent="0.35"/>
    <row r="27709" customFormat="1" x14ac:dyDescent="0.35"/>
    <row r="27710" customFormat="1" x14ac:dyDescent="0.35"/>
    <row r="27711" customFormat="1" x14ac:dyDescent="0.35"/>
    <row r="27712" customFormat="1" x14ac:dyDescent="0.35"/>
    <row r="27713" customFormat="1" x14ac:dyDescent="0.35"/>
    <row r="27714" customFormat="1" x14ac:dyDescent="0.35"/>
    <row r="27715" customFormat="1" x14ac:dyDescent="0.35"/>
    <row r="27716" customFormat="1" x14ac:dyDescent="0.35"/>
    <row r="27717" customFormat="1" x14ac:dyDescent="0.35"/>
    <row r="27718" customFormat="1" x14ac:dyDescent="0.35"/>
    <row r="27719" customFormat="1" x14ac:dyDescent="0.35"/>
    <row r="27720" customFormat="1" x14ac:dyDescent="0.35"/>
    <row r="27721" customFormat="1" x14ac:dyDescent="0.35"/>
    <row r="27722" customFormat="1" x14ac:dyDescent="0.35"/>
    <row r="27723" customFormat="1" x14ac:dyDescent="0.35"/>
    <row r="27724" customFormat="1" x14ac:dyDescent="0.35"/>
    <row r="27725" customFormat="1" x14ac:dyDescent="0.35"/>
    <row r="27726" customFormat="1" x14ac:dyDescent="0.35"/>
    <row r="27727" customFormat="1" x14ac:dyDescent="0.35"/>
    <row r="27728" customFormat="1" x14ac:dyDescent="0.35"/>
    <row r="27729" customFormat="1" x14ac:dyDescent="0.35"/>
    <row r="27730" customFormat="1" x14ac:dyDescent="0.35"/>
    <row r="27731" customFormat="1" x14ac:dyDescent="0.35"/>
    <row r="27732" customFormat="1" x14ac:dyDescent="0.35"/>
    <row r="27733" customFormat="1" x14ac:dyDescent="0.35"/>
    <row r="27734" customFormat="1" x14ac:dyDescent="0.35"/>
    <row r="27735" customFormat="1" x14ac:dyDescent="0.35"/>
    <row r="27736" customFormat="1" x14ac:dyDescent="0.35"/>
    <row r="27737" customFormat="1" x14ac:dyDescent="0.35"/>
    <row r="27738" customFormat="1" x14ac:dyDescent="0.35"/>
    <row r="27739" customFormat="1" x14ac:dyDescent="0.35"/>
    <row r="27740" customFormat="1" x14ac:dyDescent="0.35"/>
    <row r="27741" customFormat="1" x14ac:dyDescent="0.35"/>
    <row r="27742" customFormat="1" x14ac:dyDescent="0.35"/>
    <row r="27743" customFormat="1" x14ac:dyDescent="0.35"/>
    <row r="27744" customFormat="1" x14ac:dyDescent="0.35"/>
    <row r="27745" customFormat="1" x14ac:dyDescent="0.35"/>
    <row r="27746" customFormat="1" x14ac:dyDescent="0.35"/>
    <row r="27747" customFormat="1" x14ac:dyDescent="0.35"/>
    <row r="27748" customFormat="1" x14ac:dyDescent="0.35"/>
    <row r="27749" customFormat="1" x14ac:dyDescent="0.35"/>
    <row r="27750" customFormat="1" x14ac:dyDescent="0.35"/>
    <row r="27751" customFormat="1" x14ac:dyDescent="0.35"/>
    <row r="27752" customFormat="1" x14ac:dyDescent="0.35"/>
    <row r="27753" customFormat="1" x14ac:dyDescent="0.35"/>
    <row r="27754" customFormat="1" x14ac:dyDescent="0.35"/>
    <row r="27755" customFormat="1" x14ac:dyDescent="0.35"/>
    <row r="27756" customFormat="1" x14ac:dyDescent="0.35"/>
    <row r="27757" customFormat="1" x14ac:dyDescent="0.35"/>
    <row r="27758" customFormat="1" x14ac:dyDescent="0.35"/>
    <row r="27759" customFormat="1" x14ac:dyDescent="0.35"/>
    <row r="27760" customFormat="1" x14ac:dyDescent="0.35"/>
    <row r="27761" customFormat="1" x14ac:dyDescent="0.35"/>
    <row r="27762" customFormat="1" x14ac:dyDescent="0.35"/>
    <row r="27763" customFormat="1" x14ac:dyDescent="0.35"/>
    <row r="27764" customFormat="1" x14ac:dyDescent="0.35"/>
    <row r="27765" customFormat="1" x14ac:dyDescent="0.35"/>
    <row r="27766" customFormat="1" x14ac:dyDescent="0.35"/>
    <row r="27767" customFormat="1" x14ac:dyDescent="0.35"/>
    <row r="27768" customFormat="1" x14ac:dyDescent="0.35"/>
    <row r="27769" customFormat="1" x14ac:dyDescent="0.35"/>
    <row r="27770" customFormat="1" x14ac:dyDescent="0.35"/>
    <row r="27771" customFormat="1" x14ac:dyDescent="0.35"/>
    <row r="27772" customFormat="1" x14ac:dyDescent="0.35"/>
    <row r="27773" customFormat="1" x14ac:dyDescent="0.35"/>
    <row r="27774" customFormat="1" x14ac:dyDescent="0.35"/>
    <row r="27775" customFormat="1" x14ac:dyDescent="0.35"/>
    <row r="27776" customFormat="1" x14ac:dyDescent="0.35"/>
    <row r="27777" customFormat="1" x14ac:dyDescent="0.35"/>
    <row r="27778" customFormat="1" x14ac:dyDescent="0.35"/>
    <row r="27779" customFormat="1" x14ac:dyDescent="0.35"/>
    <row r="27780" customFormat="1" x14ac:dyDescent="0.35"/>
    <row r="27781" customFormat="1" x14ac:dyDescent="0.35"/>
    <row r="27782" customFormat="1" x14ac:dyDescent="0.35"/>
    <row r="27783" customFormat="1" x14ac:dyDescent="0.35"/>
    <row r="27784" customFormat="1" x14ac:dyDescent="0.35"/>
    <row r="27785" customFormat="1" x14ac:dyDescent="0.35"/>
    <row r="27786" customFormat="1" x14ac:dyDescent="0.35"/>
    <row r="27787" customFormat="1" x14ac:dyDescent="0.35"/>
    <row r="27788" customFormat="1" x14ac:dyDescent="0.35"/>
    <row r="27789" customFormat="1" x14ac:dyDescent="0.35"/>
    <row r="27790" customFormat="1" x14ac:dyDescent="0.35"/>
    <row r="27791" customFormat="1" x14ac:dyDescent="0.35"/>
    <row r="27792" customFormat="1" x14ac:dyDescent="0.35"/>
    <row r="27793" customFormat="1" x14ac:dyDescent="0.35"/>
    <row r="27794" customFormat="1" x14ac:dyDescent="0.35"/>
    <row r="27795" customFormat="1" x14ac:dyDescent="0.35"/>
    <row r="27796" customFormat="1" x14ac:dyDescent="0.35"/>
    <row r="27797" customFormat="1" x14ac:dyDescent="0.35"/>
    <row r="27798" customFormat="1" x14ac:dyDescent="0.35"/>
    <row r="27799" customFormat="1" x14ac:dyDescent="0.35"/>
    <row r="27800" customFormat="1" x14ac:dyDescent="0.35"/>
    <row r="27801" customFormat="1" x14ac:dyDescent="0.35"/>
    <row r="27802" customFormat="1" x14ac:dyDescent="0.35"/>
    <row r="27803" customFormat="1" x14ac:dyDescent="0.35"/>
    <row r="27804" customFormat="1" x14ac:dyDescent="0.35"/>
    <row r="27805" customFormat="1" x14ac:dyDescent="0.35"/>
    <row r="27806" customFormat="1" x14ac:dyDescent="0.35"/>
    <row r="27807" customFormat="1" x14ac:dyDescent="0.35"/>
    <row r="27808" customFormat="1" x14ac:dyDescent="0.35"/>
    <row r="27809" customFormat="1" x14ac:dyDescent="0.35"/>
    <row r="27810" customFormat="1" x14ac:dyDescent="0.35"/>
    <row r="27811" customFormat="1" x14ac:dyDescent="0.35"/>
    <row r="27812" customFormat="1" x14ac:dyDescent="0.35"/>
    <row r="27813" customFormat="1" x14ac:dyDescent="0.35"/>
    <row r="27814" customFormat="1" x14ac:dyDescent="0.35"/>
    <row r="27815" customFormat="1" x14ac:dyDescent="0.35"/>
    <row r="27816" customFormat="1" x14ac:dyDescent="0.35"/>
    <row r="27817" customFormat="1" x14ac:dyDescent="0.35"/>
    <row r="27818" customFormat="1" x14ac:dyDescent="0.35"/>
    <row r="27819" customFormat="1" x14ac:dyDescent="0.35"/>
    <row r="27820" customFormat="1" x14ac:dyDescent="0.35"/>
    <row r="27821" customFormat="1" x14ac:dyDescent="0.35"/>
    <row r="27822" customFormat="1" x14ac:dyDescent="0.35"/>
    <row r="27823" customFormat="1" x14ac:dyDescent="0.35"/>
    <row r="27824" customFormat="1" x14ac:dyDescent="0.35"/>
    <row r="27825" customFormat="1" x14ac:dyDescent="0.35"/>
    <row r="27826" customFormat="1" x14ac:dyDescent="0.35"/>
    <row r="27827" customFormat="1" x14ac:dyDescent="0.35"/>
    <row r="27828" customFormat="1" x14ac:dyDescent="0.35"/>
    <row r="27829" customFormat="1" x14ac:dyDescent="0.35"/>
    <row r="27830" customFormat="1" x14ac:dyDescent="0.35"/>
    <row r="27831" customFormat="1" x14ac:dyDescent="0.35"/>
    <row r="27832" customFormat="1" x14ac:dyDescent="0.35"/>
    <row r="27833" customFormat="1" x14ac:dyDescent="0.35"/>
    <row r="27834" customFormat="1" x14ac:dyDescent="0.35"/>
    <row r="27835" customFormat="1" x14ac:dyDescent="0.35"/>
    <row r="27836" customFormat="1" x14ac:dyDescent="0.35"/>
    <row r="27837" customFormat="1" x14ac:dyDescent="0.35"/>
    <row r="27838" customFormat="1" x14ac:dyDescent="0.35"/>
    <row r="27839" customFormat="1" x14ac:dyDescent="0.35"/>
    <row r="27840" customFormat="1" x14ac:dyDescent="0.35"/>
    <row r="27841" customFormat="1" x14ac:dyDescent="0.35"/>
    <row r="27842" customFormat="1" x14ac:dyDescent="0.35"/>
    <row r="27843" customFormat="1" x14ac:dyDescent="0.35"/>
    <row r="27844" customFormat="1" x14ac:dyDescent="0.35"/>
    <row r="27845" customFormat="1" x14ac:dyDescent="0.35"/>
    <row r="27846" customFormat="1" x14ac:dyDescent="0.35"/>
    <row r="27847" customFormat="1" x14ac:dyDescent="0.35"/>
    <row r="27848" customFormat="1" x14ac:dyDescent="0.35"/>
    <row r="27849" customFormat="1" x14ac:dyDescent="0.35"/>
    <row r="27850" customFormat="1" x14ac:dyDescent="0.35"/>
    <row r="27851" customFormat="1" x14ac:dyDescent="0.35"/>
    <row r="27852" customFormat="1" x14ac:dyDescent="0.35"/>
    <row r="27853" customFormat="1" x14ac:dyDescent="0.35"/>
    <row r="27854" customFormat="1" x14ac:dyDescent="0.35"/>
    <row r="27855" customFormat="1" x14ac:dyDescent="0.35"/>
    <row r="27856" customFormat="1" x14ac:dyDescent="0.35"/>
    <row r="27857" customFormat="1" x14ac:dyDescent="0.35"/>
    <row r="27858" customFormat="1" x14ac:dyDescent="0.35"/>
    <row r="27859" customFormat="1" x14ac:dyDescent="0.35"/>
    <row r="27860" customFormat="1" x14ac:dyDescent="0.35"/>
    <row r="27861" customFormat="1" x14ac:dyDescent="0.35"/>
    <row r="27862" customFormat="1" x14ac:dyDescent="0.35"/>
    <row r="27863" customFormat="1" x14ac:dyDescent="0.35"/>
    <row r="27864" customFormat="1" x14ac:dyDescent="0.35"/>
    <row r="27865" customFormat="1" x14ac:dyDescent="0.35"/>
    <row r="27866" customFormat="1" x14ac:dyDescent="0.35"/>
    <row r="27867" customFormat="1" x14ac:dyDescent="0.35"/>
    <row r="27868" customFormat="1" x14ac:dyDescent="0.35"/>
    <row r="27869" customFormat="1" x14ac:dyDescent="0.35"/>
    <row r="27870" customFormat="1" x14ac:dyDescent="0.35"/>
    <row r="27871" customFormat="1" x14ac:dyDescent="0.35"/>
    <row r="27872" customFormat="1" x14ac:dyDescent="0.35"/>
    <row r="27873" customFormat="1" x14ac:dyDescent="0.35"/>
    <row r="27874" customFormat="1" x14ac:dyDescent="0.35"/>
    <row r="27875" customFormat="1" x14ac:dyDescent="0.35"/>
    <row r="27876" customFormat="1" x14ac:dyDescent="0.35"/>
    <row r="27877" customFormat="1" x14ac:dyDescent="0.35"/>
    <row r="27878" customFormat="1" x14ac:dyDescent="0.35"/>
    <row r="27879" customFormat="1" x14ac:dyDescent="0.35"/>
    <row r="27880" customFormat="1" x14ac:dyDescent="0.35"/>
    <row r="27881" customFormat="1" x14ac:dyDescent="0.35"/>
    <row r="27882" customFormat="1" x14ac:dyDescent="0.35"/>
    <row r="27883" customFormat="1" x14ac:dyDescent="0.35"/>
    <row r="27884" customFormat="1" x14ac:dyDescent="0.35"/>
    <row r="27885" customFormat="1" x14ac:dyDescent="0.35"/>
    <row r="27886" customFormat="1" x14ac:dyDescent="0.35"/>
    <row r="27887" customFormat="1" x14ac:dyDescent="0.35"/>
    <row r="27888" customFormat="1" x14ac:dyDescent="0.35"/>
    <row r="27889" customFormat="1" x14ac:dyDescent="0.35"/>
    <row r="27890" customFormat="1" x14ac:dyDescent="0.35"/>
    <row r="27891" customFormat="1" x14ac:dyDescent="0.35"/>
    <row r="27892" customFormat="1" x14ac:dyDescent="0.35"/>
    <row r="27893" customFormat="1" x14ac:dyDescent="0.35"/>
    <row r="27894" customFormat="1" x14ac:dyDescent="0.35"/>
    <row r="27895" customFormat="1" x14ac:dyDescent="0.35"/>
    <row r="27896" customFormat="1" x14ac:dyDescent="0.35"/>
    <row r="27897" customFormat="1" x14ac:dyDescent="0.35"/>
    <row r="27898" customFormat="1" x14ac:dyDescent="0.35"/>
    <row r="27899" customFormat="1" x14ac:dyDescent="0.35"/>
    <row r="27900" customFormat="1" x14ac:dyDescent="0.35"/>
    <row r="27901" customFormat="1" x14ac:dyDescent="0.35"/>
    <row r="27902" customFormat="1" x14ac:dyDescent="0.35"/>
    <row r="27903" customFormat="1" x14ac:dyDescent="0.35"/>
    <row r="27904" customFormat="1" x14ac:dyDescent="0.35"/>
    <row r="27905" customFormat="1" x14ac:dyDescent="0.35"/>
    <row r="27906" customFormat="1" x14ac:dyDescent="0.35"/>
    <row r="27907" customFormat="1" x14ac:dyDescent="0.35"/>
    <row r="27908" customFormat="1" x14ac:dyDescent="0.35"/>
    <row r="27909" customFormat="1" x14ac:dyDescent="0.35"/>
    <row r="27910" customFormat="1" x14ac:dyDescent="0.35"/>
    <row r="27911" customFormat="1" x14ac:dyDescent="0.35"/>
    <row r="27912" customFormat="1" x14ac:dyDescent="0.35"/>
    <row r="27913" customFormat="1" x14ac:dyDescent="0.35"/>
    <row r="27914" customFormat="1" x14ac:dyDescent="0.35"/>
    <row r="27915" customFormat="1" x14ac:dyDescent="0.35"/>
    <row r="27916" customFormat="1" x14ac:dyDescent="0.35"/>
    <row r="27917" customFormat="1" x14ac:dyDescent="0.35"/>
    <row r="27918" customFormat="1" x14ac:dyDescent="0.35"/>
    <row r="27919" customFormat="1" x14ac:dyDescent="0.35"/>
    <row r="27920" customFormat="1" x14ac:dyDescent="0.35"/>
    <row r="27921" customFormat="1" x14ac:dyDescent="0.35"/>
    <row r="27922" customFormat="1" x14ac:dyDescent="0.35"/>
    <row r="27923" customFormat="1" x14ac:dyDescent="0.35"/>
    <row r="27924" customFormat="1" x14ac:dyDescent="0.35"/>
    <row r="27925" customFormat="1" x14ac:dyDescent="0.35"/>
    <row r="27926" customFormat="1" x14ac:dyDescent="0.35"/>
    <row r="27927" customFormat="1" x14ac:dyDescent="0.35"/>
    <row r="27928" customFormat="1" x14ac:dyDescent="0.35"/>
    <row r="27929" customFormat="1" x14ac:dyDescent="0.35"/>
    <row r="27930" customFormat="1" x14ac:dyDescent="0.35"/>
    <row r="27931" customFormat="1" x14ac:dyDescent="0.35"/>
    <row r="27932" customFormat="1" x14ac:dyDescent="0.35"/>
    <row r="27933" customFormat="1" x14ac:dyDescent="0.35"/>
    <row r="27934" customFormat="1" x14ac:dyDescent="0.35"/>
    <row r="27935" customFormat="1" x14ac:dyDescent="0.35"/>
    <row r="27936" customFormat="1" x14ac:dyDescent="0.35"/>
    <row r="27937" customFormat="1" x14ac:dyDescent="0.35"/>
    <row r="27938" customFormat="1" x14ac:dyDescent="0.35"/>
    <row r="27939" customFormat="1" x14ac:dyDescent="0.35"/>
    <row r="27940" customFormat="1" x14ac:dyDescent="0.35"/>
    <row r="27941" customFormat="1" x14ac:dyDescent="0.35"/>
    <row r="27942" customFormat="1" x14ac:dyDescent="0.35"/>
    <row r="27943" customFormat="1" x14ac:dyDescent="0.35"/>
    <row r="27944" customFormat="1" x14ac:dyDescent="0.35"/>
    <row r="27945" customFormat="1" x14ac:dyDescent="0.35"/>
    <row r="27946" customFormat="1" x14ac:dyDescent="0.35"/>
    <row r="27947" customFormat="1" x14ac:dyDescent="0.35"/>
    <row r="27948" customFormat="1" x14ac:dyDescent="0.35"/>
    <row r="27949" customFormat="1" x14ac:dyDescent="0.35"/>
    <row r="27950" customFormat="1" x14ac:dyDescent="0.35"/>
    <row r="27951" customFormat="1" x14ac:dyDescent="0.35"/>
    <row r="27952" customFormat="1" x14ac:dyDescent="0.35"/>
    <row r="27953" customFormat="1" x14ac:dyDescent="0.35"/>
    <row r="27954" customFormat="1" x14ac:dyDescent="0.35"/>
    <row r="27955" customFormat="1" x14ac:dyDescent="0.35"/>
    <row r="27956" customFormat="1" x14ac:dyDescent="0.35"/>
    <row r="27957" customFormat="1" x14ac:dyDescent="0.35"/>
    <row r="27958" customFormat="1" x14ac:dyDescent="0.35"/>
    <row r="27959" customFormat="1" x14ac:dyDescent="0.35"/>
    <row r="27960" customFormat="1" x14ac:dyDescent="0.35"/>
    <row r="27961" customFormat="1" x14ac:dyDescent="0.35"/>
    <row r="27962" customFormat="1" x14ac:dyDescent="0.35"/>
    <row r="27963" customFormat="1" x14ac:dyDescent="0.35"/>
    <row r="27964" customFormat="1" x14ac:dyDescent="0.35"/>
    <row r="27965" customFormat="1" x14ac:dyDescent="0.35"/>
    <row r="27966" customFormat="1" x14ac:dyDescent="0.35"/>
    <row r="27967" customFormat="1" x14ac:dyDescent="0.35"/>
    <row r="27968" customFormat="1" x14ac:dyDescent="0.35"/>
    <row r="27969" customFormat="1" x14ac:dyDescent="0.35"/>
    <row r="27970" customFormat="1" x14ac:dyDescent="0.35"/>
    <row r="27971" customFormat="1" x14ac:dyDescent="0.35"/>
    <row r="27972" customFormat="1" x14ac:dyDescent="0.35"/>
    <row r="27973" customFormat="1" x14ac:dyDescent="0.35"/>
    <row r="27974" customFormat="1" x14ac:dyDescent="0.35"/>
    <row r="27975" customFormat="1" x14ac:dyDescent="0.35"/>
    <row r="27976" customFormat="1" x14ac:dyDescent="0.35"/>
    <row r="27977" customFormat="1" x14ac:dyDescent="0.35"/>
    <row r="27978" customFormat="1" x14ac:dyDescent="0.35"/>
    <row r="27979" customFormat="1" x14ac:dyDescent="0.35"/>
    <row r="27980" customFormat="1" x14ac:dyDescent="0.35"/>
    <row r="27981" customFormat="1" x14ac:dyDescent="0.35"/>
    <row r="27982" customFormat="1" x14ac:dyDescent="0.35"/>
    <row r="27983" customFormat="1" x14ac:dyDescent="0.35"/>
    <row r="27984" customFormat="1" x14ac:dyDescent="0.35"/>
    <row r="27985" customFormat="1" x14ac:dyDescent="0.35"/>
    <row r="27986" customFormat="1" x14ac:dyDescent="0.35"/>
    <row r="27987" customFormat="1" x14ac:dyDescent="0.35"/>
    <row r="27988" customFormat="1" x14ac:dyDescent="0.35"/>
    <row r="27989" customFormat="1" x14ac:dyDescent="0.35"/>
    <row r="27990" customFormat="1" x14ac:dyDescent="0.35"/>
    <row r="27991" customFormat="1" x14ac:dyDescent="0.35"/>
    <row r="27992" customFormat="1" x14ac:dyDescent="0.35"/>
    <row r="27993" customFormat="1" x14ac:dyDescent="0.35"/>
    <row r="27994" customFormat="1" x14ac:dyDescent="0.35"/>
    <row r="27995" customFormat="1" x14ac:dyDescent="0.35"/>
    <row r="27996" customFormat="1" x14ac:dyDescent="0.35"/>
    <row r="27997" customFormat="1" x14ac:dyDescent="0.35"/>
    <row r="27998" customFormat="1" x14ac:dyDescent="0.35"/>
    <row r="27999" customFormat="1" x14ac:dyDescent="0.35"/>
    <row r="28000" customFormat="1" x14ac:dyDescent="0.35"/>
    <row r="28001" customFormat="1" x14ac:dyDescent="0.35"/>
    <row r="28002" customFormat="1" x14ac:dyDescent="0.35"/>
    <row r="28003" customFormat="1" x14ac:dyDescent="0.35"/>
    <row r="28004" customFormat="1" x14ac:dyDescent="0.35"/>
    <row r="28005" customFormat="1" x14ac:dyDescent="0.35"/>
    <row r="28006" customFormat="1" x14ac:dyDescent="0.35"/>
    <row r="28007" customFormat="1" x14ac:dyDescent="0.35"/>
    <row r="28008" customFormat="1" x14ac:dyDescent="0.35"/>
    <row r="28009" customFormat="1" x14ac:dyDescent="0.35"/>
    <row r="28010" customFormat="1" x14ac:dyDescent="0.35"/>
    <row r="28011" customFormat="1" x14ac:dyDescent="0.35"/>
    <row r="28012" customFormat="1" x14ac:dyDescent="0.35"/>
    <row r="28013" customFormat="1" x14ac:dyDescent="0.35"/>
    <row r="28014" customFormat="1" x14ac:dyDescent="0.35"/>
    <row r="28015" customFormat="1" x14ac:dyDescent="0.35"/>
    <row r="28016" customFormat="1" x14ac:dyDescent="0.35"/>
    <row r="28017" customFormat="1" x14ac:dyDescent="0.35"/>
    <row r="28018" customFormat="1" x14ac:dyDescent="0.35"/>
    <row r="28019" customFormat="1" x14ac:dyDescent="0.35"/>
    <row r="28020" customFormat="1" x14ac:dyDescent="0.35"/>
    <row r="28021" customFormat="1" x14ac:dyDescent="0.35"/>
    <row r="28022" customFormat="1" x14ac:dyDescent="0.35"/>
    <row r="28023" customFormat="1" x14ac:dyDescent="0.35"/>
    <row r="28024" customFormat="1" x14ac:dyDescent="0.35"/>
    <row r="28025" customFormat="1" x14ac:dyDescent="0.35"/>
    <row r="28026" customFormat="1" x14ac:dyDescent="0.35"/>
    <row r="28027" customFormat="1" x14ac:dyDescent="0.35"/>
    <row r="28028" customFormat="1" x14ac:dyDescent="0.35"/>
    <row r="28029" customFormat="1" x14ac:dyDescent="0.35"/>
    <row r="28030" customFormat="1" x14ac:dyDescent="0.35"/>
    <row r="28031" customFormat="1" x14ac:dyDescent="0.35"/>
    <row r="28032" customFormat="1" x14ac:dyDescent="0.35"/>
    <row r="28033" customFormat="1" x14ac:dyDescent="0.35"/>
    <row r="28034" customFormat="1" x14ac:dyDescent="0.35"/>
    <row r="28035" customFormat="1" x14ac:dyDescent="0.35"/>
    <row r="28036" customFormat="1" x14ac:dyDescent="0.35"/>
    <row r="28037" customFormat="1" x14ac:dyDescent="0.35"/>
    <row r="28038" customFormat="1" x14ac:dyDescent="0.35"/>
    <row r="28039" customFormat="1" x14ac:dyDescent="0.35"/>
    <row r="28040" customFormat="1" x14ac:dyDescent="0.35"/>
    <row r="28041" customFormat="1" x14ac:dyDescent="0.35"/>
    <row r="28042" customFormat="1" x14ac:dyDescent="0.35"/>
    <row r="28043" customFormat="1" x14ac:dyDescent="0.35"/>
    <row r="28044" customFormat="1" x14ac:dyDescent="0.35"/>
    <row r="28045" customFormat="1" x14ac:dyDescent="0.35"/>
    <row r="28046" customFormat="1" x14ac:dyDescent="0.35"/>
    <row r="28047" customFormat="1" x14ac:dyDescent="0.35"/>
    <row r="28048" customFormat="1" x14ac:dyDescent="0.35"/>
    <row r="28049" customFormat="1" x14ac:dyDescent="0.35"/>
    <row r="28050" customFormat="1" x14ac:dyDescent="0.35"/>
    <row r="28051" customFormat="1" x14ac:dyDescent="0.35"/>
    <row r="28052" customFormat="1" x14ac:dyDescent="0.35"/>
    <row r="28053" customFormat="1" x14ac:dyDescent="0.35"/>
    <row r="28054" customFormat="1" x14ac:dyDescent="0.35"/>
    <row r="28055" customFormat="1" x14ac:dyDescent="0.35"/>
    <row r="28056" customFormat="1" x14ac:dyDescent="0.35"/>
    <row r="28057" customFormat="1" x14ac:dyDescent="0.35"/>
    <row r="28058" customFormat="1" x14ac:dyDescent="0.35"/>
    <row r="28059" customFormat="1" x14ac:dyDescent="0.35"/>
    <row r="28060" customFormat="1" x14ac:dyDescent="0.35"/>
    <row r="28061" customFormat="1" x14ac:dyDescent="0.35"/>
    <row r="28062" customFormat="1" x14ac:dyDescent="0.35"/>
    <row r="28063" customFormat="1" x14ac:dyDescent="0.35"/>
    <row r="28064" customFormat="1" x14ac:dyDescent="0.35"/>
    <row r="28065" customFormat="1" x14ac:dyDescent="0.35"/>
    <row r="28066" customFormat="1" x14ac:dyDescent="0.35"/>
    <row r="28067" customFormat="1" x14ac:dyDescent="0.35"/>
    <row r="28068" customFormat="1" x14ac:dyDescent="0.35"/>
    <row r="28069" customFormat="1" x14ac:dyDescent="0.35"/>
    <row r="28070" customFormat="1" x14ac:dyDescent="0.35"/>
    <row r="28071" customFormat="1" x14ac:dyDescent="0.35"/>
    <row r="28072" customFormat="1" x14ac:dyDescent="0.35"/>
    <row r="28073" customFormat="1" x14ac:dyDescent="0.35"/>
    <row r="28074" customFormat="1" x14ac:dyDescent="0.35"/>
    <row r="28075" customFormat="1" x14ac:dyDescent="0.35"/>
    <row r="28076" customFormat="1" x14ac:dyDescent="0.35"/>
    <row r="28077" customFormat="1" x14ac:dyDescent="0.35"/>
    <row r="28078" customFormat="1" x14ac:dyDescent="0.35"/>
    <row r="28079" customFormat="1" x14ac:dyDescent="0.35"/>
    <row r="28080" customFormat="1" x14ac:dyDescent="0.35"/>
    <row r="28081" customFormat="1" x14ac:dyDescent="0.35"/>
    <row r="28082" customFormat="1" x14ac:dyDescent="0.35"/>
    <row r="28083" customFormat="1" x14ac:dyDescent="0.35"/>
    <row r="28084" customFormat="1" x14ac:dyDescent="0.35"/>
    <row r="28085" customFormat="1" x14ac:dyDescent="0.35"/>
    <row r="28086" customFormat="1" x14ac:dyDescent="0.35"/>
    <row r="28087" customFormat="1" x14ac:dyDescent="0.35"/>
    <row r="28088" customFormat="1" x14ac:dyDescent="0.35"/>
    <row r="28089" customFormat="1" x14ac:dyDescent="0.35"/>
    <row r="28090" customFormat="1" x14ac:dyDescent="0.35"/>
    <row r="28091" customFormat="1" x14ac:dyDescent="0.35"/>
    <row r="28092" customFormat="1" x14ac:dyDescent="0.35"/>
    <row r="28093" customFormat="1" x14ac:dyDescent="0.35"/>
    <row r="28094" customFormat="1" x14ac:dyDescent="0.35"/>
    <row r="28095" customFormat="1" x14ac:dyDescent="0.35"/>
    <row r="28096" customFormat="1" x14ac:dyDescent="0.35"/>
    <row r="28097" customFormat="1" x14ac:dyDescent="0.35"/>
    <row r="28098" customFormat="1" x14ac:dyDescent="0.35"/>
    <row r="28099" customFormat="1" x14ac:dyDescent="0.35"/>
    <row r="28100" customFormat="1" x14ac:dyDescent="0.35"/>
    <row r="28101" customFormat="1" x14ac:dyDescent="0.35"/>
    <row r="28102" customFormat="1" x14ac:dyDescent="0.35"/>
    <row r="28103" customFormat="1" x14ac:dyDescent="0.35"/>
    <row r="28104" customFormat="1" x14ac:dyDescent="0.35"/>
    <row r="28105" customFormat="1" x14ac:dyDescent="0.35"/>
    <row r="28106" customFormat="1" x14ac:dyDescent="0.35"/>
    <row r="28107" customFormat="1" x14ac:dyDescent="0.35"/>
    <row r="28108" customFormat="1" x14ac:dyDescent="0.35"/>
    <row r="28109" customFormat="1" x14ac:dyDescent="0.35"/>
    <row r="28110" customFormat="1" x14ac:dyDescent="0.35"/>
    <row r="28111" customFormat="1" x14ac:dyDescent="0.35"/>
    <row r="28112" customFormat="1" x14ac:dyDescent="0.35"/>
    <row r="28113" customFormat="1" x14ac:dyDescent="0.35"/>
    <row r="28114" customFormat="1" x14ac:dyDescent="0.35"/>
    <row r="28115" customFormat="1" x14ac:dyDescent="0.35"/>
    <row r="28116" customFormat="1" x14ac:dyDescent="0.35"/>
    <row r="28117" customFormat="1" x14ac:dyDescent="0.35"/>
    <row r="28118" customFormat="1" x14ac:dyDescent="0.35"/>
    <row r="28119" customFormat="1" x14ac:dyDescent="0.35"/>
    <row r="28120" customFormat="1" x14ac:dyDescent="0.35"/>
    <row r="28121" customFormat="1" x14ac:dyDescent="0.35"/>
    <row r="28122" customFormat="1" x14ac:dyDescent="0.35"/>
    <row r="28123" customFormat="1" x14ac:dyDescent="0.35"/>
    <row r="28124" customFormat="1" x14ac:dyDescent="0.35"/>
    <row r="28125" customFormat="1" x14ac:dyDescent="0.35"/>
    <row r="28126" customFormat="1" x14ac:dyDescent="0.35"/>
    <row r="28127" customFormat="1" x14ac:dyDescent="0.35"/>
    <row r="28128" customFormat="1" x14ac:dyDescent="0.35"/>
    <row r="28129" customFormat="1" x14ac:dyDescent="0.35"/>
    <row r="28130" customFormat="1" x14ac:dyDescent="0.35"/>
    <row r="28131" customFormat="1" x14ac:dyDescent="0.35"/>
    <row r="28132" customFormat="1" x14ac:dyDescent="0.35"/>
    <row r="28133" customFormat="1" x14ac:dyDescent="0.35"/>
    <row r="28134" customFormat="1" x14ac:dyDescent="0.35"/>
    <row r="28135" customFormat="1" x14ac:dyDescent="0.35"/>
    <row r="28136" customFormat="1" x14ac:dyDescent="0.35"/>
    <row r="28137" customFormat="1" x14ac:dyDescent="0.35"/>
    <row r="28138" customFormat="1" x14ac:dyDescent="0.35"/>
    <row r="28139" customFormat="1" x14ac:dyDescent="0.35"/>
    <row r="28140" customFormat="1" x14ac:dyDescent="0.35"/>
    <row r="28141" customFormat="1" x14ac:dyDescent="0.35"/>
    <row r="28142" customFormat="1" x14ac:dyDescent="0.35"/>
    <row r="28143" customFormat="1" x14ac:dyDescent="0.35"/>
    <row r="28144" customFormat="1" x14ac:dyDescent="0.35"/>
    <row r="28145" customFormat="1" x14ac:dyDescent="0.35"/>
    <row r="28146" customFormat="1" x14ac:dyDescent="0.35"/>
    <row r="28147" customFormat="1" x14ac:dyDescent="0.35"/>
    <row r="28148" customFormat="1" x14ac:dyDescent="0.35"/>
    <row r="28149" customFormat="1" x14ac:dyDescent="0.35"/>
    <row r="28150" customFormat="1" x14ac:dyDescent="0.35"/>
    <row r="28151" customFormat="1" x14ac:dyDescent="0.35"/>
    <row r="28152" customFormat="1" x14ac:dyDescent="0.35"/>
    <row r="28153" customFormat="1" x14ac:dyDescent="0.35"/>
    <row r="28154" customFormat="1" x14ac:dyDescent="0.35"/>
    <row r="28155" customFormat="1" x14ac:dyDescent="0.35"/>
    <row r="28156" customFormat="1" x14ac:dyDescent="0.35"/>
    <row r="28157" customFormat="1" x14ac:dyDescent="0.35"/>
    <row r="28158" customFormat="1" x14ac:dyDescent="0.35"/>
    <row r="28159" customFormat="1" x14ac:dyDescent="0.35"/>
    <row r="28160" customFormat="1" x14ac:dyDescent="0.35"/>
    <row r="28161" customFormat="1" x14ac:dyDescent="0.35"/>
    <row r="28162" customFormat="1" x14ac:dyDescent="0.35"/>
    <row r="28163" customFormat="1" x14ac:dyDescent="0.35"/>
    <row r="28164" customFormat="1" x14ac:dyDescent="0.35"/>
    <row r="28165" customFormat="1" x14ac:dyDescent="0.35"/>
    <row r="28166" customFormat="1" x14ac:dyDescent="0.35"/>
    <row r="28167" customFormat="1" x14ac:dyDescent="0.35"/>
    <row r="28168" customFormat="1" x14ac:dyDescent="0.35"/>
    <row r="28169" customFormat="1" x14ac:dyDescent="0.35"/>
    <row r="28170" customFormat="1" x14ac:dyDescent="0.35"/>
    <row r="28171" customFormat="1" x14ac:dyDescent="0.35"/>
    <row r="28172" customFormat="1" x14ac:dyDescent="0.35"/>
    <row r="28173" customFormat="1" x14ac:dyDescent="0.35"/>
    <row r="28174" customFormat="1" x14ac:dyDescent="0.35"/>
    <row r="28175" customFormat="1" x14ac:dyDescent="0.35"/>
    <row r="28176" customFormat="1" x14ac:dyDescent="0.35"/>
    <row r="28177" customFormat="1" x14ac:dyDescent="0.35"/>
    <row r="28178" customFormat="1" x14ac:dyDescent="0.35"/>
    <row r="28179" customFormat="1" x14ac:dyDescent="0.35"/>
    <row r="28180" customFormat="1" x14ac:dyDescent="0.35"/>
    <row r="28181" customFormat="1" x14ac:dyDescent="0.35"/>
    <row r="28182" customFormat="1" x14ac:dyDescent="0.35"/>
    <row r="28183" customFormat="1" x14ac:dyDescent="0.35"/>
    <row r="28184" customFormat="1" x14ac:dyDescent="0.35"/>
    <row r="28185" customFormat="1" x14ac:dyDescent="0.35"/>
    <row r="28186" customFormat="1" x14ac:dyDescent="0.35"/>
    <row r="28187" customFormat="1" x14ac:dyDescent="0.35"/>
    <row r="28188" customFormat="1" x14ac:dyDescent="0.35"/>
    <row r="28189" customFormat="1" x14ac:dyDescent="0.35"/>
    <row r="28190" customFormat="1" x14ac:dyDescent="0.35"/>
    <row r="28191" customFormat="1" x14ac:dyDescent="0.35"/>
    <row r="28192" customFormat="1" x14ac:dyDescent="0.35"/>
    <row r="28193" customFormat="1" x14ac:dyDescent="0.35"/>
    <row r="28194" customFormat="1" x14ac:dyDescent="0.35"/>
    <row r="28195" customFormat="1" x14ac:dyDescent="0.35"/>
    <row r="28196" customFormat="1" x14ac:dyDescent="0.35"/>
    <row r="28197" customFormat="1" x14ac:dyDescent="0.35"/>
    <row r="28198" customFormat="1" x14ac:dyDescent="0.35"/>
    <row r="28199" customFormat="1" x14ac:dyDescent="0.35"/>
    <row r="28200" customFormat="1" x14ac:dyDescent="0.35"/>
    <row r="28201" customFormat="1" x14ac:dyDescent="0.35"/>
    <row r="28202" customFormat="1" x14ac:dyDescent="0.35"/>
    <row r="28203" customFormat="1" x14ac:dyDescent="0.35"/>
    <row r="28204" customFormat="1" x14ac:dyDescent="0.35"/>
    <row r="28205" customFormat="1" x14ac:dyDescent="0.35"/>
    <row r="28206" customFormat="1" x14ac:dyDescent="0.35"/>
    <row r="28207" customFormat="1" x14ac:dyDescent="0.35"/>
    <row r="28208" customFormat="1" x14ac:dyDescent="0.35"/>
    <row r="28209" customFormat="1" x14ac:dyDescent="0.35"/>
    <row r="28210" customFormat="1" x14ac:dyDescent="0.35"/>
    <row r="28211" customFormat="1" x14ac:dyDescent="0.35"/>
    <row r="28212" customFormat="1" x14ac:dyDescent="0.35"/>
    <row r="28213" customFormat="1" x14ac:dyDescent="0.35"/>
    <row r="28214" customFormat="1" x14ac:dyDescent="0.35"/>
    <row r="28215" customFormat="1" x14ac:dyDescent="0.35"/>
    <row r="28216" customFormat="1" x14ac:dyDescent="0.35"/>
    <row r="28217" customFormat="1" x14ac:dyDescent="0.35"/>
    <row r="28218" customFormat="1" x14ac:dyDescent="0.35"/>
    <row r="28219" customFormat="1" x14ac:dyDescent="0.35"/>
    <row r="28220" customFormat="1" x14ac:dyDescent="0.35"/>
    <row r="28221" customFormat="1" x14ac:dyDescent="0.35"/>
    <row r="28222" customFormat="1" x14ac:dyDescent="0.35"/>
    <row r="28223" customFormat="1" x14ac:dyDescent="0.35"/>
    <row r="28224" customFormat="1" x14ac:dyDescent="0.35"/>
    <row r="28225" customFormat="1" x14ac:dyDescent="0.35"/>
    <row r="28226" customFormat="1" x14ac:dyDescent="0.35"/>
    <row r="28227" customFormat="1" x14ac:dyDescent="0.35"/>
    <row r="28228" customFormat="1" x14ac:dyDescent="0.35"/>
    <row r="28229" customFormat="1" x14ac:dyDescent="0.35"/>
    <row r="28230" customFormat="1" x14ac:dyDescent="0.35"/>
    <row r="28231" customFormat="1" x14ac:dyDescent="0.35"/>
    <row r="28232" customFormat="1" x14ac:dyDescent="0.35"/>
    <row r="28233" customFormat="1" x14ac:dyDescent="0.35"/>
    <row r="28234" customFormat="1" x14ac:dyDescent="0.35"/>
    <row r="28235" customFormat="1" x14ac:dyDescent="0.35"/>
    <row r="28236" customFormat="1" x14ac:dyDescent="0.35"/>
    <row r="28237" customFormat="1" x14ac:dyDescent="0.35"/>
    <row r="28238" customFormat="1" x14ac:dyDescent="0.35"/>
    <row r="28239" customFormat="1" x14ac:dyDescent="0.35"/>
    <row r="28240" customFormat="1" x14ac:dyDescent="0.35"/>
    <row r="28241" customFormat="1" x14ac:dyDescent="0.35"/>
    <row r="28242" customFormat="1" x14ac:dyDescent="0.35"/>
    <row r="28243" customFormat="1" x14ac:dyDescent="0.35"/>
    <row r="28244" customFormat="1" x14ac:dyDescent="0.35"/>
    <row r="28245" customFormat="1" x14ac:dyDescent="0.35"/>
    <row r="28246" customFormat="1" x14ac:dyDescent="0.35"/>
    <row r="28247" customFormat="1" x14ac:dyDescent="0.35"/>
    <row r="28248" customFormat="1" x14ac:dyDescent="0.35"/>
    <row r="28249" customFormat="1" x14ac:dyDescent="0.35"/>
    <row r="28250" customFormat="1" x14ac:dyDescent="0.35"/>
    <row r="28251" customFormat="1" x14ac:dyDescent="0.35"/>
    <row r="28252" customFormat="1" x14ac:dyDescent="0.35"/>
    <row r="28253" customFormat="1" x14ac:dyDescent="0.35"/>
    <row r="28254" customFormat="1" x14ac:dyDescent="0.35"/>
    <row r="28255" customFormat="1" x14ac:dyDescent="0.35"/>
    <row r="28256" customFormat="1" x14ac:dyDescent="0.35"/>
    <row r="28257" customFormat="1" x14ac:dyDescent="0.35"/>
    <row r="28258" customFormat="1" x14ac:dyDescent="0.35"/>
    <row r="28259" customFormat="1" x14ac:dyDescent="0.35"/>
    <row r="28260" customFormat="1" x14ac:dyDescent="0.35"/>
    <row r="28261" customFormat="1" x14ac:dyDescent="0.35"/>
    <row r="28262" customFormat="1" x14ac:dyDescent="0.35"/>
    <row r="28263" customFormat="1" x14ac:dyDescent="0.35"/>
    <row r="28264" customFormat="1" x14ac:dyDescent="0.35"/>
    <row r="28265" customFormat="1" x14ac:dyDescent="0.35"/>
    <row r="28266" customFormat="1" x14ac:dyDescent="0.35"/>
    <row r="28267" customFormat="1" x14ac:dyDescent="0.35"/>
    <row r="28268" customFormat="1" x14ac:dyDescent="0.35"/>
    <row r="28269" customFormat="1" x14ac:dyDescent="0.35"/>
    <row r="28270" customFormat="1" x14ac:dyDescent="0.35"/>
    <row r="28271" customFormat="1" x14ac:dyDescent="0.35"/>
    <row r="28272" customFormat="1" x14ac:dyDescent="0.35"/>
    <row r="28273" customFormat="1" x14ac:dyDescent="0.35"/>
    <row r="28274" customFormat="1" x14ac:dyDescent="0.35"/>
    <row r="28275" customFormat="1" x14ac:dyDescent="0.35"/>
    <row r="28276" customFormat="1" x14ac:dyDescent="0.35"/>
    <row r="28277" customFormat="1" x14ac:dyDescent="0.35"/>
    <row r="28278" customFormat="1" x14ac:dyDescent="0.35"/>
    <row r="28279" customFormat="1" x14ac:dyDescent="0.35"/>
    <row r="28280" customFormat="1" x14ac:dyDescent="0.35"/>
    <row r="28281" customFormat="1" x14ac:dyDescent="0.35"/>
    <row r="28282" customFormat="1" x14ac:dyDescent="0.35"/>
    <row r="28283" customFormat="1" x14ac:dyDescent="0.35"/>
    <row r="28284" customFormat="1" x14ac:dyDescent="0.35"/>
    <row r="28285" customFormat="1" x14ac:dyDescent="0.35"/>
    <row r="28286" customFormat="1" x14ac:dyDescent="0.35"/>
    <row r="28287" customFormat="1" x14ac:dyDescent="0.35"/>
    <row r="28288" customFormat="1" x14ac:dyDescent="0.35"/>
    <row r="28289" customFormat="1" x14ac:dyDescent="0.35"/>
    <row r="28290" customFormat="1" x14ac:dyDescent="0.35"/>
    <row r="28291" customFormat="1" x14ac:dyDescent="0.35"/>
    <row r="28292" customFormat="1" x14ac:dyDescent="0.35"/>
    <row r="28293" customFormat="1" x14ac:dyDescent="0.35"/>
    <row r="28294" customFormat="1" x14ac:dyDescent="0.35"/>
    <row r="28295" customFormat="1" x14ac:dyDescent="0.35"/>
    <row r="28296" customFormat="1" x14ac:dyDescent="0.35"/>
    <row r="28297" customFormat="1" x14ac:dyDescent="0.35"/>
    <row r="28298" customFormat="1" x14ac:dyDescent="0.35"/>
    <row r="28299" customFormat="1" x14ac:dyDescent="0.35"/>
    <row r="28300" customFormat="1" x14ac:dyDescent="0.35"/>
    <row r="28301" customFormat="1" x14ac:dyDescent="0.35"/>
    <row r="28302" customFormat="1" x14ac:dyDescent="0.35"/>
    <row r="28303" customFormat="1" x14ac:dyDescent="0.35"/>
    <row r="28304" customFormat="1" x14ac:dyDescent="0.35"/>
    <row r="28305" customFormat="1" x14ac:dyDescent="0.35"/>
    <row r="28306" customFormat="1" x14ac:dyDescent="0.35"/>
    <row r="28307" customFormat="1" x14ac:dyDescent="0.35"/>
    <row r="28308" customFormat="1" x14ac:dyDescent="0.35"/>
    <row r="28309" customFormat="1" x14ac:dyDescent="0.35"/>
    <row r="28310" customFormat="1" x14ac:dyDescent="0.35"/>
    <row r="28311" customFormat="1" x14ac:dyDescent="0.35"/>
    <row r="28312" customFormat="1" x14ac:dyDescent="0.35"/>
    <row r="28313" customFormat="1" x14ac:dyDescent="0.35"/>
    <row r="28314" customFormat="1" x14ac:dyDescent="0.35"/>
    <row r="28315" customFormat="1" x14ac:dyDescent="0.35"/>
    <row r="28316" customFormat="1" x14ac:dyDescent="0.35"/>
    <row r="28317" customFormat="1" x14ac:dyDescent="0.35"/>
    <row r="28318" customFormat="1" x14ac:dyDescent="0.35"/>
    <row r="28319" customFormat="1" x14ac:dyDescent="0.35"/>
    <row r="28320" customFormat="1" x14ac:dyDescent="0.35"/>
    <row r="28321" customFormat="1" x14ac:dyDescent="0.35"/>
    <row r="28322" customFormat="1" x14ac:dyDescent="0.35"/>
    <row r="28323" customFormat="1" x14ac:dyDescent="0.35"/>
    <row r="28324" customFormat="1" x14ac:dyDescent="0.35"/>
    <row r="28325" customFormat="1" x14ac:dyDescent="0.35"/>
    <row r="28326" customFormat="1" x14ac:dyDescent="0.35"/>
    <row r="28327" customFormat="1" x14ac:dyDescent="0.35"/>
    <row r="28328" customFormat="1" x14ac:dyDescent="0.35"/>
    <row r="28329" customFormat="1" x14ac:dyDescent="0.35"/>
    <row r="28330" customFormat="1" x14ac:dyDescent="0.35"/>
    <row r="28331" customFormat="1" x14ac:dyDescent="0.35"/>
    <row r="28332" customFormat="1" x14ac:dyDescent="0.35"/>
    <row r="28333" customFormat="1" x14ac:dyDescent="0.35"/>
    <row r="28334" customFormat="1" x14ac:dyDescent="0.35"/>
    <row r="28335" customFormat="1" x14ac:dyDescent="0.35"/>
    <row r="28336" customFormat="1" x14ac:dyDescent="0.35"/>
    <row r="28337" customFormat="1" x14ac:dyDescent="0.35"/>
    <row r="28338" customFormat="1" x14ac:dyDescent="0.35"/>
    <row r="28339" customFormat="1" x14ac:dyDescent="0.35"/>
    <row r="28340" customFormat="1" x14ac:dyDescent="0.35"/>
    <row r="28341" customFormat="1" x14ac:dyDescent="0.35"/>
    <row r="28342" customFormat="1" x14ac:dyDescent="0.35"/>
    <row r="28343" customFormat="1" x14ac:dyDescent="0.35"/>
    <row r="28344" customFormat="1" x14ac:dyDescent="0.35"/>
    <row r="28345" customFormat="1" x14ac:dyDescent="0.35"/>
    <row r="28346" customFormat="1" x14ac:dyDescent="0.35"/>
    <row r="28347" customFormat="1" x14ac:dyDescent="0.35"/>
    <row r="28348" customFormat="1" x14ac:dyDescent="0.35"/>
    <row r="28349" customFormat="1" x14ac:dyDescent="0.35"/>
    <row r="28350" customFormat="1" x14ac:dyDescent="0.35"/>
    <row r="28351" customFormat="1" x14ac:dyDescent="0.35"/>
    <row r="28352" customFormat="1" x14ac:dyDescent="0.35"/>
    <row r="28353" customFormat="1" x14ac:dyDescent="0.35"/>
    <row r="28354" customFormat="1" x14ac:dyDescent="0.35"/>
    <row r="28355" customFormat="1" x14ac:dyDescent="0.35"/>
    <row r="28356" customFormat="1" x14ac:dyDescent="0.35"/>
    <row r="28357" customFormat="1" x14ac:dyDescent="0.35"/>
    <row r="28358" customFormat="1" x14ac:dyDescent="0.35"/>
    <row r="28359" customFormat="1" x14ac:dyDescent="0.35"/>
    <row r="28360" customFormat="1" x14ac:dyDescent="0.35"/>
    <row r="28361" customFormat="1" x14ac:dyDescent="0.35"/>
    <row r="28362" customFormat="1" x14ac:dyDescent="0.35"/>
    <row r="28363" customFormat="1" x14ac:dyDescent="0.35"/>
    <row r="28364" customFormat="1" x14ac:dyDescent="0.35"/>
    <row r="28365" customFormat="1" x14ac:dyDescent="0.35"/>
    <row r="28366" customFormat="1" x14ac:dyDescent="0.35"/>
    <row r="28367" customFormat="1" x14ac:dyDescent="0.35"/>
    <row r="28368" customFormat="1" x14ac:dyDescent="0.35"/>
    <row r="28369" customFormat="1" x14ac:dyDescent="0.35"/>
    <row r="28370" customFormat="1" x14ac:dyDescent="0.35"/>
    <row r="28371" customFormat="1" x14ac:dyDescent="0.35"/>
    <row r="28372" customFormat="1" x14ac:dyDescent="0.35"/>
    <row r="28373" customFormat="1" x14ac:dyDescent="0.35"/>
    <row r="28374" customFormat="1" x14ac:dyDescent="0.35"/>
    <row r="28375" customFormat="1" x14ac:dyDescent="0.35"/>
    <row r="28376" customFormat="1" x14ac:dyDescent="0.35"/>
    <row r="28377" customFormat="1" x14ac:dyDescent="0.35"/>
    <row r="28378" customFormat="1" x14ac:dyDescent="0.35"/>
    <row r="28379" customFormat="1" x14ac:dyDescent="0.35"/>
    <row r="28380" customFormat="1" x14ac:dyDescent="0.35"/>
    <row r="28381" customFormat="1" x14ac:dyDescent="0.35"/>
    <row r="28382" customFormat="1" x14ac:dyDescent="0.35"/>
    <row r="28383" customFormat="1" x14ac:dyDescent="0.35"/>
    <row r="28384" customFormat="1" x14ac:dyDescent="0.35"/>
    <row r="28385" customFormat="1" x14ac:dyDescent="0.35"/>
    <row r="28386" customFormat="1" x14ac:dyDescent="0.35"/>
    <row r="28387" customFormat="1" x14ac:dyDescent="0.35"/>
    <row r="28388" customFormat="1" x14ac:dyDescent="0.35"/>
    <row r="28389" customFormat="1" x14ac:dyDescent="0.35"/>
    <row r="28390" customFormat="1" x14ac:dyDescent="0.35"/>
    <row r="28391" customFormat="1" x14ac:dyDescent="0.35"/>
    <row r="28392" customFormat="1" x14ac:dyDescent="0.35"/>
    <row r="28393" customFormat="1" x14ac:dyDescent="0.35"/>
    <row r="28394" customFormat="1" x14ac:dyDescent="0.35"/>
    <row r="28395" customFormat="1" x14ac:dyDescent="0.35"/>
    <row r="28396" customFormat="1" x14ac:dyDescent="0.35"/>
    <row r="28397" customFormat="1" x14ac:dyDescent="0.35"/>
    <row r="28398" customFormat="1" x14ac:dyDescent="0.35"/>
    <row r="28399" customFormat="1" x14ac:dyDescent="0.35"/>
    <row r="28400" customFormat="1" x14ac:dyDescent="0.35"/>
    <row r="28401" customFormat="1" x14ac:dyDescent="0.35"/>
    <row r="28402" customFormat="1" x14ac:dyDescent="0.35"/>
    <row r="28403" customFormat="1" x14ac:dyDescent="0.35"/>
    <row r="28404" customFormat="1" x14ac:dyDescent="0.35"/>
    <row r="28405" customFormat="1" x14ac:dyDescent="0.35"/>
    <row r="28406" customFormat="1" x14ac:dyDescent="0.35"/>
    <row r="28407" customFormat="1" x14ac:dyDescent="0.35"/>
    <row r="28408" customFormat="1" x14ac:dyDescent="0.35"/>
    <row r="28409" customFormat="1" x14ac:dyDescent="0.35"/>
    <row r="28410" customFormat="1" x14ac:dyDescent="0.35"/>
    <row r="28411" customFormat="1" x14ac:dyDescent="0.35"/>
    <row r="28412" customFormat="1" x14ac:dyDescent="0.35"/>
    <row r="28413" customFormat="1" x14ac:dyDescent="0.35"/>
    <row r="28414" customFormat="1" x14ac:dyDescent="0.35"/>
    <row r="28415" customFormat="1" x14ac:dyDescent="0.35"/>
    <row r="28416" customFormat="1" x14ac:dyDescent="0.35"/>
    <row r="28417" customFormat="1" x14ac:dyDescent="0.35"/>
    <row r="28418" customFormat="1" x14ac:dyDescent="0.35"/>
    <row r="28419" customFormat="1" x14ac:dyDescent="0.35"/>
    <row r="28420" customFormat="1" x14ac:dyDescent="0.35"/>
    <row r="28421" customFormat="1" x14ac:dyDescent="0.35"/>
    <row r="28422" customFormat="1" x14ac:dyDescent="0.35"/>
    <row r="28423" customFormat="1" x14ac:dyDescent="0.35"/>
    <row r="28424" customFormat="1" x14ac:dyDescent="0.35"/>
    <row r="28425" customFormat="1" x14ac:dyDescent="0.35"/>
    <row r="28426" customFormat="1" x14ac:dyDescent="0.35"/>
    <row r="28427" customFormat="1" x14ac:dyDescent="0.35"/>
    <row r="28428" customFormat="1" x14ac:dyDescent="0.35"/>
    <row r="28429" customFormat="1" x14ac:dyDescent="0.35"/>
    <row r="28430" customFormat="1" x14ac:dyDescent="0.35"/>
    <row r="28431" customFormat="1" x14ac:dyDescent="0.35"/>
    <row r="28432" customFormat="1" x14ac:dyDescent="0.35"/>
    <row r="28433" customFormat="1" x14ac:dyDescent="0.35"/>
    <row r="28434" customFormat="1" x14ac:dyDescent="0.35"/>
    <row r="28435" customFormat="1" x14ac:dyDescent="0.35"/>
    <row r="28436" customFormat="1" x14ac:dyDescent="0.35"/>
    <row r="28437" customFormat="1" x14ac:dyDescent="0.35"/>
    <row r="28438" customFormat="1" x14ac:dyDescent="0.35"/>
    <row r="28439" customFormat="1" x14ac:dyDescent="0.35"/>
    <row r="28440" customFormat="1" x14ac:dyDescent="0.35"/>
    <row r="28441" customFormat="1" x14ac:dyDescent="0.35"/>
    <row r="28442" customFormat="1" x14ac:dyDescent="0.35"/>
    <row r="28443" customFormat="1" x14ac:dyDescent="0.35"/>
    <row r="28444" customFormat="1" x14ac:dyDescent="0.35"/>
    <row r="28445" customFormat="1" x14ac:dyDescent="0.35"/>
    <row r="28446" customFormat="1" x14ac:dyDescent="0.35"/>
    <row r="28447" customFormat="1" x14ac:dyDescent="0.35"/>
    <row r="28448" customFormat="1" x14ac:dyDescent="0.35"/>
    <row r="28449" customFormat="1" x14ac:dyDescent="0.35"/>
    <row r="28450" customFormat="1" x14ac:dyDescent="0.35"/>
    <row r="28451" customFormat="1" x14ac:dyDescent="0.35"/>
    <row r="28452" customFormat="1" x14ac:dyDescent="0.35"/>
    <row r="28453" customFormat="1" x14ac:dyDescent="0.35"/>
    <row r="28454" customFormat="1" x14ac:dyDescent="0.35"/>
    <row r="28455" customFormat="1" x14ac:dyDescent="0.35"/>
    <row r="28456" customFormat="1" x14ac:dyDescent="0.35"/>
    <row r="28457" customFormat="1" x14ac:dyDescent="0.35"/>
    <row r="28458" customFormat="1" x14ac:dyDescent="0.35"/>
    <row r="28459" customFormat="1" x14ac:dyDescent="0.35"/>
    <row r="28460" customFormat="1" x14ac:dyDescent="0.35"/>
    <row r="28461" customFormat="1" x14ac:dyDescent="0.35"/>
    <row r="28462" customFormat="1" x14ac:dyDescent="0.35"/>
    <row r="28463" customFormat="1" x14ac:dyDescent="0.35"/>
    <row r="28464" customFormat="1" x14ac:dyDescent="0.35"/>
    <row r="28465" customFormat="1" x14ac:dyDescent="0.35"/>
    <row r="28466" customFormat="1" x14ac:dyDescent="0.35"/>
    <row r="28467" customFormat="1" x14ac:dyDescent="0.35"/>
    <row r="28468" customFormat="1" x14ac:dyDescent="0.35"/>
    <row r="28469" customFormat="1" x14ac:dyDescent="0.35"/>
    <row r="28470" customFormat="1" x14ac:dyDescent="0.35"/>
    <row r="28471" customFormat="1" x14ac:dyDescent="0.35"/>
    <row r="28472" customFormat="1" x14ac:dyDescent="0.35"/>
    <row r="28473" customFormat="1" x14ac:dyDescent="0.35"/>
    <row r="28474" customFormat="1" x14ac:dyDescent="0.35"/>
    <row r="28475" customFormat="1" x14ac:dyDescent="0.35"/>
    <row r="28476" customFormat="1" x14ac:dyDescent="0.35"/>
    <row r="28477" customFormat="1" x14ac:dyDescent="0.35"/>
    <row r="28478" customFormat="1" x14ac:dyDescent="0.35"/>
    <row r="28479" customFormat="1" x14ac:dyDescent="0.35"/>
    <row r="28480" customFormat="1" x14ac:dyDescent="0.35"/>
    <row r="28481" customFormat="1" x14ac:dyDescent="0.35"/>
    <row r="28482" customFormat="1" x14ac:dyDescent="0.35"/>
    <row r="28483" customFormat="1" x14ac:dyDescent="0.35"/>
    <row r="28484" customFormat="1" x14ac:dyDescent="0.35"/>
    <row r="28485" customFormat="1" x14ac:dyDescent="0.35"/>
    <row r="28486" customFormat="1" x14ac:dyDescent="0.35"/>
    <row r="28487" customFormat="1" x14ac:dyDescent="0.35"/>
    <row r="28488" customFormat="1" x14ac:dyDescent="0.35"/>
    <row r="28489" customFormat="1" x14ac:dyDescent="0.35"/>
    <row r="28490" customFormat="1" x14ac:dyDescent="0.35"/>
    <row r="28491" customFormat="1" x14ac:dyDescent="0.35"/>
    <row r="28492" customFormat="1" x14ac:dyDescent="0.35"/>
    <row r="28493" customFormat="1" x14ac:dyDescent="0.35"/>
    <row r="28494" customFormat="1" x14ac:dyDescent="0.35"/>
    <row r="28495" customFormat="1" x14ac:dyDescent="0.35"/>
    <row r="28496" customFormat="1" x14ac:dyDescent="0.35"/>
    <row r="28497" customFormat="1" x14ac:dyDescent="0.35"/>
    <row r="28498" customFormat="1" x14ac:dyDescent="0.35"/>
    <row r="28499" customFormat="1" x14ac:dyDescent="0.35"/>
    <row r="28500" customFormat="1" x14ac:dyDescent="0.35"/>
    <row r="28501" customFormat="1" x14ac:dyDescent="0.35"/>
    <row r="28502" customFormat="1" x14ac:dyDescent="0.35"/>
    <row r="28503" customFormat="1" x14ac:dyDescent="0.35"/>
    <row r="28504" customFormat="1" x14ac:dyDescent="0.35"/>
    <row r="28505" customFormat="1" x14ac:dyDescent="0.35"/>
    <row r="28506" customFormat="1" x14ac:dyDescent="0.35"/>
    <row r="28507" customFormat="1" x14ac:dyDescent="0.35"/>
    <row r="28508" customFormat="1" x14ac:dyDescent="0.35"/>
    <row r="28509" customFormat="1" x14ac:dyDescent="0.35"/>
    <row r="28510" customFormat="1" x14ac:dyDescent="0.35"/>
    <row r="28511" customFormat="1" x14ac:dyDescent="0.35"/>
    <row r="28512" customFormat="1" x14ac:dyDescent="0.35"/>
    <row r="28513" customFormat="1" x14ac:dyDescent="0.35"/>
    <row r="28514" customFormat="1" x14ac:dyDescent="0.35"/>
    <row r="28515" customFormat="1" x14ac:dyDescent="0.35"/>
    <row r="28516" customFormat="1" x14ac:dyDescent="0.35"/>
    <row r="28517" customFormat="1" x14ac:dyDescent="0.35"/>
    <row r="28518" customFormat="1" x14ac:dyDescent="0.35"/>
    <row r="28519" customFormat="1" x14ac:dyDescent="0.35"/>
    <row r="28520" customFormat="1" x14ac:dyDescent="0.35"/>
    <row r="28521" customFormat="1" x14ac:dyDescent="0.35"/>
    <row r="28522" customFormat="1" x14ac:dyDescent="0.35"/>
    <row r="28523" customFormat="1" x14ac:dyDescent="0.35"/>
    <row r="28524" customFormat="1" x14ac:dyDescent="0.35"/>
    <row r="28525" customFormat="1" x14ac:dyDescent="0.35"/>
    <row r="28526" customFormat="1" x14ac:dyDescent="0.35"/>
    <row r="28527" customFormat="1" x14ac:dyDescent="0.35"/>
    <row r="28528" customFormat="1" x14ac:dyDescent="0.35"/>
    <row r="28529" customFormat="1" x14ac:dyDescent="0.35"/>
    <row r="28530" customFormat="1" x14ac:dyDescent="0.35"/>
    <row r="28531" customFormat="1" x14ac:dyDescent="0.35"/>
    <row r="28532" customFormat="1" x14ac:dyDescent="0.35"/>
    <row r="28533" customFormat="1" x14ac:dyDescent="0.35"/>
    <row r="28534" customFormat="1" x14ac:dyDescent="0.35"/>
    <row r="28535" customFormat="1" x14ac:dyDescent="0.35"/>
    <row r="28536" customFormat="1" x14ac:dyDescent="0.35"/>
    <row r="28537" customFormat="1" x14ac:dyDescent="0.35"/>
    <row r="28538" customFormat="1" x14ac:dyDescent="0.35"/>
    <row r="28539" customFormat="1" x14ac:dyDescent="0.35"/>
    <row r="28540" customFormat="1" x14ac:dyDescent="0.35"/>
    <row r="28541" customFormat="1" x14ac:dyDescent="0.35"/>
    <row r="28542" customFormat="1" x14ac:dyDescent="0.35"/>
    <row r="28543" customFormat="1" x14ac:dyDescent="0.35"/>
    <row r="28544" customFormat="1" x14ac:dyDescent="0.35"/>
    <row r="28545" customFormat="1" x14ac:dyDescent="0.35"/>
    <row r="28546" customFormat="1" x14ac:dyDescent="0.35"/>
    <row r="28547" customFormat="1" x14ac:dyDescent="0.35"/>
    <row r="28548" customFormat="1" x14ac:dyDescent="0.35"/>
    <row r="28549" customFormat="1" x14ac:dyDescent="0.35"/>
    <row r="28550" customFormat="1" x14ac:dyDescent="0.35"/>
    <row r="28551" customFormat="1" x14ac:dyDescent="0.35"/>
    <row r="28552" customFormat="1" x14ac:dyDescent="0.35"/>
    <row r="28553" customFormat="1" x14ac:dyDescent="0.35"/>
    <row r="28554" customFormat="1" x14ac:dyDescent="0.35"/>
    <row r="28555" customFormat="1" x14ac:dyDescent="0.35"/>
    <row r="28556" customFormat="1" x14ac:dyDescent="0.35"/>
    <row r="28557" customFormat="1" x14ac:dyDescent="0.35"/>
    <row r="28558" customFormat="1" x14ac:dyDescent="0.35"/>
    <row r="28559" customFormat="1" x14ac:dyDescent="0.35"/>
    <row r="28560" customFormat="1" x14ac:dyDescent="0.35"/>
    <row r="28561" customFormat="1" x14ac:dyDescent="0.35"/>
    <row r="28562" customFormat="1" x14ac:dyDescent="0.35"/>
    <row r="28563" customFormat="1" x14ac:dyDescent="0.35"/>
    <row r="28564" customFormat="1" x14ac:dyDescent="0.35"/>
    <row r="28565" customFormat="1" x14ac:dyDescent="0.35"/>
    <row r="28566" customFormat="1" x14ac:dyDescent="0.35"/>
    <row r="28567" customFormat="1" x14ac:dyDescent="0.35"/>
    <row r="28568" customFormat="1" x14ac:dyDescent="0.35"/>
    <row r="28569" customFormat="1" x14ac:dyDescent="0.35"/>
    <row r="28570" customFormat="1" x14ac:dyDescent="0.35"/>
    <row r="28571" customFormat="1" x14ac:dyDescent="0.35"/>
    <row r="28572" customFormat="1" x14ac:dyDescent="0.35"/>
    <row r="28573" customFormat="1" x14ac:dyDescent="0.35"/>
    <row r="28574" customFormat="1" x14ac:dyDescent="0.35"/>
    <row r="28575" customFormat="1" x14ac:dyDescent="0.35"/>
    <row r="28576" customFormat="1" x14ac:dyDescent="0.35"/>
    <row r="28577" customFormat="1" x14ac:dyDescent="0.35"/>
    <row r="28578" customFormat="1" x14ac:dyDescent="0.35"/>
    <row r="28579" customFormat="1" x14ac:dyDescent="0.35"/>
    <row r="28580" customFormat="1" x14ac:dyDescent="0.35"/>
    <row r="28581" customFormat="1" x14ac:dyDescent="0.35"/>
    <row r="28582" customFormat="1" x14ac:dyDescent="0.35"/>
    <row r="28583" customFormat="1" x14ac:dyDescent="0.35"/>
    <row r="28584" customFormat="1" x14ac:dyDescent="0.35"/>
    <row r="28585" customFormat="1" x14ac:dyDescent="0.35"/>
    <row r="28586" customFormat="1" x14ac:dyDescent="0.35"/>
    <row r="28587" customFormat="1" x14ac:dyDescent="0.35"/>
    <row r="28588" customFormat="1" x14ac:dyDescent="0.35"/>
    <row r="28589" customFormat="1" x14ac:dyDescent="0.35"/>
    <row r="28590" customFormat="1" x14ac:dyDescent="0.35"/>
    <row r="28591" customFormat="1" x14ac:dyDescent="0.35"/>
    <row r="28592" customFormat="1" x14ac:dyDescent="0.35"/>
    <row r="28593" customFormat="1" x14ac:dyDescent="0.35"/>
    <row r="28594" customFormat="1" x14ac:dyDescent="0.35"/>
    <row r="28595" customFormat="1" x14ac:dyDescent="0.35"/>
    <row r="28596" customFormat="1" x14ac:dyDescent="0.35"/>
    <row r="28597" customFormat="1" x14ac:dyDescent="0.35"/>
    <row r="28598" customFormat="1" x14ac:dyDescent="0.35"/>
    <row r="28599" customFormat="1" x14ac:dyDescent="0.35"/>
    <row r="28600" customFormat="1" x14ac:dyDescent="0.35"/>
    <row r="28601" customFormat="1" x14ac:dyDescent="0.35"/>
    <row r="28602" customFormat="1" x14ac:dyDescent="0.35"/>
    <row r="28603" customFormat="1" x14ac:dyDescent="0.35"/>
    <row r="28604" customFormat="1" x14ac:dyDescent="0.35"/>
    <row r="28605" customFormat="1" x14ac:dyDescent="0.35"/>
    <row r="28606" customFormat="1" x14ac:dyDescent="0.35"/>
    <row r="28607" customFormat="1" x14ac:dyDescent="0.35"/>
    <row r="28608" customFormat="1" x14ac:dyDescent="0.35"/>
    <row r="28609" customFormat="1" x14ac:dyDescent="0.35"/>
    <row r="28610" customFormat="1" x14ac:dyDescent="0.35"/>
    <row r="28611" customFormat="1" x14ac:dyDescent="0.35"/>
    <row r="28612" customFormat="1" x14ac:dyDescent="0.35"/>
    <row r="28613" customFormat="1" x14ac:dyDescent="0.35"/>
    <row r="28614" customFormat="1" x14ac:dyDescent="0.35"/>
    <row r="28615" customFormat="1" x14ac:dyDescent="0.35"/>
    <row r="28616" customFormat="1" x14ac:dyDescent="0.35"/>
    <row r="28617" customFormat="1" x14ac:dyDescent="0.35"/>
    <row r="28618" customFormat="1" x14ac:dyDescent="0.35"/>
    <row r="28619" customFormat="1" x14ac:dyDescent="0.35"/>
    <row r="28620" customFormat="1" x14ac:dyDescent="0.35"/>
    <row r="28621" customFormat="1" x14ac:dyDescent="0.35"/>
    <row r="28622" customFormat="1" x14ac:dyDescent="0.35"/>
    <row r="28623" customFormat="1" x14ac:dyDescent="0.35"/>
    <row r="28624" customFormat="1" x14ac:dyDescent="0.35"/>
    <row r="28625" customFormat="1" x14ac:dyDescent="0.35"/>
    <row r="28626" customFormat="1" x14ac:dyDescent="0.35"/>
    <row r="28627" customFormat="1" x14ac:dyDescent="0.35"/>
    <row r="28628" customFormat="1" x14ac:dyDescent="0.35"/>
    <row r="28629" customFormat="1" x14ac:dyDescent="0.35"/>
    <row r="28630" customFormat="1" x14ac:dyDescent="0.35"/>
    <row r="28631" customFormat="1" x14ac:dyDescent="0.35"/>
    <row r="28632" customFormat="1" x14ac:dyDescent="0.35"/>
    <row r="28633" customFormat="1" x14ac:dyDescent="0.35"/>
    <row r="28634" customFormat="1" x14ac:dyDescent="0.35"/>
    <row r="28635" customFormat="1" x14ac:dyDescent="0.35"/>
    <row r="28636" customFormat="1" x14ac:dyDescent="0.35"/>
    <row r="28637" customFormat="1" x14ac:dyDescent="0.35"/>
    <row r="28638" customFormat="1" x14ac:dyDescent="0.35"/>
    <row r="28639" customFormat="1" x14ac:dyDescent="0.35"/>
    <row r="28640" customFormat="1" x14ac:dyDescent="0.35"/>
    <row r="28641" customFormat="1" x14ac:dyDescent="0.35"/>
    <row r="28642" customFormat="1" x14ac:dyDescent="0.35"/>
    <row r="28643" customFormat="1" x14ac:dyDescent="0.35"/>
    <row r="28644" customFormat="1" x14ac:dyDescent="0.35"/>
    <row r="28645" customFormat="1" x14ac:dyDescent="0.35"/>
    <row r="28646" customFormat="1" x14ac:dyDescent="0.35"/>
    <row r="28647" customFormat="1" x14ac:dyDescent="0.35"/>
    <row r="28648" customFormat="1" x14ac:dyDescent="0.35"/>
    <row r="28649" customFormat="1" x14ac:dyDescent="0.35"/>
    <row r="28650" customFormat="1" x14ac:dyDescent="0.35"/>
    <row r="28651" customFormat="1" x14ac:dyDescent="0.35"/>
    <row r="28652" customFormat="1" x14ac:dyDescent="0.35"/>
    <row r="28653" customFormat="1" x14ac:dyDescent="0.35"/>
    <row r="28654" customFormat="1" x14ac:dyDescent="0.35"/>
    <row r="28655" customFormat="1" x14ac:dyDescent="0.35"/>
    <row r="28656" customFormat="1" x14ac:dyDescent="0.35"/>
    <row r="28657" customFormat="1" x14ac:dyDescent="0.35"/>
    <row r="28658" customFormat="1" x14ac:dyDescent="0.35"/>
    <row r="28659" customFormat="1" x14ac:dyDescent="0.35"/>
    <row r="28660" customFormat="1" x14ac:dyDescent="0.35"/>
    <row r="28661" customFormat="1" x14ac:dyDescent="0.35"/>
    <row r="28662" customFormat="1" x14ac:dyDescent="0.35"/>
    <row r="28663" customFormat="1" x14ac:dyDescent="0.35"/>
    <row r="28664" customFormat="1" x14ac:dyDescent="0.35"/>
    <row r="28665" customFormat="1" x14ac:dyDescent="0.35"/>
    <row r="28666" customFormat="1" x14ac:dyDescent="0.35"/>
    <row r="28667" customFormat="1" x14ac:dyDescent="0.35"/>
    <row r="28668" customFormat="1" x14ac:dyDescent="0.35"/>
    <row r="28669" customFormat="1" x14ac:dyDescent="0.35"/>
    <row r="28670" customFormat="1" x14ac:dyDescent="0.35"/>
    <row r="28671" customFormat="1" x14ac:dyDescent="0.35"/>
    <row r="28672" customFormat="1" x14ac:dyDescent="0.35"/>
    <row r="28673" customFormat="1" x14ac:dyDescent="0.35"/>
    <row r="28674" customFormat="1" x14ac:dyDescent="0.35"/>
    <row r="28675" customFormat="1" x14ac:dyDescent="0.35"/>
    <row r="28676" customFormat="1" x14ac:dyDescent="0.35"/>
    <row r="28677" customFormat="1" x14ac:dyDescent="0.35"/>
    <row r="28678" customFormat="1" x14ac:dyDescent="0.35"/>
    <row r="28679" customFormat="1" x14ac:dyDescent="0.35"/>
    <row r="28680" customFormat="1" x14ac:dyDescent="0.35"/>
    <row r="28681" customFormat="1" x14ac:dyDescent="0.35"/>
    <row r="28682" customFormat="1" x14ac:dyDescent="0.35"/>
    <row r="28683" customFormat="1" x14ac:dyDescent="0.35"/>
    <row r="28684" customFormat="1" x14ac:dyDescent="0.35"/>
    <row r="28685" customFormat="1" x14ac:dyDescent="0.35"/>
    <row r="28686" customFormat="1" x14ac:dyDescent="0.35"/>
    <row r="28687" customFormat="1" x14ac:dyDescent="0.35"/>
    <row r="28688" customFormat="1" x14ac:dyDescent="0.35"/>
    <row r="28689" customFormat="1" x14ac:dyDescent="0.35"/>
    <row r="28690" customFormat="1" x14ac:dyDescent="0.35"/>
    <row r="28691" customFormat="1" x14ac:dyDescent="0.35"/>
    <row r="28692" customFormat="1" x14ac:dyDescent="0.35"/>
    <row r="28693" customFormat="1" x14ac:dyDescent="0.35"/>
    <row r="28694" customFormat="1" x14ac:dyDescent="0.35"/>
    <row r="28695" customFormat="1" x14ac:dyDescent="0.35"/>
    <row r="28696" customFormat="1" x14ac:dyDescent="0.35"/>
    <row r="28697" customFormat="1" x14ac:dyDescent="0.35"/>
    <row r="28698" customFormat="1" x14ac:dyDescent="0.35"/>
    <row r="28699" customFormat="1" x14ac:dyDescent="0.35"/>
    <row r="28700" customFormat="1" x14ac:dyDescent="0.35"/>
    <row r="28701" customFormat="1" x14ac:dyDescent="0.35"/>
    <row r="28702" customFormat="1" x14ac:dyDescent="0.35"/>
    <row r="28703" customFormat="1" x14ac:dyDescent="0.35"/>
    <row r="28704" customFormat="1" x14ac:dyDescent="0.35"/>
    <row r="28705" customFormat="1" x14ac:dyDescent="0.35"/>
    <row r="28706" customFormat="1" x14ac:dyDescent="0.35"/>
    <row r="28707" customFormat="1" x14ac:dyDescent="0.35"/>
    <row r="28708" customFormat="1" x14ac:dyDescent="0.35"/>
    <row r="28709" customFormat="1" x14ac:dyDescent="0.35"/>
    <row r="28710" customFormat="1" x14ac:dyDescent="0.35"/>
    <row r="28711" customFormat="1" x14ac:dyDescent="0.35"/>
    <row r="28712" customFormat="1" x14ac:dyDescent="0.35"/>
    <row r="28713" customFormat="1" x14ac:dyDescent="0.35"/>
    <row r="28714" customFormat="1" x14ac:dyDescent="0.35"/>
    <row r="28715" customFormat="1" x14ac:dyDescent="0.35"/>
    <row r="28716" customFormat="1" x14ac:dyDescent="0.35"/>
    <row r="28717" customFormat="1" x14ac:dyDescent="0.35"/>
    <row r="28718" customFormat="1" x14ac:dyDescent="0.35"/>
    <row r="28719" customFormat="1" x14ac:dyDescent="0.35"/>
    <row r="28720" customFormat="1" x14ac:dyDescent="0.35"/>
    <row r="28721" customFormat="1" x14ac:dyDescent="0.35"/>
    <row r="28722" customFormat="1" x14ac:dyDescent="0.35"/>
    <row r="28723" customFormat="1" x14ac:dyDescent="0.35"/>
    <row r="28724" customFormat="1" x14ac:dyDescent="0.35"/>
    <row r="28725" customFormat="1" x14ac:dyDescent="0.35"/>
    <row r="28726" customFormat="1" x14ac:dyDescent="0.35"/>
    <row r="28727" customFormat="1" x14ac:dyDescent="0.35"/>
    <row r="28728" customFormat="1" x14ac:dyDescent="0.35"/>
    <row r="28729" customFormat="1" x14ac:dyDescent="0.35"/>
    <row r="28730" customFormat="1" x14ac:dyDescent="0.35"/>
    <row r="28731" customFormat="1" x14ac:dyDescent="0.35"/>
    <row r="28732" customFormat="1" x14ac:dyDescent="0.35"/>
    <row r="28733" customFormat="1" x14ac:dyDescent="0.35"/>
    <row r="28734" customFormat="1" x14ac:dyDescent="0.35"/>
    <row r="28735" customFormat="1" x14ac:dyDescent="0.35"/>
    <row r="28736" customFormat="1" x14ac:dyDescent="0.35"/>
    <row r="28737" customFormat="1" x14ac:dyDescent="0.35"/>
    <row r="28738" customFormat="1" x14ac:dyDescent="0.35"/>
    <row r="28739" customFormat="1" x14ac:dyDescent="0.35"/>
    <row r="28740" customFormat="1" x14ac:dyDescent="0.35"/>
    <row r="28741" customFormat="1" x14ac:dyDescent="0.35"/>
    <row r="28742" customFormat="1" x14ac:dyDescent="0.35"/>
    <row r="28743" customFormat="1" x14ac:dyDescent="0.35"/>
    <row r="28744" customFormat="1" x14ac:dyDescent="0.35"/>
    <row r="28745" customFormat="1" x14ac:dyDescent="0.35"/>
    <row r="28746" customFormat="1" x14ac:dyDescent="0.35"/>
    <row r="28747" customFormat="1" x14ac:dyDescent="0.35"/>
    <row r="28748" customFormat="1" x14ac:dyDescent="0.35"/>
    <row r="28749" customFormat="1" x14ac:dyDescent="0.35"/>
    <row r="28750" customFormat="1" x14ac:dyDescent="0.35"/>
    <row r="28751" customFormat="1" x14ac:dyDescent="0.35"/>
    <row r="28752" customFormat="1" x14ac:dyDescent="0.35"/>
    <row r="28753" customFormat="1" x14ac:dyDescent="0.35"/>
    <row r="28754" customFormat="1" x14ac:dyDescent="0.35"/>
    <row r="28755" customFormat="1" x14ac:dyDescent="0.35"/>
    <row r="28756" customFormat="1" x14ac:dyDescent="0.35"/>
    <row r="28757" customFormat="1" x14ac:dyDescent="0.35"/>
    <row r="28758" customFormat="1" x14ac:dyDescent="0.35"/>
    <row r="28759" customFormat="1" x14ac:dyDescent="0.35"/>
    <row r="28760" customFormat="1" x14ac:dyDescent="0.35"/>
    <row r="28761" customFormat="1" x14ac:dyDescent="0.35"/>
    <row r="28762" customFormat="1" x14ac:dyDescent="0.35"/>
    <row r="28763" customFormat="1" x14ac:dyDescent="0.35"/>
    <row r="28764" customFormat="1" x14ac:dyDescent="0.35"/>
    <row r="28765" customFormat="1" x14ac:dyDescent="0.35"/>
    <row r="28766" customFormat="1" x14ac:dyDescent="0.35"/>
    <row r="28767" customFormat="1" x14ac:dyDescent="0.35"/>
    <row r="28768" customFormat="1" x14ac:dyDescent="0.35"/>
    <row r="28769" customFormat="1" x14ac:dyDescent="0.35"/>
    <row r="28770" customFormat="1" x14ac:dyDescent="0.35"/>
    <row r="28771" customFormat="1" x14ac:dyDescent="0.35"/>
    <row r="28772" customFormat="1" x14ac:dyDescent="0.35"/>
    <row r="28773" customFormat="1" x14ac:dyDescent="0.35"/>
    <row r="28774" customFormat="1" x14ac:dyDescent="0.35"/>
    <row r="28775" customFormat="1" x14ac:dyDescent="0.35"/>
    <row r="28776" customFormat="1" x14ac:dyDescent="0.35"/>
    <row r="28777" customFormat="1" x14ac:dyDescent="0.35"/>
    <row r="28778" customFormat="1" x14ac:dyDescent="0.35"/>
    <row r="28779" customFormat="1" x14ac:dyDescent="0.35"/>
    <row r="28780" customFormat="1" x14ac:dyDescent="0.35"/>
    <row r="28781" customFormat="1" x14ac:dyDescent="0.35"/>
    <row r="28782" customFormat="1" x14ac:dyDescent="0.35"/>
    <row r="28783" customFormat="1" x14ac:dyDescent="0.35"/>
    <row r="28784" customFormat="1" x14ac:dyDescent="0.35"/>
    <row r="28785" customFormat="1" x14ac:dyDescent="0.35"/>
    <row r="28786" customFormat="1" x14ac:dyDescent="0.35"/>
    <row r="28787" customFormat="1" x14ac:dyDescent="0.35"/>
    <row r="28788" customFormat="1" x14ac:dyDescent="0.35"/>
    <row r="28789" customFormat="1" x14ac:dyDescent="0.35"/>
    <row r="28790" customFormat="1" x14ac:dyDescent="0.35"/>
    <row r="28791" customFormat="1" x14ac:dyDescent="0.35"/>
    <row r="28792" customFormat="1" x14ac:dyDescent="0.35"/>
    <row r="28793" customFormat="1" x14ac:dyDescent="0.35"/>
    <row r="28794" customFormat="1" x14ac:dyDescent="0.35"/>
    <row r="28795" customFormat="1" x14ac:dyDescent="0.35"/>
    <row r="28796" customFormat="1" x14ac:dyDescent="0.35"/>
    <row r="28797" customFormat="1" x14ac:dyDescent="0.35"/>
    <row r="28798" customFormat="1" x14ac:dyDescent="0.35"/>
    <row r="28799" customFormat="1" x14ac:dyDescent="0.35"/>
    <row r="28800" customFormat="1" x14ac:dyDescent="0.35"/>
    <row r="28801" customFormat="1" x14ac:dyDescent="0.35"/>
    <row r="28802" customFormat="1" x14ac:dyDescent="0.35"/>
    <row r="28803" customFormat="1" x14ac:dyDescent="0.35"/>
    <row r="28804" customFormat="1" x14ac:dyDescent="0.35"/>
    <row r="28805" customFormat="1" x14ac:dyDescent="0.35"/>
    <row r="28806" customFormat="1" x14ac:dyDescent="0.35"/>
    <row r="28807" customFormat="1" x14ac:dyDescent="0.35"/>
    <row r="28808" customFormat="1" x14ac:dyDescent="0.35"/>
    <row r="28809" customFormat="1" x14ac:dyDescent="0.35"/>
    <row r="28810" customFormat="1" x14ac:dyDescent="0.35"/>
    <row r="28811" customFormat="1" x14ac:dyDescent="0.35"/>
    <row r="28812" customFormat="1" x14ac:dyDescent="0.35"/>
    <row r="28813" customFormat="1" x14ac:dyDescent="0.35"/>
    <row r="28814" customFormat="1" x14ac:dyDescent="0.35"/>
    <row r="28815" customFormat="1" x14ac:dyDescent="0.35"/>
    <row r="28816" customFormat="1" x14ac:dyDescent="0.35"/>
    <row r="28817" customFormat="1" x14ac:dyDescent="0.35"/>
    <row r="28818" customFormat="1" x14ac:dyDescent="0.35"/>
    <row r="28819" customFormat="1" x14ac:dyDescent="0.35"/>
    <row r="28820" customFormat="1" x14ac:dyDescent="0.35"/>
    <row r="28821" customFormat="1" x14ac:dyDescent="0.35"/>
    <row r="28822" customFormat="1" x14ac:dyDescent="0.35"/>
    <row r="28823" customFormat="1" x14ac:dyDescent="0.35"/>
    <row r="28824" customFormat="1" x14ac:dyDescent="0.35"/>
    <row r="28825" customFormat="1" x14ac:dyDescent="0.35"/>
    <row r="28826" customFormat="1" x14ac:dyDescent="0.35"/>
    <row r="28827" customFormat="1" x14ac:dyDescent="0.35"/>
    <row r="28828" customFormat="1" x14ac:dyDescent="0.35"/>
    <row r="28829" customFormat="1" x14ac:dyDescent="0.35"/>
    <row r="28830" customFormat="1" x14ac:dyDescent="0.35"/>
    <row r="28831" customFormat="1" x14ac:dyDescent="0.35"/>
    <row r="28832" customFormat="1" x14ac:dyDescent="0.35"/>
    <row r="28833" customFormat="1" x14ac:dyDescent="0.35"/>
    <row r="28834" customFormat="1" x14ac:dyDescent="0.35"/>
    <row r="28835" customFormat="1" x14ac:dyDescent="0.35"/>
    <row r="28836" customFormat="1" x14ac:dyDescent="0.35"/>
    <row r="28837" customFormat="1" x14ac:dyDescent="0.35"/>
    <row r="28838" customFormat="1" x14ac:dyDescent="0.35"/>
    <row r="28839" customFormat="1" x14ac:dyDescent="0.35"/>
    <row r="28840" customFormat="1" x14ac:dyDescent="0.35"/>
    <row r="28841" customFormat="1" x14ac:dyDescent="0.35"/>
    <row r="28842" customFormat="1" x14ac:dyDescent="0.35"/>
    <row r="28843" customFormat="1" x14ac:dyDescent="0.35"/>
    <row r="28844" customFormat="1" x14ac:dyDescent="0.35"/>
    <row r="28845" customFormat="1" x14ac:dyDescent="0.35"/>
    <row r="28846" customFormat="1" x14ac:dyDescent="0.35"/>
    <row r="28847" customFormat="1" x14ac:dyDescent="0.35"/>
    <row r="28848" customFormat="1" x14ac:dyDescent="0.35"/>
    <row r="28849" customFormat="1" x14ac:dyDescent="0.35"/>
    <row r="28850" customFormat="1" x14ac:dyDescent="0.35"/>
    <row r="28851" customFormat="1" x14ac:dyDescent="0.35"/>
    <row r="28852" customFormat="1" x14ac:dyDescent="0.35"/>
    <row r="28853" customFormat="1" x14ac:dyDescent="0.35"/>
    <row r="28854" customFormat="1" x14ac:dyDescent="0.35"/>
    <row r="28855" customFormat="1" x14ac:dyDescent="0.35"/>
    <row r="28856" customFormat="1" x14ac:dyDescent="0.35"/>
    <row r="28857" customFormat="1" x14ac:dyDescent="0.35"/>
    <row r="28858" customFormat="1" x14ac:dyDescent="0.35"/>
    <row r="28859" customFormat="1" x14ac:dyDescent="0.35"/>
    <row r="28860" customFormat="1" x14ac:dyDescent="0.35"/>
    <row r="28861" customFormat="1" x14ac:dyDescent="0.35"/>
    <row r="28862" customFormat="1" x14ac:dyDescent="0.35"/>
    <row r="28863" customFormat="1" x14ac:dyDescent="0.35"/>
    <row r="28864" customFormat="1" x14ac:dyDescent="0.35"/>
    <row r="28865" customFormat="1" x14ac:dyDescent="0.35"/>
    <row r="28866" customFormat="1" x14ac:dyDescent="0.35"/>
    <row r="28867" customFormat="1" x14ac:dyDescent="0.35"/>
    <row r="28868" customFormat="1" x14ac:dyDescent="0.35"/>
    <row r="28869" customFormat="1" x14ac:dyDescent="0.35"/>
    <row r="28870" customFormat="1" x14ac:dyDescent="0.35"/>
    <row r="28871" customFormat="1" x14ac:dyDescent="0.35"/>
    <row r="28872" customFormat="1" x14ac:dyDescent="0.35"/>
    <row r="28873" customFormat="1" x14ac:dyDescent="0.35"/>
    <row r="28874" customFormat="1" x14ac:dyDescent="0.35"/>
    <row r="28875" customFormat="1" x14ac:dyDescent="0.35"/>
    <row r="28876" customFormat="1" x14ac:dyDescent="0.35"/>
    <row r="28877" customFormat="1" x14ac:dyDescent="0.35"/>
    <row r="28878" customFormat="1" x14ac:dyDescent="0.35"/>
    <row r="28879" customFormat="1" x14ac:dyDescent="0.35"/>
    <row r="28880" customFormat="1" x14ac:dyDescent="0.35"/>
    <row r="28881" customFormat="1" x14ac:dyDescent="0.35"/>
    <row r="28882" customFormat="1" x14ac:dyDescent="0.35"/>
    <row r="28883" customFormat="1" x14ac:dyDescent="0.35"/>
    <row r="28884" customFormat="1" x14ac:dyDescent="0.35"/>
    <row r="28885" customFormat="1" x14ac:dyDescent="0.35"/>
    <row r="28886" customFormat="1" x14ac:dyDescent="0.35"/>
    <row r="28887" customFormat="1" x14ac:dyDescent="0.35"/>
    <row r="28888" customFormat="1" x14ac:dyDescent="0.35"/>
    <row r="28889" customFormat="1" x14ac:dyDescent="0.35"/>
    <row r="28890" customFormat="1" x14ac:dyDescent="0.35"/>
    <row r="28891" customFormat="1" x14ac:dyDescent="0.35"/>
    <row r="28892" customFormat="1" x14ac:dyDescent="0.35"/>
    <row r="28893" customFormat="1" x14ac:dyDescent="0.35"/>
    <row r="28894" customFormat="1" x14ac:dyDescent="0.35"/>
    <row r="28895" customFormat="1" x14ac:dyDescent="0.35"/>
    <row r="28896" customFormat="1" x14ac:dyDescent="0.35"/>
    <row r="28897" customFormat="1" x14ac:dyDescent="0.35"/>
    <row r="28898" customFormat="1" x14ac:dyDescent="0.35"/>
    <row r="28899" customFormat="1" x14ac:dyDescent="0.35"/>
    <row r="28900" customFormat="1" x14ac:dyDescent="0.35"/>
    <row r="28901" customFormat="1" x14ac:dyDescent="0.35"/>
    <row r="28902" customFormat="1" x14ac:dyDescent="0.35"/>
    <row r="28903" customFormat="1" x14ac:dyDescent="0.35"/>
    <row r="28904" customFormat="1" x14ac:dyDescent="0.35"/>
    <row r="28905" customFormat="1" x14ac:dyDescent="0.35"/>
    <row r="28906" customFormat="1" x14ac:dyDescent="0.35"/>
    <row r="28907" customFormat="1" x14ac:dyDescent="0.35"/>
    <row r="28908" customFormat="1" x14ac:dyDescent="0.35"/>
    <row r="28909" customFormat="1" x14ac:dyDescent="0.35"/>
    <row r="28910" customFormat="1" x14ac:dyDescent="0.35"/>
    <row r="28911" customFormat="1" x14ac:dyDescent="0.35"/>
    <row r="28912" customFormat="1" x14ac:dyDescent="0.35"/>
    <row r="28913" customFormat="1" x14ac:dyDescent="0.35"/>
    <row r="28914" customFormat="1" x14ac:dyDescent="0.35"/>
    <row r="28915" customFormat="1" x14ac:dyDescent="0.35"/>
    <row r="28916" customFormat="1" x14ac:dyDescent="0.35"/>
    <row r="28917" customFormat="1" x14ac:dyDescent="0.35"/>
    <row r="28918" customFormat="1" x14ac:dyDescent="0.35"/>
    <row r="28919" customFormat="1" x14ac:dyDescent="0.35"/>
    <row r="28920" customFormat="1" x14ac:dyDescent="0.35"/>
    <row r="28921" customFormat="1" x14ac:dyDescent="0.35"/>
    <row r="28922" customFormat="1" x14ac:dyDescent="0.35"/>
    <row r="28923" customFormat="1" x14ac:dyDescent="0.35"/>
    <row r="28924" customFormat="1" x14ac:dyDescent="0.35"/>
    <row r="28925" customFormat="1" x14ac:dyDescent="0.35"/>
    <row r="28926" customFormat="1" x14ac:dyDescent="0.35"/>
    <row r="28927" customFormat="1" x14ac:dyDescent="0.35"/>
    <row r="28928" customFormat="1" x14ac:dyDescent="0.35"/>
    <row r="28929" customFormat="1" x14ac:dyDescent="0.35"/>
    <row r="28930" customFormat="1" x14ac:dyDescent="0.35"/>
    <row r="28931" customFormat="1" x14ac:dyDescent="0.35"/>
    <row r="28932" customFormat="1" x14ac:dyDescent="0.35"/>
    <row r="28933" customFormat="1" x14ac:dyDescent="0.35"/>
    <row r="28934" customFormat="1" x14ac:dyDescent="0.35"/>
    <row r="28935" customFormat="1" x14ac:dyDescent="0.35"/>
    <row r="28936" customFormat="1" x14ac:dyDescent="0.35"/>
    <row r="28937" customFormat="1" x14ac:dyDescent="0.35"/>
    <row r="28938" customFormat="1" x14ac:dyDescent="0.35"/>
    <row r="28939" customFormat="1" x14ac:dyDescent="0.35"/>
    <row r="28940" customFormat="1" x14ac:dyDescent="0.35"/>
    <row r="28941" customFormat="1" x14ac:dyDescent="0.35"/>
    <row r="28942" customFormat="1" x14ac:dyDescent="0.35"/>
    <row r="28943" customFormat="1" x14ac:dyDescent="0.35"/>
    <row r="28944" customFormat="1" x14ac:dyDescent="0.35"/>
    <row r="28945" customFormat="1" x14ac:dyDescent="0.35"/>
    <row r="28946" customFormat="1" x14ac:dyDescent="0.35"/>
    <row r="28947" customFormat="1" x14ac:dyDescent="0.35"/>
    <row r="28948" customFormat="1" x14ac:dyDescent="0.35"/>
    <row r="28949" customFormat="1" x14ac:dyDescent="0.35"/>
    <row r="28950" customFormat="1" x14ac:dyDescent="0.35"/>
    <row r="28951" customFormat="1" x14ac:dyDescent="0.35"/>
    <row r="28952" customFormat="1" x14ac:dyDescent="0.35"/>
    <row r="28953" customFormat="1" x14ac:dyDescent="0.35"/>
    <row r="28954" customFormat="1" x14ac:dyDescent="0.35"/>
    <row r="28955" customFormat="1" x14ac:dyDescent="0.35"/>
    <row r="28956" customFormat="1" x14ac:dyDescent="0.35"/>
    <row r="28957" customFormat="1" x14ac:dyDescent="0.35"/>
    <row r="28958" customFormat="1" x14ac:dyDescent="0.35"/>
    <row r="28959" customFormat="1" x14ac:dyDescent="0.35"/>
    <row r="28960" customFormat="1" x14ac:dyDescent="0.35"/>
    <row r="28961" customFormat="1" x14ac:dyDescent="0.35"/>
    <row r="28962" customFormat="1" x14ac:dyDescent="0.35"/>
    <row r="28963" customFormat="1" x14ac:dyDescent="0.35"/>
    <row r="28964" customFormat="1" x14ac:dyDescent="0.35"/>
    <row r="28965" customFormat="1" x14ac:dyDescent="0.35"/>
    <row r="28966" customFormat="1" x14ac:dyDescent="0.35"/>
    <row r="28967" customFormat="1" x14ac:dyDescent="0.35"/>
    <row r="28968" customFormat="1" x14ac:dyDescent="0.35"/>
    <row r="28969" customFormat="1" x14ac:dyDescent="0.35"/>
    <row r="28970" customFormat="1" x14ac:dyDescent="0.35"/>
    <row r="28971" customFormat="1" x14ac:dyDescent="0.35"/>
    <row r="28972" customFormat="1" x14ac:dyDescent="0.35"/>
    <row r="28973" customFormat="1" x14ac:dyDescent="0.35"/>
    <row r="28974" customFormat="1" x14ac:dyDescent="0.35"/>
    <row r="28975" customFormat="1" x14ac:dyDescent="0.35"/>
    <row r="28976" customFormat="1" x14ac:dyDescent="0.35"/>
    <row r="28977" customFormat="1" x14ac:dyDescent="0.35"/>
    <row r="28978" customFormat="1" x14ac:dyDescent="0.35"/>
    <row r="28979" customFormat="1" x14ac:dyDescent="0.35"/>
    <row r="28980" customFormat="1" x14ac:dyDescent="0.35"/>
    <row r="28981" customFormat="1" x14ac:dyDescent="0.35"/>
    <row r="28982" customFormat="1" x14ac:dyDescent="0.35"/>
    <row r="28983" customFormat="1" x14ac:dyDescent="0.35"/>
    <row r="28984" customFormat="1" x14ac:dyDescent="0.35"/>
    <row r="28985" customFormat="1" x14ac:dyDescent="0.35"/>
    <row r="28986" customFormat="1" x14ac:dyDescent="0.35"/>
    <row r="28987" customFormat="1" x14ac:dyDescent="0.35"/>
    <row r="28988" customFormat="1" x14ac:dyDescent="0.35"/>
    <row r="28989" customFormat="1" x14ac:dyDescent="0.35"/>
    <row r="28990" customFormat="1" x14ac:dyDescent="0.35"/>
    <row r="28991" customFormat="1" x14ac:dyDescent="0.35"/>
    <row r="28992" customFormat="1" x14ac:dyDescent="0.35"/>
    <row r="28993" customFormat="1" x14ac:dyDescent="0.35"/>
    <row r="28994" customFormat="1" x14ac:dyDescent="0.35"/>
    <row r="28995" customFormat="1" x14ac:dyDescent="0.35"/>
    <row r="28996" customFormat="1" x14ac:dyDescent="0.35"/>
    <row r="28997" customFormat="1" x14ac:dyDescent="0.35"/>
    <row r="28998" customFormat="1" x14ac:dyDescent="0.35"/>
    <row r="28999" customFormat="1" x14ac:dyDescent="0.35"/>
    <row r="29000" customFormat="1" x14ac:dyDescent="0.35"/>
    <row r="29001" customFormat="1" x14ac:dyDescent="0.35"/>
    <row r="29002" customFormat="1" x14ac:dyDescent="0.35"/>
    <row r="29003" customFormat="1" x14ac:dyDescent="0.35"/>
    <row r="29004" customFormat="1" x14ac:dyDescent="0.35"/>
    <row r="29005" customFormat="1" x14ac:dyDescent="0.35"/>
    <row r="29006" customFormat="1" x14ac:dyDescent="0.35"/>
    <row r="29007" customFormat="1" x14ac:dyDescent="0.35"/>
    <row r="29008" customFormat="1" x14ac:dyDescent="0.35"/>
    <row r="29009" customFormat="1" x14ac:dyDescent="0.35"/>
    <row r="29010" customFormat="1" x14ac:dyDescent="0.35"/>
    <row r="29011" customFormat="1" x14ac:dyDescent="0.35"/>
    <row r="29012" customFormat="1" x14ac:dyDescent="0.35"/>
    <row r="29013" customFormat="1" x14ac:dyDescent="0.35"/>
    <row r="29014" customFormat="1" x14ac:dyDescent="0.35"/>
    <row r="29015" customFormat="1" x14ac:dyDescent="0.35"/>
    <row r="29016" customFormat="1" x14ac:dyDescent="0.35"/>
    <row r="29017" customFormat="1" x14ac:dyDescent="0.35"/>
    <row r="29018" customFormat="1" x14ac:dyDescent="0.35"/>
    <row r="29019" customFormat="1" x14ac:dyDescent="0.35"/>
    <row r="29020" customFormat="1" x14ac:dyDescent="0.35"/>
    <row r="29021" customFormat="1" x14ac:dyDescent="0.35"/>
    <row r="29022" customFormat="1" x14ac:dyDescent="0.35"/>
    <row r="29023" customFormat="1" x14ac:dyDescent="0.35"/>
    <row r="29024" customFormat="1" x14ac:dyDescent="0.35"/>
    <row r="29025" customFormat="1" x14ac:dyDescent="0.35"/>
    <row r="29026" customFormat="1" x14ac:dyDescent="0.35"/>
    <row r="29027" customFormat="1" x14ac:dyDescent="0.35"/>
    <row r="29028" customFormat="1" x14ac:dyDescent="0.35"/>
    <row r="29029" customFormat="1" x14ac:dyDescent="0.35"/>
    <row r="29030" customFormat="1" x14ac:dyDescent="0.35"/>
    <row r="29031" customFormat="1" x14ac:dyDescent="0.35"/>
    <row r="29032" customFormat="1" x14ac:dyDescent="0.35"/>
    <row r="29033" customFormat="1" x14ac:dyDescent="0.35"/>
    <row r="29034" customFormat="1" x14ac:dyDescent="0.35"/>
    <row r="29035" customFormat="1" x14ac:dyDescent="0.35"/>
    <row r="29036" customFormat="1" x14ac:dyDescent="0.35"/>
    <row r="29037" customFormat="1" x14ac:dyDescent="0.35"/>
    <row r="29038" customFormat="1" x14ac:dyDescent="0.35"/>
    <row r="29039" customFormat="1" x14ac:dyDescent="0.35"/>
    <row r="29040" customFormat="1" x14ac:dyDescent="0.35"/>
    <row r="29041" customFormat="1" x14ac:dyDescent="0.35"/>
    <row r="29042" customFormat="1" x14ac:dyDescent="0.35"/>
    <row r="29043" customFormat="1" x14ac:dyDescent="0.35"/>
    <row r="29044" customFormat="1" x14ac:dyDescent="0.35"/>
    <row r="29045" customFormat="1" x14ac:dyDescent="0.35"/>
    <row r="29046" customFormat="1" x14ac:dyDescent="0.35"/>
    <row r="29047" customFormat="1" x14ac:dyDescent="0.35"/>
    <row r="29048" customFormat="1" x14ac:dyDescent="0.35"/>
    <row r="29049" customFormat="1" x14ac:dyDescent="0.35"/>
    <row r="29050" customFormat="1" x14ac:dyDescent="0.35"/>
    <row r="29051" customFormat="1" x14ac:dyDescent="0.35"/>
    <row r="29052" customFormat="1" x14ac:dyDescent="0.35"/>
    <row r="29053" customFormat="1" x14ac:dyDescent="0.35"/>
    <row r="29054" customFormat="1" x14ac:dyDescent="0.35"/>
    <row r="29055" customFormat="1" x14ac:dyDescent="0.35"/>
    <row r="29056" customFormat="1" x14ac:dyDescent="0.35"/>
    <row r="29057" customFormat="1" x14ac:dyDescent="0.35"/>
    <row r="29058" customFormat="1" x14ac:dyDescent="0.35"/>
    <row r="29059" customFormat="1" x14ac:dyDescent="0.35"/>
    <row r="29060" customFormat="1" x14ac:dyDescent="0.35"/>
    <row r="29061" customFormat="1" x14ac:dyDescent="0.35"/>
    <row r="29062" customFormat="1" x14ac:dyDescent="0.35"/>
    <row r="29063" customFormat="1" x14ac:dyDescent="0.35"/>
    <row r="29064" customFormat="1" x14ac:dyDescent="0.35"/>
    <row r="29065" customFormat="1" x14ac:dyDescent="0.35"/>
    <row r="29066" customFormat="1" x14ac:dyDescent="0.35"/>
    <row r="29067" customFormat="1" x14ac:dyDescent="0.35"/>
    <row r="29068" customFormat="1" x14ac:dyDescent="0.35"/>
    <row r="29069" customFormat="1" x14ac:dyDescent="0.35"/>
    <row r="29070" customFormat="1" x14ac:dyDescent="0.35"/>
    <row r="29071" customFormat="1" x14ac:dyDescent="0.35"/>
    <row r="29072" customFormat="1" x14ac:dyDescent="0.35"/>
    <row r="29073" customFormat="1" x14ac:dyDescent="0.35"/>
    <row r="29074" customFormat="1" x14ac:dyDescent="0.35"/>
    <row r="29075" customFormat="1" x14ac:dyDescent="0.35"/>
    <row r="29076" customFormat="1" x14ac:dyDescent="0.35"/>
    <row r="29077" customFormat="1" x14ac:dyDescent="0.35"/>
    <row r="29078" customFormat="1" x14ac:dyDescent="0.35"/>
    <row r="29079" customFormat="1" x14ac:dyDescent="0.35"/>
    <row r="29080" customFormat="1" x14ac:dyDescent="0.35"/>
    <row r="29081" customFormat="1" x14ac:dyDescent="0.35"/>
    <row r="29082" customFormat="1" x14ac:dyDescent="0.35"/>
    <row r="29083" customFormat="1" x14ac:dyDescent="0.35"/>
    <row r="29084" customFormat="1" x14ac:dyDescent="0.35"/>
    <row r="29085" customFormat="1" x14ac:dyDescent="0.35"/>
    <row r="29086" customFormat="1" x14ac:dyDescent="0.35"/>
    <row r="29087" customFormat="1" x14ac:dyDescent="0.35"/>
    <row r="29088" customFormat="1" x14ac:dyDescent="0.35"/>
    <row r="29089" customFormat="1" x14ac:dyDescent="0.35"/>
    <row r="29090" customFormat="1" x14ac:dyDescent="0.35"/>
    <row r="29091" customFormat="1" x14ac:dyDescent="0.35"/>
    <row r="29092" customFormat="1" x14ac:dyDescent="0.35"/>
    <row r="29093" customFormat="1" x14ac:dyDescent="0.35"/>
    <row r="29094" customFormat="1" x14ac:dyDescent="0.35"/>
    <row r="29095" customFormat="1" x14ac:dyDescent="0.35"/>
    <row r="29096" customFormat="1" x14ac:dyDescent="0.35"/>
    <row r="29097" customFormat="1" x14ac:dyDescent="0.35"/>
    <row r="29098" customFormat="1" x14ac:dyDescent="0.35"/>
    <row r="29099" customFormat="1" x14ac:dyDescent="0.35"/>
    <row r="29100" customFormat="1" x14ac:dyDescent="0.35"/>
    <row r="29101" customFormat="1" x14ac:dyDescent="0.35"/>
    <row r="29102" customFormat="1" x14ac:dyDescent="0.35"/>
    <row r="29103" customFormat="1" x14ac:dyDescent="0.35"/>
    <row r="29104" customFormat="1" x14ac:dyDescent="0.35"/>
    <row r="29105" customFormat="1" x14ac:dyDescent="0.35"/>
    <row r="29106" customFormat="1" x14ac:dyDescent="0.35"/>
    <row r="29107" customFormat="1" x14ac:dyDescent="0.35"/>
    <row r="29108" customFormat="1" x14ac:dyDescent="0.35"/>
    <row r="29109" customFormat="1" x14ac:dyDescent="0.35"/>
    <row r="29110" customFormat="1" x14ac:dyDescent="0.35"/>
    <row r="29111" customFormat="1" x14ac:dyDescent="0.35"/>
    <row r="29112" customFormat="1" x14ac:dyDescent="0.35"/>
    <row r="29113" customFormat="1" x14ac:dyDescent="0.35"/>
    <row r="29114" customFormat="1" x14ac:dyDescent="0.35"/>
    <row r="29115" customFormat="1" x14ac:dyDescent="0.35"/>
    <row r="29116" customFormat="1" x14ac:dyDescent="0.35"/>
    <row r="29117" customFormat="1" x14ac:dyDescent="0.35"/>
    <row r="29118" customFormat="1" x14ac:dyDescent="0.35"/>
    <row r="29119" customFormat="1" x14ac:dyDescent="0.35"/>
    <row r="29120" customFormat="1" x14ac:dyDescent="0.35"/>
    <row r="29121" customFormat="1" x14ac:dyDescent="0.35"/>
    <row r="29122" customFormat="1" x14ac:dyDescent="0.35"/>
    <row r="29123" customFormat="1" x14ac:dyDescent="0.35"/>
    <row r="29124" customFormat="1" x14ac:dyDescent="0.35"/>
    <row r="29125" customFormat="1" x14ac:dyDescent="0.35"/>
    <row r="29126" customFormat="1" x14ac:dyDescent="0.35"/>
    <row r="29127" customFormat="1" x14ac:dyDescent="0.35"/>
    <row r="29128" customFormat="1" x14ac:dyDescent="0.35"/>
    <row r="29129" customFormat="1" x14ac:dyDescent="0.35"/>
    <row r="29130" customFormat="1" x14ac:dyDescent="0.35"/>
    <row r="29131" customFormat="1" x14ac:dyDescent="0.35"/>
    <row r="29132" customFormat="1" x14ac:dyDescent="0.35"/>
    <row r="29133" customFormat="1" x14ac:dyDescent="0.35"/>
    <row r="29134" customFormat="1" x14ac:dyDescent="0.35"/>
    <row r="29135" customFormat="1" x14ac:dyDescent="0.35"/>
    <row r="29136" customFormat="1" x14ac:dyDescent="0.35"/>
    <row r="29137" customFormat="1" x14ac:dyDescent="0.35"/>
    <row r="29138" customFormat="1" x14ac:dyDescent="0.35"/>
    <row r="29139" customFormat="1" x14ac:dyDescent="0.35"/>
    <row r="29140" customFormat="1" x14ac:dyDescent="0.35"/>
    <row r="29141" customFormat="1" x14ac:dyDescent="0.35"/>
    <row r="29142" customFormat="1" x14ac:dyDescent="0.35"/>
    <row r="29143" customFormat="1" x14ac:dyDescent="0.35"/>
    <row r="29144" customFormat="1" x14ac:dyDescent="0.35"/>
    <row r="29145" customFormat="1" x14ac:dyDescent="0.35"/>
    <row r="29146" customFormat="1" x14ac:dyDescent="0.35"/>
    <row r="29147" customFormat="1" x14ac:dyDescent="0.35"/>
    <row r="29148" customFormat="1" x14ac:dyDescent="0.35"/>
    <row r="29149" customFormat="1" x14ac:dyDescent="0.35"/>
    <row r="29150" customFormat="1" x14ac:dyDescent="0.35"/>
    <row r="29151" customFormat="1" x14ac:dyDescent="0.35"/>
    <row r="29152" customFormat="1" x14ac:dyDescent="0.35"/>
    <row r="29153" customFormat="1" x14ac:dyDescent="0.35"/>
    <row r="29154" customFormat="1" x14ac:dyDescent="0.35"/>
    <row r="29155" customFormat="1" x14ac:dyDescent="0.35"/>
    <row r="29156" customFormat="1" x14ac:dyDescent="0.35"/>
    <row r="29157" customFormat="1" x14ac:dyDescent="0.35"/>
    <row r="29158" customFormat="1" x14ac:dyDescent="0.35"/>
    <row r="29159" customFormat="1" x14ac:dyDescent="0.35"/>
    <row r="29160" customFormat="1" x14ac:dyDescent="0.35"/>
    <row r="29161" customFormat="1" x14ac:dyDescent="0.35"/>
    <row r="29162" customFormat="1" x14ac:dyDescent="0.35"/>
    <row r="29163" customFormat="1" x14ac:dyDescent="0.35"/>
    <row r="29164" customFormat="1" x14ac:dyDescent="0.35"/>
    <row r="29165" customFormat="1" x14ac:dyDescent="0.35"/>
    <row r="29166" customFormat="1" x14ac:dyDescent="0.35"/>
    <row r="29167" customFormat="1" x14ac:dyDescent="0.35"/>
    <row r="29168" customFormat="1" x14ac:dyDescent="0.35"/>
    <row r="29169" customFormat="1" x14ac:dyDescent="0.35"/>
    <row r="29170" customFormat="1" x14ac:dyDescent="0.35"/>
    <row r="29171" customFormat="1" x14ac:dyDescent="0.35"/>
    <row r="29172" customFormat="1" x14ac:dyDescent="0.35"/>
    <row r="29173" customFormat="1" x14ac:dyDescent="0.35"/>
    <row r="29174" customFormat="1" x14ac:dyDescent="0.35"/>
    <row r="29175" customFormat="1" x14ac:dyDescent="0.35"/>
    <row r="29176" customFormat="1" x14ac:dyDescent="0.35"/>
    <row r="29177" customFormat="1" x14ac:dyDescent="0.35"/>
    <row r="29178" customFormat="1" x14ac:dyDescent="0.35"/>
    <row r="29179" customFormat="1" x14ac:dyDescent="0.35"/>
    <row r="29180" customFormat="1" x14ac:dyDescent="0.35"/>
    <row r="29181" customFormat="1" x14ac:dyDescent="0.35"/>
    <row r="29182" customFormat="1" x14ac:dyDescent="0.35"/>
    <row r="29183" customFormat="1" x14ac:dyDescent="0.35"/>
    <row r="29184" customFormat="1" x14ac:dyDescent="0.35"/>
    <row r="29185" customFormat="1" x14ac:dyDescent="0.35"/>
    <row r="29186" customFormat="1" x14ac:dyDescent="0.35"/>
    <row r="29187" customFormat="1" x14ac:dyDescent="0.35"/>
    <row r="29188" customFormat="1" x14ac:dyDescent="0.35"/>
    <row r="29189" customFormat="1" x14ac:dyDescent="0.35"/>
    <row r="29190" customFormat="1" x14ac:dyDescent="0.35"/>
    <row r="29191" customFormat="1" x14ac:dyDescent="0.35"/>
    <row r="29192" customFormat="1" x14ac:dyDescent="0.35"/>
    <row r="29193" customFormat="1" x14ac:dyDescent="0.35"/>
    <row r="29194" customFormat="1" x14ac:dyDescent="0.35"/>
    <row r="29195" customFormat="1" x14ac:dyDescent="0.35"/>
    <row r="29196" customFormat="1" x14ac:dyDescent="0.35"/>
    <row r="29197" customFormat="1" x14ac:dyDescent="0.35"/>
    <row r="29198" customFormat="1" x14ac:dyDescent="0.35"/>
    <row r="29199" customFormat="1" x14ac:dyDescent="0.35"/>
    <row r="29200" customFormat="1" x14ac:dyDescent="0.35"/>
    <row r="29201" customFormat="1" x14ac:dyDescent="0.35"/>
    <row r="29202" customFormat="1" x14ac:dyDescent="0.35"/>
    <row r="29203" customFormat="1" x14ac:dyDescent="0.35"/>
    <row r="29204" customFormat="1" x14ac:dyDescent="0.35"/>
    <row r="29205" customFormat="1" x14ac:dyDescent="0.35"/>
    <row r="29206" customFormat="1" x14ac:dyDescent="0.35"/>
    <row r="29207" customFormat="1" x14ac:dyDescent="0.35"/>
    <row r="29208" customFormat="1" x14ac:dyDescent="0.35"/>
    <row r="29209" customFormat="1" x14ac:dyDescent="0.35"/>
    <row r="29210" customFormat="1" x14ac:dyDescent="0.35"/>
    <row r="29211" customFormat="1" x14ac:dyDescent="0.35"/>
    <row r="29212" customFormat="1" x14ac:dyDescent="0.35"/>
    <row r="29213" customFormat="1" x14ac:dyDescent="0.35"/>
    <row r="29214" customFormat="1" x14ac:dyDescent="0.35"/>
    <row r="29215" customFormat="1" x14ac:dyDescent="0.35"/>
    <row r="29216" customFormat="1" x14ac:dyDescent="0.35"/>
    <row r="29217" customFormat="1" x14ac:dyDescent="0.35"/>
    <row r="29218" customFormat="1" x14ac:dyDescent="0.35"/>
    <row r="29219" customFormat="1" x14ac:dyDescent="0.35"/>
    <row r="29220" customFormat="1" x14ac:dyDescent="0.35"/>
    <row r="29221" customFormat="1" x14ac:dyDescent="0.35"/>
    <row r="29222" customFormat="1" x14ac:dyDescent="0.35"/>
    <row r="29223" customFormat="1" x14ac:dyDescent="0.35"/>
    <row r="29224" customFormat="1" x14ac:dyDescent="0.35"/>
    <row r="29225" customFormat="1" x14ac:dyDescent="0.35"/>
    <row r="29226" customFormat="1" x14ac:dyDescent="0.35"/>
    <row r="29227" customFormat="1" x14ac:dyDescent="0.35"/>
    <row r="29228" customFormat="1" x14ac:dyDescent="0.35"/>
    <row r="29229" customFormat="1" x14ac:dyDescent="0.35"/>
    <row r="29230" customFormat="1" x14ac:dyDescent="0.35"/>
    <row r="29231" customFormat="1" x14ac:dyDescent="0.35"/>
    <row r="29232" customFormat="1" x14ac:dyDescent="0.35"/>
    <row r="29233" customFormat="1" x14ac:dyDescent="0.35"/>
    <row r="29234" customFormat="1" x14ac:dyDescent="0.35"/>
    <row r="29235" customFormat="1" x14ac:dyDescent="0.35"/>
    <row r="29236" customFormat="1" x14ac:dyDescent="0.35"/>
    <row r="29237" customFormat="1" x14ac:dyDescent="0.35"/>
    <row r="29238" customFormat="1" x14ac:dyDescent="0.35"/>
    <row r="29239" customFormat="1" x14ac:dyDescent="0.35"/>
    <row r="29240" customFormat="1" x14ac:dyDescent="0.35"/>
    <row r="29241" customFormat="1" x14ac:dyDescent="0.35"/>
    <row r="29242" customFormat="1" x14ac:dyDescent="0.35"/>
    <row r="29243" customFormat="1" x14ac:dyDescent="0.35"/>
    <row r="29244" customFormat="1" x14ac:dyDescent="0.35"/>
    <row r="29245" customFormat="1" x14ac:dyDescent="0.35"/>
    <row r="29246" customFormat="1" x14ac:dyDescent="0.35"/>
    <row r="29247" customFormat="1" x14ac:dyDescent="0.35"/>
    <row r="29248" customFormat="1" x14ac:dyDescent="0.35"/>
    <row r="29249" customFormat="1" x14ac:dyDescent="0.35"/>
    <row r="29250" customFormat="1" x14ac:dyDescent="0.35"/>
    <row r="29251" customFormat="1" x14ac:dyDescent="0.35"/>
    <row r="29252" customFormat="1" x14ac:dyDescent="0.35"/>
    <row r="29253" customFormat="1" x14ac:dyDescent="0.35"/>
    <row r="29254" customFormat="1" x14ac:dyDescent="0.35"/>
    <row r="29255" customFormat="1" x14ac:dyDescent="0.35"/>
    <row r="29256" customFormat="1" x14ac:dyDescent="0.35"/>
    <row r="29257" customFormat="1" x14ac:dyDescent="0.35"/>
    <row r="29258" customFormat="1" x14ac:dyDescent="0.35"/>
    <row r="29259" customFormat="1" x14ac:dyDescent="0.35"/>
    <row r="29260" customFormat="1" x14ac:dyDescent="0.35"/>
    <row r="29261" customFormat="1" x14ac:dyDescent="0.35"/>
    <row r="29262" customFormat="1" x14ac:dyDescent="0.35"/>
    <row r="29263" customFormat="1" x14ac:dyDescent="0.35"/>
    <row r="29264" customFormat="1" x14ac:dyDescent="0.35"/>
    <row r="29265" customFormat="1" x14ac:dyDescent="0.35"/>
    <row r="29266" customFormat="1" x14ac:dyDescent="0.35"/>
    <row r="29267" customFormat="1" x14ac:dyDescent="0.35"/>
    <row r="29268" customFormat="1" x14ac:dyDescent="0.35"/>
    <row r="29269" customFormat="1" x14ac:dyDescent="0.35"/>
    <row r="29270" customFormat="1" x14ac:dyDescent="0.35"/>
    <row r="29271" customFormat="1" x14ac:dyDescent="0.35"/>
    <row r="29272" customFormat="1" x14ac:dyDescent="0.35"/>
    <row r="29273" customFormat="1" x14ac:dyDescent="0.35"/>
    <row r="29274" customFormat="1" x14ac:dyDescent="0.35"/>
    <row r="29275" customFormat="1" x14ac:dyDescent="0.35"/>
    <row r="29276" customFormat="1" x14ac:dyDescent="0.35"/>
    <row r="29277" customFormat="1" x14ac:dyDescent="0.35"/>
    <row r="29278" customFormat="1" x14ac:dyDescent="0.35"/>
    <row r="29279" customFormat="1" x14ac:dyDescent="0.35"/>
    <row r="29280" customFormat="1" x14ac:dyDescent="0.35"/>
    <row r="29281" customFormat="1" x14ac:dyDescent="0.35"/>
    <row r="29282" customFormat="1" x14ac:dyDescent="0.35"/>
    <row r="29283" customFormat="1" x14ac:dyDescent="0.35"/>
    <row r="29284" customFormat="1" x14ac:dyDescent="0.35"/>
    <row r="29285" customFormat="1" x14ac:dyDescent="0.35"/>
    <row r="29286" customFormat="1" x14ac:dyDescent="0.35"/>
    <row r="29287" customFormat="1" x14ac:dyDescent="0.35"/>
    <row r="29288" customFormat="1" x14ac:dyDescent="0.35"/>
    <row r="29289" customFormat="1" x14ac:dyDescent="0.35"/>
    <row r="29290" customFormat="1" x14ac:dyDescent="0.35"/>
    <row r="29291" customFormat="1" x14ac:dyDescent="0.35"/>
    <row r="29292" customFormat="1" x14ac:dyDescent="0.35"/>
    <row r="29293" customFormat="1" x14ac:dyDescent="0.35"/>
    <row r="29294" customFormat="1" x14ac:dyDescent="0.35"/>
    <row r="29295" customFormat="1" x14ac:dyDescent="0.35"/>
    <row r="29296" customFormat="1" x14ac:dyDescent="0.35"/>
    <row r="29297" customFormat="1" x14ac:dyDescent="0.35"/>
    <row r="29298" customFormat="1" x14ac:dyDescent="0.35"/>
    <row r="29299" customFormat="1" x14ac:dyDescent="0.35"/>
    <row r="29300" customFormat="1" x14ac:dyDescent="0.35"/>
    <row r="29301" customFormat="1" x14ac:dyDescent="0.35"/>
    <row r="29302" customFormat="1" x14ac:dyDescent="0.35"/>
    <row r="29303" customFormat="1" x14ac:dyDescent="0.35"/>
    <row r="29304" customFormat="1" x14ac:dyDescent="0.35"/>
    <row r="29305" customFormat="1" x14ac:dyDescent="0.35"/>
    <row r="29306" customFormat="1" x14ac:dyDescent="0.35"/>
    <row r="29307" customFormat="1" x14ac:dyDescent="0.35"/>
    <row r="29308" customFormat="1" x14ac:dyDescent="0.35"/>
    <row r="29309" customFormat="1" x14ac:dyDescent="0.35"/>
    <row r="29310" customFormat="1" x14ac:dyDescent="0.35"/>
    <row r="29311" customFormat="1" x14ac:dyDescent="0.35"/>
    <row r="29312" customFormat="1" x14ac:dyDescent="0.35"/>
    <row r="29313" customFormat="1" x14ac:dyDescent="0.35"/>
    <row r="29314" customFormat="1" x14ac:dyDescent="0.35"/>
    <row r="29315" customFormat="1" x14ac:dyDescent="0.35"/>
    <row r="29316" customFormat="1" x14ac:dyDescent="0.35"/>
    <row r="29317" customFormat="1" x14ac:dyDescent="0.35"/>
    <row r="29318" customFormat="1" x14ac:dyDescent="0.35"/>
    <row r="29319" customFormat="1" x14ac:dyDescent="0.35"/>
    <row r="29320" customFormat="1" x14ac:dyDescent="0.35"/>
    <row r="29321" customFormat="1" x14ac:dyDescent="0.35"/>
    <row r="29322" customFormat="1" x14ac:dyDescent="0.35"/>
    <row r="29323" customFormat="1" x14ac:dyDescent="0.35"/>
    <row r="29324" customFormat="1" x14ac:dyDescent="0.35"/>
    <row r="29325" customFormat="1" x14ac:dyDescent="0.35"/>
    <row r="29326" customFormat="1" x14ac:dyDescent="0.35"/>
    <row r="29327" customFormat="1" x14ac:dyDescent="0.35"/>
    <row r="29328" customFormat="1" x14ac:dyDescent="0.35"/>
    <row r="29329" customFormat="1" x14ac:dyDescent="0.35"/>
    <row r="29330" customFormat="1" x14ac:dyDescent="0.35"/>
    <row r="29331" customFormat="1" x14ac:dyDescent="0.35"/>
    <row r="29332" customFormat="1" x14ac:dyDescent="0.35"/>
    <row r="29333" customFormat="1" x14ac:dyDescent="0.35"/>
    <row r="29334" customFormat="1" x14ac:dyDescent="0.35"/>
    <row r="29335" customFormat="1" x14ac:dyDescent="0.35"/>
    <row r="29336" customFormat="1" x14ac:dyDescent="0.35"/>
    <row r="29337" customFormat="1" x14ac:dyDescent="0.35"/>
    <row r="29338" customFormat="1" x14ac:dyDescent="0.35"/>
    <row r="29339" customFormat="1" x14ac:dyDescent="0.35"/>
    <row r="29340" customFormat="1" x14ac:dyDescent="0.35"/>
    <row r="29341" customFormat="1" x14ac:dyDescent="0.35"/>
    <row r="29342" customFormat="1" x14ac:dyDescent="0.35"/>
    <row r="29343" customFormat="1" x14ac:dyDescent="0.35"/>
    <row r="29344" customFormat="1" x14ac:dyDescent="0.35"/>
    <row r="29345" customFormat="1" x14ac:dyDescent="0.35"/>
    <row r="29346" customFormat="1" x14ac:dyDescent="0.35"/>
    <row r="29347" customFormat="1" x14ac:dyDescent="0.35"/>
    <row r="29348" customFormat="1" x14ac:dyDescent="0.35"/>
    <row r="29349" customFormat="1" x14ac:dyDescent="0.35"/>
    <row r="29350" customFormat="1" x14ac:dyDescent="0.35"/>
    <row r="29351" customFormat="1" x14ac:dyDescent="0.35"/>
    <row r="29352" customFormat="1" x14ac:dyDescent="0.35"/>
    <row r="29353" customFormat="1" x14ac:dyDescent="0.35"/>
    <row r="29354" customFormat="1" x14ac:dyDescent="0.35"/>
    <row r="29355" customFormat="1" x14ac:dyDescent="0.35"/>
    <row r="29356" customFormat="1" x14ac:dyDescent="0.35"/>
    <row r="29357" customFormat="1" x14ac:dyDescent="0.35"/>
    <row r="29358" customFormat="1" x14ac:dyDescent="0.35"/>
    <row r="29359" customFormat="1" x14ac:dyDescent="0.35"/>
    <row r="29360" customFormat="1" x14ac:dyDescent="0.35"/>
    <row r="29361" customFormat="1" x14ac:dyDescent="0.35"/>
    <row r="29362" customFormat="1" x14ac:dyDescent="0.35"/>
    <row r="29363" customFormat="1" x14ac:dyDescent="0.35"/>
    <row r="29364" customFormat="1" x14ac:dyDescent="0.35"/>
    <row r="29365" customFormat="1" x14ac:dyDescent="0.35"/>
    <row r="29366" customFormat="1" x14ac:dyDescent="0.35"/>
    <row r="29367" customFormat="1" x14ac:dyDescent="0.35"/>
    <row r="29368" customFormat="1" x14ac:dyDescent="0.35"/>
    <row r="29369" customFormat="1" x14ac:dyDescent="0.35"/>
    <row r="29370" customFormat="1" x14ac:dyDescent="0.35"/>
    <row r="29371" customFormat="1" x14ac:dyDescent="0.35"/>
    <row r="29372" customFormat="1" x14ac:dyDescent="0.35"/>
    <row r="29373" customFormat="1" x14ac:dyDescent="0.35"/>
    <row r="29374" customFormat="1" x14ac:dyDescent="0.35"/>
    <row r="29375" customFormat="1" x14ac:dyDescent="0.35"/>
    <row r="29376" customFormat="1" x14ac:dyDescent="0.35"/>
    <row r="29377" customFormat="1" x14ac:dyDescent="0.35"/>
    <row r="29378" customFormat="1" x14ac:dyDescent="0.35"/>
    <row r="29379" customFormat="1" x14ac:dyDescent="0.35"/>
    <row r="29380" customFormat="1" x14ac:dyDescent="0.35"/>
    <row r="29381" customFormat="1" x14ac:dyDescent="0.35"/>
    <row r="29382" customFormat="1" x14ac:dyDescent="0.35"/>
    <row r="29383" customFormat="1" x14ac:dyDescent="0.35"/>
    <row r="29384" customFormat="1" x14ac:dyDescent="0.35"/>
    <row r="29385" customFormat="1" x14ac:dyDescent="0.35"/>
    <row r="29386" customFormat="1" x14ac:dyDescent="0.35"/>
    <row r="29387" customFormat="1" x14ac:dyDescent="0.35"/>
    <row r="29388" customFormat="1" x14ac:dyDescent="0.35"/>
    <row r="29389" customFormat="1" x14ac:dyDescent="0.35"/>
    <row r="29390" customFormat="1" x14ac:dyDescent="0.35"/>
    <row r="29391" customFormat="1" x14ac:dyDescent="0.35"/>
    <row r="29392" customFormat="1" x14ac:dyDescent="0.35"/>
    <row r="29393" customFormat="1" x14ac:dyDescent="0.35"/>
    <row r="29394" customFormat="1" x14ac:dyDescent="0.35"/>
    <row r="29395" customFormat="1" x14ac:dyDescent="0.35"/>
    <row r="29396" customFormat="1" x14ac:dyDescent="0.35"/>
    <row r="29397" customFormat="1" x14ac:dyDescent="0.35"/>
    <row r="29398" customFormat="1" x14ac:dyDescent="0.35"/>
    <row r="29399" customFormat="1" x14ac:dyDescent="0.35"/>
    <row r="29400" customFormat="1" x14ac:dyDescent="0.35"/>
    <row r="29401" customFormat="1" x14ac:dyDescent="0.35"/>
    <row r="29402" customFormat="1" x14ac:dyDescent="0.35"/>
    <row r="29403" customFormat="1" x14ac:dyDescent="0.35"/>
    <row r="29404" customFormat="1" x14ac:dyDescent="0.35"/>
    <row r="29405" customFormat="1" x14ac:dyDescent="0.35"/>
    <row r="29406" customFormat="1" x14ac:dyDescent="0.35"/>
    <row r="29407" customFormat="1" x14ac:dyDescent="0.35"/>
    <row r="29408" customFormat="1" x14ac:dyDescent="0.35"/>
    <row r="29409" customFormat="1" x14ac:dyDescent="0.35"/>
    <row r="29410" customFormat="1" x14ac:dyDescent="0.35"/>
    <row r="29411" customFormat="1" x14ac:dyDescent="0.35"/>
    <row r="29412" customFormat="1" x14ac:dyDescent="0.35"/>
    <row r="29413" customFormat="1" x14ac:dyDescent="0.35"/>
    <row r="29414" customFormat="1" x14ac:dyDescent="0.35"/>
    <row r="29415" customFormat="1" x14ac:dyDescent="0.35"/>
    <row r="29416" customFormat="1" x14ac:dyDescent="0.35"/>
    <row r="29417" customFormat="1" x14ac:dyDescent="0.35"/>
    <row r="29418" customFormat="1" x14ac:dyDescent="0.35"/>
    <row r="29419" customFormat="1" x14ac:dyDescent="0.35"/>
    <row r="29420" customFormat="1" x14ac:dyDescent="0.35"/>
    <row r="29421" customFormat="1" x14ac:dyDescent="0.35"/>
    <row r="29422" customFormat="1" x14ac:dyDescent="0.35"/>
    <row r="29423" customFormat="1" x14ac:dyDescent="0.35"/>
    <row r="29424" customFormat="1" x14ac:dyDescent="0.35"/>
    <row r="29425" customFormat="1" x14ac:dyDescent="0.35"/>
    <row r="29426" customFormat="1" x14ac:dyDescent="0.35"/>
    <row r="29427" customFormat="1" x14ac:dyDescent="0.35"/>
    <row r="29428" customFormat="1" x14ac:dyDescent="0.35"/>
    <row r="29429" customFormat="1" x14ac:dyDescent="0.35"/>
    <row r="29430" customFormat="1" x14ac:dyDescent="0.35"/>
    <row r="29431" customFormat="1" x14ac:dyDescent="0.35"/>
    <row r="29432" customFormat="1" x14ac:dyDescent="0.35"/>
    <row r="29433" customFormat="1" x14ac:dyDescent="0.35"/>
    <row r="29434" customFormat="1" x14ac:dyDescent="0.35"/>
    <row r="29435" customFormat="1" x14ac:dyDescent="0.35"/>
    <row r="29436" customFormat="1" x14ac:dyDescent="0.35"/>
    <row r="29437" customFormat="1" x14ac:dyDescent="0.35"/>
    <row r="29438" customFormat="1" x14ac:dyDescent="0.35"/>
    <row r="29439" customFormat="1" x14ac:dyDescent="0.35"/>
    <row r="29440" customFormat="1" x14ac:dyDescent="0.35"/>
    <row r="29441" customFormat="1" x14ac:dyDescent="0.35"/>
    <row r="29442" customFormat="1" x14ac:dyDescent="0.35"/>
    <row r="29443" customFormat="1" x14ac:dyDescent="0.35"/>
    <row r="29444" customFormat="1" x14ac:dyDescent="0.35"/>
    <row r="29445" customFormat="1" x14ac:dyDescent="0.35"/>
    <row r="29446" customFormat="1" x14ac:dyDescent="0.35"/>
    <row r="29447" customFormat="1" x14ac:dyDescent="0.35"/>
    <row r="29448" customFormat="1" x14ac:dyDescent="0.35"/>
    <row r="29449" customFormat="1" x14ac:dyDescent="0.35"/>
    <row r="29450" customFormat="1" x14ac:dyDescent="0.35"/>
    <row r="29451" customFormat="1" x14ac:dyDescent="0.35"/>
    <row r="29452" customFormat="1" x14ac:dyDescent="0.35"/>
    <row r="29453" customFormat="1" x14ac:dyDescent="0.35"/>
    <row r="29454" customFormat="1" x14ac:dyDescent="0.35"/>
    <row r="29455" customFormat="1" x14ac:dyDescent="0.35"/>
    <row r="29456" customFormat="1" x14ac:dyDescent="0.35"/>
    <row r="29457" customFormat="1" x14ac:dyDescent="0.35"/>
    <row r="29458" customFormat="1" x14ac:dyDescent="0.35"/>
    <row r="29459" customFormat="1" x14ac:dyDescent="0.35"/>
    <row r="29460" customFormat="1" x14ac:dyDescent="0.35"/>
    <row r="29461" customFormat="1" x14ac:dyDescent="0.35"/>
    <row r="29462" customFormat="1" x14ac:dyDescent="0.35"/>
    <row r="29463" customFormat="1" x14ac:dyDescent="0.35"/>
    <row r="29464" customFormat="1" x14ac:dyDescent="0.35"/>
    <row r="29465" customFormat="1" x14ac:dyDescent="0.35"/>
    <row r="29466" customFormat="1" x14ac:dyDescent="0.35"/>
    <row r="29467" customFormat="1" x14ac:dyDescent="0.35"/>
    <row r="29468" customFormat="1" x14ac:dyDescent="0.35"/>
    <row r="29469" customFormat="1" x14ac:dyDescent="0.35"/>
    <row r="29470" customFormat="1" x14ac:dyDescent="0.35"/>
    <row r="29471" customFormat="1" x14ac:dyDescent="0.35"/>
    <row r="29472" customFormat="1" x14ac:dyDescent="0.35"/>
    <row r="29473" customFormat="1" x14ac:dyDescent="0.35"/>
    <row r="29474" customFormat="1" x14ac:dyDescent="0.35"/>
    <row r="29475" customFormat="1" x14ac:dyDescent="0.35"/>
    <row r="29476" customFormat="1" x14ac:dyDescent="0.35"/>
    <row r="29477" customFormat="1" x14ac:dyDescent="0.35"/>
    <row r="29478" customFormat="1" x14ac:dyDescent="0.35"/>
    <row r="29479" customFormat="1" x14ac:dyDescent="0.35"/>
    <row r="29480" customFormat="1" x14ac:dyDescent="0.35"/>
    <row r="29481" customFormat="1" x14ac:dyDescent="0.35"/>
    <row r="29482" customFormat="1" x14ac:dyDescent="0.35"/>
    <row r="29483" customFormat="1" x14ac:dyDescent="0.35"/>
    <row r="29484" customFormat="1" x14ac:dyDescent="0.35"/>
    <row r="29485" customFormat="1" x14ac:dyDescent="0.35"/>
    <row r="29486" customFormat="1" x14ac:dyDescent="0.35"/>
    <row r="29487" customFormat="1" x14ac:dyDescent="0.35"/>
    <row r="29488" customFormat="1" x14ac:dyDescent="0.35"/>
    <row r="29489" customFormat="1" x14ac:dyDescent="0.35"/>
    <row r="29490" customFormat="1" x14ac:dyDescent="0.35"/>
    <row r="29491" customFormat="1" x14ac:dyDescent="0.35"/>
    <row r="29492" customFormat="1" x14ac:dyDescent="0.35"/>
    <row r="29493" customFormat="1" x14ac:dyDescent="0.35"/>
    <row r="29494" customFormat="1" x14ac:dyDescent="0.35"/>
    <row r="29495" customFormat="1" x14ac:dyDescent="0.35"/>
    <row r="29496" customFormat="1" x14ac:dyDescent="0.35"/>
    <row r="29497" customFormat="1" x14ac:dyDescent="0.35"/>
    <row r="29498" customFormat="1" x14ac:dyDescent="0.35"/>
    <row r="29499" customFormat="1" x14ac:dyDescent="0.35"/>
    <row r="29500" customFormat="1" x14ac:dyDescent="0.35"/>
    <row r="29501" customFormat="1" x14ac:dyDescent="0.35"/>
    <row r="29502" customFormat="1" x14ac:dyDescent="0.35"/>
    <row r="29503" customFormat="1" x14ac:dyDescent="0.35"/>
    <row r="29504" customFormat="1" x14ac:dyDescent="0.35"/>
    <row r="29505" customFormat="1" x14ac:dyDescent="0.35"/>
    <row r="29506" customFormat="1" x14ac:dyDescent="0.35"/>
    <row r="29507" customFormat="1" x14ac:dyDescent="0.35"/>
    <row r="29508" customFormat="1" x14ac:dyDescent="0.35"/>
    <row r="29509" customFormat="1" x14ac:dyDescent="0.35"/>
    <row r="29510" customFormat="1" x14ac:dyDescent="0.35"/>
    <row r="29511" customFormat="1" x14ac:dyDescent="0.35"/>
    <row r="29512" customFormat="1" x14ac:dyDescent="0.35"/>
    <row r="29513" customFormat="1" x14ac:dyDescent="0.35"/>
    <row r="29514" customFormat="1" x14ac:dyDescent="0.35"/>
    <row r="29515" customFormat="1" x14ac:dyDescent="0.35"/>
    <row r="29516" customFormat="1" x14ac:dyDescent="0.35"/>
    <row r="29517" customFormat="1" x14ac:dyDescent="0.35"/>
    <row r="29518" customFormat="1" x14ac:dyDescent="0.35"/>
    <row r="29519" customFormat="1" x14ac:dyDescent="0.35"/>
    <row r="29520" customFormat="1" x14ac:dyDescent="0.35"/>
    <row r="29521" customFormat="1" x14ac:dyDescent="0.35"/>
    <row r="29522" customFormat="1" x14ac:dyDescent="0.35"/>
    <row r="29523" customFormat="1" x14ac:dyDescent="0.35"/>
    <row r="29524" customFormat="1" x14ac:dyDescent="0.35"/>
    <row r="29525" customFormat="1" x14ac:dyDescent="0.35"/>
    <row r="29526" customFormat="1" x14ac:dyDescent="0.35"/>
    <row r="29527" customFormat="1" x14ac:dyDescent="0.35"/>
    <row r="29528" customFormat="1" x14ac:dyDescent="0.35"/>
    <row r="29529" customFormat="1" x14ac:dyDescent="0.35"/>
    <row r="29530" customFormat="1" x14ac:dyDescent="0.35"/>
    <row r="29531" customFormat="1" x14ac:dyDescent="0.35"/>
    <row r="29532" customFormat="1" x14ac:dyDescent="0.35"/>
    <row r="29533" customFormat="1" x14ac:dyDescent="0.35"/>
    <row r="29534" customFormat="1" x14ac:dyDescent="0.35"/>
    <row r="29535" customFormat="1" x14ac:dyDescent="0.35"/>
    <row r="29536" customFormat="1" x14ac:dyDescent="0.35"/>
    <row r="29537" customFormat="1" x14ac:dyDescent="0.35"/>
    <row r="29538" customFormat="1" x14ac:dyDescent="0.35"/>
    <row r="29539" customFormat="1" x14ac:dyDescent="0.35"/>
    <row r="29540" customFormat="1" x14ac:dyDescent="0.35"/>
    <row r="29541" customFormat="1" x14ac:dyDescent="0.35"/>
    <row r="29542" customFormat="1" x14ac:dyDescent="0.35"/>
    <row r="29543" customFormat="1" x14ac:dyDescent="0.35"/>
    <row r="29544" customFormat="1" x14ac:dyDescent="0.35"/>
    <row r="29545" customFormat="1" x14ac:dyDescent="0.35"/>
    <row r="29546" customFormat="1" x14ac:dyDescent="0.35"/>
    <row r="29547" customFormat="1" x14ac:dyDescent="0.35"/>
    <row r="29548" customFormat="1" x14ac:dyDescent="0.35"/>
    <row r="29549" customFormat="1" x14ac:dyDescent="0.35"/>
    <row r="29550" customFormat="1" x14ac:dyDescent="0.35"/>
    <row r="29551" customFormat="1" x14ac:dyDescent="0.35"/>
    <row r="29552" customFormat="1" x14ac:dyDescent="0.35"/>
    <row r="29553" customFormat="1" x14ac:dyDescent="0.35"/>
    <row r="29554" customFormat="1" x14ac:dyDescent="0.35"/>
    <row r="29555" customFormat="1" x14ac:dyDescent="0.35"/>
    <row r="29556" customFormat="1" x14ac:dyDescent="0.35"/>
    <row r="29557" customFormat="1" x14ac:dyDescent="0.35"/>
    <row r="29558" customFormat="1" x14ac:dyDescent="0.35"/>
    <row r="29559" customFormat="1" x14ac:dyDescent="0.35"/>
    <row r="29560" customFormat="1" x14ac:dyDescent="0.35"/>
    <row r="29561" customFormat="1" x14ac:dyDescent="0.35"/>
    <row r="29562" customFormat="1" x14ac:dyDescent="0.35"/>
    <row r="29563" customFormat="1" x14ac:dyDescent="0.35"/>
    <row r="29564" customFormat="1" x14ac:dyDescent="0.35"/>
    <row r="29565" customFormat="1" x14ac:dyDescent="0.35"/>
    <row r="29566" customFormat="1" x14ac:dyDescent="0.35"/>
    <row r="29567" customFormat="1" x14ac:dyDescent="0.35"/>
    <row r="29568" customFormat="1" x14ac:dyDescent="0.35"/>
    <row r="29569" customFormat="1" x14ac:dyDescent="0.35"/>
    <row r="29570" customFormat="1" x14ac:dyDescent="0.35"/>
    <row r="29571" customFormat="1" x14ac:dyDescent="0.35"/>
    <row r="29572" customFormat="1" x14ac:dyDescent="0.35"/>
    <row r="29573" customFormat="1" x14ac:dyDescent="0.35"/>
    <row r="29574" customFormat="1" x14ac:dyDescent="0.35"/>
    <row r="29575" customFormat="1" x14ac:dyDescent="0.35"/>
    <row r="29576" customFormat="1" x14ac:dyDescent="0.35"/>
    <row r="29577" customFormat="1" x14ac:dyDescent="0.35"/>
    <row r="29578" customFormat="1" x14ac:dyDescent="0.35"/>
    <row r="29579" customFormat="1" x14ac:dyDescent="0.35"/>
    <row r="29580" customFormat="1" x14ac:dyDescent="0.35"/>
    <row r="29581" customFormat="1" x14ac:dyDescent="0.35"/>
    <row r="29582" customFormat="1" x14ac:dyDescent="0.35"/>
    <row r="29583" customFormat="1" x14ac:dyDescent="0.35"/>
    <row r="29584" customFormat="1" x14ac:dyDescent="0.35"/>
    <row r="29585" customFormat="1" x14ac:dyDescent="0.35"/>
    <row r="29586" customFormat="1" x14ac:dyDescent="0.35"/>
    <row r="29587" customFormat="1" x14ac:dyDescent="0.35"/>
    <row r="29588" customFormat="1" x14ac:dyDescent="0.35"/>
    <row r="29589" customFormat="1" x14ac:dyDescent="0.35"/>
    <row r="29590" customFormat="1" x14ac:dyDescent="0.35"/>
    <row r="29591" customFormat="1" x14ac:dyDescent="0.35"/>
    <row r="29592" customFormat="1" x14ac:dyDescent="0.35"/>
    <row r="29593" customFormat="1" x14ac:dyDescent="0.35"/>
    <row r="29594" customFormat="1" x14ac:dyDescent="0.35"/>
    <row r="29595" customFormat="1" x14ac:dyDescent="0.35"/>
    <row r="29596" customFormat="1" x14ac:dyDescent="0.35"/>
    <row r="29597" customFormat="1" x14ac:dyDescent="0.35"/>
    <row r="29598" customFormat="1" x14ac:dyDescent="0.35"/>
    <row r="29599" customFormat="1" x14ac:dyDescent="0.35"/>
    <row r="29600" customFormat="1" x14ac:dyDescent="0.35"/>
    <row r="29601" customFormat="1" x14ac:dyDescent="0.35"/>
    <row r="29602" customFormat="1" x14ac:dyDescent="0.35"/>
    <row r="29603" customFormat="1" x14ac:dyDescent="0.35"/>
    <row r="29604" customFormat="1" x14ac:dyDescent="0.35"/>
    <row r="29605" customFormat="1" x14ac:dyDescent="0.35"/>
    <row r="29606" customFormat="1" x14ac:dyDescent="0.35"/>
    <row r="29607" customFormat="1" x14ac:dyDescent="0.35"/>
    <row r="29608" customFormat="1" x14ac:dyDescent="0.35"/>
    <row r="29609" customFormat="1" x14ac:dyDescent="0.35"/>
    <row r="29610" customFormat="1" x14ac:dyDescent="0.35"/>
    <row r="29611" customFormat="1" x14ac:dyDescent="0.35"/>
    <row r="29612" customFormat="1" x14ac:dyDescent="0.35"/>
    <row r="29613" customFormat="1" x14ac:dyDescent="0.35"/>
    <row r="29614" customFormat="1" x14ac:dyDescent="0.35"/>
    <row r="29615" customFormat="1" x14ac:dyDescent="0.35"/>
    <row r="29616" customFormat="1" x14ac:dyDescent="0.35"/>
    <row r="29617" customFormat="1" x14ac:dyDescent="0.35"/>
    <row r="29618" customFormat="1" x14ac:dyDescent="0.35"/>
    <row r="29619" customFormat="1" x14ac:dyDescent="0.35"/>
    <row r="29620" customFormat="1" x14ac:dyDescent="0.35"/>
    <row r="29621" customFormat="1" x14ac:dyDescent="0.35"/>
    <row r="29622" customFormat="1" x14ac:dyDescent="0.35"/>
    <row r="29623" customFormat="1" x14ac:dyDescent="0.35"/>
    <row r="29624" customFormat="1" x14ac:dyDescent="0.35"/>
    <row r="29625" customFormat="1" x14ac:dyDescent="0.35"/>
    <row r="29626" customFormat="1" x14ac:dyDescent="0.35"/>
    <row r="29627" customFormat="1" x14ac:dyDescent="0.35"/>
    <row r="29628" customFormat="1" x14ac:dyDescent="0.35"/>
    <row r="29629" customFormat="1" x14ac:dyDescent="0.35"/>
    <row r="29630" customFormat="1" x14ac:dyDescent="0.35"/>
    <row r="29631" customFormat="1" x14ac:dyDescent="0.35"/>
    <row r="29632" customFormat="1" x14ac:dyDescent="0.35"/>
    <row r="29633" customFormat="1" x14ac:dyDescent="0.35"/>
    <row r="29634" customFormat="1" x14ac:dyDescent="0.35"/>
    <row r="29635" customFormat="1" x14ac:dyDescent="0.35"/>
    <row r="29636" customFormat="1" x14ac:dyDescent="0.35"/>
    <row r="29637" customFormat="1" x14ac:dyDescent="0.35"/>
    <row r="29638" customFormat="1" x14ac:dyDescent="0.35"/>
    <row r="29639" customFormat="1" x14ac:dyDescent="0.35"/>
    <row r="29640" customFormat="1" x14ac:dyDescent="0.35"/>
    <row r="29641" customFormat="1" x14ac:dyDescent="0.35"/>
    <row r="29642" customFormat="1" x14ac:dyDescent="0.35"/>
    <row r="29643" customFormat="1" x14ac:dyDescent="0.35"/>
    <row r="29644" customFormat="1" x14ac:dyDescent="0.35"/>
    <row r="29645" customFormat="1" x14ac:dyDescent="0.35"/>
    <row r="29646" customFormat="1" x14ac:dyDescent="0.35"/>
    <row r="29647" customFormat="1" x14ac:dyDescent="0.35"/>
    <row r="29648" customFormat="1" x14ac:dyDescent="0.35"/>
    <row r="29649" customFormat="1" x14ac:dyDescent="0.35"/>
    <row r="29650" customFormat="1" x14ac:dyDescent="0.35"/>
    <row r="29651" customFormat="1" x14ac:dyDescent="0.35"/>
    <row r="29652" customFormat="1" x14ac:dyDescent="0.35"/>
    <row r="29653" customFormat="1" x14ac:dyDescent="0.35"/>
    <row r="29654" customFormat="1" x14ac:dyDescent="0.35"/>
    <row r="29655" customFormat="1" x14ac:dyDescent="0.35"/>
    <row r="29656" customFormat="1" x14ac:dyDescent="0.35"/>
    <row r="29657" customFormat="1" x14ac:dyDescent="0.35"/>
    <row r="29658" customFormat="1" x14ac:dyDescent="0.35"/>
    <row r="29659" customFormat="1" x14ac:dyDescent="0.35"/>
    <row r="29660" customFormat="1" x14ac:dyDescent="0.35"/>
    <row r="29661" customFormat="1" x14ac:dyDescent="0.35"/>
    <row r="29662" customFormat="1" x14ac:dyDescent="0.35"/>
    <row r="29663" customFormat="1" x14ac:dyDescent="0.35"/>
    <row r="29664" customFormat="1" x14ac:dyDescent="0.35"/>
    <row r="29665" customFormat="1" x14ac:dyDescent="0.35"/>
    <row r="29666" customFormat="1" x14ac:dyDescent="0.35"/>
    <row r="29667" customFormat="1" x14ac:dyDescent="0.35"/>
    <row r="29668" customFormat="1" x14ac:dyDescent="0.35"/>
    <row r="29669" customFormat="1" x14ac:dyDescent="0.35"/>
    <row r="29670" customFormat="1" x14ac:dyDescent="0.35"/>
    <row r="29671" customFormat="1" x14ac:dyDescent="0.35"/>
    <row r="29672" customFormat="1" x14ac:dyDescent="0.35"/>
    <row r="29673" customFormat="1" x14ac:dyDescent="0.35"/>
    <row r="29674" customFormat="1" x14ac:dyDescent="0.35"/>
    <row r="29675" customFormat="1" x14ac:dyDescent="0.35"/>
    <row r="29676" customFormat="1" x14ac:dyDescent="0.35"/>
    <row r="29677" customFormat="1" x14ac:dyDescent="0.35"/>
    <row r="29678" customFormat="1" x14ac:dyDescent="0.35"/>
    <row r="29679" customFormat="1" x14ac:dyDescent="0.35"/>
    <row r="29680" customFormat="1" x14ac:dyDescent="0.35"/>
    <row r="29681" customFormat="1" x14ac:dyDescent="0.35"/>
    <row r="29682" customFormat="1" x14ac:dyDescent="0.35"/>
    <row r="29683" customFormat="1" x14ac:dyDescent="0.35"/>
    <row r="29684" customFormat="1" x14ac:dyDescent="0.35"/>
    <row r="29685" customFormat="1" x14ac:dyDescent="0.35"/>
    <row r="29686" customFormat="1" x14ac:dyDescent="0.35"/>
    <row r="29687" customFormat="1" x14ac:dyDescent="0.35"/>
    <row r="29688" customFormat="1" x14ac:dyDescent="0.35"/>
    <row r="29689" customFormat="1" x14ac:dyDescent="0.35"/>
    <row r="29690" customFormat="1" x14ac:dyDescent="0.35"/>
    <row r="29691" customFormat="1" x14ac:dyDescent="0.35"/>
    <row r="29692" customFormat="1" x14ac:dyDescent="0.35"/>
    <row r="29693" customFormat="1" x14ac:dyDescent="0.35"/>
    <row r="29694" customFormat="1" x14ac:dyDescent="0.35"/>
    <row r="29695" customFormat="1" x14ac:dyDescent="0.35"/>
    <row r="29696" customFormat="1" x14ac:dyDescent="0.35"/>
    <row r="29697" customFormat="1" x14ac:dyDescent="0.35"/>
    <row r="29698" customFormat="1" x14ac:dyDescent="0.35"/>
    <row r="29699" customFormat="1" x14ac:dyDescent="0.35"/>
    <row r="29700" customFormat="1" x14ac:dyDescent="0.35"/>
    <row r="29701" customFormat="1" x14ac:dyDescent="0.35"/>
    <row r="29702" customFormat="1" x14ac:dyDescent="0.35"/>
    <row r="29703" customFormat="1" x14ac:dyDescent="0.35"/>
    <row r="29704" customFormat="1" x14ac:dyDescent="0.35"/>
    <row r="29705" customFormat="1" x14ac:dyDescent="0.35"/>
    <row r="29706" customFormat="1" x14ac:dyDescent="0.35"/>
    <row r="29707" customFormat="1" x14ac:dyDescent="0.35"/>
    <row r="29708" customFormat="1" x14ac:dyDescent="0.35"/>
    <row r="29709" customFormat="1" x14ac:dyDescent="0.35"/>
    <row r="29710" customFormat="1" x14ac:dyDescent="0.35"/>
    <row r="29711" customFormat="1" x14ac:dyDescent="0.35"/>
    <row r="29712" customFormat="1" x14ac:dyDescent="0.35"/>
    <row r="29713" customFormat="1" x14ac:dyDescent="0.35"/>
    <row r="29714" customFormat="1" x14ac:dyDescent="0.35"/>
    <row r="29715" customFormat="1" x14ac:dyDescent="0.35"/>
    <row r="29716" customFormat="1" x14ac:dyDescent="0.35"/>
    <row r="29717" customFormat="1" x14ac:dyDescent="0.35"/>
    <row r="29718" customFormat="1" x14ac:dyDescent="0.35"/>
    <row r="29719" customFormat="1" x14ac:dyDescent="0.35"/>
    <row r="29720" customFormat="1" x14ac:dyDescent="0.35"/>
    <row r="29721" customFormat="1" x14ac:dyDescent="0.35"/>
    <row r="29722" customFormat="1" x14ac:dyDescent="0.35"/>
    <row r="29723" customFormat="1" x14ac:dyDescent="0.35"/>
    <row r="29724" customFormat="1" x14ac:dyDescent="0.35"/>
    <row r="29725" customFormat="1" x14ac:dyDescent="0.35"/>
    <row r="29726" customFormat="1" x14ac:dyDescent="0.35"/>
    <row r="29727" customFormat="1" x14ac:dyDescent="0.35"/>
    <row r="29728" customFormat="1" x14ac:dyDescent="0.35"/>
    <row r="29729" customFormat="1" x14ac:dyDescent="0.35"/>
    <row r="29730" customFormat="1" x14ac:dyDescent="0.35"/>
    <row r="29731" customFormat="1" x14ac:dyDescent="0.35"/>
    <row r="29732" customFormat="1" x14ac:dyDescent="0.35"/>
    <row r="29733" customFormat="1" x14ac:dyDescent="0.35"/>
    <row r="29734" customFormat="1" x14ac:dyDescent="0.35"/>
    <row r="29735" customFormat="1" x14ac:dyDescent="0.35"/>
    <row r="29736" customFormat="1" x14ac:dyDescent="0.35"/>
    <row r="29737" customFormat="1" x14ac:dyDescent="0.35"/>
    <row r="29738" customFormat="1" x14ac:dyDescent="0.35"/>
    <row r="29739" customFormat="1" x14ac:dyDescent="0.35"/>
    <row r="29740" customFormat="1" x14ac:dyDescent="0.35"/>
    <row r="29741" customFormat="1" x14ac:dyDescent="0.35"/>
    <row r="29742" customFormat="1" x14ac:dyDescent="0.35"/>
    <row r="29743" customFormat="1" x14ac:dyDescent="0.35"/>
    <row r="29744" customFormat="1" x14ac:dyDescent="0.35"/>
    <row r="29745" customFormat="1" x14ac:dyDescent="0.35"/>
    <row r="29746" customFormat="1" x14ac:dyDescent="0.35"/>
    <row r="29747" customFormat="1" x14ac:dyDescent="0.35"/>
    <row r="29748" customFormat="1" x14ac:dyDescent="0.35"/>
    <row r="29749" customFormat="1" x14ac:dyDescent="0.35"/>
    <row r="29750" customFormat="1" x14ac:dyDescent="0.35"/>
    <row r="29751" customFormat="1" x14ac:dyDescent="0.35"/>
    <row r="29752" customFormat="1" x14ac:dyDescent="0.35"/>
    <row r="29753" customFormat="1" x14ac:dyDescent="0.35"/>
    <row r="29754" customFormat="1" x14ac:dyDescent="0.35"/>
    <row r="29755" customFormat="1" x14ac:dyDescent="0.35"/>
    <row r="29756" customFormat="1" x14ac:dyDescent="0.35"/>
    <row r="29757" customFormat="1" x14ac:dyDescent="0.35"/>
    <row r="29758" customFormat="1" x14ac:dyDescent="0.35"/>
    <row r="29759" customFormat="1" x14ac:dyDescent="0.35"/>
    <row r="29760" customFormat="1" x14ac:dyDescent="0.35"/>
    <row r="29761" customFormat="1" x14ac:dyDescent="0.35"/>
    <row r="29762" customFormat="1" x14ac:dyDescent="0.35"/>
    <row r="29763" customFormat="1" x14ac:dyDescent="0.35"/>
    <row r="29764" customFormat="1" x14ac:dyDescent="0.35"/>
    <row r="29765" customFormat="1" x14ac:dyDescent="0.35"/>
    <row r="29766" customFormat="1" x14ac:dyDescent="0.35"/>
    <row r="29767" customFormat="1" x14ac:dyDescent="0.35"/>
    <row r="29768" customFormat="1" x14ac:dyDescent="0.35"/>
    <row r="29769" customFormat="1" x14ac:dyDescent="0.35"/>
    <row r="29770" customFormat="1" x14ac:dyDescent="0.35"/>
    <row r="29771" customFormat="1" x14ac:dyDescent="0.35"/>
    <row r="29772" customFormat="1" x14ac:dyDescent="0.35"/>
    <row r="29773" customFormat="1" x14ac:dyDescent="0.35"/>
    <row r="29774" customFormat="1" x14ac:dyDescent="0.35"/>
    <row r="29775" customFormat="1" x14ac:dyDescent="0.35"/>
    <row r="29776" customFormat="1" x14ac:dyDescent="0.35"/>
    <row r="29777" customFormat="1" x14ac:dyDescent="0.35"/>
    <row r="29778" customFormat="1" x14ac:dyDescent="0.35"/>
    <row r="29779" customFormat="1" x14ac:dyDescent="0.35"/>
    <row r="29780" customFormat="1" x14ac:dyDescent="0.35"/>
    <row r="29781" customFormat="1" x14ac:dyDescent="0.35"/>
    <row r="29782" customFormat="1" x14ac:dyDescent="0.35"/>
    <row r="29783" customFormat="1" x14ac:dyDescent="0.35"/>
    <row r="29784" customFormat="1" x14ac:dyDescent="0.35"/>
    <row r="29785" customFormat="1" x14ac:dyDescent="0.35"/>
    <row r="29786" customFormat="1" x14ac:dyDescent="0.35"/>
    <row r="29787" customFormat="1" x14ac:dyDescent="0.35"/>
    <row r="29788" customFormat="1" x14ac:dyDescent="0.35"/>
    <row r="29789" customFormat="1" x14ac:dyDescent="0.35"/>
    <row r="29790" customFormat="1" x14ac:dyDescent="0.35"/>
    <row r="29791" customFormat="1" x14ac:dyDescent="0.35"/>
    <row r="29792" customFormat="1" x14ac:dyDescent="0.35"/>
    <row r="29793" customFormat="1" x14ac:dyDescent="0.35"/>
    <row r="29794" customFormat="1" x14ac:dyDescent="0.35"/>
    <row r="29795" customFormat="1" x14ac:dyDescent="0.35"/>
    <row r="29796" customFormat="1" x14ac:dyDescent="0.35"/>
    <row r="29797" customFormat="1" x14ac:dyDescent="0.35"/>
    <row r="29798" customFormat="1" x14ac:dyDescent="0.35"/>
    <row r="29799" customFormat="1" x14ac:dyDescent="0.35"/>
    <row r="29800" customFormat="1" x14ac:dyDescent="0.35"/>
    <row r="29801" customFormat="1" x14ac:dyDescent="0.35"/>
    <row r="29802" customFormat="1" x14ac:dyDescent="0.35"/>
    <row r="29803" customFormat="1" x14ac:dyDescent="0.35"/>
    <row r="29804" customFormat="1" x14ac:dyDescent="0.35"/>
    <row r="29805" customFormat="1" x14ac:dyDescent="0.35"/>
    <row r="29806" customFormat="1" x14ac:dyDescent="0.35"/>
    <row r="29807" customFormat="1" x14ac:dyDescent="0.35"/>
    <row r="29808" customFormat="1" x14ac:dyDescent="0.35"/>
    <row r="29809" customFormat="1" x14ac:dyDescent="0.35"/>
    <row r="29810" customFormat="1" x14ac:dyDescent="0.35"/>
    <row r="29811" customFormat="1" x14ac:dyDescent="0.35"/>
    <row r="29812" customFormat="1" x14ac:dyDescent="0.35"/>
    <row r="29813" customFormat="1" x14ac:dyDescent="0.35"/>
    <row r="29814" customFormat="1" x14ac:dyDescent="0.35"/>
    <row r="29815" customFormat="1" x14ac:dyDescent="0.35"/>
    <row r="29816" customFormat="1" x14ac:dyDescent="0.35"/>
    <row r="29817" customFormat="1" x14ac:dyDescent="0.35"/>
    <row r="29818" customFormat="1" x14ac:dyDescent="0.35"/>
    <row r="29819" customFormat="1" x14ac:dyDescent="0.35"/>
    <row r="29820" customFormat="1" x14ac:dyDescent="0.35"/>
    <row r="29821" customFormat="1" x14ac:dyDescent="0.35"/>
    <row r="29822" customFormat="1" x14ac:dyDescent="0.35"/>
    <row r="29823" customFormat="1" x14ac:dyDescent="0.35"/>
    <row r="29824" customFormat="1" x14ac:dyDescent="0.35"/>
    <row r="29825" customFormat="1" x14ac:dyDescent="0.35"/>
    <row r="29826" customFormat="1" x14ac:dyDescent="0.35"/>
    <row r="29827" customFormat="1" x14ac:dyDescent="0.35"/>
    <row r="29828" customFormat="1" x14ac:dyDescent="0.35"/>
    <row r="29829" customFormat="1" x14ac:dyDescent="0.35"/>
    <row r="29830" customFormat="1" x14ac:dyDescent="0.35"/>
    <row r="29831" customFormat="1" x14ac:dyDescent="0.35"/>
    <row r="29832" customFormat="1" x14ac:dyDescent="0.35"/>
    <row r="29833" customFormat="1" x14ac:dyDescent="0.35"/>
    <row r="29834" customFormat="1" x14ac:dyDescent="0.35"/>
    <row r="29835" customFormat="1" x14ac:dyDescent="0.35"/>
    <row r="29836" customFormat="1" x14ac:dyDescent="0.35"/>
    <row r="29837" customFormat="1" x14ac:dyDescent="0.35"/>
    <row r="29838" customFormat="1" x14ac:dyDescent="0.35"/>
    <row r="29839" customFormat="1" x14ac:dyDescent="0.35"/>
    <row r="29840" customFormat="1" x14ac:dyDescent="0.35"/>
    <row r="29841" customFormat="1" x14ac:dyDescent="0.35"/>
    <row r="29842" customFormat="1" x14ac:dyDescent="0.35"/>
    <row r="29843" customFormat="1" x14ac:dyDescent="0.35"/>
    <row r="29844" customFormat="1" x14ac:dyDescent="0.35"/>
    <row r="29845" customFormat="1" x14ac:dyDescent="0.35"/>
    <row r="29846" customFormat="1" x14ac:dyDescent="0.35"/>
    <row r="29847" customFormat="1" x14ac:dyDescent="0.35"/>
    <row r="29848" customFormat="1" x14ac:dyDescent="0.35"/>
    <row r="29849" customFormat="1" x14ac:dyDescent="0.35"/>
    <row r="29850" customFormat="1" x14ac:dyDescent="0.35"/>
    <row r="29851" customFormat="1" x14ac:dyDescent="0.35"/>
    <row r="29852" customFormat="1" x14ac:dyDescent="0.35"/>
    <row r="29853" customFormat="1" x14ac:dyDescent="0.35"/>
    <row r="29854" customFormat="1" x14ac:dyDescent="0.35"/>
    <row r="29855" customFormat="1" x14ac:dyDescent="0.35"/>
    <row r="29856" customFormat="1" x14ac:dyDescent="0.35"/>
    <row r="29857" customFormat="1" x14ac:dyDescent="0.35"/>
    <row r="29858" customFormat="1" x14ac:dyDescent="0.35"/>
    <row r="29859" customFormat="1" x14ac:dyDescent="0.35"/>
    <row r="29860" customFormat="1" x14ac:dyDescent="0.35"/>
    <row r="29861" customFormat="1" x14ac:dyDescent="0.35"/>
    <row r="29862" customFormat="1" x14ac:dyDescent="0.35"/>
    <row r="29863" customFormat="1" x14ac:dyDescent="0.35"/>
    <row r="29864" customFormat="1" x14ac:dyDescent="0.35"/>
    <row r="29865" customFormat="1" x14ac:dyDescent="0.35"/>
    <row r="29866" customFormat="1" x14ac:dyDescent="0.35"/>
    <row r="29867" customFormat="1" x14ac:dyDescent="0.35"/>
    <row r="29868" customFormat="1" x14ac:dyDescent="0.35"/>
    <row r="29869" customFormat="1" x14ac:dyDescent="0.35"/>
    <row r="29870" customFormat="1" x14ac:dyDescent="0.35"/>
    <row r="29871" customFormat="1" x14ac:dyDescent="0.35"/>
    <row r="29872" customFormat="1" x14ac:dyDescent="0.35"/>
    <row r="29873" customFormat="1" x14ac:dyDescent="0.35"/>
    <row r="29874" customFormat="1" x14ac:dyDescent="0.35"/>
    <row r="29875" customFormat="1" x14ac:dyDescent="0.35"/>
    <row r="29876" customFormat="1" x14ac:dyDescent="0.35"/>
    <row r="29877" customFormat="1" x14ac:dyDescent="0.35"/>
    <row r="29878" customFormat="1" x14ac:dyDescent="0.35"/>
    <row r="29879" customFormat="1" x14ac:dyDescent="0.35"/>
    <row r="29880" customFormat="1" x14ac:dyDescent="0.35"/>
    <row r="29881" customFormat="1" x14ac:dyDescent="0.35"/>
    <row r="29882" customFormat="1" x14ac:dyDescent="0.35"/>
    <row r="29883" customFormat="1" x14ac:dyDescent="0.35"/>
    <row r="29884" customFormat="1" x14ac:dyDescent="0.35"/>
    <row r="29885" customFormat="1" x14ac:dyDescent="0.35"/>
    <row r="29886" customFormat="1" x14ac:dyDescent="0.35"/>
    <row r="29887" customFormat="1" x14ac:dyDescent="0.35"/>
    <row r="29888" customFormat="1" x14ac:dyDescent="0.35"/>
    <row r="29889" customFormat="1" x14ac:dyDescent="0.35"/>
    <row r="29890" customFormat="1" x14ac:dyDescent="0.35"/>
    <row r="29891" customFormat="1" x14ac:dyDescent="0.35"/>
    <row r="29892" customFormat="1" x14ac:dyDescent="0.35"/>
    <row r="29893" customFormat="1" x14ac:dyDescent="0.35"/>
    <row r="29894" customFormat="1" x14ac:dyDescent="0.35"/>
    <row r="29895" customFormat="1" x14ac:dyDescent="0.35"/>
    <row r="29896" customFormat="1" x14ac:dyDescent="0.35"/>
    <row r="29897" customFormat="1" x14ac:dyDescent="0.35"/>
    <row r="29898" customFormat="1" x14ac:dyDescent="0.35"/>
    <row r="29899" customFormat="1" x14ac:dyDescent="0.35"/>
    <row r="29900" customFormat="1" x14ac:dyDescent="0.35"/>
    <row r="29901" customFormat="1" x14ac:dyDescent="0.35"/>
    <row r="29902" customFormat="1" x14ac:dyDescent="0.35"/>
    <row r="29903" customFormat="1" x14ac:dyDescent="0.35"/>
    <row r="29904" customFormat="1" x14ac:dyDescent="0.35"/>
    <row r="29905" customFormat="1" x14ac:dyDescent="0.35"/>
    <row r="29906" customFormat="1" x14ac:dyDescent="0.35"/>
    <row r="29907" customFormat="1" x14ac:dyDescent="0.35"/>
    <row r="29908" customFormat="1" x14ac:dyDescent="0.35"/>
    <row r="29909" customFormat="1" x14ac:dyDescent="0.35"/>
    <row r="29910" customFormat="1" x14ac:dyDescent="0.35"/>
    <row r="29911" customFormat="1" x14ac:dyDescent="0.35"/>
    <row r="29912" customFormat="1" x14ac:dyDescent="0.35"/>
    <row r="29913" customFormat="1" x14ac:dyDescent="0.35"/>
    <row r="29914" customFormat="1" x14ac:dyDescent="0.35"/>
    <row r="29915" customFormat="1" x14ac:dyDescent="0.35"/>
    <row r="29916" customFormat="1" x14ac:dyDescent="0.35"/>
    <row r="29917" customFormat="1" x14ac:dyDescent="0.35"/>
    <row r="29918" customFormat="1" x14ac:dyDescent="0.35"/>
    <row r="29919" customFormat="1" x14ac:dyDescent="0.35"/>
    <row r="29920" customFormat="1" x14ac:dyDescent="0.35"/>
    <row r="29921" customFormat="1" x14ac:dyDescent="0.35"/>
    <row r="29922" customFormat="1" x14ac:dyDescent="0.35"/>
    <row r="29923" customFormat="1" x14ac:dyDescent="0.35"/>
    <row r="29924" customFormat="1" x14ac:dyDescent="0.35"/>
    <row r="29925" customFormat="1" x14ac:dyDescent="0.35"/>
    <row r="29926" customFormat="1" x14ac:dyDescent="0.35"/>
    <row r="29927" customFormat="1" x14ac:dyDescent="0.35"/>
    <row r="29928" customFormat="1" x14ac:dyDescent="0.35"/>
    <row r="29929" customFormat="1" x14ac:dyDescent="0.35"/>
    <row r="29930" customFormat="1" x14ac:dyDescent="0.35"/>
    <row r="29931" customFormat="1" x14ac:dyDescent="0.35"/>
    <row r="29932" customFormat="1" x14ac:dyDescent="0.35"/>
    <row r="29933" customFormat="1" x14ac:dyDescent="0.35"/>
    <row r="29934" customFormat="1" x14ac:dyDescent="0.35"/>
    <row r="29935" customFormat="1" x14ac:dyDescent="0.35"/>
    <row r="29936" customFormat="1" x14ac:dyDescent="0.35"/>
    <row r="29937" customFormat="1" x14ac:dyDescent="0.35"/>
    <row r="29938" customFormat="1" x14ac:dyDescent="0.35"/>
    <row r="29939" customFormat="1" x14ac:dyDescent="0.35"/>
    <row r="29940" customFormat="1" x14ac:dyDescent="0.35"/>
    <row r="29941" customFormat="1" x14ac:dyDescent="0.35"/>
    <row r="29942" customFormat="1" x14ac:dyDescent="0.35"/>
    <row r="29943" customFormat="1" x14ac:dyDescent="0.35"/>
    <row r="29944" customFormat="1" x14ac:dyDescent="0.35"/>
    <row r="29945" customFormat="1" x14ac:dyDescent="0.35"/>
    <row r="29946" customFormat="1" x14ac:dyDescent="0.35"/>
    <row r="29947" customFormat="1" x14ac:dyDescent="0.35"/>
    <row r="29948" customFormat="1" x14ac:dyDescent="0.35"/>
    <row r="29949" customFormat="1" x14ac:dyDescent="0.35"/>
    <row r="29950" customFormat="1" x14ac:dyDescent="0.35"/>
    <row r="29951" customFormat="1" x14ac:dyDescent="0.35"/>
    <row r="29952" customFormat="1" x14ac:dyDescent="0.35"/>
    <row r="29953" customFormat="1" x14ac:dyDescent="0.35"/>
    <row r="29954" customFormat="1" x14ac:dyDescent="0.35"/>
    <row r="29955" customFormat="1" x14ac:dyDescent="0.35"/>
    <row r="29956" customFormat="1" x14ac:dyDescent="0.35"/>
    <row r="29957" customFormat="1" x14ac:dyDescent="0.35"/>
    <row r="29958" customFormat="1" x14ac:dyDescent="0.35"/>
    <row r="29959" customFormat="1" x14ac:dyDescent="0.35"/>
    <row r="29960" customFormat="1" x14ac:dyDescent="0.35"/>
    <row r="29961" customFormat="1" x14ac:dyDescent="0.35"/>
    <row r="29962" customFormat="1" x14ac:dyDescent="0.35"/>
    <row r="29963" customFormat="1" x14ac:dyDescent="0.35"/>
    <row r="29964" customFormat="1" x14ac:dyDescent="0.35"/>
    <row r="29965" customFormat="1" x14ac:dyDescent="0.35"/>
    <row r="29966" customFormat="1" x14ac:dyDescent="0.35"/>
    <row r="29967" customFormat="1" x14ac:dyDescent="0.35"/>
    <row r="29968" customFormat="1" x14ac:dyDescent="0.35"/>
    <row r="29969" customFormat="1" x14ac:dyDescent="0.35"/>
    <row r="29970" customFormat="1" x14ac:dyDescent="0.35"/>
    <row r="29971" customFormat="1" x14ac:dyDescent="0.35"/>
    <row r="29972" customFormat="1" x14ac:dyDescent="0.35"/>
    <row r="29973" customFormat="1" x14ac:dyDescent="0.35"/>
    <row r="29974" customFormat="1" x14ac:dyDescent="0.35"/>
    <row r="29975" customFormat="1" x14ac:dyDescent="0.35"/>
    <row r="29976" customFormat="1" x14ac:dyDescent="0.35"/>
    <row r="29977" customFormat="1" x14ac:dyDescent="0.35"/>
    <row r="29978" customFormat="1" x14ac:dyDescent="0.35"/>
    <row r="29979" customFormat="1" x14ac:dyDescent="0.35"/>
    <row r="29980" customFormat="1" x14ac:dyDescent="0.35"/>
    <row r="29981" customFormat="1" x14ac:dyDescent="0.35"/>
    <row r="29982" customFormat="1" x14ac:dyDescent="0.35"/>
    <row r="29983" customFormat="1" x14ac:dyDescent="0.35"/>
    <row r="29984" customFormat="1" x14ac:dyDescent="0.35"/>
    <row r="29985" customFormat="1" x14ac:dyDescent="0.35"/>
    <row r="29986" customFormat="1" x14ac:dyDescent="0.35"/>
    <row r="29987" customFormat="1" x14ac:dyDescent="0.35"/>
    <row r="29988" customFormat="1" x14ac:dyDescent="0.35"/>
    <row r="29989" customFormat="1" x14ac:dyDescent="0.35"/>
    <row r="29990" customFormat="1" x14ac:dyDescent="0.35"/>
    <row r="29991" customFormat="1" x14ac:dyDescent="0.35"/>
    <row r="29992" customFormat="1" x14ac:dyDescent="0.35"/>
    <row r="29993" customFormat="1" x14ac:dyDescent="0.35"/>
    <row r="29994" customFormat="1" x14ac:dyDescent="0.35"/>
    <row r="29995" customFormat="1" x14ac:dyDescent="0.35"/>
    <row r="29996" customFormat="1" x14ac:dyDescent="0.35"/>
    <row r="29997" customFormat="1" x14ac:dyDescent="0.35"/>
    <row r="29998" customFormat="1" x14ac:dyDescent="0.35"/>
    <row r="29999" customFormat="1" x14ac:dyDescent="0.35"/>
    <row r="30000" customFormat="1" x14ac:dyDescent="0.35"/>
    <row r="30001" customFormat="1" x14ac:dyDescent="0.35"/>
    <row r="30002" customFormat="1" x14ac:dyDescent="0.35"/>
    <row r="30003" customFormat="1" x14ac:dyDescent="0.35"/>
    <row r="30004" customFormat="1" x14ac:dyDescent="0.35"/>
    <row r="30005" customFormat="1" x14ac:dyDescent="0.35"/>
    <row r="30006" customFormat="1" x14ac:dyDescent="0.35"/>
    <row r="30007" customFormat="1" x14ac:dyDescent="0.35"/>
    <row r="30008" customFormat="1" x14ac:dyDescent="0.35"/>
    <row r="30009" customFormat="1" x14ac:dyDescent="0.35"/>
    <row r="30010" customFormat="1" x14ac:dyDescent="0.35"/>
    <row r="30011" customFormat="1" x14ac:dyDescent="0.35"/>
    <row r="30012" customFormat="1" x14ac:dyDescent="0.35"/>
    <row r="30013" customFormat="1" x14ac:dyDescent="0.35"/>
    <row r="30014" customFormat="1" x14ac:dyDescent="0.35"/>
    <row r="30015" customFormat="1" x14ac:dyDescent="0.35"/>
    <row r="30016" customFormat="1" x14ac:dyDescent="0.35"/>
    <row r="30017" customFormat="1" x14ac:dyDescent="0.35"/>
    <row r="30018" customFormat="1" x14ac:dyDescent="0.35"/>
    <row r="30019" customFormat="1" x14ac:dyDescent="0.35"/>
    <row r="30020" customFormat="1" x14ac:dyDescent="0.35"/>
    <row r="30021" customFormat="1" x14ac:dyDescent="0.35"/>
    <row r="30022" customFormat="1" x14ac:dyDescent="0.35"/>
    <row r="30023" customFormat="1" x14ac:dyDescent="0.35"/>
    <row r="30024" customFormat="1" x14ac:dyDescent="0.35"/>
    <row r="30025" customFormat="1" x14ac:dyDescent="0.35"/>
    <row r="30026" customFormat="1" x14ac:dyDescent="0.35"/>
    <row r="30027" customFormat="1" x14ac:dyDescent="0.35"/>
    <row r="30028" customFormat="1" x14ac:dyDescent="0.35"/>
    <row r="30029" customFormat="1" x14ac:dyDescent="0.35"/>
    <row r="30030" customFormat="1" x14ac:dyDescent="0.35"/>
    <row r="30031" customFormat="1" x14ac:dyDescent="0.35"/>
    <row r="30032" customFormat="1" x14ac:dyDescent="0.35"/>
    <row r="30033" customFormat="1" x14ac:dyDescent="0.35"/>
    <row r="30034" customFormat="1" x14ac:dyDescent="0.35"/>
    <row r="30035" customFormat="1" x14ac:dyDescent="0.35"/>
    <row r="30036" customFormat="1" x14ac:dyDescent="0.35"/>
    <row r="30037" customFormat="1" x14ac:dyDescent="0.35"/>
    <row r="30038" customFormat="1" x14ac:dyDescent="0.35"/>
    <row r="30039" customFormat="1" x14ac:dyDescent="0.35"/>
    <row r="30040" customFormat="1" x14ac:dyDescent="0.35"/>
    <row r="30041" customFormat="1" x14ac:dyDescent="0.35"/>
    <row r="30042" customFormat="1" x14ac:dyDescent="0.35"/>
    <row r="30043" customFormat="1" x14ac:dyDescent="0.35"/>
    <row r="30044" customFormat="1" x14ac:dyDescent="0.35"/>
    <row r="30045" customFormat="1" x14ac:dyDescent="0.35"/>
    <row r="30046" customFormat="1" x14ac:dyDescent="0.35"/>
    <row r="30047" customFormat="1" x14ac:dyDescent="0.35"/>
    <row r="30048" customFormat="1" x14ac:dyDescent="0.35"/>
    <row r="30049" customFormat="1" x14ac:dyDescent="0.35"/>
    <row r="30050" customFormat="1" x14ac:dyDescent="0.35"/>
    <row r="30051" customFormat="1" x14ac:dyDescent="0.35"/>
    <row r="30052" customFormat="1" x14ac:dyDescent="0.35"/>
    <row r="30053" customFormat="1" x14ac:dyDescent="0.35"/>
    <row r="30054" customFormat="1" x14ac:dyDescent="0.35"/>
    <row r="30055" customFormat="1" x14ac:dyDescent="0.35"/>
    <row r="30056" customFormat="1" x14ac:dyDescent="0.35"/>
    <row r="30057" customFormat="1" x14ac:dyDescent="0.35"/>
    <row r="30058" customFormat="1" x14ac:dyDescent="0.35"/>
    <row r="30059" customFormat="1" x14ac:dyDescent="0.35"/>
    <row r="30060" customFormat="1" x14ac:dyDescent="0.35"/>
    <row r="30061" customFormat="1" x14ac:dyDescent="0.35"/>
    <row r="30062" customFormat="1" x14ac:dyDescent="0.35"/>
    <row r="30063" customFormat="1" x14ac:dyDescent="0.35"/>
    <row r="30064" customFormat="1" x14ac:dyDescent="0.35"/>
    <row r="30065" customFormat="1" x14ac:dyDescent="0.35"/>
    <row r="30066" customFormat="1" x14ac:dyDescent="0.35"/>
    <row r="30067" customFormat="1" x14ac:dyDescent="0.35"/>
    <row r="30068" customFormat="1" x14ac:dyDescent="0.35"/>
    <row r="30069" customFormat="1" x14ac:dyDescent="0.35"/>
    <row r="30070" customFormat="1" x14ac:dyDescent="0.35"/>
    <row r="30071" customFormat="1" x14ac:dyDescent="0.35"/>
    <row r="30072" customFormat="1" x14ac:dyDescent="0.35"/>
    <row r="30073" customFormat="1" x14ac:dyDescent="0.35"/>
    <row r="30074" customFormat="1" x14ac:dyDescent="0.35"/>
    <row r="30075" customFormat="1" x14ac:dyDescent="0.35"/>
    <row r="30076" customFormat="1" x14ac:dyDescent="0.35"/>
    <row r="30077" customFormat="1" x14ac:dyDescent="0.35"/>
    <row r="30078" customFormat="1" x14ac:dyDescent="0.35"/>
    <row r="30079" customFormat="1" x14ac:dyDescent="0.35"/>
    <row r="30080" customFormat="1" x14ac:dyDescent="0.35"/>
    <row r="30081" customFormat="1" x14ac:dyDescent="0.35"/>
    <row r="30082" customFormat="1" x14ac:dyDescent="0.35"/>
    <row r="30083" customFormat="1" x14ac:dyDescent="0.35"/>
    <row r="30084" customFormat="1" x14ac:dyDescent="0.35"/>
    <row r="30085" customFormat="1" x14ac:dyDescent="0.35"/>
    <row r="30086" customFormat="1" x14ac:dyDescent="0.35"/>
    <row r="30087" customFormat="1" x14ac:dyDescent="0.35"/>
    <row r="30088" customFormat="1" x14ac:dyDescent="0.35"/>
    <row r="30089" customFormat="1" x14ac:dyDescent="0.35"/>
    <row r="30090" customFormat="1" x14ac:dyDescent="0.35"/>
    <row r="30091" customFormat="1" x14ac:dyDescent="0.35"/>
    <row r="30092" customFormat="1" x14ac:dyDescent="0.35"/>
    <row r="30093" customFormat="1" x14ac:dyDescent="0.35"/>
    <row r="30094" customFormat="1" x14ac:dyDescent="0.35"/>
    <row r="30095" customFormat="1" x14ac:dyDescent="0.35"/>
    <row r="30096" customFormat="1" x14ac:dyDescent="0.35"/>
    <row r="30097" customFormat="1" x14ac:dyDescent="0.35"/>
    <row r="30098" customFormat="1" x14ac:dyDescent="0.35"/>
    <row r="30099" customFormat="1" x14ac:dyDescent="0.35"/>
    <row r="30100" customFormat="1" x14ac:dyDescent="0.35"/>
    <row r="30101" customFormat="1" x14ac:dyDescent="0.35"/>
    <row r="30102" customFormat="1" x14ac:dyDescent="0.35"/>
    <row r="30103" customFormat="1" x14ac:dyDescent="0.35"/>
    <row r="30104" customFormat="1" x14ac:dyDescent="0.35"/>
    <row r="30105" customFormat="1" x14ac:dyDescent="0.35"/>
    <row r="30106" customFormat="1" x14ac:dyDescent="0.35"/>
    <row r="30107" customFormat="1" x14ac:dyDescent="0.35"/>
    <row r="30108" customFormat="1" x14ac:dyDescent="0.35"/>
    <row r="30109" customFormat="1" x14ac:dyDescent="0.35"/>
    <row r="30110" customFormat="1" x14ac:dyDescent="0.35"/>
    <row r="30111" customFormat="1" x14ac:dyDescent="0.35"/>
    <row r="30112" customFormat="1" x14ac:dyDescent="0.35"/>
    <row r="30113" customFormat="1" x14ac:dyDescent="0.35"/>
    <row r="30114" customFormat="1" x14ac:dyDescent="0.35"/>
    <row r="30115" customFormat="1" x14ac:dyDescent="0.35"/>
    <row r="30116" customFormat="1" x14ac:dyDescent="0.35"/>
    <row r="30117" customFormat="1" x14ac:dyDescent="0.35"/>
    <row r="30118" customFormat="1" x14ac:dyDescent="0.35"/>
    <row r="30119" customFormat="1" x14ac:dyDescent="0.35"/>
    <row r="30120" customFormat="1" x14ac:dyDescent="0.35"/>
    <row r="30121" customFormat="1" x14ac:dyDescent="0.35"/>
    <row r="30122" customFormat="1" x14ac:dyDescent="0.35"/>
    <row r="30123" customFormat="1" x14ac:dyDescent="0.35"/>
    <row r="30124" customFormat="1" x14ac:dyDescent="0.35"/>
    <row r="30125" customFormat="1" x14ac:dyDescent="0.35"/>
    <row r="30126" customFormat="1" x14ac:dyDescent="0.35"/>
    <row r="30127" customFormat="1" x14ac:dyDescent="0.35"/>
    <row r="30128" customFormat="1" x14ac:dyDescent="0.35"/>
    <row r="30129" customFormat="1" x14ac:dyDescent="0.35"/>
    <row r="30130" customFormat="1" x14ac:dyDescent="0.35"/>
    <row r="30131" customFormat="1" x14ac:dyDescent="0.35"/>
    <row r="30132" customFormat="1" x14ac:dyDescent="0.35"/>
    <row r="30133" customFormat="1" x14ac:dyDescent="0.35"/>
    <row r="30134" customFormat="1" x14ac:dyDescent="0.35"/>
    <row r="30135" customFormat="1" x14ac:dyDescent="0.35"/>
    <row r="30136" customFormat="1" x14ac:dyDescent="0.35"/>
    <row r="30137" customFormat="1" x14ac:dyDescent="0.35"/>
    <row r="30138" customFormat="1" x14ac:dyDescent="0.35"/>
    <row r="30139" customFormat="1" x14ac:dyDescent="0.35"/>
    <row r="30140" customFormat="1" x14ac:dyDescent="0.35"/>
    <row r="30141" customFormat="1" x14ac:dyDescent="0.35"/>
    <row r="30142" customFormat="1" x14ac:dyDescent="0.35"/>
    <row r="30143" customFormat="1" x14ac:dyDescent="0.35"/>
    <row r="30144" customFormat="1" x14ac:dyDescent="0.35"/>
    <row r="30145" customFormat="1" x14ac:dyDescent="0.35"/>
    <row r="30146" customFormat="1" x14ac:dyDescent="0.35"/>
    <row r="30147" customFormat="1" x14ac:dyDescent="0.35"/>
    <row r="30148" customFormat="1" x14ac:dyDescent="0.35"/>
    <row r="30149" customFormat="1" x14ac:dyDescent="0.35"/>
    <row r="30150" customFormat="1" x14ac:dyDescent="0.35"/>
    <row r="30151" customFormat="1" x14ac:dyDescent="0.35"/>
    <row r="30152" customFormat="1" x14ac:dyDescent="0.35"/>
    <row r="30153" customFormat="1" x14ac:dyDescent="0.35"/>
    <row r="30154" customFormat="1" x14ac:dyDescent="0.35"/>
    <row r="30155" customFormat="1" x14ac:dyDescent="0.35"/>
    <row r="30156" customFormat="1" x14ac:dyDescent="0.35"/>
    <row r="30157" customFormat="1" x14ac:dyDescent="0.35"/>
    <row r="30158" customFormat="1" x14ac:dyDescent="0.35"/>
    <row r="30159" customFormat="1" x14ac:dyDescent="0.35"/>
    <row r="30160" customFormat="1" x14ac:dyDescent="0.35"/>
    <row r="30161" customFormat="1" x14ac:dyDescent="0.35"/>
    <row r="30162" customFormat="1" x14ac:dyDescent="0.35"/>
    <row r="30163" customFormat="1" x14ac:dyDescent="0.35"/>
    <row r="30164" customFormat="1" x14ac:dyDescent="0.35"/>
    <row r="30165" customFormat="1" x14ac:dyDescent="0.35"/>
    <row r="30166" customFormat="1" x14ac:dyDescent="0.35"/>
    <row r="30167" customFormat="1" x14ac:dyDescent="0.35"/>
    <row r="30168" customFormat="1" x14ac:dyDescent="0.35"/>
    <row r="30169" customFormat="1" x14ac:dyDescent="0.35"/>
    <row r="30170" customFormat="1" x14ac:dyDescent="0.35"/>
    <row r="30171" customFormat="1" x14ac:dyDescent="0.35"/>
    <row r="30172" customFormat="1" x14ac:dyDescent="0.35"/>
    <row r="30173" customFormat="1" x14ac:dyDescent="0.35"/>
    <row r="30174" customFormat="1" x14ac:dyDescent="0.35"/>
    <row r="30175" customFormat="1" x14ac:dyDescent="0.35"/>
    <row r="30176" customFormat="1" x14ac:dyDescent="0.35"/>
    <row r="30177" customFormat="1" x14ac:dyDescent="0.35"/>
    <row r="30178" customFormat="1" x14ac:dyDescent="0.35"/>
    <row r="30179" customFormat="1" x14ac:dyDescent="0.35"/>
    <row r="30180" customFormat="1" x14ac:dyDescent="0.35"/>
    <row r="30181" customFormat="1" x14ac:dyDescent="0.35"/>
    <row r="30182" customFormat="1" x14ac:dyDescent="0.35"/>
    <row r="30183" customFormat="1" x14ac:dyDescent="0.35"/>
    <row r="30184" customFormat="1" x14ac:dyDescent="0.35"/>
    <row r="30185" customFormat="1" x14ac:dyDescent="0.35"/>
    <row r="30186" customFormat="1" x14ac:dyDescent="0.35"/>
    <row r="30187" customFormat="1" x14ac:dyDescent="0.35"/>
    <row r="30188" customFormat="1" x14ac:dyDescent="0.35"/>
    <row r="30189" customFormat="1" x14ac:dyDescent="0.35"/>
    <row r="30190" customFormat="1" x14ac:dyDescent="0.35"/>
    <row r="30191" customFormat="1" x14ac:dyDescent="0.35"/>
    <row r="30192" customFormat="1" x14ac:dyDescent="0.35"/>
    <row r="30193" customFormat="1" x14ac:dyDescent="0.35"/>
    <row r="30194" customFormat="1" x14ac:dyDescent="0.35"/>
    <row r="30195" customFormat="1" x14ac:dyDescent="0.35"/>
    <row r="30196" customFormat="1" x14ac:dyDescent="0.35"/>
    <row r="30197" customFormat="1" x14ac:dyDescent="0.35"/>
    <row r="30198" customFormat="1" x14ac:dyDescent="0.35"/>
    <row r="30199" customFormat="1" x14ac:dyDescent="0.35"/>
    <row r="30200" customFormat="1" x14ac:dyDescent="0.35"/>
    <row r="30201" customFormat="1" x14ac:dyDescent="0.35"/>
    <row r="30202" customFormat="1" x14ac:dyDescent="0.35"/>
    <row r="30203" customFormat="1" x14ac:dyDescent="0.35"/>
    <row r="30204" customFormat="1" x14ac:dyDescent="0.35"/>
    <row r="30205" customFormat="1" x14ac:dyDescent="0.35"/>
    <row r="30206" customFormat="1" x14ac:dyDescent="0.35"/>
    <row r="30207" customFormat="1" x14ac:dyDescent="0.35"/>
    <row r="30208" customFormat="1" x14ac:dyDescent="0.35"/>
    <row r="30209" customFormat="1" x14ac:dyDescent="0.35"/>
    <row r="30210" customFormat="1" x14ac:dyDescent="0.35"/>
    <row r="30211" customFormat="1" x14ac:dyDescent="0.35"/>
    <row r="30212" customFormat="1" x14ac:dyDescent="0.35"/>
    <row r="30213" customFormat="1" x14ac:dyDescent="0.35"/>
    <row r="30214" customFormat="1" x14ac:dyDescent="0.35"/>
    <row r="30215" customFormat="1" x14ac:dyDescent="0.35"/>
    <row r="30216" customFormat="1" x14ac:dyDescent="0.35"/>
    <row r="30217" customFormat="1" x14ac:dyDescent="0.35"/>
    <row r="30218" customFormat="1" x14ac:dyDescent="0.35"/>
    <row r="30219" customFormat="1" x14ac:dyDescent="0.35"/>
    <row r="30220" customFormat="1" x14ac:dyDescent="0.35"/>
    <row r="30221" customFormat="1" x14ac:dyDescent="0.35"/>
    <row r="30222" customFormat="1" x14ac:dyDescent="0.35"/>
    <row r="30223" customFormat="1" x14ac:dyDescent="0.35"/>
    <row r="30224" customFormat="1" x14ac:dyDescent="0.35"/>
    <row r="30225" customFormat="1" x14ac:dyDescent="0.35"/>
    <row r="30226" customFormat="1" x14ac:dyDescent="0.35"/>
    <row r="30227" customFormat="1" x14ac:dyDescent="0.35"/>
    <row r="30228" customFormat="1" x14ac:dyDescent="0.35"/>
    <row r="30229" customFormat="1" x14ac:dyDescent="0.35"/>
    <row r="30230" customFormat="1" x14ac:dyDescent="0.35"/>
    <row r="30231" customFormat="1" x14ac:dyDescent="0.35"/>
    <row r="30232" customFormat="1" x14ac:dyDescent="0.35"/>
    <row r="30233" customFormat="1" x14ac:dyDescent="0.35"/>
    <row r="30234" customFormat="1" x14ac:dyDescent="0.35"/>
    <row r="30235" customFormat="1" x14ac:dyDescent="0.35"/>
    <row r="30236" customFormat="1" x14ac:dyDescent="0.35"/>
    <row r="30237" customFormat="1" x14ac:dyDescent="0.35"/>
    <row r="30238" customFormat="1" x14ac:dyDescent="0.35"/>
    <row r="30239" customFormat="1" x14ac:dyDescent="0.35"/>
    <row r="30240" customFormat="1" x14ac:dyDescent="0.35"/>
    <row r="30241" customFormat="1" x14ac:dyDescent="0.35"/>
    <row r="30242" customFormat="1" x14ac:dyDescent="0.35"/>
    <row r="30243" customFormat="1" x14ac:dyDescent="0.35"/>
    <row r="30244" customFormat="1" x14ac:dyDescent="0.35"/>
    <row r="30245" customFormat="1" x14ac:dyDescent="0.35"/>
    <row r="30246" customFormat="1" x14ac:dyDescent="0.35"/>
    <row r="30247" customFormat="1" x14ac:dyDescent="0.35"/>
    <row r="30248" customFormat="1" x14ac:dyDescent="0.35"/>
    <row r="30249" customFormat="1" x14ac:dyDescent="0.35"/>
    <row r="30250" customFormat="1" x14ac:dyDescent="0.35"/>
    <row r="30251" customFormat="1" x14ac:dyDescent="0.35"/>
    <row r="30252" customFormat="1" x14ac:dyDescent="0.35"/>
    <row r="30253" customFormat="1" x14ac:dyDescent="0.35"/>
    <row r="30254" customFormat="1" x14ac:dyDescent="0.35"/>
    <row r="30255" customFormat="1" x14ac:dyDescent="0.35"/>
    <row r="30256" customFormat="1" x14ac:dyDescent="0.35"/>
    <row r="30257" customFormat="1" x14ac:dyDescent="0.35"/>
    <row r="30258" customFormat="1" x14ac:dyDescent="0.35"/>
    <row r="30259" customFormat="1" x14ac:dyDescent="0.35"/>
    <row r="30260" customFormat="1" x14ac:dyDescent="0.35"/>
    <row r="30261" customFormat="1" x14ac:dyDescent="0.35"/>
    <row r="30262" customFormat="1" x14ac:dyDescent="0.35"/>
    <row r="30263" customFormat="1" x14ac:dyDescent="0.35"/>
    <row r="30264" customFormat="1" x14ac:dyDescent="0.35"/>
    <row r="30265" customFormat="1" x14ac:dyDescent="0.35"/>
    <row r="30266" customFormat="1" x14ac:dyDescent="0.35"/>
    <row r="30267" customFormat="1" x14ac:dyDescent="0.35"/>
    <row r="30268" customFormat="1" x14ac:dyDescent="0.35"/>
    <row r="30269" customFormat="1" x14ac:dyDescent="0.35"/>
    <row r="30270" customFormat="1" x14ac:dyDescent="0.35"/>
    <row r="30271" customFormat="1" x14ac:dyDescent="0.35"/>
    <row r="30272" customFormat="1" x14ac:dyDescent="0.35"/>
    <row r="30273" customFormat="1" x14ac:dyDescent="0.35"/>
    <row r="30274" customFormat="1" x14ac:dyDescent="0.35"/>
    <row r="30275" customFormat="1" x14ac:dyDescent="0.35"/>
    <row r="30276" customFormat="1" x14ac:dyDescent="0.35"/>
    <row r="30277" customFormat="1" x14ac:dyDescent="0.35"/>
    <row r="30278" customFormat="1" x14ac:dyDescent="0.35"/>
    <row r="30279" customFormat="1" x14ac:dyDescent="0.35"/>
    <row r="30280" customFormat="1" x14ac:dyDescent="0.35"/>
    <row r="30281" customFormat="1" x14ac:dyDescent="0.35"/>
    <row r="30282" customFormat="1" x14ac:dyDescent="0.35"/>
    <row r="30283" customFormat="1" x14ac:dyDescent="0.35"/>
    <row r="30284" customFormat="1" x14ac:dyDescent="0.35"/>
    <row r="30285" customFormat="1" x14ac:dyDescent="0.35"/>
    <row r="30286" customFormat="1" x14ac:dyDescent="0.35"/>
    <row r="30287" customFormat="1" x14ac:dyDescent="0.35"/>
    <row r="30288" customFormat="1" x14ac:dyDescent="0.35"/>
    <row r="30289" customFormat="1" x14ac:dyDescent="0.35"/>
    <row r="30290" customFormat="1" x14ac:dyDescent="0.35"/>
    <row r="30291" customFormat="1" x14ac:dyDescent="0.35"/>
    <row r="30292" customFormat="1" x14ac:dyDescent="0.35"/>
    <row r="30293" customFormat="1" x14ac:dyDescent="0.35"/>
    <row r="30294" customFormat="1" x14ac:dyDescent="0.35"/>
    <row r="30295" customFormat="1" x14ac:dyDescent="0.35"/>
    <row r="30296" customFormat="1" x14ac:dyDescent="0.35"/>
    <row r="30297" customFormat="1" x14ac:dyDescent="0.35"/>
    <row r="30298" customFormat="1" x14ac:dyDescent="0.35"/>
    <row r="30299" customFormat="1" x14ac:dyDescent="0.35"/>
    <row r="30300" customFormat="1" x14ac:dyDescent="0.35"/>
    <row r="30301" customFormat="1" x14ac:dyDescent="0.35"/>
    <row r="30302" customFormat="1" x14ac:dyDescent="0.35"/>
    <row r="30303" customFormat="1" x14ac:dyDescent="0.35"/>
    <row r="30304" customFormat="1" x14ac:dyDescent="0.35"/>
    <row r="30305" customFormat="1" x14ac:dyDescent="0.35"/>
    <row r="30306" customFormat="1" x14ac:dyDescent="0.35"/>
    <row r="30307" customFormat="1" x14ac:dyDescent="0.35"/>
    <row r="30308" customFormat="1" x14ac:dyDescent="0.35"/>
    <row r="30309" customFormat="1" x14ac:dyDescent="0.35"/>
    <row r="30310" customFormat="1" x14ac:dyDescent="0.35"/>
    <row r="30311" customFormat="1" x14ac:dyDescent="0.35"/>
    <row r="30312" customFormat="1" x14ac:dyDescent="0.35"/>
    <row r="30313" customFormat="1" x14ac:dyDescent="0.35"/>
    <row r="30314" customFormat="1" x14ac:dyDescent="0.35"/>
    <row r="30315" customFormat="1" x14ac:dyDescent="0.35"/>
    <row r="30316" customFormat="1" x14ac:dyDescent="0.35"/>
    <row r="30317" customFormat="1" x14ac:dyDescent="0.35"/>
    <row r="30318" customFormat="1" x14ac:dyDescent="0.35"/>
    <row r="30319" customFormat="1" x14ac:dyDescent="0.35"/>
    <row r="30320" customFormat="1" x14ac:dyDescent="0.35"/>
    <row r="30321" customFormat="1" x14ac:dyDescent="0.35"/>
    <row r="30322" customFormat="1" x14ac:dyDescent="0.35"/>
    <row r="30323" customFormat="1" x14ac:dyDescent="0.35"/>
    <row r="30324" customFormat="1" x14ac:dyDescent="0.35"/>
    <row r="30325" customFormat="1" x14ac:dyDescent="0.35"/>
    <row r="30326" customFormat="1" x14ac:dyDescent="0.35"/>
    <row r="30327" customFormat="1" x14ac:dyDescent="0.35"/>
    <row r="30328" customFormat="1" x14ac:dyDescent="0.35"/>
    <row r="30329" customFormat="1" x14ac:dyDescent="0.35"/>
    <row r="30330" customFormat="1" x14ac:dyDescent="0.35"/>
    <row r="30331" customFormat="1" x14ac:dyDescent="0.35"/>
    <row r="30332" customFormat="1" x14ac:dyDescent="0.35"/>
    <row r="30333" customFormat="1" x14ac:dyDescent="0.35"/>
    <row r="30334" customFormat="1" x14ac:dyDescent="0.35"/>
    <row r="30335" customFormat="1" x14ac:dyDescent="0.35"/>
    <row r="30336" customFormat="1" x14ac:dyDescent="0.35"/>
    <row r="30337" customFormat="1" x14ac:dyDescent="0.35"/>
    <row r="30338" customFormat="1" x14ac:dyDescent="0.35"/>
    <row r="30339" customFormat="1" x14ac:dyDescent="0.35"/>
    <row r="30340" customFormat="1" x14ac:dyDescent="0.35"/>
    <row r="30341" customFormat="1" x14ac:dyDescent="0.35"/>
    <row r="30342" customFormat="1" x14ac:dyDescent="0.35"/>
    <row r="30343" customFormat="1" x14ac:dyDescent="0.35"/>
    <row r="30344" customFormat="1" x14ac:dyDescent="0.35"/>
    <row r="30345" customFormat="1" x14ac:dyDescent="0.35"/>
    <row r="30346" customFormat="1" x14ac:dyDescent="0.35"/>
    <row r="30347" customFormat="1" x14ac:dyDescent="0.35"/>
    <row r="30348" customFormat="1" x14ac:dyDescent="0.35"/>
    <row r="30349" customFormat="1" x14ac:dyDescent="0.35"/>
    <row r="30350" customFormat="1" x14ac:dyDescent="0.35"/>
    <row r="30351" customFormat="1" x14ac:dyDescent="0.35"/>
    <row r="30352" customFormat="1" x14ac:dyDescent="0.35"/>
    <row r="30353" customFormat="1" x14ac:dyDescent="0.35"/>
    <row r="30354" customFormat="1" x14ac:dyDescent="0.35"/>
    <row r="30355" customFormat="1" x14ac:dyDescent="0.35"/>
    <row r="30356" customFormat="1" x14ac:dyDescent="0.35"/>
    <row r="30357" customFormat="1" x14ac:dyDescent="0.35"/>
    <row r="30358" customFormat="1" x14ac:dyDescent="0.35"/>
    <row r="30359" customFormat="1" x14ac:dyDescent="0.35"/>
    <row r="30360" customFormat="1" x14ac:dyDescent="0.35"/>
    <row r="30361" customFormat="1" x14ac:dyDescent="0.35"/>
    <row r="30362" customFormat="1" x14ac:dyDescent="0.35"/>
    <row r="30363" customFormat="1" x14ac:dyDescent="0.35"/>
    <row r="30364" customFormat="1" x14ac:dyDescent="0.35"/>
    <row r="30365" customFormat="1" x14ac:dyDescent="0.35"/>
    <row r="30366" customFormat="1" x14ac:dyDescent="0.35"/>
    <row r="30367" customFormat="1" x14ac:dyDescent="0.35"/>
    <row r="30368" customFormat="1" x14ac:dyDescent="0.35"/>
    <row r="30369" customFormat="1" x14ac:dyDescent="0.35"/>
    <row r="30370" customFormat="1" x14ac:dyDescent="0.35"/>
    <row r="30371" customFormat="1" x14ac:dyDescent="0.35"/>
    <row r="30372" customFormat="1" x14ac:dyDescent="0.35"/>
    <row r="30373" customFormat="1" x14ac:dyDescent="0.35"/>
    <row r="30374" customFormat="1" x14ac:dyDescent="0.35"/>
    <row r="30375" customFormat="1" x14ac:dyDescent="0.35"/>
    <row r="30376" customFormat="1" x14ac:dyDescent="0.35"/>
    <row r="30377" customFormat="1" x14ac:dyDescent="0.35"/>
    <row r="30378" customFormat="1" x14ac:dyDescent="0.35"/>
    <row r="30379" customFormat="1" x14ac:dyDescent="0.35"/>
    <row r="30380" customFormat="1" x14ac:dyDescent="0.35"/>
    <row r="30381" customFormat="1" x14ac:dyDescent="0.35"/>
    <row r="30382" customFormat="1" x14ac:dyDescent="0.35"/>
    <row r="30383" customFormat="1" x14ac:dyDescent="0.35"/>
    <row r="30384" customFormat="1" x14ac:dyDescent="0.35"/>
    <row r="30385" customFormat="1" x14ac:dyDescent="0.35"/>
    <row r="30386" customFormat="1" x14ac:dyDescent="0.35"/>
    <row r="30387" customFormat="1" x14ac:dyDescent="0.35"/>
    <row r="30388" customFormat="1" x14ac:dyDescent="0.35"/>
    <row r="30389" customFormat="1" x14ac:dyDescent="0.35"/>
    <row r="30390" customFormat="1" x14ac:dyDescent="0.35"/>
    <row r="30391" customFormat="1" x14ac:dyDescent="0.35"/>
    <row r="30392" customFormat="1" x14ac:dyDescent="0.35"/>
    <row r="30393" customFormat="1" x14ac:dyDescent="0.35"/>
    <row r="30394" customFormat="1" x14ac:dyDescent="0.35"/>
    <row r="30395" customFormat="1" x14ac:dyDescent="0.35"/>
    <row r="30396" customFormat="1" x14ac:dyDescent="0.35"/>
    <row r="30397" customFormat="1" x14ac:dyDescent="0.35"/>
    <row r="30398" customFormat="1" x14ac:dyDescent="0.35"/>
    <row r="30399" customFormat="1" x14ac:dyDescent="0.35"/>
    <row r="30400" customFormat="1" x14ac:dyDescent="0.35"/>
    <row r="30401" customFormat="1" x14ac:dyDescent="0.35"/>
    <row r="30402" customFormat="1" x14ac:dyDescent="0.35"/>
    <row r="30403" customFormat="1" x14ac:dyDescent="0.35"/>
    <row r="30404" customFormat="1" x14ac:dyDescent="0.35"/>
    <row r="30405" customFormat="1" x14ac:dyDescent="0.35"/>
    <row r="30406" customFormat="1" x14ac:dyDescent="0.35"/>
    <row r="30407" customFormat="1" x14ac:dyDescent="0.35"/>
    <row r="30408" customFormat="1" x14ac:dyDescent="0.35"/>
    <row r="30409" customFormat="1" x14ac:dyDescent="0.35"/>
    <row r="30410" customFormat="1" x14ac:dyDescent="0.35"/>
    <row r="30411" customFormat="1" x14ac:dyDescent="0.35"/>
    <row r="30412" customFormat="1" x14ac:dyDescent="0.35"/>
    <row r="30413" customFormat="1" x14ac:dyDescent="0.35"/>
    <row r="30414" customFormat="1" x14ac:dyDescent="0.35"/>
    <row r="30415" customFormat="1" x14ac:dyDescent="0.35"/>
    <row r="30416" customFormat="1" x14ac:dyDescent="0.35"/>
    <row r="30417" customFormat="1" x14ac:dyDescent="0.35"/>
    <row r="30418" customFormat="1" x14ac:dyDescent="0.35"/>
    <row r="30419" customFormat="1" x14ac:dyDescent="0.35"/>
    <row r="30420" customFormat="1" x14ac:dyDescent="0.35"/>
    <row r="30421" customFormat="1" x14ac:dyDescent="0.35"/>
    <row r="30422" customFormat="1" x14ac:dyDescent="0.35"/>
    <row r="30423" customFormat="1" x14ac:dyDescent="0.35"/>
    <row r="30424" customFormat="1" x14ac:dyDescent="0.35"/>
    <row r="30425" customFormat="1" x14ac:dyDescent="0.35"/>
    <row r="30426" customFormat="1" x14ac:dyDescent="0.35"/>
    <row r="30427" customFormat="1" x14ac:dyDescent="0.35"/>
    <row r="30428" customFormat="1" x14ac:dyDescent="0.35"/>
    <row r="30429" customFormat="1" x14ac:dyDescent="0.35"/>
    <row r="30430" customFormat="1" x14ac:dyDescent="0.35"/>
    <row r="30431" customFormat="1" x14ac:dyDescent="0.35"/>
    <row r="30432" customFormat="1" x14ac:dyDescent="0.35"/>
    <row r="30433" customFormat="1" x14ac:dyDescent="0.35"/>
    <row r="30434" customFormat="1" x14ac:dyDescent="0.35"/>
    <row r="30435" customFormat="1" x14ac:dyDescent="0.35"/>
    <row r="30436" customFormat="1" x14ac:dyDescent="0.35"/>
    <row r="30437" customFormat="1" x14ac:dyDescent="0.35"/>
    <row r="30438" customFormat="1" x14ac:dyDescent="0.35"/>
    <row r="30439" customFormat="1" x14ac:dyDescent="0.35"/>
    <row r="30440" customFormat="1" x14ac:dyDescent="0.35"/>
    <row r="30441" customFormat="1" x14ac:dyDescent="0.35"/>
    <row r="30442" customFormat="1" x14ac:dyDescent="0.35"/>
    <row r="30443" customFormat="1" x14ac:dyDescent="0.35"/>
    <row r="30444" customFormat="1" x14ac:dyDescent="0.35"/>
    <row r="30445" customFormat="1" x14ac:dyDescent="0.35"/>
    <row r="30446" customFormat="1" x14ac:dyDescent="0.35"/>
    <row r="30447" customFormat="1" x14ac:dyDescent="0.35"/>
    <row r="30448" customFormat="1" x14ac:dyDescent="0.35"/>
    <row r="30449" customFormat="1" x14ac:dyDescent="0.35"/>
    <row r="30450" customFormat="1" x14ac:dyDescent="0.35"/>
    <row r="30451" customFormat="1" x14ac:dyDescent="0.35"/>
    <row r="30452" customFormat="1" x14ac:dyDescent="0.35"/>
    <row r="30453" customFormat="1" x14ac:dyDescent="0.35"/>
    <row r="30454" customFormat="1" x14ac:dyDescent="0.35"/>
    <row r="30455" customFormat="1" x14ac:dyDescent="0.35"/>
    <row r="30456" customFormat="1" x14ac:dyDescent="0.35"/>
    <row r="30457" customFormat="1" x14ac:dyDescent="0.35"/>
    <row r="30458" customFormat="1" x14ac:dyDescent="0.35"/>
    <row r="30459" customFormat="1" x14ac:dyDescent="0.35"/>
    <row r="30460" customFormat="1" x14ac:dyDescent="0.35"/>
    <row r="30461" customFormat="1" x14ac:dyDescent="0.35"/>
    <row r="30462" customFormat="1" x14ac:dyDescent="0.35"/>
    <row r="30463" customFormat="1" x14ac:dyDescent="0.35"/>
    <row r="30464" customFormat="1" x14ac:dyDescent="0.35"/>
    <row r="30465" customFormat="1" x14ac:dyDescent="0.35"/>
    <row r="30466" customFormat="1" x14ac:dyDescent="0.35"/>
    <row r="30467" customFormat="1" x14ac:dyDescent="0.35"/>
    <row r="30468" customFormat="1" x14ac:dyDescent="0.35"/>
    <row r="30469" customFormat="1" x14ac:dyDescent="0.35"/>
    <row r="30470" customFormat="1" x14ac:dyDescent="0.35"/>
    <row r="30471" customFormat="1" x14ac:dyDescent="0.35"/>
    <row r="30472" customFormat="1" x14ac:dyDescent="0.35"/>
    <row r="30473" customFormat="1" x14ac:dyDescent="0.35"/>
    <row r="30474" customFormat="1" x14ac:dyDescent="0.35"/>
    <row r="30475" customFormat="1" x14ac:dyDescent="0.35"/>
    <row r="30476" customFormat="1" x14ac:dyDescent="0.35"/>
    <row r="30477" customFormat="1" x14ac:dyDescent="0.35"/>
    <row r="30478" customFormat="1" x14ac:dyDescent="0.35"/>
    <row r="30479" customFormat="1" x14ac:dyDescent="0.35"/>
    <row r="30480" customFormat="1" x14ac:dyDescent="0.35"/>
    <row r="30481" customFormat="1" x14ac:dyDescent="0.35"/>
    <row r="30482" customFormat="1" x14ac:dyDescent="0.35"/>
    <row r="30483" customFormat="1" x14ac:dyDescent="0.35"/>
    <row r="30484" customFormat="1" x14ac:dyDescent="0.35"/>
    <row r="30485" customFormat="1" x14ac:dyDescent="0.35"/>
    <row r="30486" customFormat="1" x14ac:dyDescent="0.35"/>
    <row r="30487" customFormat="1" x14ac:dyDescent="0.35"/>
    <row r="30488" customFormat="1" x14ac:dyDescent="0.35"/>
    <row r="30489" customFormat="1" x14ac:dyDescent="0.35"/>
    <row r="30490" customFormat="1" x14ac:dyDescent="0.35"/>
    <row r="30491" customFormat="1" x14ac:dyDescent="0.35"/>
    <row r="30492" customFormat="1" x14ac:dyDescent="0.35"/>
    <row r="30493" customFormat="1" x14ac:dyDescent="0.35"/>
    <row r="30494" customFormat="1" x14ac:dyDescent="0.35"/>
    <row r="30495" customFormat="1" x14ac:dyDescent="0.35"/>
    <row r="30496" customFormat="1" x14ac:dyDescent="0.35"/>
    <row r="30497" customFormat="1" x14ac:dyDescent="0.35"/>
    <row r="30498" customFormat="1" x14ac:dyDescent="0.35"/>
    <row r="30499" customFormat="1" x14ac:dyDescent="0.35"/>
    <row r="30500" customFormat="1" x14ac:dyDescent="0.35"/>
    <row r="30501" customFormat="1" x14ac:dyDescent="0.35"/>
    <row r="30502" customFormat="1" x14ac:dyDescent="0.35"/>
    <row r="30503" customFormat="1" x14ac:dyDescent="0.35"/>
    <row r="30504" customFormat="1" x14ac:dyDescent="0.35"/>
    <row r="30505" customFormat="1" x14ac:dyDescent="0.35"/>
    <row r="30506" customFormat="1" x14ac:dyDescent="0.35"/>
    <row r="30507" customFormat="1" x14ac:dyDescent="0.35"/>
    <row r="30508" customFormat="1" x14ac:dyDescent="0.35"/>
    <row r="30509" customFormat="1" x14ac:dyDescent="0.35"/>
    <row r="30510" customFormat="1" x14ac:dyDescent="0.35"/>
    <row r="30511" customFormat="1" x14ac:dyDescent="0.35"/>
    <row r="30512" customFormat="1" x14ac:dyDescent="0.35"/>
    <row r="30513" customFormat="1" x14ac:dyDescent="0.35"/>
    <row r="30514" customFormat="1" x14ac:dyDescent="0.35"/>
    <row r="30515" customFormat="1" x14ac:dyDescent="0.35"/>
    <row r="30516" customFormat="1" x14ac:dyDescent="0.35"/>
    <row r="30517" customFormat="1" x14ac:dyDescent="0.35"/>
    <row r="30518" customFormat="1" x14ac:dyDescent="0.35"/>
    <row r="30519" customFormat="1" x14ac:dyDescent="0.35"/>
    <row r="30520" customFormat="1" x14ac:dyDescent="0.35"/>
    <row r="30521" customFormat="1" x14ac:dyDescent="0.35"/>
    <row r="30522" customFormat="1" x14ac:dyDescent="0.35"/>
    <row r="30523" customFormat="1" x14ac:dyDescent="0.35"/>
    <row r="30524" customFormat="1" x14ac:dyDescent="0.35"/>
    <row r="30525" customFormat="1" x14ac:dyDescent="0.35"/>
    <row r="30526" customFormat="1" x14ac:dyDescent="0.35"/>
    <row r="30527" customFormat="1" x14ac:dyDescent="0.35"/>
    <row r="30528" customFormat="1" x14ac:dyDescent="0.35"/>
    <row r="30529" customFormat="1" x14ac:dyDescent="0.35"/>
    <row r="30530" customFormat="1" x14ac:dyDescent="0.35"/>
    <row r="30531" customFormat="1" x14ac:dyDescent="0.35"/>
    <row r="30532" customFormat="1" x14ac:dyDescent="0.35"/>
    <row r="30533" customFormat="1" x14ac:dyDescent="0.35"/>
    <row r="30534" customFormat="1" x14ac:dyDescent="0.35"/>
    <row r="30535" customFormat="1" x14ac:dyDescent="0.35"/>
    <row r="30536" customFormat="1" x14ac:dyDescent="0.35"/>
    <row r="30537" customFormat="1" x14ac:dyDescent="0.35"/>
    <row r="30538" customFormat="1" x14ac:dyDescent="0.35"/>
    <row r="30539" customFormat="1" x14ac:dyDescent="0.35"/>
    <row r="30540" customFormat="1" x14ac:dyDescent="0.35"/>
    <row r="30541" customFormat="1" x14ac:dyDescent="0.35"/>
    <row r="30542" customFormat="1" x14ac:dyDescent="0.35"/>
    <row r="30543" customFormat="1" x14ac:dyDescent="0.35"/>
    <row r="30544" customFormat="1" x14ac:dyDescent="0.35"/>
    <row r="30545" customFormat="1" x14ac:dyDescent="0.35"/>
    <row r="30546" customFormat="1" x14ac:dyDescent="0.35"/>
    <row r="30547" customFormat="1" x14ac:dyDescent="0.35"/>
    <row r="30548" customFormat="1" x14ac:dyDescent="0.35"/>
    <row r="30549" customFormat="1" x14ac:dyDescent="0.35"/>
    <row r="30550" customFormat="1" x14ac:dyDescent="0.35"/>
    <row r="30551" customFormat="1" x14ac:dyDescent="0.35"/>
    <row r="30552" customFormat="1" x14ac:dyDescent="0.35"/>
    <row r="30553" customFormat="1" x14ac:dyDescent="0.35"/>
    <row r="30554" customFormat="1" x14ac:dyDescent="0.35"/>
    <row r="30555" customFormat="1" x14ac:dyDescent="0.35"/>
    <row r="30556" customFormat="1" x14ac:dyDescent="0.35"/>
    <row r="30557" customFormat="1" x14ac:dyDescent="0.35"/>
    <row r="30558" customFormat="1" x14ac:dyDescent="0.35"/>
    <row r="30559" customFormat="1" x14ac:dyDescent="0.35"/>
    <row r="30560" customFormat="1" x14ac:dyDescent="0.35"/>
    <row r="30561" customFormat="1" x14ac:dyDescent="0.35"/>
    <row r="30562" customFormat="1" x14ac:dyDescent="0.35"/>
    <row r="30563" customFormat="1" x14ac:dyDescent="0.35"/>
    <row r="30564" customFormat="1" x14ac:dyDescent="0.35"/>
    <row r="30565" customFormat="1" x14ac:dyDescent="0.35"/>
    <row r="30566" customFormat="1" x14ac:dyDescent="0.35"/>
    <row r="30567" customFormat="1" x14ac:dyDescent="0.35"/>
    <row r="30568" customFormat="1" x14ac:dyDescent="0.35"/>
    <row r="30569" customFormat="1" x14ac:dyDescent="0.35"/>
    <row r="30570" customFormat="1" x14ac:dyDescent="0.35"/>
    <row r="30571" customFormat="1" x14ac:dyDescent="0.35"/>
    <row r="30572" customFormat="1" x14ac:dyDescent="0.35"/>
    <row r="30573" customFormat="1" x14ac:dyDescent="0.35"/>
    <row r="30574" customFormat="1" x14ac:dyDescent="0.35"/>
    <row r="30575" customFormat="1" x14ac:dyDescent="0.35"/>
    <row r="30576" customFormat="1" x14ac:dyDescent="0.35"/>
    <row r="30577" customFormat="1" x14ac:dyDescent="0.35"/>
    <row r="30578" customFormat="1" x14ac:dyDescent="0.35"/>
    <row r="30579" customFormat="1" x14ac:dyDescent="0.35"/>
    <row r="30580" customFormat="1" x14ac:dyDescent="0.35"/>
    <row r="30581" customFormat="1" x14ac:dyDescent="0.35"/>
    <row r="30582" customFormat="1" x14ac:dyDescent="0.35"/>
    <row r="30583" customFormat="1" x14ac:dyDescent="0.35"/>
    <row r="30584" customFormat="1" x14ac:dyDescent="0.35"/>
    <row r="30585" customFormat="1" x14ac:dyDescent="0.35"/>
    <row r="30586" customFormat="1" x14ac:dyDescent="0.35"/>
    <row r="30587" customFormat="1" x14ac:dyDescent="0.35"/>
    <row r="30588" customFormat="1" x14ac:dyDescent="0.35"/>
    <row r="30589" customFormat="1" x14ac:dyDescent="0.35"/>
    <row r="30590" customFormat="1" x14ac:dyDescent="0.35"/>
    <row r="30591" customFormat="1" x14ac:dyDescent="0.35"/>
    <row r="30592" customFormat="1" x14ac:dyDescent="0.35"/>
    <row r="30593" customFormat="1" x14ac:dyDescent="0.35"/>
    <row r="30594" customFormat="1" x14ac:dyDescent="0.35"/>
    <row r="30595" customFormat="1" x14ac:dyDescent="0.35"/>
    <row r="30596" customFormat="1" x14ac:dyDescent="0.35"/>
    <row r="30597" customFormat="1" x14ac:dyDescent="0.35"/>
    <row r="30598" customFormat="1" x14ac:dyDescent="0.35"/>
    <row r="30599" customFormat="1" x14ac:dyDescent="0.35"/>
    <row r="30600" customFormat="1" x14ac:dyDescent="0.35"/>
    <row r="30601" customFormat="1" x14ac:dyDescent="0.35"/>
    <row r="30602" customFormat="1" x14ac:dyDescent="0.35"/>
    <row r="30603" customFormat="1" x14ac:dyDescent="0.35"/>
    <row r="30604" customFormat="1" x14ac:dyDescent="0.35"/>
    <row r="30605" customFormat="1" x14ac:dyDescent="0.35"/>
    <row r="30606" customFormat="1" x14ac:dyDescent="0.35"/>
    <row r="30607" customFormat="1" x14ac:dyDescent="0.35"/>
    <row r="30608" customFormat="1" x14ac:dyDescent="0.35"/>
    <row r="30609" customFormat="1" x14ac:dyDescent="0.35"/>
    <row r="30610" customFormat="1" x14ac:dyDescent="0.35"/>
    <row r="30611" customFormat="1" x14ac:dyDescent="0.35"/>
    <row r="30612" customFormat="1" x14ac:dyDescent="0.35"/>
    <row r="30613" customFormat="1" x14ac:dyDescent="0.35"/>
    <row r="30614" customFormat="1" x14ac:dyDescent="0.35"/>
    <row r="30615" customFormat="1" x14ac:dyDescent="0.35"/>
    <row r="30616" customFormat="1" x14ac:dyDescent="0.35"/>
    <row r="30617" customFormat="1" x14ac:dyDescent="0.35"/>
    <row r="30618" customFormat="1" x14ac:dyDescent="0.35"/>
    <row r="30619" customFormat="1" x14ac:dyDescent="0.35"/>
    <row r="30620" customFormat="1" x14ac:dyDescent="0.35"/>
    <row r="30621" customFormat="1" x14ac:dyDescent="0.35"/>
    <row r="30622" customFormat="1" x14ac:dyDescent="0.35"/>
    <row r="30623" customFormat="1" x14ac:dyDescent="0.35"/>
    <row r="30624" customFormat="1" x14ac:dyDescent="0.35"/>
    <row r="30625" customFormat="1" x14ac:dyDescent="0.35"/>
    <row r="30626" customFormat="1" x14ac:dyDescent="0.35"/>
    <row r="30627" customFormat="1" x14ac:dyDescent="0.35"/>
    <row r="30628" customFormat="1" x14ac:dyDescent="0.35"/>
    <row r="30629" customFormat="1" x14ac:dyDescent="0.35"/>
    <row r="30630" customFormat="1" x14ac:dyDescent="0.35"/>
    <row r="30631" customFormat="1" x14ac:dyDescent="0.35"/>
    <row r="30632" customFormat="1" x14ac:dyDescent="0.35"/>
    <row r="30633" customFormat="1" x14ac:dyDescent="0.35"/>
    <row r="30634" customFormat="1" x14ac:dyDescent="0.35"/>
    <row r="30635" customFormat="1" x14ac:dyDescent="0.35"/>
    <row r="30636" customFormat="1" x14ac:dyDescent="0.35"/>
    <row r="30637" customFormat="1" x14ac:dyDescent="0.35"/>
    <row r="30638" customFormat="1" x14ac:dyDescent="0.35"/>
    <row r="30639" customFormat="1" x14ac:dyDescent="0.35"/>
    <row r="30640" customFormat="1" x14ac:dyDescent="0.35"/>
    <row r="30641" customFormat="1" x14ac:dyDescent="0.35"/>
    <row r="30642" customFormat="1" x14ac:dyDescent="0.35"/>
    <row r="30643" customFormat="1" x14ac:dyDescent="0.35"/>
    <row r="30644" customFormat="1" x14ac:dyDescent="0.35"/>
    <row r="30645" customFormat="1" x14ac:dyDescent="0.35"/>
    <row r="30646" customFormat="1" x14ac:dyDescent="0.35"/>
    <row r="30647" customFormat="1" x14ac:dyDescent="0.35"/>
    <row r="30648" customFormat="1" x14ac:dyDescent="0.35"/>
    <row r="30649" customFormat="1" x14ac:dyDescent="0.35"/>
    <row r="30650" customFormat="1" x14ac:dyDescent="0.35"/>
    <row r="30651" customFormat="1" x14ac:dyDescent="0.35"/>
    <row r="30652" customFormat="1" x14ac:dyDescent="0.35"/>
    <row r="30653" customFormat="1" x14ac:dyDescent="0.35"/>
    <row r="30654" customFormat="1" x14ac:dyDescent="0.35"/>
    <row r="30655" customFormat="1" x14ac:dyDescent="0.35"/>
    <row r="30656" customFormat="1" x14ac:dyDescent="0.35"/>
    <row r="30657" customFormat="1" x14ac:dyDescent="0.35"/>
    <row r="30658" customFormat="1" x14ac:dyDescent="0.35"/>
    <row r="30659" customFormat="1" x14ac:dyDescent="0.35"/>
    <row r="30660" customFormat="1" x14ac:dyDescent="0.35"/>
    <row r="30661" customFormat="1" x14ac:dyDescent="0.35"/>
    <row r="30662" customFormat="1" x14ac:dyDescent="0.35"/>
    <row r="30663" customFormat="1" x14ac:dyDescent="0.35"/>
    <row r="30664" customFormat="1" x14ac:dyDescent="0.35"/>
    <row r="30665" customFormat="1" x14ac:dyDescent="0.35"/>
    <row r="30666" customFormat="1" x14ac:dyDescent="0.35"/>
    <row r="30667" customFormat="1" x14ac:dyDescent="0.35"/>
    <row r="30668" customFormat="1" x14ac:dyDescent="0.35"/>
    <row r="30669" customFormat="1" x14ac:dyDescent="0.35"/>
    <row r="30670" customFormat="1" x14ac:dyDescent="0.35"/>
    <row r="30671" customFormat="1" x14ac:dyDescent="0.35"/>
    <row r="30672" customFormat="1" x14ac:dyDescent="0.35"/>
    <row r="30673" customFormat="1" x14ac:dyDescent="0.35"/>
    <row r="30674" customFormat="1" x14ac:dyDescent="0.35"/>
    <row r="30675" customFormat="1" x14ac:dyDescent="0.35"/>
    <row r="30676" customFormat="1" x14ac:dyDescent="0.35"/>
    <row r="30677" customFormat="1" x14ac:dyDescent="0.35"/>
    <row r="30678" customFormat="1" x14ac:dyDescent="0.35"/>
    <row r="30679" customFormat="1" x14ac:dyDescent="0.35"/>
    <row r="30680" customFormat="1" x14ac:dyDescent="0.35"/>
    <row r="30681" customFormat="1" x14ac:dyDescent="0.35"/>
    <row r="30682" customFormat="1" x14ac:dyDescent="0.35"/>
    <row r="30683" customFormat="1" x14ac:dyDescent="0.35"/>
    <row r="30684" customFormat="1" x14ac:dyDescent="0.35"/>
    <row r="30685" customFormat="1" x14ac:dyDescent="0.35"/>
    <row r="30686" customFormat="1" x14ac:dyDescent="0.35"/>
    <row r="30687" customFormat="1" x14ac:dyDescent="0.35"/>
    <row r="30688" customFormat="1" x14ac:dyDescent="0.35"/>
    <row r="30689" customFormat="1" x14ac:dyDescent="0.35"/>
    <row r="30690" customFormat="1" x14ac:dyDescent="0.35"/>
    <row r="30691" customFormat="1" x14ac:dyDescent="0.35"/>
    <row r="30692" customFormat="1" x14ac:dyDescent="0.35"/>
    <row r="30693" customFormat="1" x14ac:dyDescent="0.35"/>
    <row r="30694" customFormat="1" x14ac:dyDescent="0.35"/>
    <row r="30695" customFormat="1" x14ac:dyDescent="0.35"/>
    <row r="30696" customFormat="1" x14ac:dyDescent="0.35"/>
    <row r="30697" customFormat="1" x14ac:dyDescent="0.35"/>
    <row r="30698" customFormat="1" x14ac:dyDescent="0.35"/>
    <row r="30699" customFormat="1" x14ac:dyDescent="0.35"/>
    <row r="30700" customFormat="1" x14ac:dyDescent="0.35"/>
    <row r="30701" customFormat="1" x14ac:dyDescent="0.35"/>
    <row r="30702" customFormat="1" x14ac:dyDescent="0.35"/>
    <row r="30703" customFormat="1" x14ac:dyDescent="0.35"/>
    <row r="30704" customFormat="1" x14ac:dyDescent="0.35"/>
    <row r="30705" customFormat="1" x14ac:dyDescent="0.35"/>
    <row r="30706" customFormat="1" x14ac:dyDescent="0.35"/>
    <row r="30707" customFormat="1" x14ac:dyDescent="0.35"/>
    <row r="30708" customFormat="1" x14ac:dyDescent="0.35"/>
    <row r="30709" customFormat="1" x14ac:dyDescent="0.35"/>
    <row r="30710" customFormat="1" x14ac:dyDescent="0.35"/>
    <row r="30711" customFormat="1" x14ac:dyDescent="0.35"/>
    <row r="30712" customFormat="1" x14ac:dyDescent="0.35"/>
    <row r="30713" customFormat="1" x14ac:dyDescent="0.35"/>
    <row r="30714" customFormat="1" x14ac:dyDescent="0.35"/>
    <row r="30715" customFormat="1" x14ac:dyDescent="0.35"/>
    <row r="30716" customFormat="1" x14ac:dyDescent="0.35"/>
    <row r="30717" customFormat="1" x14ac:dyDescent="0.35"/>
    <row r="30718" customFormat="1" x14ac:dyDescent="0.35"/>
    <row r="30719" customFormat="1" x14ac:dyDescent="0.35"/>
    <row r="30720" customFormat="1" x14ac:dyDescent="0.35"/>
    <row r="30721" customFormat="1" x14ac:dyDescent="0.35"/>
    <row r="30722" customFormat="1" x14ac:dyDescent="0.35"/>
    <row r="30723" customFormat="1" x14ac:dyDescent="0.35"/>
    <row r="30724" customFormat="1" x14ac:dyDescent="0.35"/>
    <row r="30725" customFormat="1" x14ac:dyDescent="0.35"/>
    <row r="30726" customFormat="1" x14ac:dyDescent="0.35"/>
    <row r="30727" customFormat="1" x14ac:dyDescent="0.35"/>
    <row r="30728" customFormat="1" x14ac:dyDescent="0.35"/>
    <row r="30729" customFormat="1" x14ac:dyDescent="0.35"/>
    <row r="30730" customFormat="1" x14ac:dyDescent="0.35"/>
    <row r="30731" customFormat="1" x14ac:dyDescent="0.35"/>
    <row r="30732" customFormat="1" x14ac:dyDescent="0.35"/>
    <row r="30733" customFormat="1" x14ac:dyDescent="0.35"/>
    <row r="30734" customFormat="1" x14ac:dyDescent="0.35"/>
    <row r="30735" customFormat="1" x14ac:dyDescent="0.35"/>
    <row r="30736" customFormat="1" x14ac:dyDescent="0.35"/>
    <row r="30737" customFormat="1" x14ac:dyDescent="0.35"/>
    <row r="30738" customFormat="1" x14ac:dyDescent="0.35"/>
    <row r="30739" customFormat="1" x14ac:dyDescent="0.35"/>
    <row r="30740" customFormat="1" x14ac:dyDescent="0.35"/>
    <row r="30741" customFormat="1" x14ac:dyDescent="0.35"/>
    <row r="30742" customFormat="1" x14ac:dyDescent="0.35"/>
    <row r="30743" customFormat="1" x14ac:dyDescent="0.35"/>
    <row r="30744" customFormat="1" x14ac:dyDescent="0.35"/>
    <row r="30745" customFormat="1" x14ac:dyDescent="0.35"/>
    <row r="30746" customFormat="1" x14ac:dyDescent="0.35"/>
    <row r="30747" customFormat="1" x14ac:dyDescent="0.35"/>
    <row r="30748" customFormat="1" x14ac:dyDescent="0.35"/>
    <row r="30749" customFormat="1" x14ac:dyDescent="0.35"/>
    <row r="30750" customFormat="1" x14ac:dyDescent="0.35"/>
    <row r="30751" customFormat="1" x14ac:dyDescent="0.35"/>
    <row r="30752" customFormat="1" x14ac:dyDescent="0.35"/>
    <row r="30753" customFormat="1" x14ac:dyDescent="0.35"/>
    <row r="30754" customFormat="1" x14ac:dyDescent="0.35"/>
    <row r="30755" customFormat="1" x14ac:dyDescent="0.35"/>
    <row r="30756" customFormat="1" x14ac:dyDescent="0.35"/>
    <row r="30757" customFormat="1" x14ac:dyDescent="0.35"/>
    <row r="30758" customFormat="1" x14ac:dyDescent="0.35"/>
    <row r="30759" customFormat="1" x14ac:dyDescent="0.35"/>
    <row r="30760" customFormat="1" x14ac:dyDescent="0.35"/>
    <row r="30761" customFormat="1" x14ac:dyDescent="0.35"/>
    <row r="30762" customFormat="1" x14ac:dyDescent="0.35"/>
    <row r="30763" customFormat="1" x14ac:dyDescent="0.35"/>
    <row r="30764" customFormat="1" x14ac:dyDescent="0.35"/>
    <row r="30765" customFormat="1" x14ac:dyDescent="0.35"/>
    <row r="30766" customFormat="1" x14ac:dyDescent="0.35"/>
    <row r="30767" customFormat="1" x14ac:dyDescent="0.35"/>
    <row r="30768" customFormat="1" x14ac:dyDescent="0.35"/>
    <row r="30769" customFormat="1" x14ac:dyDescent="0.35"/>
    <row r="30770" customFormat="1" x14ac:dyDescent="0.35"/>
    <row r="30771" customFormat="1" x14ac:dyDescent="0.35"/>
    <row r="30772" customFormat="1" x14ac:dyDescent="0.35"/>
    <row r="30773" customFormat="1" x14ac:dyDescent="0.35"/>
    <row r="30774" customFormat="1" x14ac:dyDescent="0.35"/>
    <row r="30775" customFormat="1" x14ac:dyDescent="0.35"/>
    <row r="30776" customFormat="1" x14ac:dyDescent="0.35"/>
    <row r="30777" customFormat="1" x14ac:dyDescent="0.35"/>
    <row r="30778" customFormat="1" x14ac:dyDescent="0.35"/>
    <row r="30779" customFormat="1" x14ac:dyDescent="0.35"/>
    <row r="30780" customFormat="1" x14ac:dyDescent="0.35"/>
    <row r="30781" customFormat="1" x14ac:dyDescent="0.35"/>
    <row r="30782" customFormat="1" x14ac:dyDescent="0.35"/>
    <row r="30783" customFormat="1" x14ac:dyDescent="0.35"/>
    <row r="30784" customFormat="1" x14ac:dyDescent="0.35"/>
    <row r="30785" customFormat="1" x14ac:dyDescent="0.35"/>
    <row r="30786" customFormat="1" x14ac:dyDescent="0.35"/>
    <row r="30787" customFormat="1" x14ac:dyDescent="0.35"/>
    <row r="30788" customFormat="1" x14ac:dyDescent="0.35"/>
    <row r="30789" customFormat="1" x14ac:dyDescent="0.35"/>
    <row r="30790" customFormat="1" x14ac:dyDescent="0.35"/>
    <row r="30791" customFormat="1" x14ac:dyDescent="0.35"/>
    <row r="30792" customFormat="1" x14ac:dyDescent="0.35"/>
    <row r="30793" customFormat="1" x14ac:dyDescent="0.35"/>
    <row r="30794" customFormat="1" x14ac:dyDescent="0.35"/>
    <row r="30795" customFormat="1" x14ac:dyDescent="0.35"/>
    <row r="30796" customFormat="1" x14ac:dyDescent="0.35"/>
    <row r="30797" customFormat="1" x14ac:dyDescent="0.35"/>
    <row r="30798" customFormat="1" x14ac:dyDescent="0.35"/>
    <row r="30799" customFormat="1" x14ac:dyDescent="0.35"/>
    <row r="30800" customFormat="1" x14ac:dyDescent="0.35"/>
    <row r="30801" customFormat="1" x14ac:dyDescent="0.35"/>
    <row r="30802" customFormat="1" x14ac:dyDescent="0.35"/>
    <row r="30803" customFormat="1" x14ac:dyDescent="0.35"/>
    <row r="30804" customFormat="1" x14ac:dyDescent="0.35"/>
    <row r="30805" customFormat="1" x14ac:dyDescent="0.35"/>
    <row r="30806" customFormat="1" x14ac:dyDescent="0.35"/>
    <row r="30807" customFormat="1" x14ac:dyDescent="0.35"/>
    <row r="30808" customFormat="1" x14ac:dyDescent="0.35"/>
    <row r="30809" customFormat="1" x14ac:dyDescent="0.35"/>
    <row r="30810" customFormat="1" x14ac:dyDescent="0.35"/>
    <row r="30811" customFormat="1" x14ac:dyDescent="0.35"/>
    <row r="30812" customFormat="1" x14ac:dyDescent="0.35"/>
    <row r="30813" customFormat="1" x14ac:dyDescent="0.35"/>
    <row r="30814" customFormat="1" x14ac:dyDescent="0.35"/>
    <row r="30815" customFormat="1" x14ac:dyDescent="0.35"/>
    <row r="30816" customFormat="1" x14ac:dyDescent="0.35"/>
    <row r="30817" customFormat="1" x14ac:dyDescent="0.35"/>
    <row r="30818" customFormat="1" x14ac:dyDescent="0.35"/>
    <row r="30819" customFormat="1" x14ac:dyDescent="0.35"/>
    <row r="30820" customFormat="1" x14ac:dyDescent="0.35"/>
    <row r="30821" customFormat="1" x14ac:dyDescent="0.35"/>
    <row r="30822" customFormat="1" x14ac:dyDescent="0.35"/>
    <row r="30823" customFormat="1" x14ac:dyDescent="0.35"/>
    <row r="30824" customFormat="1" x14ac:dyDescent="0.35"/>
    <row r="30825" customFormat="1" x14ac:dyDescent="0.35"/>
    <row r="30826" customFormat="1" x14ac:dyDescent="0.35"/>
    <row r="30827" customFormat="1" x14ac:dyDescent="0.35"/>
    <row r="30828" customFormat="1" x14ac:dyDescent="0.35"/>
    <row r="30829" customFormat="1" x14ac:dyDescent="0.35"/>
    <row r="30830" customFormat="1" x14ac:dyDescent="0.35"/>
    <row r="30831" customFormat="1" x14ac:dyDescent="0.35"/>
    <row r="30832" customFormat="1" x14ac:dyDescent="0.35"/>
    <row r="30833" customFormat="1" x14ac:dyDescent="0.35"/>
    <row r="30834" customFormat="1" x14ac:dyDescent="0.35"/>
    <row r="30835" customFormat="1" x14ac:dyDescent="0.35"/>
    <row r="30836" customFormat="1" x14ac:dyDescent="0.35"/>
    <row r="30837" customFormat="1" x14ac:dyDescent="0.35"/>
    <row r="30838" customFormat="1" x14ac:dyDescent="0.35"/>
    <row r="30839" customFormat="1" x14ac:dyDescent="0.35"/>
    <row r="30840" customFormat="1" x14ac:dyDescent="0.35"/>
    <row r="30841" customFormat="1" x14ac:dyDescent="0.35"/>
    <row r="30842" customFormat="1" x14ac:dyDescent="0.35"/>
    <row r="30843" customFormat="1" x14ac:dyDescent="0.35"/>
    <row r="30844" customFormat="1" x14ac:dyDescent="0.35"/>
    <row r="30845" customFormat="1" x14ac:dyDescent="0.35"/>
    <row r="30846" customFormat="1" x14ac:dyDescent="0.35"/>
    <row r="30847" customFormat="1" x14ac:dyDescent="0.35"/>
    <row r="30848" customFormat="1" x14ac:dyDescent="0.35"/>
    <row r="30849" customFormat="1" x14ac:dyDescent="0.35"/>
    <row r="30850" customFormat="1" x14ac:dyDescent="0.35"/>
    <row r="30851" customFormat="1" x14ac:dyDescent="0.35"/>
    <row r="30852" customFormat="1" x14ac:dyDescent="0.35"/>
    <row r="30853" customFormat="1" x14ac:dyDescent="0.35"/>
    <row r="30854" customFormat="1" x14ac:dyDescent="0.35"/>
    <row r="30855" customFormat="1" x14ac:dyDescent="0.35"/>
    <row r="30856" customFormat="1" x14ac:dyDescent="0.35"/>
    <row r="30857" customFormat="1" x14ac:dyDescent="0.35"/>
    <row r="30858" customFormat="1" x14ac:dyDescent="0.35"/>
    <row r="30859" customFormat="1" x14ac:dyDescent="0.35"/>
    <row r="30860" customFormat="1" x14ac:dyDescent="0.35"/>
    <row r="30861" customFormat="1" x14ac:dyDescent="0.35"/>
    <row r="30862" customFormat="1" x14ac:dyDescent="0.35"/>
    <row r="30863" customFormat="1" x14ac:dyDescent="0.35"/>
    <row r="30864" customFormat="1" x14ac:dyDescent="0.35"/>
    <row r="30865" customFormat="1" x14ac:dyDescent="0.35"/>
    <row r="30866" customFormat="1" x14ac:dyDescent="0.35"/>
    <row r="30867" customFormat="1" x14ac:dyDescent="0.35"/>
    <row r="30868" customFormat="1" x14ac:dyDescent="0.35"/>
    <row r="30869" customFormat="1" x14ac:dyDescent="0.35"/>
    <row r="30870" customFormat="1" x14ac:dyDescent="0.35"/>
    <row r="30871" customFormat="1" x14ac:dyDescent="0.35"/>
    <row r="30872" customFormat="1" x14ac:dyDescent="0.35"/>
    <row r="30873" customFormat="1" x14ac:dyDescent="0.35"/>
    <row r="30874" customFormat="1" x14ac:dyDescent="0.35"/>
    <row r="30875" customFormat="1" x14ac:dyDescent="0.35"/>
    <row r="30876" customFormat="1" x14ac:dyDescent="0.35"/>
    <row r="30877" customFormat="1" x14ac:dyDescent="0.35"/>
    <row r="30878" customFormat="1" x14ac:dyDescent="0.35"/>
    <row r="30879" customFormat="1" x14ac:dyDescent="0.35"/>
    <row r="30880" customFormat="1" x14ac:dyDescent="0.35"/>
    <row r="30881" customFormat="1" x14ac:dyDescent="0.35"/>
    <row r="30882" customFormat="1" x14ac:dyDescent="0.35"/>
    <row r="30883" customFormat="1" x14ac:dyDescent="0.35"/>
    <row r="30884" customFormat="1" x14ac:dyDescent="0.35"/>
    <row r="30885" customFormat="1" x14ac:dyDescent="0.35"/>
    <row r="30886" customFormat="1" x14ac:dyDescent="0.35"/>
    <row r="30887" customFormat="1" x14ac:dyDescent="0.35"/>
    <row r="30888" customFormat="1" x14ac:dyDescent="0.35"/>
    <row r="30889" customFormat="1" x14ac:dyDescent="0.35"/>
    <row r="30890" customFormat="1" x14ac:dyDescent="0.35"/>
    <row r="30891" customFormat="1" x14ac:dyDescent="0.35"/>
    <row r="30892" customFormat="1" x14ac:dyDescent="0.35"/>
    <row r="30893" customFormat="1" x14ac:dyDescent="0.35"/>
    <row r="30894" customFormat="1" x14ac:dyDescent="0.35"/>
    <row r="30895" customFormat="1" x14ac:dyDescent="0.35"/>
    <row r="30896" customFormat="1" x14ac:dyDescent="0.35"/>
    <row r="30897" customFormat="1" x14ac:dyDescent="0.35"/>
    <row r="30898" customFormat="1" x14ac:dyDescent="0.35"/>
    <row r="30899" customFormat="1" x14ac:dyDescent="0.35"/>
    <row r="30900" customFormat="1" x14ac:dyDescent="0.35"/>
    <row r="30901" customFormat="1" x14ac:dyDescent="0.35"/>
    <row r="30902" customFormat="1" x14ac:dyDescent="0.35"/>
    <row r="30903" customFormat="1" x14ac:dyDescent="0.35"/>
    <row r="30904" customFormat="1" x14ac:dyDescent="0.35"/>
    <row r="30905" customFormat="1" x14ac:dyDescent="0.35"/>
    <row r="30906" customFormat="1" x14ac:dyDescent="0.35"/>
    <row r="30907" customFormat="1" x14ac:dyDescent="0.35"/>
    <row r="30908" customFormat="1" x14ac:dyDescent="0.35"/>
    <row r="30909" customFormat="1" x14ac:dyDescent="0.35"/>
    <row r="30910" customFormat="1" x14ac:dyDescent="0.35"/>
    <row r="30911" customFormat="1" x14ac:dyDescent="0.35"/>
    <row r="30912" customFormat="1" x14ac:dyDescent="0.35"/>
    <row r="30913" customFormat="1" x14ac:dyDescent="0.35"/>
    <row r="30914" customFormat="1" x14ac:dyDescent="0.35"/>
    <row r="30915" customFormat="1" x14ac:dyDescent="0.35"/>
    <row r="30916" customFormat="1" x14ac:dyDescent="0.35"/>
    <row r="30917" customFormat="1" x14ac:dyDescent="0.35"/>
    <row r="30918" customFormat="1" x14ac:dyDescent="0.35"/>
    <row r="30919" customFormat="1" x14ac:dyDescent="0.35"/>
    <row r="30920" customFormat="1" x14ac:dyDescent="0.35"/>
    <row r="30921" customFormat="1" x14ac:dyDescent="0.35"/>
    <row r="30922" customFormat="1" x14ac:dyDescent="0.35"/>
    <row r="30923" customFormat="1" x14ac:dyDescent="0.35"/>
    <row r="30924" customFormat="1" x14ac:dyDescent="0.35"/>
    <row r="30925" customFormat="1" x14ac:dyDescent="0.35"/>
    <row r="30926" customFormat="1" x14ac:dyDescent="0.35"/>
    <row r="30927" customFormat="1" x14ac:dyDescent="0.35"/>
    <row r="30928" customFormat="1" x14ac:dyDescent="0.35"/>
    <row r="30929" customFormat="1" x14ac:dyDescent="0.35"/>
    <row r="30930" customFormat="1" x14ac:dyDescent="0.35"/>
    <row r="30931" customFormat="1" x14ac:dyDescent="0.35"/>
    <row r="30932" customFormat="1" x14ac:dyDescent="0.35"/>
    <row r="30933" customFormat="1" x14ac:dyDescent="0.35"/>
    <row r="30934" customFormat="1" x14ac:dyDescent="0.35"/>
    <row r="30935" customFormat="1" x14ac:dyDescent="0.35"/>
    <row r="30936" customFormat="1" x14ac:dyDescent="0.35"/>
    <row r="30937" customFormat="1" x14ac:dyDescent="0.35"/>
    <row r="30938" customFormat="1" x14ac:dyDescent="0.35"/>
    <row r="30939" customFormat="1" x14ac:dyDescent="0.35"/>
    <row r="30940" customFormat="1" x14ac:dyDescent="0.35"/>
    <row r="30941" customFormat="1" x14ac:dyDescent="0.35"/>
    <row r="30942" customFormat="1" x14ac:dyDescent="0.35"/>
    <row r="30943" customFormat="1" x14ac:dyDescent="0.35"/>
    <row r="30944" customFormat="1" x14ac:dyDescent="0.35"/>
    <row r="30945" customFormat="1" x14ac:dyDescent="0.35"/>
    <row r="30946" customFormat="1" x14ac:dyDescent="0.35"/>
    <row r="30947" customFormat="1" x14ac:dyDescent="0.35"/>
    <row r="30948" customFormat="1" x14ac:dyDescent="0.35"/>
    <row r="30949" customFormat="1" x14ac:dyDescent="0.35"/>
    <row r="30950" customFormat="1" x14ac:dyDescent="0.35"/>
    <row r="30951" customFormat="1" x14ac:dyDescent="0.35"/>
    <row r="30952" customFormat="1" x14ac:dyDescent="0.35"/>
    <row r="30953" customFormat="1" x14ac:dyDescent="0.35"/>
    <row r="30954" customFormat="1" x14ac:dyDescent="0.35"/>
    <row r="30955" customFormat="1" x14ac:dyDescent="0.35"/>
    <row r="30956" customFormat="1" x14ac:dyDescent="0.35"/>
    <row r="30957" customFormat="1" x14ac:dyDescent="0.35"/>
    <row r="30958" customFormat="1" x14ac:dyDescent="0.35"/>
    <row r="30959" customFormat="1" x14ac:dyDescent="0.35"/>
    <row r="30960" customFormat="1" x14ac:dyDescent="0.35"/>
    <row r="30961" customFormat="1" x14ac:dyDescent="0.35"/>
    <row r="30962" customFormat="1" x14ac:dyDescent="0.35"/>
    <row r="30963" customFormat="1" x14ac:dyDescent="0.35"/>
    <row r="30964" customFormat="1" x14ac:dyDescent="0.35"/>
    <row r="30965" customFormat="1" x14ac:dyDescent="0.35"/>
    <row r="30966" customFormat="1" x14ac:dyDescent="0.35"/>
    <row r="30967" customFormat="1" x14ac:dyDescent="0.35"/>
    <row r="30968" customFormat="1" x14ac:dyDescent="0.35"/>
    <row r="30969" customFormat="1" x14ac:dyDescent="0.35"/>
    <row r="30970" customFormat="1" x14ac:dyDescent="0.35"/>
    <row r="30971" customFormat="1" x14ac:dyDescent="0.35"/>
    <row r="30972" customFormat="1" x14ac:dyDescent="0.35"/>
    <row r="30973" customFormat="1" x14ac:dyDescent="0.35"/>
    <row r="30974" customFormat="1" x14ac:dyDescent="0.35"/>
    <row r="30975" customFormat="1" x14ac:dyDescent="0.35"/>
    <row r="30976" customFormat="1" x14ac:dyDescent="0.35"/>
    <row r="30977" customFormat="1" x14ac:dyDescent="0.35"/>
    <row r="30978" customFormat="1" x14ac:dyDescent="0.35"/>
    <row r="30979" customFormat="1" x14ac:dyDescent="0.35"/>
    <row r="30980" customFormat="1" x14ac:dyDescent="0.35"/>
    <row r="30981" customFormat="1" x14ac:dyDescent="0.35"/>
    <row r="30982" customFormat="1" x14ac:dyDescent="0.35"/>
    <row r="30983" customFormat="1" x14ac:dyDescent="0.35"/>
    <row r="30984" customFormat="1" x14ac:dyDescent="0.35"/>
    <row r="30985" customFormat="1" x14ac:dyDescent="0.35"/>
    <row r="30986" customFormat="1" x14ac:dyDescent="0.35"/>
    <row r="30987" customFormat="1" x14ac:dyDescent="0.35"/>
    <row r="30988" customFormat="1" x14ac:dyDescent="0.35"/>
    <row r="30989" customFormat="1" x14ac:dyDescent="0.35"/>
    <row r="30990" customFormat="1" x14ac:dyDescent="0.35"/>
    <row r="30991" customFormat="1" x14ac:dyDescent="0.35"/>
    <row r="30992" customFormat="1" x14ac:dyDescent="0.35"/>
    <row r="30993" customFormat="1" x14ac:dyDescent="0.35"/>
    <row r="30994" customFormat="1" x14ac:dyDescent="0.35"/>
    <row r="30995" customFormat="1" x14ac:dyDescent="0.35"/>
    <row r="30996" customFormat="1" x14ac:dyDescent="0.35"/>
    <row r="30997" customFormat="1" x14ac:dyDescent="0.35"/>
    <row r="30998" customFormat="1" x14ac:dyDescent="0.35"/>
    <row r="30999" customFormat="1" x14ac:dyDescent="0.35"/>
    <row r="31000" customFormat="1" x14ac:dyDescent="0.35"/>
    <row r="31001" customFormat="1" x14ac:dyDescent="0.35"/>
    <row r="31002" customFormat="1" x14ac:dyDescent="0.35"/>
    <row r="31003" customFormat="1" x14ac:dyDescent="0.35"/>
    <row r="31004" customFormat="1" x14ac:dyDescent="0.35"/>
    <row r="31005" customFormat="1" x14ac:dyDescent="0.35"/>
    <row r="31006" customFormat="1" x14ac:dyDescent="0.35"/>
    <row r="31007" customFormat="1" x14ac:dyDescent="0.35"/>
    <row r="31008" customFormat="1" x14ac:dyDescent="0.35"/>
    <row r="31009" customFormat="1" x14ac:dyDescent="0.35"/>
    <row r="31010" customFormat="1" x14ac:dyDescent="0.35"/>
    <row r="31011" customFormat="1" x14ac:dyDescent="0.35"/>
    <row r="31012" customFormat="1" x14ac:dyDescent="0.35"/>
    <row r="31013" customFormat="1" x14ac:dyDescent="0.35"/>
    <row r="31014" customFormat="1" x14ac:dyDescent="0.35"/>
    <row r="31015" customFormat="1" x14ac:dyDescent="0.35"/>
    <row r="31016" customFormat="1" x14ac:dyDescent="0.35"/>
    <row r="31017" customFormat="1" x14ac:dyDescent="0.35"/>
    <row r="31018" customFormat="1" x14ac:dyDescent="0.35"/>
    <row r="31019" customFormat="1" x14ac:dyDescent="0.35"/>
    <row r="31020" customFormat="1" x14ac:dyDescent="0.35"/>
    <row r="31021" customFormat="1" x14ac:dyDescent="0.35"/>
    <row r="31022" customFormat="1" x14ac:dyDescent="0.35"/>
    <row r="31023" customFormat="1" x14ac:dyDescent="0.35"/>
    <row r="31024" customFormat="1" x14ac:dyDescent="0.35"/>
    <row r="31025" customFormat="1" x14ac:dyDescent="0.35"/>
    <row r="31026" customFormat="1" x14ac:dyDescent="0.35"/>
    <row r="31027" customFormat="1" x14ac:dyDescent="0.35"/>
    <row r="31028" customFormat="1" x14ac:dyDescent="0.35"/>
    <row r="31029" customFormat="1" x14ac:dyDescent="0.35"/>
    <row r="31030" customFormat="1" x14ac:dyDescent="0.35"/>
    <row r="31031" customFormat="1" x14ac:dyDescent="0.35"/>
    <row r="31032" customFormat="1" x14ac:dyDescent="0.35"/>
    <row r="31033" customFormat="1" x14ac:dyDescent="0.35"/>
    <row r="31034" customFormat="1" x14ac:dyDescent="0.35"/>
    <row r="31035" customFormat="1" x14ac:dyDescent="0.35"/>
    <row r="31036" customFormat="1" x14ac:dyDescent="0.35"/>
    <row r="31037" customFormat="1" x14ac:dyDescent="0.35"/>
    <row r="31038" customFormat="1" x14ac:dyDescent="0.35"/>
    <row r="31039" customFormat="1" x14ac:dyDescent="0.35"/>
    <row r="31040" customFormat="1" x14ac:dyDescent="0.35"/>
    <row r="31041" customFormat="1" x14ac:dyDescent="0.35"/>
    <row r="31042" customFormat="1" x14ac:dyDescent="0.35"/>
    <row r="31043" customFormat="1" x14ac:dyDescent="0.35"/>
    <row r="31044" customFormat="1" x14ac:dyDescent="0.35"/>
    <row r="31045" customFormat="1" x14ac:dyDescent="0.35"/>
    <row r="31046" customFormat="1" x14ac:dyDescent="0.35"/>
    <row r="31047" customFormat="1" x14ac:dyDescent="0.35"/>
    <row r="31048" customFormat="1" x14ac:dyDescent="0.35"/>
    <row r="31049" customFormat="1" x14ac:dyDescent="0.35"/>
    <row r="31050" customFormat="1" x14ac:dyDescent="0.35"/>
    <row r="31051" customFormat="1" x14ac:dyDescent="0.35"/>
    <row r="31052" customFormat="1" x14ac:dyDescent="0.35"/>
    <row r="31053" customFormat="1" x14ac:dyDescent="0.35"/>
    <row r="31054" customFormat="1" x14ac:dyDescent="0.35"/>
    <row r="31055" customFormat="1" x14ac:dyDescent="0.35"/>
    <row r="31056" customFormat="1" x14ac:dyDescent="0.35"/>
    <row r="31057" customFormat="1" x14ac:dyDescent="0.35"/>
    <row r="31058" customFormat="1" x14ac:dyDescent="0.35"/>
    <row r="31059" customFormat="1" x14ac:dyDescent="0.35"/>
    <row r="31060" customFormat="1" x14ac:dyDescent="0.35"/>
    <row r="31061" customFormat="1" x14ac:dyDescent="0.35"/>
    <row r="31062" customFormat="1" x14ac:dyDescent="0.35"/>
    <row r="31063" customFormat="1" x14ac:dyDescent="0.35"/>
    <row r="31064" customFormat="1" x14ac:dyDescent="0.35"/>
    <row r="31065" customFormat="1" x14ac:dyDescent="0.35"/>
    <row r="31066" customFormat="1" x14ac:dyDescent="0.35"/>
    <row r="31067" customFormat="1" x14ac:dyDescent="0.35"/>
    <row r="31068" customFormat="1" x14ac:dyDescent="0.35"/>
    <row r="31069" customFormat="1" x14ac:dyDescent="0.35"/>
    <row r="31070" customFormat="1" x14ac:dyDescent="0.35"/>
    <row r="31071" customFormat="1" x14ac:dyDescent="0.35"/>
    <row r="31072" customFormat="1" x14ac:dyDescent="0.35"/>
    <row r="31073" customFormat="1" x14ac:dyDescent="0.35"/>
    <row r="31074" customFormat="1" x14ac:dyDescent="0.35"/>
    <row r="31075" customFormat="1" x14ac:dyDescent="0.35"/>
    <row r="31076" customFormat="1" x14ac:dyDescent="0.35"/>
    <row r="31077" customFormat="1" x14ac:dyDescent="0.35"/>
    <row r="31078" customFormat="1" x14ac:dyDescent="0.35"/>
    <row r="31079" customFormat="1" x14ac:dyDescent="0.35"/>
    <row r="31080" customFormat="1" x14ac:dyDescent="0.35"/>
    <row r="31081" customFormat="1" x14ac:dyDescent="0.35"/>
    <row r="31082" customFormat="1" x14ac:dyDescent="0.35"/>
    <row r="31083" customFormat="1" x14ac:dyDescent="0.35"/>
    <row r="31084" customFormat="1" x14ac:dyDescent="0.35"/>
    <row r="31085" customFormat="1" x14ac:dyDescent="0.35"/>
    <row r="31086" customFormat="1" x14ac:dyDescent="0.35"/>
    <row r="31087" customFormat="1" x14ac:dyDescent="0.35"/>
    <row r="31088" customFormat="1" x14ac:dyDescent="0.35"/>
    <row r="31089" customFormat="1" x14ac:dyDescent="0.35"/>
    <row r="31090" customFormat="1" x14ac:dyDescent="0.35"/>
    <row r="31091" customFormat="1" x14ac:dyDescent="0.35"/>
    <row r="31092" customFormat="1" x14ac:dyDescent="0.35"/>
    <row r="31093" customFormat="1" x14ac:dyDescent="0.35"/>
    <row r="31094" customFormat="1" x14ac:dyDescent="0.35"/>
    <row r="31095" customFormat="1" x14ac:dyDescent="0.35"/>
    <row r="31096" customFormat="1" x14ac:dyDescent="0.35"/>
    <row r="31097" customFormat="1" x14ac:dyDescent="0.35"/>
    <row r="31098" customFormat="1" x14ac:dyDescent="0.35"/>
    <row r="31099" customFormat="1" x14ac:dyDescent="0.35"/>
    <row r="31100" customFormat="1" x14ac:dyDescent="0.35"/>
    <row r="31101" customFormat="1" x14ac:dyDescent="0.35"/>
    <row r="31102" customFormat="1" x14ac:dyDescent="0.35"/>
    <row r="31103" customFormat="1" x14ac:dyDescent="0.35"/>
    <row r="31104" customFormat="1" x14ac:dyDescent="0.35"/>
    <row r="31105" customFormat="1" x14ac:dyDescent="0.35"/>
    <row r="31106" customFormat="1" x14ac:dyDescent="0.35"/>
    <row r="31107" customFormat="1" x14ac:dyDescent="0.35"/>
    <row r="31108" customFormat="1" x14ac:dyDescent="0.35"/>
    <row r="31109" customFormat="1" x14ac:dyDescent="0.35"/>
    <row r="31110" customFormat="1" x14ac:dyDescent="0.35"/>
    <row r="31111" customFormat="1" x14ac:dyDescent="0.35"/>
    <row r="31112" customFormat="1" x14ac:dyDescent="0.35"/>
    <row r="31113" customFormat="1" x14ac:dyDescent="0.35"/>
    <row r="31114" customFormat="1" x14ac:dyDescent="0.35"/>
    <row r="31115" customFormat="1" x14ac:dyDescent="0.35"/>
    <row r="31116" customFormat="1" x14ac:dyDescent="0.35"/>
    <row r="31117" customFormat="1" x14ac:dyDescent="0.35"/>
    <row r="31118" customFormat="1" x14ac:dyDescent="0.35"/>
    <row r="31119" customFormat="1" x14ac:dyDescent="0.35"/>
    <row r="31120" customFormat="1" x14ac:dyDescent="0.35"/>
    <row r="31121" customFormat="1" x14ac:dyDescent="0.35"/>
    <row r="31122" customFormat="1" x14ac:dyDescent="0.35"/>
    <row r="31123" customFormat="1" x14ac:dyDescent="0.35"/>
    <row r="31124" customFormat="1" x14ac:dyDescent="0.35"/>
    <row r="31125" customFormat="1" x14ac:dyDescent="0.35"/>
    <row r="31126" customFormat="1" x14ac:dyDescent="0.35"/>
    <row r="31127" customFormat="1" x14ac:dyDescent="0.35"/>
    <row r="31128" customFormat="1" x14ac:dyDescent="0.35"/>
    <row r="31129" customFormat="1" x14ac:dyDescent="0.35"/>
    <row r="31130" customFormat="1" x14ac:dyDescent="0.35"/>
    <row r="31131" customFormat="1" x14ac:dyDescent="0.35"/>
    <row r="31132" customFormat="1" x14ac:dyDescent="0.35"/>
    <row r="31133" customFormat="1" x14ac:dyDescent="0.35"/>
    <row r="31134" customFormat="1" x14ac:dyDescent="0.35"/>
    <row r="31135" customFormat="1" x14ac:dyDescent="0.35"/>
    <row r="31136" customFormat="1" x14ac:dyDescent="0.35"/>
    <row r="31137" customFormat="1" x14ac:dyDescent="0.35"/>
    <row r="31138" customFormat="1" x14ac:dyDescent="0.35"/>
    <row r="31139" customFormat="1" x14ac:dyDescent="0.35"/>
    <row r="31140" customFormat="1" x14ac:dyDescent="0.35"/>
    <row r="31141" customFormat="1" x14ac:dyDescent="0.35"/>
    <row r="31142" customFormat="1" x14ac:dyDescent="0.35"/>
    <row r="31143" customFormat="1" x14ac:dyDescent="0.35"/>
    <row r="31144" customFormat="1" x14ac:dyDescent="0.35"/>
    <row r="31145" customFormat="1" x14ac:dyDescent="0.35"/>
    <row r="31146" customFormat="1" x14ac:dyDescent="0.35"/>
    <row r="31147" customFormat="1" x14ac:dyDescent="0.35"/>
    <row r="31148" customFormat="1" x14ac:dyDescent="0.35"/>
    <row r="31149" customFormat="1" x14ac:dyDescent="0.35"/>
    <row r="31150" customFormat="1" x14ac:dyDescent="0.35"/>
    <row r="31151" customFormat="1" x14ac:dyDescent="0.35"/>
    <row r="31152" customFormat="1" x14ac:dyDescent="0.35"/>
    <row r="31153" customFormat="1" x14ac:dyDescent="0.35"/>
    <row r="31154" customFormat="1" x14ac:dyDescent="0.35"/>
    <row r="31155" customFormat="1" x14ac:dyDescent="0.35"/>
    <row r="31156" customFormat="1" x14ac:dyDescent="0.35"/>
    <row r="31157" customFormat="1" x14ac:dyDescent="0.35"/>
    <row r="31158" customFormat="1" x14ac:dyDescent="0.35"/>
    <row r="31159" customFormat="1" x14ac:dyDescent="0.35"/>
    <row r="31160" customFormat="1" x14ac:dyDescent="0.35"/>
    <row r="31161" customFormat="1" x14ac:dyDescent="0.35"/>
    <row r="31162" customFormat="1" x14ac:dyDescent="0.35"/>
    <row r="31163" customFormat="1" x14ac:dyDescent="0.35"/>
    <row r="31164" customFormat="1" x14ac:dyDescent="0.35"/>
    <row r="31165" customFormat="1" x14ac:dyDescent="0.35"/>
    <row r="31166" customFormat="1" x14ac:dyDescent="0.35"/>
    <row r="31167" customFormat="1" x14ac:dyDescent="0.35"/>
    <row r="31168" customFormat="1" x14ac:dyDescent="0.35"/>
    <row r="31169" customFormat="1" x14ac:dyDescent="0.35"/>
    <row r="31170" customFormat="1" x14ac:dyDescent="0.35"/>
    <row r="31171" customFormat="1" x14ac:dyDescent="0.35"/>
    <row r="31172" customFormat="1" x14ac:dyDescent="0.35"/>
    <row r="31173" customFormat="1" x14ac:dyDescent="0.35"/>
    <row r="31174" customFormat="1" x14ac:dyDescent="0.35"/>
    <row r="31175" customFormat="1" x14ac:dyDescent="0.35"/>
    <row r="31176" customFormat="1" x14ac:dyDescent="0.35"/>
    <row r="31177" customFormat="1" x14ac:dyDescent="0.35"/>
    <row r="31178" customFormat="1" x14ac:dyDescent="0.35"/>
    <row r="31179" customFormat="1" x14ac:dyDescent="0.35"/>
    <row r="31180" customFormat="1" x14ac:dyDescent="0.35"/>
    <row r="31181" customFormat="1" x14ac:dyDescent="0.35"/>
    <row r="31182" customFormat="1" x14ac:dyDescent="0.35"/>
    <row r="31183" customFormat="1" x14ac:dyDescent="0.35"/>
    <row r="31184" customFormat="1" x14ac:dyDescent="0.35"/>
    <row r="31185" customFormat="1" x14ac:dyDescent="0.35"/>
    <row r="31186" customFormat="1" x14ac:dyDescent="0.35"/>
    <row r="31187" customFormat="1" x14ac:dyDescent="0.35"/>
    <row r="31188" customFormat="1" x14ac:dyDescent="0.35"/>
    <row r="31189" customFormat="1" x14ac:dyDescent="0.35"/>
    <row r="31190" customFormat="1" x14ac:dyDescent="0.35"/>
    <row r="31191" customFormat="1" x14ac:dyDescent="0.35"/>
    <row r="31192" customFormat="1" x14ac:dyDescent="0.35"/>
    <row r="31193" customFormat="1" x14ac:dyDescent="0.35"/>
    <row r="31194" customFormat="1" x14ac:dyDescent="0.35"/>
    <row r="31195" customFormat="1" x14ac:dyDescent="0.35"/>
    <row r="31196" customFormat="1" x14ac:dyDescent="0.35"/>
    <row r="31197" customFormat="1" x14ac:dyDescent="0.35"/>
    <row r="31198" customFormat="1" x14ac:dyDescent="0.35"/>
    <row r="31199" customFormat="1" x14ac:dyDescent="0.35"/>
    <row r="31200" customFormat="1" x14ac:dyDescent="0.35"/>
    <row r="31201" customFormat="1" x14ac:dyDescent="0.35"/>
    <row r="31202" customFormat="1" x14ac:dyDescent="0.35"/>
    <row r="31203" customFormat="1" x14ac:dyDescent="0.35"/>
    <row r="31204" customFormat="1" x14ac:dyDescent="0.35"/>
    <row r="31205" customFormat="1" x14ac:dyDescent="0.35"/>
    <row r="31206" customFormat="1" x14ac:dyDescent="0.35"/>
    <row r="31207" customFormat="1" x14ac:dyDescent="0.35"/>
    <row r="31208" customFormat="1" x14ac:dyDescent="0.35"/>
    <row r="31209" customFormat="1" x14ac:dyDescent="0.35"/>
    <row r="31210" customFormat="1" x14ac:dyDescent="0.35"/>
    <row r="31211" customFormat="1" x14ac:dyDescent="0.35"/>
    <row r="31212" customFormat="1" x14ac:dyDescent="0.35"/>
    <row r="31213" customFormat="1" x14ac:dyDescent="0.35"/>
    <row r="31214" customFormat="1" x14ac:dyDescent="0.35"/>
    <row r="31215" customFormat="1" x14ac:dyDescent="0.35"/>
    <row r="31216" customFormat="1" x14ac:dyDescent="0.35"/>
    <row r="31217" customFormat="1" x14ac:dyDescent="0.35"/>
    <row r="31218" customFormat="1" x14ac:dyDescent="0.35"/>
    <row r="31219" customFormat="1" x14ac:dyDescent="0.35"/>
    <row r="31220" customFormat="1" x14ac:dyDescent="0.35"/>
    <row r="31221" customFormat="1" x14ac:dyDescent="0.35"/>
    <row r="31222" customFormat="1" x14ac:dyDescent="0.35"/>
    <row r="31223" customFormat="1" x14ac:dyDescent="0.35"/>
    <row r="31224" customFormat="1" x14ac:dyDescent="0.35"/>
    <row r="31225" customFormat="1" x14ac:dyDescent="0.35"/>
    <row r="31226" customFormat="1" x14ac:dyDescent="0.35"/>
    <row r="31227" customFormat="1" x14ac:dyDescent="0.35"/>
    <row r="31228" customFormat="1" x14ac:dyDescent="0.35"/>
    <row r="31229" customFormat="1" x14ac:dyDescent="0.35"/>
    <row r="31230" customFormat="1" x14ac:dyDescent="0.35"/>
    <row r="31231" customFormat="1" x14ac:dyDescent="0.35"/>
    <row r="31232" customFormat="1" x14ac:dyDescent="0.35"/>
    <row r="31233" customFormat="1" x14ac:dyDescent="0.35"/>
    <row r="31234" customFormat="1" x14ac:dyDescent="0.35"/>
    <row r="31235" customFormat="1" x14ac:dyDescent="0.35"/>
    <row r="31236" customFormat="1" x14ac:dyDescent="0.35"/>
    <row r="31237" customFormat="1" x14ac:dyDescent="0.35"/>
    <row r="31238" customFormat="1" x14ac:dyDescent="0.35"/>
    <row r="31239" customFormat="1" x14ac:dyDescent="0.35"/>
    <row r="31240" customFormat="1" x14ac:dyDescent="0.35"/>
    <row r="31241" customFormat="1" x14ac:dyDescent="0.35"/>
    <row r="31242" customFormat="1" x14ac:dyDescent="0.35"/>
    <row r="31243" customFormat="1" x14ac:dyDescent="0.35"/>
    <row r="31244" customFormat="1" x14ac:dyDescent="0.35"/>
    <row r="31245" customFormat="1" x14ac:dyDescent="0.35"/>
    <row r="31246" customFormat="1" x14ac:dyDescent="0.35"/>
    <row r="31247" customFormat="1" x14ac:dyDescent="0.35"/>
    <row r="31248" customFormat="1" x14ac:dyDescent="0.35"/>
    <row r="31249" customFormat="1" x14ac:dyDescent="0.35"/>
    <row r="31250" customFormat="1" x14ac:dyDescent="0.35"/>
    <row r="31251" customFormat="1" x14ac:dyDescent="0.35"/>
    <row r="31252" customFormat="1" x14ac:dyDescent="0.35"/>
    <row r="31253" customFormat="1" x14ac:dyDescent="0.35"/>
    <row r="31254" customFormat="1" x14ac:dyDescent="0.35"/>
    <row r="31255" customFormat="1" x14ac:dyDescent="0.35"/>
    <row r="31256" customFormat="1" x14ac:dyDescent="0.35"/>
    <row r="31257" customFormat="1" x14ac:dyDescent="0.35"/>
    <row r="31258" customFormat="1" x14ac:dyDescent="0.35"/>
    <row r="31259" customFormat="1" x14ac:dyDescent="0.35"/>
    <row r="31260" customFormat="1" x14ac:dyDescent="0.35"/>
    <row r="31261" customFormat="1" x14ac:dyDescent="0.35"/>
    <row r="31262" customFormat="1" x14ac:dyDescent="0.35"/>
    <row r="31263" customFormat="1" x14ac:dyDescent="0.35"/>
    <row r="31264" customFormat="1" x14ac:dyDescent="0.35"/>
    <row r="31265" customFormat="1" x14ac:dyDescent="0.35"/>
    <row r="31266" customFormat="1" x14ac:dyDescent="0.35"/>
    <row r="31267" customFormat="1" x14ac:dyDescent="0.35"/>
    <row r="31268" customFormat="1" x14ac:dyDescent="0.35"/>
    <row r="31269" customFormat="1" x14ac:dyDescent="0.35"/>
    <row r="31270" customFormat="1" x14ac:dyDescent="0.35"/>
    <row r="31271" customFormat="1" x14ac:dyDescent="0.35"/>
    <row r="31272" customFormat="1" x14ac:dyDescent="0.35"/>
    <row r="31273" customFormat="1" x14ac:dyDescent="0.35"/>
    <row r="31274" customFormat="1" x14ac:dyDescent="0.35"/>
    <row r="31275" customFormat="1" x14ac:dyDescent="0.35"/>
    <row r="31276" customFormat="1" x14ac:dyDescent="0.35"/>
    <row r="31277" customFormat="1" x14ac:dyDescent="0.35"/>
    <row r="31278" customFormat="1" x14ac:dyDescent="0.35"/>
    <row r="31279" customFormat="1" x14ac:dyDescent="0.35"/>
    <row r="31280" customFormat="1" x14ac:dyDescent="0.35"/>
    <row r="31281" customFormat="1" x14ac:dyDescent="0.35"/>
    <row r="31282" customFormat="1" x14ac:dyDescent="0.35"/>
    <row r="31283" customFormat="1" x14ac:dyDescent="0.35"/>
    <row r="31284" customFormat="1" x14ac:dyDescent="0.35"/>
    <row r="31285" customFormat="1" x14ac:dyDescent="0.35"/>
    <row r="31286" customFormat="1" x14ac:dyDescent="0.35"/>
    <row r="31287" customFormat="1" x14ac:dyDescent="0.35"/>
    <row r="31288" customFormat="1" x14ac:dyDescent="0.35"/>
    <row r="31289" customFormat="1" x14ac:dyDescent="0.35"/>
    <row r="31290" customFormat="1" x14ac:dyDescent="0.35"/>
    <row r="31291" customFormat="1" x14ac:dyDescent="0.35"/>
    <row r="31292" customFormat="1" x14ac:dyDescent="0.35"/>
    <row r="31293" customFormat="1" x14ac:dyDescent="0.35"/>
    <row r="31294" customFormat="1" x14ac:dyDescent="0.35"/>
    <row r="31295" customFormat="1" x14ac:dyDescent="0.35"/>
    <row r="31296" customFormat="1" x14ac:dyDescent="0.35"/>
    <row r="31297" customFormat="1" x14ac:dyDescent="0.35"/>
    <row r="31298" customFormat="1" x14ac:dyDescent="0.35"/>
    <row r="31299" customFormat="1" x14ac:dyDescent="0.35"/>
    <row r="31300" customFormat="1" x14ac:dyDescent="0.35"/>
    <row r="31301" customFormat="1" x14ac:dyDescent="0.35"/>
    <row r="31302" customFormat="1" x14ac:dyDescent="0.35"/>
    <row r="31303" customFormat="1" x14ac:dyDescent="0.35"/>
    <row r="31304" customFormat="1" x14ac:dyDescent="0.35"/>
    <row r="31305" customFormat="1" x14ac:dyDescent="0.35"/>
    <row r="31306" customFormat="1" x14ac:dyDescent="0.35"/>
    <row r="31307" customFormat="1" x14ac:dyDescent="0.35"/>
    <row r="31308" customFormat="1" x14ac:dyDescent="0.35"/>
    <row r="31309" customFormat="1" x14ac:dyDescent="0.35"/>
    <row r="31310" customFormat="1" x14ac:dyDescent="0.35"/>
    <row r="31311" customFormat="1" x14ac:dyDescent="0.35"/>
    <row r="31312" customFormat="1" x14ac:dyDescent="0.35"/>
    <row r="31313" customFormat="1" x14ac:dyDescent="0.35"/>
    <row r="31314" customFormat="1" x14ac:dyDescent="0.35"/>
    <row r="31315" customFormat="1" x14ac:dyDescent="0.35"/>
    <row r="31316" customFormat="1" x14ac:dyDescent="0.35"/>
    <row r="31317" customFormat="1" x14ac:dyDescent="0.35"/>
    <row r="31318" customFormat="1" x14ac:dyDescent="0.35"/>
    <row r="31319" customFormat="1" x14ac:dyDescent="0.35"/>
    <row r="31320" customFormat="1" x14ac:dyDescent="0.35"/>
    <row r="31321" customFormat="1" x14ac:dyDescent="0.35"/>
    <row r="31322" customFormat="1" x14ac:dyDescent="0.35"/>
    <row r="31323" customFormat="1" x14ac:dyDescent="0.35"/>
    <row r="31324" customFormat="1" x14ac:dyDescent="0.35"/>
    <row r="31325" customFormat="1" x14ac:dyDescent="0.35"/>
    <row r="31326" customFormat="1" x14ac:dyDescent="0.35"/>
    <row r="31327" customFormat="1" x14ac:dyDescent="0.35"/>
    <row r="31328" customFormat="1" x14ac:dyDescent="0.35"/>
    <row r="31329" customFormat="1" x14ac:dyDescent="0.35"/>
    <row r="31330" customFormat="1" x14ac:dyDescent="0.35"/>
    <row r="31331" customFormat="1" x14ac:dyDescent="0.35"/>
    <row r="31332" customFormat="1" x14ac:dyDescent="0.35"/>
    <row r="31333" customFormat="1" x14ac:dyDescent="0.35"/>
    <row r="31334" customFormat="1" x14ac:dyDescent="0.35"/>
    <row r="31335" customFormat="1" x14ac:dyDescent="0.35"/>
    <row r="31336" customFormat="1" x14ac:dyDescent="0.35"/>
    <row r="31337" customFormat="1" x14ac:dyDescent="0.35"/>
    <row r="31338" customFormat="1" x14ac:dyDescent="0.35"/>
    <row r="31339" customFormat="1" x14ac:dyDescent="0.35"/>
    <row r="31340" customFormat="1" x14ac:dyDescent="0.35"/>
    <row r="31341" customFormat="1" x14ac:dyDescent="0.35"/>
    <row r="31342" customFormat="1" x14ac:dyDescent="0.35"/>
    <row r="31343" customFormat="1" x14ac:dyDescent="0.35"/>
    <row r="31344" customFormat="1" x14ac:dyDescent="0.35"/>
    <row r="31345" customFormat="1" x14ac:dyDescent="0.35"/>
    <row r="31346" customFormat="1" x14ac:dyDescent="0.35"/>
    <row r="31347" customFormat="1" x14ac:dyDescent="0.35"/>
    <row r="31348" customFormat="1" x14ac:dyDescent="0.35"/>
    <row r="31349" customFormat="1" x14ac:dyDescent="0.35"/>
    <row r="31350" customFormat="1" x14ac:dyDescent="0.35"/>
    <row r="31351" customFormat="1" x14ac:dyDescent="0.35"/>
    <row r="31352" customFormat="1" x14ac:dyDescent="0.35"/>
    <row r="31353" customFormat="1" x14ac:dyDescent="0.35"/>
    <row r="31354" customFormat="1" x14ac:dyDescent="0.35"/>
    <row r="31355" customFormat="1" x14ac:dyDescent="0.35"/>
    <row r="31356" customFormat="1" x14ac:dyDescent="0.35"/>
    <row r="31357" customFormat="1" x14ac:dyDescent="0.35"/>
    <row r="31358" customFormat="1" x14ac:dyDescent="0.35"/>
    <row r="31359" customFormat="1" x14ac:dyDescent="0.35"/>
    <row r="31360" customFormat="1" x14ac:dyDescent="0.35"/>
    <row r="31361" customFormat="1" x14ac:dyDescent="0.35"/>
    <row r="31362" customFormat="1" x14ac:dyDescent="0.35"/>
    <row r="31363" customFormat="1" x14ac:dyDescent="0.35"/>
    <row r="31364" customFormat="1" x14ac:dyDescent="0.35"/>
    <row r="31365" customFormat="1" x14ac:dyDescent="0.35"/>
    <row r="31366" customFormat="1" x14ac:dyDescent="0.35"/>
    <row r="31367" customFormat="1" x14ac:dyDescent="0.35"/>
    <row r="31368" customFormat="1" x14ac:dyDescent="0.35"/>
    <row r="31369" customFormat="1" x14ac:dyDescent="0.35"/>
    <row r="31370" customFormat="1" x14ac:dyDescent="0.35"/>
    <row r="31371" customFormat="1" x14ac:dyDescent="0.35"/>
    <row r="31372" customFormat="1" x14ac:dyDescent="0.35"/>
    <row r="31373" customFormat="1" x14ac:dyDescent="0.35"/>
    <row r="31374" customFormat="1" x14ac:dyDescent="0.35"/>
    <row r="31375" customFormat="1" x14ac:dyDescent="0.35"/>
    <row r="31376" customFormat="1" x14ac:dyDescent="0.35"/>
    <row r="31377" customFormat="1" x14ac:dyDescent="0.35"/>
    <row r="31378" customFormat="1" x14ac:dyDescent="0.35"/>
    <row r="31379" customFormat="1" x14ac:dyDescent="0.35"/>
    <row r="31380" customFormat="1" x14ac:dyDescent="0.35"/>
    <row r="31381" customFormat="1" x14ac:dyDescent="0.35"/>
    <row r="31382" customFormat="1" x14ac:dyDescent="0.35"/>
    <row r="31383" customFormat="1" x14ac:dyDescent="0.35"/>
    <row r="31384" customFormat="1" x14ac:dyDescent="0.35"/>
    <row r="31385" customFormat="1" x14ac:dyDescent="0.35"/>
    <row r="31386" customFormat="1" x14ac:dyDescent="0.35"/>
    <row r="31387" customFormat="1" x14ac:dyDescent="0.35"/>
    <row r="31388" customFormat="1" x14ac:dyDescent="0.35"/>
    <row r="31389" customFormat="1" x14ac:dyDescent="0.35"/>
    <row r="31390" customFormat="1" x14ac:dyDescent="0.35"/>
    <row r="31391" customFormat="1" x14ac:dyDescent="0.35"/>
    <row r="31392" customFormat="1" x14ac:dyDescent="0.35"/>
    <row r="31393" customFormat="1" x14ac:dyDescent="0.35"/>
    <row r="31394" customFormat="1" x14ac:dyDescent="0.35"/>
    <row r="31395" customFormat="1" x14ac:dyDescent="0.35"/>
    <row r="31396" customFormat="1" x14ac:dyDescent="0.35"/>
    <row r="31397" customFormat="1" x14ac:dyDescent="0.35"/>
    <row r="31398" customFormat="1" x14ac:dyDescent="0.35"/>
    <row r="31399" customFormat="1" x14ac:dyDescent="0.35"/>
    <row r="31400" customFormat="1" x14ac:dyDescent="0.35"/>
    <row r="31401" customFormat="1" x14ac:dyDescent="0.35"/>
    <row r="31402" customFormat="1" x14ac:dyDescent="0.35"/>
    <row r="31403" customFormat="1" x14ac:dyDescent="0.35"/>
    <row r="31404" customFormat="1" x14ac:dyDescent="0.35"/>
    <row r="31405" customFormat="1" x14ac:dyDescent="0.35"/>
    <row r="31406" customFormat="1" x14ac:dyDescent="0.35"/>
    <row r="31407" customFormat="1" x14ac:dyDescent="0.35"/>
    <row r="31408" customFormat="1" x14ac:dyDescent="0.35"/>
    <row r="31409" customFormat="1" x14ac:dyDescent="0.35"/>
    <row r="31410" customFormat="1" x14ac:dyDescent="0.35"/>
    <row r="31411" customFormat="1" x14ac:dyDescent="0.35"/>
    <row r="31412" customFormat="1" x14ac:dyDescent="0.35"/>
    <row r="31413" customFormat="1" x14ac:dyDescent="0.35"/>
    <row r="31414" customFormat="1" x14ac:dyDescent="0.35"/>
    <row r="31415" customFormat="1" x14ac:dyDescent="0.35"/>
    <row r="31416" customFormat="1" x14ac:dyDescent="0.35"/>
    <row r="31417" customFormat="1" x14ac:dyDescent="0.35"/>
    <row r="31418" customFormat="1" x14ac:dyDescent="0.35"/>
    <row r="31419" customFormat="1" x14ac:dyDescent="0.35"/>
    <row r="31420" customFormat="1" x14ac:dyDescent="0.35"/>
    <row r="31421" customFormat="1" x14ac:dyDescent="0.35"/>
    <row r="31422" customFormat="1" x14ac:dyDescent="0.35"/>
    <row r="31423" customFormat="1" x14ac:dyDescent="0.35"/>
    <row r="31424" customFormat="1" x14ac:dyDescent="0.35"/>
    <row r="31425" customFormat="1" x14ac:dyDescent="0.35"/>
    <row r="31426" customFormat="1" x14ac:dyDescent="0.35"/>
    <row r="31427" customFormat="1" x14ac:dyDescent="0.35"/>
    <row r="31428" customFormat="1" x14ac:dyDescent="0.35"/>
    <row r="31429" customFormat="1" x14ac:dyDescent="0.35"/>
    <row r="31430" customFormat="1" x14ac:dyDescent="0.35"/>
    <row r="31431" customFormat="1" x14ac:dyDescent="0.35"/>
    <row r="31432" customFormat="1" x14ac:dyDescent="0.35"/>
    <row r="31433" customFormat="1" x14ac:dyDescent="0.35"/>
    <row r="31434" customFormat="1" x14ac:dyDescent="0.35"/>
    <row r="31435" customFormat="1" x14ac:dyDescent="0.35"/>
    <row r="31436" customFormat="1" x14ac:dyDescent="0.35"/>
    <row r="31437" customFormat="1" x14ac:dyDescent="0.35"/>
    <row r="31438" customFormat="1" x14ac:dyDescent="0.35"/>
    <row r="31439" customFormat="1" x14ac:dyDescent="0.35"/>
    <row r="31440" customFormat="1" x14ac:dyDescent="0.35"/>
    <row r="31441" customFormat="1" x14ac:dyDescent="0.35"/>
    <row r="31442" customFormat="1" x14ac:dyDescent="0.35"/>
    <row r="31443" customFormat="1" x14ac:dyDescent="0.35"/>
    <row r="31444" customFormat="1" x14ac:dyDescent="0.35"/>
    <row r="31445" customFormat="1" x14ac:dyDescent="0.35"/>
    <row r="31446" customFormat="1" x14ac:dyDescent="0.35"/>
    <row r="31447" customFormat="1" x14ac:dyDescent="0.35"/>
    <row r="31448" customFormat="1" x14ac:dyDescent="0.35"/>
    <row r="31449" customFormat="1" x14ac:dyDescent="0.35"/>
    <row r="31450" customFormat="1" x14ac:dyDescent="0.35"/>
    <row r="31451" customFormat="1" x14ac:dyDescent="0.35"/>
    <row r="31452" customFormat="1" x14ac:dyDescent="0.35"/>
    <row r="31453" customFormat="1" x14ac:dyDescent="0.35"/>
    <row r="31454" customFormat="1" x14ac:dyDescent="0.35"/>
    <row r="31455" customFormat="1" x14ac:dyDescent="0.35"/>
    <row r="31456" customFormat="1" x14ac:dyDescent="0.35"/>
    <row r="31457" customFormat="1" x14ac:dyDescent="0.35"/>
    <row r="31458" customFormat="1" x14ac:dyDescent="0.35"/>
    <row r="31459" customFormat="1" x14ac:dyDescent="0.35"/>
    <row r="31460" customFormat="1" x14ac:dyDescent="0.35"/>
    <row r="31461" customFormat="1" x14ac:dyDescent="0.35"/>
    <row r="31462" customFormat="1" x14ac:dyDescent="0.35"/>
    <row r="31463" customFormat="1" x14ac:dyDescent="0.35"/>
    <row r="31464" customFormat="1" x14ac:dyDescent="0.35"/>
    <row r="31465" customFormat="1" x14ac:dyDescent="0.35"/>
    <row r="31466" customFormat="1" x14ac:dyDescent="0.35"/>
    <row r="31467" customFormat="1" x14ac:dyDescent="0.35"/>
    <row r="31468" customFormat="1" x14ac:dyDescent="0.35"/>
    <row r="31469" customFormat="1" x14ac:dyDescent="0.35"/>
    <row r="31470" customFormat="1" x14ac:dyDescent="0.35"/>
    <row r="31471" customFormat="1" x14ac:dyDescent="0.35"/>
    <row r="31472" customFormat="1" x14ac:dyDescent="0.35"/>
    <row r="31473" customFormat="1" x14ac:dyDescent="0.35"/>
    <row r="31474" customFormat="1" x14ac:dyDescent="0.35"/>
    <row r="31475" customFormat="1" x14ac:dyDescent="0.35"/>
    <row r="31476" customFormat="1" x14ac:dyDescent="0.35"/>
    <row r="31477" customFormat="1" x14ac:dyDescent="0.35"/>
    <row r="31478" customFormat="1" x14ac:dyDescent="0.35"/>
    <row r="31479" customFormat="1" x14ac:dyDescent="0.35"/>
    <row r="31480" customFormat="1" x14ac:dyDescent="0.35"/>
    <row r="31481" customFormat="1" x14ac:dyDescent="0.35"/>
    <row r="31482" customFormat="1" x14ac:dyDescent="0.35"/>
    <row r="31483" customFormat="1" x14ac:dyDescent="0.35"/>
    <row r="31484" customFormat="1" x14ac:dyDescent="0.35"/>
    <row r="31485" customFormat="1" x14ac:dyDescent="0.35"/>
    <row r="31486" customFormat="1" x14ac:dyDescent="0.35"/>
    <row r="31487" customFormat="1" x14ac:dyDescent="0.35"/>
    <row r="31488" customFormat="1" x14ac:dyDescent="0.35"/>
    <row r="31489" customFormat="1" x14ac:dyDescent="0.35"/>
    <row r="31490" customFormat="1" x14ac:dyDescent="0.35"/>
    <row r="31491" customFormat="1" x14ac:dyDescent="0.35"/>
    <row r="31492" customFormat="1" x14ac:dyDescent="0.35"/>
    <row r="31493" customFormat="1" x14ac:dyDescent="0.35"/>
    <row r="31494" customFormat="1" x14ac:dyDescent="0.35"/>
    <row r="31495" customFormat="1" x14ac:dyDescent="0.35"/>
    <row r="31496" customFormat="1" x14ac:dyDescent="0.35"/>
    <row r="31497" customFormat="1" x14ac:dyDescent="0.35"/>
    <row r="31498" customFormat="1" x14ac:dyDescent="0.35"/>
    <row r="31499" customFormat="1" x14ac:dyDescent="0.35"/>
    <row r="31500" customFormat="1" x14ac:dyDescent="0.35"/>
    <row r="31501" customFormat="1" x14ac:dyDescent="0.35"/>
    <row r="31502" customFormat="1" x14ac:dyDescent="0.35"/>
    <row r="31503" customFormat="1" x14ac:dyDescent="0.35"/>
    <row r="31504" customFormat="1" x14ac:dyDescent="0.35"/>
    <row r="31505" customFormat="1" x14ac:dyDescent="0.35"/>
    <row r="31506" customFormat="1" x14ac:dyDescent="0.35"/>
    <row r="31507" customFormat="1" x14ac:dyDescent="0.35"/>
    <row r="31508" customFormat="1" x14ac:dyDescent="0.35"/>
    <row r="31509" customFormat="1" x14ac:dyDescent="0.35"/>
    <row r="31510" customFormat="1" x14ac:dyDescent="0.35"/>
    <row r="31511" customFormat="1" x14ac:dyDescent="0.35"/>
    <row r="31512" customFormat="1" x14ac:dyDescent="0.35"/>
    <row r="31513" customFormat="1" x14ac:dyDescent="0.35"/>
    <row r="31514" customFormat="1" x14ac:dyDescent="0.35"/>
    <row r="31515" customFormat="1" x14ac:dyDescent="0.35"/>
    <row r="31516" customFormat="1" x14ac:dyDescent="0.35"/>
    <row r="31517" customFormat="1" x14ac:dyDescent="0.35"/>
    <row r="31518" customFormat="1" x14ac:dyDescent="0.35"/>
    <row r="31519" customFormat="1" x14ac:dyDescent="0.35"/>
    <row r="31520" customFormat="1" x14ac:dyDescent="0.35"/>
    <row r="31521" customFormat="1" x14ac:dyDescent="0.35"/>
    <row r="31522" customFormat="1" x14ac:dyDescent="0.35"/>
    <row r="31523" customFormat="1" x14ac:dyDescent="0.35"/>
    <row r="31524" customFormat="1" x14ac:dyDescent="0.35"/>
    <row r="31525" customFormat="1" x14ac:dyDescent="0.35"/>
    <row r="31526" customFormat="1" x14ac:dyDescent="0.35"/>
    <row r="31527" customFormat="1" x14ac:dyDescent="0.35"/>
    <row r="31528" customFormat="1" x14ac:dyDescent="0.35"/>
    <row r="31529" customFormat="1" x14ac:dyDescent="0.35"/>
    <row r="31530" customFormat="1" x14ac:dyDescent="0.35"/>
    <row r="31531" customFormat="1" x14ac:dyDescent="0.35"/>
    <row r="31532" customFormat="1" x14ac:dyDescent="0.35"/>
    <row r="31533" customFormat="1" x14ac:dyDescent="0.35"/>
    <row r="31534" customFormat="1" x14ac:dyDescent="0.35"/>
    <row r="31535" customFormat="1" x14ac:dyDescent="0.35"/>
    <row r="31536" customFormat="1" x14ac:dyDescent="0.35"/>
    <row r="31537" customFormat="1" x14ac:dyDescent="0.35"/>
    <row r="31538" customFormat="1" x14ac:dyDescent="0.35"/>
    <row r="31539" customFormat="1" x14ac:dyDescent="0.35"/>
    <row r="31540" customFormat="1" x14ac:dyDescent="0.35"/>
    <row r="31541" customFormat="1" x14ac:dyDescent="0.35"/>
    <row r="31542" customFormat="1" x14ac:dyDescent="0.35"/>
    <row r="31543" customFormat="1" x14ac:dyDescent="0.35"/>
    <row r="31544" customFormat="1" x14ac:dyDescent="0.35"/>
    <row r="31545" customFormat="1" x14ac:dyDescent="0.35"/>
    <row r="31546" customFormat="1" x14ac:dyDescent="0.35"/>
    <row r="31547" customFormat="1" x14ac:dyDescent="0.35"/>
    <row r="31548" customFormat="1" x14ac:dyDescent="0.35"/>
    <row r="31549" customFormat="1" x14ac:dyDescent="0.35"/>
    <row r="31550" customFormat="1" x14ac:dyDescent="0.35"/>
    <row r="31551" customFormat="1" x14ac:dyDescent="0.35"/>
    <row r="31552" customFormat="1" x14ac:dyDescent="0.35"/>
    <row r="31553" customFormat="1" x14ac:dyDescent="0.35"/>
    <row r="31554" customFormat="1" x14ac:dyDescent="0.35"/>
    <row r="31555" customFormat="1" x14ac:dyDescent="0.35"/>
    <row r="31556" customFormat="1" x14ac:dyDescent="0.35"/>
    <row r="31557" customFormat="1" x14ac:dyDescent="0.35"/>
    <row r="31558" customFormat="1" x14ac:dyDescent="0.35"/>
    <row r="31559" customFormat="1" x14ac:dyDescent="0.35"/>
    <row r="31560" customFormat="1" x14ac:dyDescent="0.35"/>
    <row r="31561" customFormat="1" x14ac:dyDescent="0.35"/>
    <row r="31562" customFormat="1" x14ac:dyDescent="0.35"/>
    <row r="31563" customFormat="1" x14ac:dyDescent="0.35"/>
    <row r="31564" customFormat="1" x14ac:dyDescent="0.35"/>
    <row r="31565" customFormat="1" x14ac:dyDescent="0.35"/>
    <row r="31566" customFormat="1" x14ac:dyDescent="0.35"/>
    <row r="31567" customFormat="1" x14ac:dyDescent="0.35"/>
    <row r="31568" customFormat="1" x14ac:dyDescent="0.35"/>
    <row r="31569" customFormat="1" x14ac:dyDescent="0.35"/>
    <row r="31570" customFormat="1" x14ac:dyDescent="0.35"/>
    <row r="31571" customFormat="1" x14ac:dyDescent="0.35"/>
    <row r="31572" customFormat="1" x14ac:dyDescent="0.35"/>
    <row r="31573" customFormat="1" x14ac:dyDescent="0.35"/>
    <row r="31574" customFormat="1" x14ac:dyDescent="0.35"/>
    <row r="31575" customFormat="1" x14ac:dyDescent="0.35"/>
    <row r="31576" customFormat="1" x14ac:dyDescent="0.35"/>
    <row r="31577" customFormat="1" x14ac:dyDescent="0.35"/>
    <row r="31578" customFormat="1" x14ac:dyDescent="0.35"/>
    <row r="31579" customFormat="1" x14ac:dyDescent="0.35"/>
    <row r="31580" customFormat="1" x14ac:dyDescent="0.35"/>
    <row r="31581" customFormat="1" x14ac:dyDescent="0.35"/>
    <row r="31582" customFormat="1" x14ac:dyDescent="0.35"/>
    <row r="31583" customFormat="1" x14ac:dyDescent="0.35"/>
    <row r="31584" customFormat="1" x14ac:dyDescent="0.35"/>
    <row r="31585" customFormat="1" x14ac:dyDescent="0.35"/>
    <row r="31586" customFormat="1" x14ac:dyDescent="0.35"/>
    <row r="31587" customFormat="1" x14ac:dyDescent="0.35"/>
    <row r="31588" customFormat="1" x14ac:dyDescent="0.35"/>
    <row r="31589" customFormat="1" x14ac:dyDescent="0.35"/>
    <row r="31590" customFormat="1" x14ac:dyDescent="0.35"/>
    <row r="31591" customFormat="1" x14ac:dyDescent="0.35"/>
    <row r="31592" customFormat="1" x14ac:dyDescent="0.35"/>
    <row r="31593" customFormat="1" x14ac:dyDescent="0.35"/>
    <row r="31594" customFormat="1" x14ac:dyDescent="0.35"/>
    <row r="31595" customFormat="1" x14ac:dyDescent="0.35"/>
    <row r="31596" customFormat="1" x14ac:dyDescent="0.35"/>
    <row r="31597" customFormat="1" x14ac:dyDescent="0.35"/>
    <row r="31598" customFormat="1" x14ac:dyDescent="0.35"/>
    <row r="31599" customFormat="1" x14ac:dyDescent="0.35"/>
    <row r="31600" customFormat="1" x14ac:dyDescent="0.35"/>
    <row r="31601" customFormat="1" x14ac:dyDescent="0.35"/>
    <row r="31602" customFormat="1" x14ac:dyDescent="0.35"/>
    <row r="31603" customFormat="1" x14ac:dyDescent="0.35"/>
    <row r="31604" customFormat="1" x14ac:dyDescent="0.35"/>
    <row r="31605" customFormat="1" x14ac:dyDescent="0.35"/>
    <row r="31606" customFormat="1" x14ac:dyDescent="0.35"/>
    <row r="31607" customFormat="1" x14ac:dyDescent="0.35"/>
    <row r="31608" customFormat="1" x14ac:dyDescent="0.35"/>
    <row r="31609" customFormat="1" x14ac:dyDescent="0.35"/>
    <row r="31610" customFormat="1" x14ac:dyDescent="0.35"/>
    <row r="31611" customFormat="1" x14ac:dyDescent="0.35"/>
    <row r="31612" customFormat="1" x14ac:dyDescent="0.35"/>
    <row r="31613" customFormat="1" x14ac:dyDescent="0.35"/>
    <row r="31614" customFormat="1" x14ac:dyDescent="0.35"/>
    <row r="31615" customFormat="1" x14ac:dyDescent="0.35"/>
    <row r="31616" customFormat="1" x14ac:dyDescent="0.35"/>
    <row r="31617" customFormat="1" x14ac:dyDescent="0.35"/>
    <row r="31618" customFormat="1" x14ac:dyDescent="0.35"/>
    <row r="31619" customFormat="1" x14ac:dyDescent="0.35"/>
    <row r="31620" customFormat="1" x14ac:dyDescent="0.35"/>
    <row r="31621" customFormat="1" x14ac:dyDescent="0.35"/>
    <row r="31622" customFormat="1" x14ac:dyDescent="0.35"/>
    <row r="31623" customFormat="1" x14ac:dyDescent="0.35"/>
    <row r="31624" customFormat="1" x14ac:dyDescent="0.35"/>
    <row r="31625" customFormat="1" x14ac:dyDescent="0.35"/>
    <row r="31626" customFormat="1" x14ac:dyDescent="0.35"/>
    <row r="31627" customFormat="1" x14ac:dyDescent="0.35"/>
    <row r="31628" customFormat="1" x14ac:dyDescent="0.35"/>
    <row r="31629" customFormat="1" x14ac:dyDescent="0.35"/>
    <row r="31630" customFormat="1" x14ac:dyDescent="0.35"/>
    <row r="31631" customFormat="1" x14ac:dyDescent="0.35"/>
    <row r="31632" customFormat="1" x14ac:dyDescent="0.35"/>
    <row r="31633" customFormat="1" x14ac:dyDescent="0.35"/>
    <row r="31634" customFormat="1" x14ac:dyDescent="0.35"/>
    <row r="31635" customFormat="1" x14ac:dyDescent="0.35"/>
    <row r="31636" customFormat="1" x14ac:dyDescent="0.35"/>
    <row r="31637" customFormat="1" x14ac:dyDescent="0.35"/>
    <row r="31638" customFormat="1" x14ac:dyDescent="0.35"/>
    <row r="31639" customFormat="1" x14ac:dyDescent="0.35"/>
    <row r="31640" customFormat="1" x14ac:dyDescent="0.35"/>
    <row r="31641" customFormat="1" x14ac:dyDescent="0.35"/>
    <row r="31642" customFormat="1" x14ac:dyDescent="0.35"/>
    <row r="31643" customFormat="1" x14ac:dyDescent="0.35"/>
    <row r="31644" customFormat="1" x14ac:dyDescent="0.35"/>
    <row r="31645" customFormat="1" x14ac:dyDescent="0.35"/>
    <row r="31646" customFormat="1" x14ac:dyDescent="0.35"/>
    <row r="31647" customFormat="1" x14ac:dyDescent="0.35"/>
    <row r="31648" customFormat="1" x14ac:dyDescent="0.35"/>
    <row r="31649" customFormat="1" x14ac:dyDescent="0.35"/>
    <row r="31650" customFormat="1" x14ac:dyDescent="0.35"/>
    <row r="31651" customFormat="1" x14ac:dyDescent="0.35"/>
    <row r="31652" customFormat="1" x14ac:dyDescent="0.35"/>
    <row r="31653" customFormat="1" x14ac:dyDescent="0.35"/>
    <row r="31654" customFormat="1" x14ac:dyDescent="0.35"/>
    <row r="31655" customFormat="1" x14ac:dyDescent="0.35"/>
    <row r="31656" customFormat="1" x14ac:dyDescent="0.35"/>
    <row r="31657" customFormat="1" x14ac:dyDescent="0.35"/>
    <row r="31658" customFormat="1" x14ac:dyDescent="0.35"/>
    <row r="31659" customFormat="1" x14ac:dyDescent="0.35"/>
    <row r="31660" customFormat="1" x14ac:dyDescent="0.35"/>
    <row r="31661" customFormat="1" x14ac:dyDescent="0.35"/>
    <row r="31662" customFormat="1" x14ac:dyDescent="0.35"/>
    <row r="31663" customFormat="1" x14ac:dyDescent="0.35"/>
    <row r="31664" customFormat="1" x14ac:dyDescent="0.35"/>
    <row r="31665" customFormat="1" x14ac:dyDescent="0.35"/>
    <row r="31666" customFormat="1" x14ac:dyDescent="0.35"/>
    <row r="31667" customFormat="1" x14ac:dyDescent="0.35"/>
    <row r="31668" customFormat="1" x14ac:dyDescent="0.35"/>
    <row r="31669" customFormat="1" x14ac:dyDescent="0.35"/>
    <row r="31670" customFormat="1" x14ac:dyDescent="0.35"/>
    <row r="31671" customFormat="1" x14ac:dyDescent="0.35"/>
    <row r="31672" customFormat="1" x14ac:dyDescent="0.35"/>
    <row r="31673" customFormat="1" x14ac:dyDescent="0.35"/>
    <row r="31674" customFormat="1" x14ac:dyDescent="0.35"/>
    <row r="31675" customFormat="1" x14ac:dyDescent="0.35"/>
    <row r="31676" customFormat="1" x14ac:dyDescent="0.35"/>
    <row r="31677" customFormat="1" x14ac:dyDescent="0.35"/>
    <row r="31678" customFormat="1" x14ac:dyDescent="0.35"/>
    <row r="31679" customFormat="1" x14ac:dyDescent="0.35"/>
    <row r="31680" customFormat="1" x14ac:dyDescent="0.35"/>
    <row r="31681" customFormat="1" x14ac:dyDescent="0.35"/>
    <row r="31682" customFormat="1" x14ac:dyDescent="0.35"/>
    <row r="31683" customFormat="1" x14ac:dyDescent="0.35"/>
    <row r="31684" customFormat="1" x14ac:dyDescent="0.35"/>
    <row r="31685" customFormat="1" x14ac:dyDescent="0.35"/>
    <row r="31686" customFormat="1" x14ac:dyDescent="0.35"/>
    <row r="31687" customFormat="1" x14ac:dyDescent="0.35"/>
    <row r="31688" customFormat="1" x14ac:dyDescent="0.35"/>
    <row r="31689" customFormat="1" x14ac:dyDescent="0.35"/>
    <row r="31690" customFormat="1" x14ac:dyDescent="0.35"/>
    <row r="31691" customFormat="1" x14ac:dyDescent="0.35"/>
    <row r="31692" customFormat="1" x14ac:dyDescent="0.35"/>
    <row r="31693" customFormat="1" x14ac:dyDescent="0.35"/>
    <row r="31694" customFormat="1" x14ac:dyDescent="0.35"/>
    <row r="31695" customFormat="1" x14ac:dyDescent="0.35"/>
    <row r="31696" customFormat="1" x14ac:dyDescent="0.35"/>
    <row r="31697" customFormat="1" x14ac:dyDescent="0.35"/>
    <row r="31698" customFormat="1" x14ac:dyDescent="0.35"/>
    <row r="31699" customFormat="1" x14ac:dyDescent="0.35"/>
    <row r="31700" customFormat="1" x14ac:dyDescent="0.35"/>
    <row r="31701" customFormat="1" x14ac:dyDescent="0.35"/>
    <row r="31702" customFormat="1" x14ac:dyDescent="0.35"/>
    <row r="31703" customFormat="1" x14ac:dyDescent="0.35"/>
    <row r="31704" customFormat="1" x14ac:dyDescent="0.35"/>
    <row r="31705" customFormat="1" x14ac:dyDescent="0.35"/>
    <row r="31706" customFormat="1" x14ac:dyDescent="0.35"/>
    <row r="31707" customFormat="1" x14ac:dyDescent="0.35"/>
    <row r="31708" customFormat="1" x14ac:dyDescent="0.35"/>
    <row r="31709" customFormat="1" x14ac:dyDescent="0.35"/>
    <row r="31710" customFormat="1" x14ac:dyDescent="0.35"/>
    <row r="31711" customFormat="1" x14ac:dyDescent="0.35"/>
    <row r="31712" customFormat="1" x14ac:dyDescent="0.35"/>
    <row r="31713" customFormat="1" x14ac:dyDescent="0.35"/>
    <row r="31714" customFormat="1" x14ac:dyDescent="0.35"/>
    <row r="31715" customFormat="1" x14ac:dyDescent="0.35"/>
    <row r="31716" customFormat="1" x14ac:dyDescent="0.35"/>
    <row r="31717" customFormat="1" x14ac:dyDescent="0.35"/>
    <row r="31718" customFormat="1" x14ac:dyDescent="0.35"/>
    <row r="31719" customFormat="1" x14ac:dyDescent="0.35"/>
    <row r="31720" customFormat="1" x14ac:dyDescent="0.35"/>
    <row r="31721" customFormat="1" x14ac:dyDescent="0.35"/>
    <row r="31722" customFormat="1" x14ac:dyDescent="0.35"/>
    <row r="31723" customFormat="1" x14ac:dyDescent="0.35"/>
    <row r="31724" customFormat="1" x14ac:dyDescent="0.35"/>
    <row r="31725" customFormat="1" x14ac:dyDescent="0.35"/>
    <row r="31726" customFormat="1" x14ac:dyDescent="0.35"/>
    <row r="31727" customFormat="1" x14ac:dyDescent="0.35"/>
    <row r="31728" customFormat="1" x14ac:dyDescent="0.35"/>
    <row r="31729" customFormat="1" x14ac:dyDescent="0.35"/>
    <row r="31730" customFormat="1" x14ac:dyDescent="0.35"/>
    <row r="31731" customFormat="1" x14ac:dyDescent="0.35"/>
    <row r="31732" customFormat="1" x14ac:dyDescent="0.35"/>
    <row r="31733" customFormat="1" x14ac:dyDescent="0.35"/>
    <row r="31734" customFormat="1" x14ac:dyDescent="0.35"/>
    <row r="31735" customFormat="1" x14ac:dyDescent="0.35"/>
    <row r="31736" customFormat="1" x14ac:dyDescent="0.35"/>
    <row r="31737" customFormat="1" x14ac:dyDescent="0.35"/>
    <row r="31738" customFormat="1" x14ac:dyDescent="0.35"/>
    <row r="31739" customFormat="1" x14ac:dyDescent="0.35"/>
    <row r="31740" customFormat="1" x14ac:dyDescent="0.35"/>
    <row r="31741" customFormat="1" x14ac:dyDescent="0.35"/>
    <row r="31742" customFormat="1" x14ac:dyDescent="0.35"/>
    <row r="31743" customFormat="1" x14ac:dyDescent="0.35"/>
    <row r="31744" customFormat="1" x14ac:dyDescent="0.35"/>
    <row r="31745" customFormat="1" x14ac:dyDescent="0.35"/>
    <row r="31746" customFormat="1" x14ac:dyDescent="0.35"/>
    <row r="31747" customFormat="1" x14ac:dyDescent="0.35"/>
    <row r="31748" customFormat="1" x14ac:dyDescent="0.35"/>
    <row r="31749" customFormat="1" x14ac:dyDescent="0.35"/>
    <row r="31750" customFormat="1" x14ac:dyDescent="0.35"/>
    <row r="31751" customFormat="1" x14ac:dyDescent="0.35"/>
    <row r="31752" customFormat="1" x14ac:dyDescent="0.35"/>
    <row r="31753" customFormat="1" x14ac:dyDescent="0.35"/>
    <row r="31754" customFormat="1" x14ac:dyDescent="0.35"/>
    <row r="31755" customFormat="1" x14ac:dyDescent="0.35"/>
    <row r="31756" customFormat="1" x14ac:dyDescent="0.35"/>
    <row r="31757" customFormat="1" x14ac:dyDescent="0.35"/>
    <row r="31758" customFormat="1" x14ac:dyDescent="0.35"/>
    <row r="31759" customFormat="1" x14ac:dyDescent="0.35"/>
    <row r="31760" customFormat="1" x14ac:dyDescent="0.35"/>
    <row r="31761" customFormat="1" x14ac:dyDescent="0.35"/>
    <row r="31762" customFormat="1" x14ac:dyDescent="0.35"/>
    <row r="31763" customFormat="1" x14ac:dyDescent="0.35"/>
    <row r="31764" customFormat="1" x14ac:dyDescent="0.35"/>
    <row r="31765" customFormat="1" x14ac:dyDescent="0.35"/>
    <row r="31766" customFormat="1" x14ac:dyDescent="0.35"/>
    <row r="31767" customFormat="1" x14ac:dyDescent="0.35"/>
    <row r="31768" customFormat="1" x14ac:dyDescent="0.35"/>
    <row r="31769" customFormat="1" x14ac:dyDescent="0.35"/>
    <row r="31770" customFormat="1" x14ac:dyDescent="0.35"/>
    <row r="31771" customFormat="1" x14ac:dyDescent="0.35"/>
    <row r="31772" customFormat="1" x14ac:dyDescent="0.35"/>
    <row r="31773" customFormat="1" x14ac:dyDescent="0.35"/>
    <row r="31774" customFormat="1" x14ac:dyDescent="0.35"/>
    <row r="31775" customFormat="1" x14ac:dyDescent="0.35"/>
    <row r="31776" customFormat="1" x14ac:dyDescent="0.35"/>
    <row r="31777" customFormat="1" x14ac:dyDescent="0.35"/>
    <row r="31778" customFormat="1" x14ac:dyDescent="0.35"/>
    <row r="31779" customFormat="1" x14ac:dyDescent="0.35"/>
    <row r="31780" customFormat="1" x14ac:dyDescent="0.35"/>
    <row r="31781" customFormat="1" x14ac:dyDescent="0.35"/>
    <row r="31782" customFormat="1" x14ac:dyDescent="0.35"/>
    <row r="31783" customFormat="1" x14ac:dyDescent="0.35"/>
    <row r="31784" customFormat="1" x14ac:dyDescent="0.35"/>
    <row r="31785" customFormat="1" x14ac:dyDescent="0.35"/>
    <row r="31786" customFormat="1" x14ac:dyDescent="0.35"/>
    <row r="31787" customFormat="1" x14ac:dyDescent="0.35"/>
    <row r="31788" customFormat="1" x14ac:dyDescent="0.35"/>
    <row r="31789" customFormat="1" x14ac:dyDescent="0.35"/>
    <row r="31790" customFormat="1" x14ac:dyDescent="0.35"/>
    <row r="31791" customFormat="1" x14ac:dyDescent="0.35"/>
    <row r="31792" customFormat="1" x14ac:dyDescent="0.35"/>
    <row r="31793" customFormat="1" x14ac:dyDescent="0.35"/>
    <row r="31794" customFormat="1" x14ac:dyDescent="0.35"/>
    <row r="31795" customFormat="1" x14ac:dyDescent="0.35"/>
    <row r="31796" customFormat="1" x14ac:dyDescent="0.35"/>
    <row r="31797" customFormat="1" x14ac:dyDescent="0.35"/>
    <row r="31798" customFormat="1" x14ac:dyDescent="0.35"/>
    <row r="31799" customFormat="1" x14ac:dyDescent="0.35"/>
    <row r="31800" customFormat="1" x14ac:dyDescent="0.35"/>
    <row r="31801" customFormat="1" x14ac:dyDescent="0.35"/>
    <row r="31802" customFormat="1" x14ac:dyDescent="0.35"/>
    <row r="31803" customFormat="1" x14ac:dyDescent="0.35"/>
    <row r="31804" customFormat="1" x14ac:dyDescent="0.35"/>
    <row r="31805" customFormat="1" x14ac:dyDescent="0.35"/>
    <row r="31806" customFormat="1" x14ac:dyDescent="0.35"/>
    <row r="31807" customFormat="1" x14ac:dyDescent="0.35"/>
    <row r="31808" customFormat="1" x14ac:dyDescent="0.35"/>
    <row r="31809" customFormat="1" x14ac:dyDescent="0.35"/>
    <row r="31810" customFormat="1" x14ac:dyDescent="0.35"/>
    <row r="31811" customFormat="1" x14ac:dyDescent="0.35"/>
    <row r="31812" customFormat="1" x14ac:dyDescent="0.35"/>
    <row r="31813" customFormat="1" x14ac:dyDescent="0.35"/>
    <row r="31814" customFormat="1" x14ac:dyDescent="0.35"/>
    <row r="31815" customFormat="1" x14ac:dyDescent="0.35"/>
    <row r="31816" customFormat="1" x14ac:dyDescent="0.35"/>
    <row r="31817" customFormat="1" x14ac:dyDescent="0.35"/>
    <row r="31818" customFormat="1" x14ac:dyDescent="0.35"/>
    <row r="31819" customFormat="1" x14ac:dyDescent="0.35"/>
    <row r="31820" customFormat="1" x14ac:dyDescent="0.35"/>
    <row r="31821" customFormat="1" x14ac:dyDescent="0.35"/>
    <row r="31822" customFormat="1" x14ac:dyDescent="0.35"/>
    <row r="31823" customFormat="1" x14ac:dyDescent="0.35"/>
    <row r="31824" customFormat="1" x14ac:dyDescent="0.35"/>
    <row r="31825" customFormat="1" x14ac:dyDescent="0.35"/>
    <row r="31826" customFormat="1" x14ac:dyDescent="0.35"/>
    <row r="31827" customFormat="1" x14ac:dyDescent="0.35"/>
    <row r="31828" customFormat="1" x14ac:dyDescent="0.35"/>
    <row r="31829" customFormat="1" x14ac:dyDescent="0.35"/>
    <row r="31830" customFormat="1" x14ac:dyDescent="0.35"/>
    <row r="31831" customFormat="1" x14ac:dyDescent="0.35"/>
    <row r="31832" customFormat="1" x14ac:dyDescent="0.35"/>
    <row r="31833" customFormat="1" x14ac:dyDescent="0.35"/>
    <row r="31834" customFormat="1" x14ac:dyDescent="0.35"/>
    <row r="31835" customFormat="1" x14ac:dyDescent="0.35"/>
    <row r="31836" customFormat="1" x14ac:dyDescent="0.35"/>
    <row r="31837" customFormat="1" x14ac:dyDescent="0.35"/>
    <row r="31838" customFormat="1" x14ac:dyDescent="0.35"/>
    <row r="31839" customFormat="1" x14ac:dyDescent="0.35"/>
    <row r="31840" customFormat="1" x14ac:dyDescent="0.35"/>
    <row r="31841" customFormat="1" x14ac:dyDescent="0.35"/>
    <row r="31842" customFormat="1" x14ac:dyDescent="0.35"/>
    <row r="31843" customFormat="1" x14ac:dyDescent="0.35"/>
    <row r="31844" customFormat="1" x14ac:dyDescent="0.35"/>
    <row r="31845" customFormat="1" x14ac:dyDescent="0.35"/>
    <row r="31846" customFormat="1" x14ac:dyDescent="0.35"/>
    <row r="31847" customFormat="1" x14ac:dyDescent="0.35"/>
    <row r="31848" customFormat="1" x14ac:dyDescent="0.35"/>
    <row r="31849" customFormat="1" x14ac:dyDescent="0.35"/>
    <row r="31850" customFormat="1" x14ac:dyDescent="0.35"/>
    <row r="31851" customFormat="1" x14ac:dyDescent="0.35"/>
    <row r="31852" customFormat="1" x14ac:dyDescent="0.35"/>
    <row r="31853" customFormat="1" x14ac:dyDescent="0.35"/>
    <row r="31854" customFormat="1" x14ac:dyDescent="0.35"/>
    <row r="31855" customFormat="1" x14ac:dyDescent="0.35"/>
    <row r="31856" customFormat="1" x14ac:dyDescent="0.35"/>
    <row r="31857" customFormat="1" x14ac:dyDescent="0.35"/>
    <row r="31858" customFormat="1" x14ac:dyDescent="0.35"/>
    <row r="31859" customFormat="1" x14ac:dyDescent="0.35"/>
    <row r="31860" customFormat="1" x14ac:dyDescent="0.35"/>
    <row r="31861" customFormat="1" x14ac:dyDescent="0.35"/>
    <row r="31862" customFormat="1" x14ac:dyDescent="0.35"/>
    <row r="31863" customFormat="1" x14ac:dyDescent="0.35"/>
    <row r="31864" customFormat="1" x14ac:dyDescent="0.35"/>
    <row r="31865" customFormat="1" x14ac:dyDescent="0.35"/>
    <row r="31866" customFormat="1" x14ac:dyDescent="0.35"/>
    <row r="31867" customFormat="1" x14ac:dyDescent="0.35"/>
    <row r="31868" customFormat="1" x14ac:dyDescent="0.35"/>
    <row r="31869" customFormat="1" x14ac:dyDescent="0.35"/>
    <row r="31870" customFormat="1" x14ac:dyDescent="0.35"/>
    <row r="31871" customFormat="1" x14ac:dyDescent="0.35"/>
    <row r="31872" customFormat="1" x14ac:dyDescent="0.35"/>
    <row r="31873" customFormat="1" x14ac:dyDescent="0.35"/>
    <row r="31874" customFormat="1" x14ac:dyDescent="0.35"/>
    <row r="31875" customFormat="1" x14ac:dyDescent="0.35"/>
    <row r="31876" customFormat="1" x14ac:dyDescent="0.35"/>
    <row r="31877" customFormat="1" x14ac:dyDescent="0.35"/>
    <row r="31878" customFormat="1" x14ac:dyDescent="0.35"/>
    <row r="31879" customFormat="1" x14ac:dyDescent="0.35"/>
    <row r="31880" customFormat="1" x14ac:dyDescent="0.35"/>
    <row r="31881" customFormat="1" x14ac:dyDescent="0.35"/>
    <row r="31882" customFormat="1" x14ac:dyDescent="0.35"/>
    <row r="31883" customFormat="1" x14ac:dyDescent="0.35"/>
    <row r="31884" customFormat="1" x14ac:dyDescent="0.35"/>
    <row r="31885" customFormat="1" x14ac:dyDescent="0.35"/>
    <row r="31886" customFormat="1" x14ac:dyDescent="0.35"/>
    <row r="31887" customFormat="1" x14ac:dyDescent="0.35"/>
    <row r="31888" customFormat="1" x14ac:dyDescent="0.35"/>
    <row r="31889" customFormat="1" x14ac:dyDescent="0.35"/>
    <row r="31890" customFormat="1" x14ac:dyDescent="0.35"/>
    <row r="31891" customFormat="1" x14ac:dyDescent="0.35"/>
    <row r="31892" customFormat="1" x14ac:dyDescent="0.35"/>
    <row r="31893" customFormat="1" x14ac:dyDescent="0.35"/>
    <row r="31894" customFormat="1" x14ac:dyDescent="0.35"/>
    <row r="31895" customFormat="1" x14ac:dyDescent="0.35"/>
    <row r="31896" customFormat="1" x14ac:dyDescent="0.35"/>
    <row r="31897" customFormat="1" x14ac:dyDescent="0.35"/>
    <row r="31898" customFormat="1" x14ac:dyDescent="0.35"/>
    <row r="31899" customFormat="1" x14ac:dyDescent="0.35"/>
    <row r="31900" customFormat="1" x14ac:dyDescent="0.35"/>
    <row r="31901" customFormat="1" x14ac:dyDescent="0.35"/>
    <row r="31902" customFormat="1" x14ac:dyDescent="0.35"/>
    <row r="31903" customFormat="1" x14ac:dyDescent="0.35"/>
    <row r="31904" customFormat="1" x14ac:dyDescent="0.35"/>
    <row r="31905" customFormat="1" x14ac:dyDescent="0.35"/>
    <row r="31906" customFormat="1" x14ac:dyDescent="0.35"/>
    <row r="31907" customFormat="1" x14ac:dyDescent="0.35"/>
    <row r="31908" customFormat="1" x14ac:dyDescent="0.35"/>
    <row r="31909" customFormat="1" x14ac:dyDescent="0.35"/>
    <row r="31910" customFormat="1" x14ac:dyDescent="0.35"/>
    <row r="31911" customFormat="1" x14ac:dyDescent="0.35"/>
    <row r="31912" customFormat="1" x14ac:dyDescent="0.35"/>
    <row r="31913" customFormat="1" x14ac:dyDescent="0.35"/>
    <row r="31914" customFormat="1" x14ac:dyDescent="0.35"/>
    <row r="31915" customFormat="1" x14ac:dyDescent="0.35"/>
    <row r="31916" customFormat="1" x14ac:dyDescent="0.35"/>
    <row r="31917" customFormat="1" x14ac:dyDescent="0.35"/>
    <row r="31918" customFormat="1" x14ac:dyDescent="0.35"/>
    <row r="31919" customFormat="1" x14ac:dyDescent="0.35"/>
    <row r="31920" customFormat="1" x14ac:dyDescent="0.35"/>
    <row r="31921" customFormat="1" x14ac:dyDescent="0.35"/>
    <row r="31922" customFormat="1" x14ac:dyDescent="0.35"/>
    <row r="31923" customFormat="1" x14ac:dyDescent="0.35"/>
    <row r="31924" customFormat="1" x14ac:dyDescent="0.35"/>
    <row r="31925" customFormat="1" x14ac:dyDescent="0.35"/>
    <row r="31926" customFormat="1" x14ac:dyDescent="0.35"/>
    <row r="31927" customFormat="1" x14ac:dyDescent="0.35"/>
    <row r="31928" customFormat="1" x14ac:dyDescent="0.35"/>
    <row r="31929" customFormat="1" x14ac:dyDescent="0.35"/>
    <row r="31930" customFormat="1" x14ac:dyDescent="0.35"/>
    <row r="31931" customFormat="1" x14ac:dyDescent="0.35"/>
    <row r="31932" customFormat="1" x14ac:dyDescent="0.35"/>
    <row r="31933" customFormat="1" x14ac:dyDescent="0.35"/>
    <row r="31934" customFormat="1" x14ac:dyDescent="0.35"/>
    <row r="31935" customFormat="1" x14ac:dyDescent="0.35"/>
    <row r="31936" customFormat="1" x14ac:dyDescent="0.35"/>
    <row r="31937" customFormat="1" x14ac:dyDescent="0.35"/>
    <row r="31938" customFormat="1" x14ac:dyDescent="0.35"/>
    <row r="31939" customFormat="1" x14ac:dyDescent="0.35"/>
    <row r="31940" customFormat="1" x14ac:dyDescent="0.35"/>
    <row r="31941" customFormat="1" x14ac:dyDescent="0.35"/>
    <row r="31942" customFormat="1" x14ac:dyDescent="0.35"/>
    <row r="31943" customFormat="1" x14ac:dyDescent="0.35"/>
    <row r="31944" customFormat="1" x14ac:dyDescent="0.35"/>
    <row r="31945" customFormat="1" x14ac:dyDescent="0.35"/>
    <row r="31946" customFormat="1" x14ac:dyDescent="0.35"/>
    <row r="31947" customFormat="1" x14ac:dyDescent="0.35"/>
    <row r="31948" customFormat="1" x14ac:dyDescent="0.35"/>
    <row r="31949" customFormat="1" x14ac:dyDescent="0.35"/>
    <row r="31950" customFormat="1" x14ac:dyDescent="0.35"/>
    <row r="31951" customFormat="1" x14ac:dyDescent="0.35"/>
    <row r="31952" customFormat="1" x14ac:dyDescent="0.35"/>
    <row r="31953" customFormat="1" x14ac:dyDescent="0.35"/>
    <row r="31954" customFormat="1" x14ac:dyDescent="0.35"/>
    <row r="31955" customFormat="1" x14ac:dyDescent="0.35"/>
    <row r="31956" customFormat="1" x14ac:dyDescent="0.35"/>
    <row r="31957" customFormat="1" x14ac:dyDescent="0.35"/>
    <row r="31958" customFormat="1" x14ac:dyDescent="0.35"/>
    <row r="31959" customFormat="1" x14ac:dyDescent="0.35"/>
    <row r="31960" customFormat="1" x14ac:dyDescent="0.35"/>
    <row r="31961" customFormat="1" x14ac:dyDescent="0.35"/>
    <row r="31962" customFormat="1" x14ac:dyDescent="0.35"/>
    <row r="31963" customFormat="1" x14ac:dyDescent="0.35"/>
    <row r="31964" customFormat="1" x14ac:dyDescent="0.35"/>
    <row r="31965" customFormat="1" x14ac:dyDescent="0.35"/>
    <row r="31966" customFormat="1" x14ac:dyDescent="0.35"/>
    <row r="31967" customFormat="1" x14ac:dyDescent="0.35"/>
    <row r="31968" customFormat="1" x14ac:dyDescent="0.35"/>
    <row r="31969" customFormat="1" x14ac:dyDescent="0.35"/>
    <row r="31970" customFormat="1" x14ac:dyDescent="0.35"/>
    <row r="31971" customFormat="1" x14ac:dyDescent="0.35"/>
    <row r="31972" customFormat="1" x14ac:dyDescent="0.35"/>
    <row r="31973" customFormat="1" x14ac:dyDescent="0.35"/>
    <row r="31974" customFormat="1" x14ac:dyDescent="0.35"/>
    <row r="31975" customFormat="1" x14ac:dyDescent="0.35"/>
    <row r="31976" customFormat="1" x14ac:dyDescent="0.35"/>
    <row r="31977" customFormat="1" x14ac:dyDescent="0.35"/>
    <row r="31978" customFormat="1" x14ac:dyDescent="0.35"/>
    <row r="31979" customFormat="1" x14ac:dyDescent="0.35"/>
    <row r="31980" customFormat="1" x14ac:dyDescent="0.35"/>
    <row r="31981" customFormat="1" x14ac:dyDescent="0.35"/>
    <row r="31982" customFormat="1" x14ac:dyDescent="0.35"/>
    <row r="31983" customFormat="1" x14ac:dyDescent="0.35"/>
    <row r="31984" customFormat="1" x14ac:dyDescent="0.35"/>
    <row r="31985" customFormat="1" x14ac:dyDescent="0.35"/>
    <row r="31986" customFormat="1" x14ac:dyDescent="0.35"/>
    <row r="31987" customFormat="1" x14ac:dyDescent="0.35"/>
    <row r="31988" customFormat="1" x14ac:dyDescent="0.35"/>
    <row r="31989" customFormat="1" x14ac:dyDescent="0.35"/>
    <row r="31990" customFormat="1" x14ac:dyDescent="0.35"/>
    <row r="31991" customFormat="1" x14ac:dyDescent="0.35"/>
    <row r="31992" customFormat="1" x14ac:dyDescent="0.35"/>
    <row r="31993" customFormat="1" x14ac:dyDescent="0.35"/>
    <row r="31994" customFormat="1" x14ac:dyDescent="0.35"/>
    <row r="31995" customFormat="1" x14ac:dyDescent="0.35"/>
    <row r="31996" customFormat="1" x14ac:dyDescent="0.35"/>
    <row r="31997" customFormat="1" x14ac:dyDescent="0.35"/>
    <row r="31998" customFormat="1" x14ac:dyDescent="0.35"/>
    <row r="31999" customFormat="1" x14ac:dyDescent="0.35"/>
    <row r="32000" customFormat="1" x14ac:dyDescent="0.35"/>
    <row r="32001" customFormat="1" x14ac:dyDescent="0.35"/>
    <row r="32002" customFormat="1" x14ac:dyDescent="0.35"/>
    <row r="32003" customFormat="1" x14ac:dyDescent="0.35"/>
    <row r="32004" customFormat="1" x14ac:dyDescent="0.35"/>
    <row r="32005" customFormat="1" x14ac:dyDescent="0.35"/>
    <row r="32006" customFormat="1" x14ac:dyDescent="0.35"/>
    <row r="32007" customFormat="1" x14ac:dyDescent="0.35"/>
    <row r="32008" customFormat="1" x14ac:dyDescent="0.35"/>
    <row r="32009" customFormat="1" x14ac:dyDescent="0.35"/>
    <row r="32010" customFormat="1" x14ac:dyDescent="0.35"/>
    <row r="32011" customFormat="1" x14ac:dyDescent="0.35"/>
    <row r="32012" customFormat="1" x14ac:dyDescent="0.35"/>
    <row r="32013" customFormat="1" x14ac:dyDescent="0.35"/>
    <row r="32014" customFormat="1" x14ac:dyDescent="0.35"/>
    <row r="32015" customFormat="1" x14ac:dyDescent="0.35"/>
    <row r="32016" customFormat="1" x14ac:dyDescent="0.35"/>
    <row r="32017" customFormat="1" x14ac:dyDescent="0.35"/>
    <row r="32018" customFormat="1" x14ac:dyDescent="0.35"/>
    <row r="32019" customFormat="1" x14ac:dyDescent="0.35"/>
    <row r="32020" customFormat="1" x14ac:dyDescent="0.35"/>
    <row r="32021" customFormat="1" x14ac:dyDescent="0.35"/>
    <row r="32022" customFormat="1" x14ac:dyDescent="0.35"/>
    <row r="32023" customFormat="1" x14ac:dyDescent="0.35"/>
    <row r="32024" customFormat="1" x14ac:dyDescent="0.35"/>
    <row r="32025" customFormat="1" x14ac:dyDescent="0.35"/>
    <row r="32026" customFormat="1" x14ac:dyDescent="0.35"/>
    <row r="32027" customFormat="1" x14ac:dyDescent="0.35"/>
    <row r="32028" customFormat="1" x14ac:dyDescent="0.35"/>
    <row r="32029" customFormat="1" x14ac:dyDescent="0.35"/>
    <row r="32030" customFormat="1" x14ac:dyDescent="0.35"/>
    <row r="32031" customFormat="1" x14ac:dyDescent="0.35"/>
    <row r="32032" customFormat="1" x14ac:dyDescent="0.35"/>
    <row r="32033" customFormat="1" x14ac:dyDescent="0.35"/>
    <row r="32034" customFormat="1" x14ac:dyDescent="0.35"/>
    <row r="32035" customFormat="1" x14ac:dyDescent="0.35"/>
    <row r="32036" customFormat="1" x14ac:dyDescent="0.35"/>
    <row r="32037" customFormat="1" x14ac:dyDescent="0.35"/>
    <row r="32038" customFormat="1" x14ac:dyDescent="0.35"/>
    <row r="32039" customFormat="1" x14ac:dyDescent="0.35"/>
    <row r="32040" customFormat="1" x14ac:dyDescent="0.35"/>
    <row r="32041" customFormat="1" x14ac:dyDescent="0.35"/>
    <row r="32042" customFormat="1" x14ac:dyDescent="0.35"/>
    <row r="32043" customFormat="1" x14ac:dyDescent="0.35"/>
    <row r="32044" customFormat="1" x14ac:dyDescent="0.35"/>
    <row r="32045" customFormat="1" x14ac:dyDescent="0.35"/>
    <row r="32046" customFormat="1" x14ac:dyDescent="0.35"/>
    <row r="32047" customFormat="1" x14ac:dyDescent="0.35"/>
    <row r="32048" customFormat="1" x14ac:dyDescent="0.35"/>
    <row r="32049" customFormat="1" x14ac:dyDescent="0.35"/>
    <row r="32050" customFormat="1" x14ac:dyDescent="0.35"/>
    <row r="32051" customFormat="1" x14ac:dyDescent="0.35"/>
    <row r="32052" customFormat="1" x14ac:dyDescent="0.35"/>
    <row r="32053" customFormat="1" x14ac:dyDescent="0.35"/>
    <row r="32054" customFormat="1" x14ac:dyDescent="0.35"/>
    <row r="32055" customFormat="1" x14ac:dyDescent="0.35"/>
    <row r="32056" customFormat="1" x14ac:dyDescent="0.35"/>
    <row r="32057" customFormat="1" x14ac:dyDescent="0.35"/>
    <row r="32058" customFormat="1" x14ac:dyDescent="0.35"/>
    <row r="32059" customFormat="1" x14ac:dyDescent="0.35"/>
    <row r="32060" customFormat="1" x14ac:dyDescent="0.35"/>
    <row r="32061" customFormat="1" x14ac:dyDescent="0.35"/>
    <row r="32062" customFormat="1" x14ac:dyDescent="0.35"/>
    <row r="32063" customFormat="1" x14ac:dyDescent="0.35"/>
    <row r="32064" customFormat="1" x14ac:dyDescent="0.35"/>
    <row r="32065" customFormat="1" x14ac:dyDescent="0.35"/>
    <row r="32066" customFormat="1" x14ac:dyDescent="0.35"/>
    <row r="32067" customFormat="1" x14ac:dyDescent="0.35"/>
    <row r="32068" customFormat="1" x14ac:dyDescent="0.35"/>
    <row r="32069" customFormat="1" x14ac:dyDescent="0.35"/>
    <row r="32070" customFormat="1" x14ac:dyDescent="0.35"/>
    <row r="32071" customFormat="1" x14ac:dyDescent="0.35"/>
    <row r="32072" customFormat="1" x14ac:dyDescent="0.35"/>
    <row r="32073" customFormat="1" x14ac:dyDescent="0.35"/>
    <row r="32074" customFormat="1" x14ac:dyDescent="0.35"/>
    <row r="32075" customFormat="1" x14ac:dyDescent="0.35"/>
    <row r="32076" customFormat="1" x14ac:dyDescent="0.35"/>
    <row r="32077" customFormat="1" x14ac:dyDescent="0.35"/>
    <row r="32078" customFormat="1" x14ac:dyDescent="0.35"/>
    <row r="32079" customFormat="1" x14ac:dyDescent="0.35"/>
    <row r="32080" customFormat="1" x14ac:dyDescent="0.35"/>
    <row r="32081" customFormat="1" x14ac:dyDescent="0.35"/>
    <row r="32082" customFormat="1" x14ac:dyDescent="0.35"/>
    <row r="32083" customFormat="1" x14ac:dyDescent="0.35"/>
    <row r="32084" customFormat="1" x14ac:dyDescent="0.35"/>
    <row r="32085" customFormat="1" x14ac:dyDescent="0.35"/>
    <row r="32086" customFormat="1" x14ac:dyDescent="0.35"/>
    <row r="32087" customFormat="1" x14ac:dyDescent="0.35"/>
    <row r="32088" customFormat="1" x14ac:dyDescent="0.35"/>
    <row r="32089" customFormat="1" x14ac:dyDescent="0.35"/>
    <row r="32090" customFormat="1" x14ac:dyDescent="0.35"/>
    <row r="32091" customFormat="1" x14ac:dyDescent="0.35"/>
    <row r="32092" customFormat="1" x14ac:dyDescent="0.35"/>
    <row r="32093" customFormat="1" x14ac:dyDescent="0.35"/>
    <row r="32094" customFormat="1" x14ac:dyDescent="0.35"/>
    <row r="32095" customFormat="1" x14ac:dyDescent="0.35"/>
    <row r="32096" customFormat="1" x14ac:dyDescent="0.35"/>
    <row r="32097" customFormat="1" x14ac:dyDescent="0.35"/>
    <row r="32098" customFormat="1" x14ac:dyDescent="0.35"/>
    <row r="32099" customFormat="1" x14ac:dyDescent="0.35"/>
    <row r="32100" customFormat="1" x14ac:dyDescent="0.35"/>
    <row r="32101" customFormat="1" x14ac:dyDescent="0.35"/>
    <row r="32102" customFormat="1" x14ac:dyDescent="0.35"/>
    <row r="32103" customFormat="1" x14ac:dyDescent="0.35"/>
    <row r="32104" customFormat="1" x14ac:dyDescent="0.35"/>
    <row r="32105" customFormat="1" x14ac:dyDescent="0.35"/>
    <row r="32106" customFormat="1" x14ac:dyDescent="0.35"/>
    <row r="32107" customFormat="1" x14ac:dyDescent="0.35"/>
    <row r="32108" customFormat="1" x14ac:dyDescent="0.35"/>
    <row r="32109" customFormat="1" x14ac:dyDescent="0.35"/>
    <row r="32110" customFormat="1" x14ac:dyDescent="0.35"/>
    <row r="32111" customFormat="1" x14ac:dyDescent="0.35"/>
    <row r="32112" customFormat="1" x14ac:dyDescent="0.35"/>
    <row r="32113" customFormat="1" x14ac:dyDescent="0.35"/>
    <row r="32114" customFormat="1" x14ac:dyDescent="0.35"/>
    <row r="32115" customFormat="1" x14ac:dyDescent="0.35"/>
    <row r="32116" customFormat="1" x14ac:dyDescent="0.35"/>
    <row r="32117" customFormat="1" x14ac:dyDescent="0.35"/>
    <row r="32118" customFormat="1" x14ac:dyDescent="0.35"/>
    <row r="32119" customFormat="1" x14ac:dyDescent="0.35"/>
    <row r="32120" customFormat="1" x14ac:dyDescent="0.35"/>
    <row r="32121" customFormat="1" x14ac:dyDescent="0.35"/>
    <row r="32122" customFormat="1" x14ac:dyDescent="0.35"/>
    <row r="32123" customFormat="1" x14ac:dyDescent="0.35"/>
    <row r="32124" customFormat="1" x14ac:dyDescent="0.35"/>
    <row r="32125" customFormat="1" x14ac:dyDescent="0.35"/>
    <row r="32126" customFormat="1" x14ac:dyDescent="0.35"/>
    <row r="32127" customFormat="1" x14ac:dyDescent="0.35"/>
    <row r="32128" customFormat="1" x14ac:dyDescent="0.35"/>
    <row r="32129" customFormat="1" x14ac:dyDescent="0.35"/>
    <row r="32130" customFormat="1" x14ac:dyDescent="0.35"/>
    <row r="32131" customFormat="1" x14ac:dyDescent="0.35"/>
    <row r="32132" customFormat="1" x14ac:dyDescent="0.35"/>
    <row r="32133" customFormat="1" x14ac:dyDescent="0.35"/>
    <row r="32134" customFormat="1" x14ac:dyDescent="0.35"/>
    <row r="32135" customFormat="1" x14ac:dyDescent="0.35"/>
    <row r="32136" customFormat="1" x14ac:dyDescent="0.35"/>
    <row r="32137" customFormat="1" x14ac:dyDescent="0.35"/>
    <row r="32138" customFormat="1" x14ac:dyDescent="0.35"/>
    <row r="32139" customFormat="1" x14ac:dyDescent="0.35"/>
    <row r="32140" customFormat="1" x14ac:dyDescent="0.35"/>
    <row r="32141" customFormat="1" x14ac:dyDescent="0.35"/>
    <row r="32142" customFormat="1" x14ac:dyDescent="0.35"/>
    <row r="32143" customFormat="1" x14ac:dyDescent="0.35"/>
    <row r="32144" customFormat="1" x14ac:dyDescent="0.35"/>
    <row r="32145" customFormat="1" x14ac:dyDescent="0.35"/>
    <row r="32146" customFormat="1" x14ac:dyDescent="0.35"/>
    <row r="32147" customFormat="1" x14ac:dyDescent="0.35"/>
    <row r="32148" customFormat="1" x14ac:dyDescent="0.35"/>
    <row r="32149" customFormat="1" x14ac:dyDescent="0.35"/>
    <row r="32150" customFormat="1" x14ac:dyDescent="0.35"/>
    <row r="32151" customFormat="1" x14ac:dyDescent="0.35"/>
    <row r="32152" customFormat="1" x14ac:dyDescent="0.35"/>
    <row r="32153" customFormat="1" x14ac:dyDescent="0.35"/>
    <row r="32154" customFormat="1" x14ac:dyDescent="0.35"/>
    <row r="32155" customFormat="1" x14ac:dyDescent="0.35"/>
    <row r="32156" customFormat="1" x14ac:dyDescent="0.35"/>
    <row r="32157" customFormat="1" x14ac:dyDescent="0.35"/>
    <row r="32158" customFormat="1" x14ac:dyDescent="0.35"/>
    <row r="32159" customFormat="1" x14ac:dyDescent="0.35"/>
    <row r="32160" customFormat="1" x14ac:dyDescent="0.35"/>
    <row r="32161" customFormat="1" x14ac:dyDescent="0.35"/>
    <row r="32162" customFormat="1" x14ac:dyDescent="0.35"/>
    <row r="32163" customFormat="1" x14ac:dyDescent="0.35"/>
    <row r="32164" customFormat="1" x14ac:dyDescent="0.35"/>
    <row r="32165" customFormat="1" x14ac:dyDescent="0.35"/>
    <row r="32166" customFormat="1" x14ac:dyDescent="0.35"/>
    <row r="32167" customFormat="1" x14ac:dyDescent="0.35"/>
    <row r="32168" customFormat="1" x14ac:dyDescent="0.35"/>
    <row r="32169" customFormat="1" x14ac:dyDescent="0.35"/>
    <row r="32170" customFormat="1" x14ac:dyDescent="0.35"/>
    <row r="32171" customFormat="1" x14ac:dyDescent="0.35"/>
    <row r="32172" customFormat="1" x14ac:dyDescent="0.35"/>
    <row r="32173" customFormat="1" x14ac:dyDescent="0.35"/>
    <row r="32174" customFormat="1" x14ac:dyDescent="0.35"/>
    <row r="32175" customFormat="1" x14ac:dyDescent="0.35"/>
    <row r="32176" customFormat="1" x14ac:dyDescent="0.35"/>
    <row r="32177" customFormat="1" x14ac:dyDescent="0.35"/>
    <row r="32178" customFormat="1" x14ac:dyDescent="0.35"/>
    <row r="32179" customFormat="1" x14ac:dyDescent="0.35"/>
    <row r="32180" customFormat="1" x14ac:dyDescent="0.35"/>
    <row r="32181" customFormat="1" x14ac:dyDescent="0.35"/>
    <row r="32182" customFormat="1" x14ac:dyDescent="0.35"/>
    <row r="32183" customFormat="1" x14ac:dyDescent="0.35"/>
    <row r="32184" customFormat="1" x14ac:dyDescent="0.35"/>
    <row r="32185" customFormat="1" x14ac:dyDescent="0.35"/>
    <row r="32186" customFormat="1" x14ac:dyDescent="0.35"/>
    <row r="32187" customFormat="1" x14ac:dyDescent="0.35"/>
    <row r="32188" customFormat="1" x14ac:dyDescent="0.35"/>
    <row r="32189" customFormat="1" x14ac:dyDescent="0.35"/>
    <row r="32190" customFormat="1" x14ac:dyDescent="0.35"/>
    <row r="32191" customFormat="1" x14ac:dyDescent="0.35"/>
    <row r="32192" customFormat="1" x14ac:dyDescent="0.35"/>
    <row r="32193" customFormat="1" x14ac:dyDescent="0.35"/>
    <row r="32194" customFormat="1" x14ac:dyDescent="0.35"/>
    <row r="32195" customFormat="1" x14ac:dyDescent="0.35"/>
    <row r="32196" customFormat="1" x14ac:dyDescent="0.35"/>
    <row r="32197" customFormat="1" x14ac:dyDescent="0.35"/>
    <row r="32198" customFormat="1" x14ac:dyDescent="0.35"/>
    <row r="32199" customFormat="1" x14ac:dyDescent="0.35"/>
    <row r="32200" customFormat="1" x14ac:dyDescent="0.35"/>
    <row r="32201" customFormat="1" x14ac:dyDescent="0.35"/>
    <row r="32202" customFormat="1" x14ac:dyDescent="0.35"/>
    <row r="32203" customFormat="1" x14ac:dyDescent="0.35"/>
    <row r="32204" customFormat="1" x14ac:dyDescent="0.35"/>
    <row r="32205" customFormat="1" x14ac:dyDescent="0.35"/>
    <row r="32206" customFormat="1" x14ac:dyDescent="0.35"/>
    <row r="32207" customFormat="1" x14ac:dyDescent="0.35"/>
    <row r="32208" customFormat="1" x14ac:dyDescent="0.35"/>
    <row r="32209" customFormat="1" x14ac:dyDescent="0.35"/>
    <row r="32210" customFormat="1" x14ac:dyDescent="0.35"/>
    <row r="32211" customFormat="1" x14ac:dyDescent="0.35"/>
    <row r="32212" customFormat="1" x14ac:dyDescent="0.35"/>
    <row r="32213" customFormat="1" x14ac:dyDescent="0.35"/>
    <row r="32214" customFormat="1" x14ac:dyDescent="0.35"/>
    <row r="32215" customFormat="1" x14ac:dyDescent="0.35"/>
    <row r="32216" customFormat="1" x14ac:dyDescent="0.35"/>
    <row r="32217" customFormat="1" x14ac:dyDescent="0.35"/>
    <row r="32218" customFormat="1" x14ac:dyDescent="0.35"/>
    <row r="32219" customFormat="1" x14ac:dyDescent="0.35"/>
    <row r="32220" customFormat="1" x14ac:dyDescent="0.35"/>
    <row r="32221" customFormat="1" x14ac:dyDescent="0.35"/>
    <row r="32222" customFormat="1" x14ac:dyDescent="0.35"/>
    <row r="32223" customFormat="1" x14ac:dyDescent="0.35"/>
    <row r="32224" customFormat="1" x14ac:dyDescent="0.35"/>
    <row r="32225" customFormat="1" x14ac:dyDescent="0.35"/>
    <row r="32226" customFormat="1" x14ac:dyDescent="0.35"/>
    <row r="32227" customFormat="1" x14ac:dyDescent="0.35"/>
    <row r="32228" customFormat="1" x14ac:dyDescent="0.35"/>
    <row r="32229" customFormat="1" x14ac:dyDescent="0.35"/>
    <row r="32230" customFormat="1" x14ac:dyDescent="0.35"/>
    <row r="32231" customFormat="1" x14ac:dyDescent="0.35"/>
    <row r="32232" customFormat="1" x14ac:dyDescent="0.35"/>
    <row r="32233" customFormat="1" x14ac:dyDescent="0.35"/>
    <row r="32234" customFormat="1" x14ac:dyDescent="0.35"/>
    <row r="32235" customFormat="1" x14ac:dyDescent="0.35"/>
    <row r="32236" customFormat="1" x14ac:dyDescent="0.35"/>
    <row r="32237" customFormat="1" x14ac:dyDescent="0.35"/>
    <row r="32238" customFormat="1" x14ac:dyDescent="0.35"/>
    <row r="32239" customFormat="1" x14ac:dyDescent="0.35"/>
    <row r="32240" customFormat="1" x14ac:dyDescent="0.35"/>
    <row r="32241" customFormat="1" x14ac:dyDescent="0.35"/>
    <row r="32242" customFormat="1" x14ac:dyDescent="0.35"/>
    <row r="32243" customFormat="1" x14ac:dyDescent="0.35"/>
    <row r="32244" customFormat="1" x14ac:dyDescent="0.35"/>
    <row r="32245" customFormat="1" x14ac:dyDescent="0.35"/>
    <row r="32246" customFormat="1" x14ac:dyDescent="0.35"/>
    <row r="32247" customFormat="1" x14ac:dyDescent="0.35"/>
    <row r="32248" customFormat="1" x14ac:dyDescent="0.35"/>
    <row r="32249" customFormat="1" x14ac:dyDescent="0.35"/>
    <row r="32250" customFormat="1" x14ac:dyDescent="0.35"/>
    <row r="32251" customFormat="1" x14ac:dyDescent="0.35"/>
    <row r="32252" customFormat="1" x14ac:dyDescent="0.35"/>
    <row r="32253" customFormat="1" x14ac:dyDescent="0.35"/>
    <row r="32254" customFormat="1" x14ac:dyDescent="0.35"/>
    <row r="32255" customFormat="1" x14ac:dyDescent="0.35"/>
    <row r="32256" customFormat="1" x14ac:dyDescent="0.35"/>
    <row r="32257" customFormat="1" x14ac:dyDescent="0.35"/>
    <row r="32258" customFormat="1" x14ac:dyDescent="0.35"/>
    <row r="32259" customFormat="1" x14ac:dyDescent="0.35"/>
    <row r="32260" customFormat="1" x14ac:dyDescent="0.35"/>
    <row r="32261" customFormat="1" x14ac:dyDescent="0.35"/>
    <row r="32262" customFormat="1" x14ac:dyDescent="0.35"/>
    <row r="32263" customFormat="1" x14ac:dyDescent="0.35"/>
    <row r="32264" customFormat="1" x14ac:dyDescent="0.35"/>
    <row r="32265" customFormat="1" x14ac:dyDescent="0.35"/>
    <row r="32266" customFormat="1" x14ac:dyDescent="0.35"/>
    <row r="32267" customFormat="1" x14ac:dyDescent="0.35"/>
    <row r="32268" customFormat="1" x14ac:dyDescent="0.35"/>
    <row r="32269" customFormat="1" x14ac:dyDescent="0.35"/>
    <row r="32270" customFormat="1" x14ac:dyDescent="0.35"/>
    <row r="32271" customFormat="1" x14ac:dyDescent="0.35"/>
    <row r="32272" customFormat="1" x14ac:dyDescent="0.35"/>
    <row r="32273" customFormat="1" x14ac:dyDescent="0.35"/>
    <row r="32274" customFormat="1" x14ac:dyDescent="0.35"/>
    <row r="32275" customFormat="1" x14ac:dyDescent="0.35"/>
    <row r="32276" customFormat="1" x14ac:dyDescent="0.35"/>
    <row r="32277" customFormat="1" x14ac:dyDescent="0.35"/>
    <row r="32278" customFormat="1" x14ac:dyDescent="0.35"/>
    <row r="32279" customFormat="1" x14ac:dyDescent="0.35"/>
    <row r="32280" customFormat="1" x14ac:dyDescent="0.35"/>
    <row r="32281" customFormat="1" x14ac:dyDescent="0.35"/>
    <row r="32282" customFormat="1" x14ac:dyDescent="0.35"/>
    <row r="32283" customFormat="1" x14ac:dyDescent="0.35"/>
    <row r="32284" customFormat="1" x14ac:dyDescent="0.35"/>
    <row r="32285" customFormat="1" x14ac:dyDescent="0.35"/>
    <row r="32286" customFormat="1" x14ac:dyDescent="0.35"/>
    <row r="32287" customFormat="1" x14ac:dyDescent="0.35"/>
    <row r="32288" customFormat="1" x14ac:dyDescent="0.35"/>
    <row r="32289" customFormat="1" x14ac:dyDescent="0.35"/>
    <row r="32290" customFormat="1" x14ac:dyDescent="0.35"/>
    <row r="32291" customFormat="1" x14ac:dyDescent="0.35"/>
    <row r="32292" customFormat="1" x14ac:dyDescent="0.35"/>
    <row r="32293" customFormat="1" x14ac:dyDescent="0.35"/>
    <row r="32294" customFormat="1" x14ac:dyDescent="0.35"/>
    <row r="32295" customFormat="1" x14ac:dyDescent="0.35"/>
    <row r="32296" customFormat="1" x14ac:dyDescent="0.35"/>
    <row r="32297" customFormat="1" x14ac:dyDescent="0.35"/>
    <row r="32298" customFormat="1" x14ac:dyDescent="0.35"/>
    <row r="32299" customFormat="1" x14ac:dyDescent="0.35"/>
    <row r="32300" customFormat="1" x14ac:dyDescent="0.35"/>
    <row r="32301" customFormat="1" x14ac:dyDescent="0.35"/>
    <row r="32302" customFormat="1" x14ac:dyDescent="0.35"/>
    <row r="32303" customFormat="1" x14ac:dyDescent="0.35"/>
    <row r="32304" customFormat="1" x14ac:dyDescent="0.35"/>
    <row r="32305" customFormat="1" x14ac:dyDescent="0.35"/>
    <row r="32306" customFormat="1" x14ac:dyDescent="0.35"/>
    <row r="32307" customFormat="1" x14ac:dyDescent="0.35"/>
    <row r="32308" customFormat="1" x14ac:dyDescent="0.35"/>
    <row r="32309" customFormat="1" x14ac:dyDescent="0.35"/>
    <row r="32310" customFormat="1" x14ac:dyDescent="0.35"/>
    <row r="32311" customFormat="1" x14ac:dyDescent="0.35"/>
    <row r="32312" customFormat="1" x14ac:dyDescent="0.35"/>
    <row r="32313" customFormat="1" x14ac:dyDescent="0.35"/>
    <row r="32314" customFormat="1" x14ac:dyDescent="0.35"/>
    <row r="32315" customFormat="1" x14ac:dyDescent="0.35"/>
    <row r="32316" customFormat="1" x14ac:dyDescent="0.35"/>
    <row r="32317" customFormat="1" x14ac:dyDescent="0.35"/>
    <row r="32318" customFormat="1" x14ac:dyDescent="0.35"/>
    <row r="32319" customFormat="1" x14ac:dyDescent="0.35"/>
    <row r="32320" customFormat="1" x14ac:dyDescent="0.35"/>
    <row r="32321" customFormat="1" x14ac:dyDescent="0.35"/>
    <row r="32322" customFormat="1" x14ac:dyDescent="0.35"/>
    <row r="32323" customFormat="1" x14ac:dyDescent="0.35"/>
    <row r="32324" customFormat="1" x14ac:dyDescent="0.35"/>
    <row r="32325" customFormat="1" x14ac:dyDescent="0.35"/>
    <row r="32326" customFormat="1" x14ac:dyDescent="0.35"/>
    <row r="32327" customFormat="1" x14ac:dyDescent="0.35"/>
    <row r="32328" customFormat="1" x14ac:dyDescent="0.35"/>
    <row r="32329" customFormat="1" x14ac:dyDescent="0.35"/>
    <row r="32330" customFormat="1" x14ac:dyDescent="0.35"/>
    <row r="32331" customFormat="1" x14ac:dyDescent="0.35"/>
    <row r="32332" customFormat="1" x14ac:dyDescent="0.35"/>
    <row r="32333" customFormat="1" x14ac:dyDescent="0.35"/>
    <row r="32334" customFormat="1" x14ac:dyDescent="0.35"/>
    <row r="32335" customFormat="1" x14ac:dyDescent="0.35"/>
    <row r="32336" customFormat="1" x14ac:dyDescent="0.35"/>
    <row r="32337" customFormat="1" x14ac:dyDescent="0.35"/>
    <row r="32338" customFormat="1" x14ac:dyDescent="0.35"/>
    <row r="32339" customFormat="1" x14ac:dyDescent="0.35"/>
    <row r="32340" customFormat="1" x14ac:dyDescent="0.35"/>
    <row r="32341" customFormat="1" x14ac:dyDescent="0.35"/>
    <row r="32342" customFormat="1" x14ac:dyDescent="0.35"/>
    <row r="32343" customFormat="1" x14ac:dyDescent="0.35"/>
    <row r="32344" customFormat="1" x14ac:dyDescent="0.35"/>
    <row r="32345" customFormat="1" x14ac:dyDescent="0.35"/>
    <row r="32346" customFormat="1" x14ac:dyDescent="0.35"/>
    <row r="32347" customFormat="1" x14ac:dyDescent="0.35"/>
    <row r="32348" customFormat="1" x14ac:dyDescent="0.35"/>
    <row r="32349" customFormat="1" x14ac:dyDescent="0.35"/>
    <row r="32350" customFormat="1" x14ac:dyDescent="0.35"/>
    <row r="32351" customFormat="1" x14ac:dyDescent="0.35"/>
    <row r="32352" customFormat="1" x14ac:dyDescent="0.35"/>
    <row r="32353" customFormat="1" x14ac:dyDescent="0.35"/>
    <row r="32354" customFormat="1" x14ac:dyDescent="0.35"/>
    <row r="32355" customFormat="1" x14ac:dyDescent="0.35"/>
    <row r="32356" customFormat="1" x14ac:dyDescent="0.35"/>
    <row r="32357" customFormat="1" x14ac:dyDescent="0.35"/>
    <row r="32358" customFormat="1" x14ac:dyDescent="0.35"/>
    <row r="32359" customFormat="1" x14ac:dyDescent="0.35"/>
    <row r="32360" customFormat="1" x14ac:dyDescent="0.35"/>
    <row r="32361" customFormat="1" x14ac:dyDescent="0.35"/>
    <row r="32362" customFormat="1" x14ac:dyDescent="0.35"/>
    <row r="32363" customFormat="1" x14ac:dyDescent="0.35"/>
    <row r="32364" customFormat="1" x14ac:dyDescent="0.35"/>
    <row r="32365" customFormat="1" x14ac:dyDescent="0.35"/>
    <row r="32366" customFormat="1" x14ac:dyDescent="0.35"/>
    <row r="32367" customFormat="1" x14ac:dyDescent="0.35"/>
    <row r="32368" customFormat="1" x14ac:dyDescent="0.35"/>
    <row r="32369" customFormat="1" x14ac:dyDescent="0.35"/>
    <row r="32370" customFormat="1" x14ac:dyDescent="0.35"/>
    <row r="32371" customFormat="1" x14ac:dyDescent="0.35"/>
    <row r="32372" customFormat="1" x14ac:dyDescent="0.35"/>
    <row r="32373" customFormat="1" x14ac:dyDescent="0.35"/>
    <row r="32374" customFormat="1" x14ac:dyDescent="0.35"/>
    <row r="32375" customFormat="1" x14ac:dyDescent="0.35"/>
    <row r="32376" customFormat="1" x14ac:dyDescent="0.35"/>
    <row r="32377" customFormat="1" x14ac:dyDescent="0.35"/>
    <row r="32378" customFormat="1" x14ac:dyDescent="0.35"/>
    <row r="32379" customFormat="1" x14ac:dyDescent="0.35"/>
    <row r="32380" customFormat="1" x14ac:dyDescent="0.35"/>
    <row r="32381" customFormat="1" x14ac:dyDescent="0.35"/>
    <row r="32382" customFormat="1" x14ac:dyDescent="0.35"/>
    <row r="32383" customFormat="1" x14ac:dyDescent="0.35"/>
    <row r="32384" customFormat="1" x14ac:dyDescent="0.35"/>
    <row r="32385" customFormat="1" x14ac:dyDescent="0.35"/>
    <row r="32386" customFormat="1" x14ac:dyDescent="0.35"/>
    <row r="32387" customFormat="1" x14ac:dyDescent="0.35"/>
    <row r="32388" customFormat="1" x14ac:dyDescent="0.35"/>
    <row r="32389" customFormat="1" x14ac:dyDescent="0.35"/>
    <row r="32390" customFormat="1" x14ac:dyDescent="0.35"/>
    <row r="32391" customFormat="1" x14ac:dyDescent="0.35"/>
    <row r="32392" customFormat="1" x14ac:dyDescent="0.35"/>
    <row r="32393" customFormat="1" x14ac:dyDescent="0.35"/>
    <row r="32394" customFormat="1" x14ac:dyDescent="0.35"/>
    <row r="32395" customFormat="1" x14ac:dyDescent="0.35"/>
    <row r="32396" customFormat="1" x14ac:dyDescent="0.35"/>
    <row r="32397" customFormat="1" x14ac:dyDescent="0.35"/>
    <row r="32398" customFormat="1" x14ac:dyDescent="0.35"/>
    <row r="32399" customFormat="1" x14ac:dyDescent="0.35"/>
    <row r="32400" customFormat="1" x14ac:dyDescent="0.35"/>
    <row r="32401" customFormat="1" x14ac:dyDescent="0.35"/>
    <row r="32402" customFormat="1" x14ac:dyDescent="0.35"/>
    <row r="32403" customFormat="1" x14ac:dyDescent="0.35"/>
    <row r="32404" customFormat="1" x14ac:dyDescent="0.35"/>
    <row r="32405" customFormat="1" x14ac:dyDescent="0.35"/>
    <row r="32406" customFormat="1" x14ac:dyDescent="0.35"/>
    <row r="32407" customFormat="1" x14ac:dyDescent="0.35"/>
    <row r="32408" customFormat="1" x14ac:dyDescent="0.35"/>
    <row r="32409" customFormat="1" x14ac:dyDescent="0.35"/>
    <row r="32410" customFormat="1" x14ac:dyDescent="0.35"/>
    <row r="32411" customFormat="1" x14ac:dyDescent="0.35"/>
    <row r="32412" customFormat="1" x14ac:dyDescent="0.35"/>
    <row r="32413" customFormat="1" x14ac:dyDescent="0.35"/>
    <row r="32414" customFormat="1" x14ac:dyDescent="0.35"/>
    <row r="32415" customFormat="1" x14ac:dyDescent="0.35"/>
    <row r="32416" customFormat="1" x14ac:dyDescent="0.35"/>
    <row r="32417" customFormat="1" x14ac:dyDescent="0.35"/>
    <row r="32418" customFormat="1" x14ac:dyDescent="0.35"/>
    <row r="32419" customFormat="1" x14ac:dyDescent="0.35"/>
    <row r="32420" customFormat="1" x14ac:dyDescent="0.35"/>
    <row r="32421" customFormat="1" x14ac:dyDescent="0.35"/>
    <row r="32422" customFormat="1" x14ac:dyDescent="0.35"/>
    <row r="32423" customFormat="1" x14ac:dyDescent="0.35"/>
    <row r="32424" customFormat="1" x14ac:dyDescent="0.35"/>
    <row r="32425" customFormat="1" x14ac:dyDescent="0.35"/>
    <row r="32426" customFormat="1" x14ac:dyDescent="0.35"/>
    <row r="32427" customFormat="1" x14ac:dyDescent="0.35"/>
    <row r="32428" customFormat="1" x14ac:dyDescent="0.35"/>
    <row r="32429" customFormat="1" x14ac:dyDescent="0.35"/>
    <row r="32430" customFormat="1" x14ac:dyDescent="0.35"/>
    <row r="32431" customFormat="1" x14ac:dyDescent="0.35"/>
    <row r="32432" customFormat="1" x14ac:dyDescent="0.35"/>
    <row r="32433" customFormat="1" x14ac:dyDescent="0.35"/>
    <row r="32434" customFormat="1" x14ac:dyDescent="0.35"/>
    <row r="32435" customFormat="1" x14ac:dyDescent="0.35"/>
    <row r="32436" customFormat="1" x14ac:dyDescent="0.35"/>
    <row r="32437" customFormat="1" x14ac:dyDescent="0.35"/>
    <row r="32438" customFormat="1" x14ac:dyDescent="0.35"/>
    <row r="32439" customFormat="1" x14ac:dyDescent="0.35"/>
    <row r="32440" customFormat="1" x14ac:dyDescent="0.35"/>
    <row r="32441" customFormat="1" x14ac:dyDescent="0.35"/>
    <row r="32442" customFormat="1" x14ac:dyDescent="0.35"/>
    <row r="32443" customFormat="1" x14ac:dyDescent="0.35"/>
    <row r="32444" customFormat="1" x14ac:dyDescent="0.35"/>
    <row r="32445" customFormat="1" x14ac:dyDescent="0.35"/>
    <row r="32446" customFormat="1" x14ac:dyDescent="0.35"/>
    <row r="32447" customFormat="1" x14ac:dyDescent="0.35"/>
    <row r="32448" customFormat="1" x14ac:dyDescent="0.35"/>
    <row r="32449" customFormat="1" x14ac:dyDescent="0.35"/>
    <row r="32450" customFormat="1" x14ac:dyDescent="0.35"/>
    <row r="32451" customFormat="1" x14ac:dyDescent="0.35"/>
    <row r="32452" customFormat="1" x14ac:dyDescent="0.35"/>
    <row r="32453" customFormat="1" x14ac:dyDescent="0.35"/>
    <row r="32454" customFormat="1" x14ac:dyDescent="0.35"/>
    <row r="32455" customFormat="1" x14ac:dyDescent="0.35"/>
    <row r="32456" customFormat="1" x14ac:dyDescent="0.35"/>
    <row r="32457" customFormat="1" x14ac:dyDescent="0.35"/>
    <row r="32458" customFormat="1" x14ac:dyDescent="0.35"/>
    <row r="32459" customFormat="1" x14ac:dyDescent="0.35"/>
    <row r="32460" customFormat="1" x14ac:dyDescent="0.35"/>
    <row r="32461" customFormat="1" x14ac:dyDescent="0.35"/>
    <row r="32462" customFormat="1" x14ac:dyDescent="0.35"/>
    <row r="32463" customFormat="1" x14ac:dyDescent="0.35"/>
    <row r="32464" customFormat="1" x14ac:dyDescent="0.35"/>
    <row r="32465" customFormat="1" x14ac:dyDescent="0.35"/>
    <row r="32466" customFormat="1" x14ac:dyDescent="0.35"/>
    <row r="32467" customFormat="1" x14ac:dyDescent="0.35"/>
    <row r="32468" customFormat="1" x14ac:dyDescent="0.35"/>
    <row r="32469" customFormat="1" x14ac:dyDescent="0.35"/>
    <row r="32470" customFormat="1" x14ac:dyDescent="0.35"/>
    <row r="32471" customFormat="1" x14ac:dyDescent="0.35"/>
    <row r="32472" customFormat="1" x14ac:dyDescent="0.35"/>
    <row r="32473" customFormat="1" x14ac:dyDescent="0.35"/>
    <row r="32474" customFormat="1" x14ac:dyDescent="0.35"/>
    <row r="32475" customFormat="1" x14ac:dyDescent="0.35"/>
    <row r="32476" customFormat="1" x14ac:dyDescent="0.35"/>
    <row r="32477" customFormat="1" x14ac:dyDescent="0.35"/>
    <row r="32478" customFormat="1" x14ac:dyDescent="0.35"/>
    <row r="32479" customFormat="1" x14ac:dyDescent="0.35"/>
    <row r="32480" customFormat="1" x14ac:dyDescent="0.35"/>
    <row r="32481" customFormat="1" x14ac:dyDescent="0.35"/>
    <row r="32482" customFormat="1" x14ac:dyDescent="0.35"/>
    <row r="32483" customFormat="1" x14ac:dyDescent="0.35"/>
    <row r="32484" customFormat="1" x14ac:dyDescent="0.35"/>
    <row r="32485" customFormat="1" x14ac:dyDescent="0.35"/>
    <row r="32486" customFormat="1" x14ac:dyDescent="0.35"/>
    <row r="32487" customFormat="1" x14ac:dyDescent="0.35"/>
    <row r="32488" customFormat="1" x14ac:dyDescent="0.35"/>
    <row r="32489" customFormat="1" x14ac:dyDescent="0.35"/>
    <row r="32490" customFormat="1" x14ac:dyDescent="0.35"/>
    <row r="32491" customFormat="1" x14ac:dyDescent="0.35"/>
    <row r="32492" customFormat="1" x14ac:dyDescent="0.35"/>
    <row r="32493" customFormat="1" x14ac:dyDescent="0.35"/>
    <row r="32494" customFormat="1" x14ac:dyDescent="0.35"/>
    <row r="32495" customFormat="1" x14ac:dyDescent="0.35"/>
    <row r="32496" customFormat="1" x14ac:dyDescent="0.35"/>
    <row r="32497" customFormat="1" x14ac:dyDescent="0.35"/>
    <row r="32498" customFormat="1" x14ac:dyDescent="0.35"/>
    <row r="32499" customFormat="1" x14ac:dyDescent="0.35"/>
    <row r="32500" customFormat="1" x14ac:dyDescent="0.35"/>
    <row r="32501" customFormat="1" x14ac:dyDescent="0.35"/>
    <row r="32502" customFormat="1" x14ac:dyDescent="0.35"/>
    <row r="32503" customFormat="1" x14ac:dyDescent="0.35"/>
    <row r="32504" customFormat="1" x14ac:dyDescent="0.35"/>
    <row r="32505" customFormat="1" x14ac:dyDescent="0.35"/>
    <row r="32506" customFormat="1" x14ac:dyDescent="0.35"/>
    <row r="32507" customFormat="1" x14ac:dyDescent="0.35"/>
    <row r="32508" customFormat="1" x14ac:dyDescent="0.35"/>
    <row r="32509" customFormat="1" x14ac:dyDescent="0.35"/>
    <row r="32510" customFormat="1" x14ac:dyDescent="0.35"/>
    <row r="32511" customFormat="1" x14ac:dyDescent="0.35"/>
    <row r="32512" customFormat="1" x14ac:dyDescent="0.35"/>
    <row r="32513" customFormat="1" x14ac:dyDescent="0.35"/>
    <row r="32514" customFormat="1" x14ac:dyDescent="0.35"/>
    <row r="32515" customFormat="1" x14ac:dyDescent="0.35"/>
    <row r="32516" customFormat="1" x14ac:dyDescent="0.35"/>
    <row r="32517" customFormat="1" x14ac:dyDescent="0.35"/>
    <row r="32518" customFormat="1" x14ac:dyDescent="0.35"/>
    <row r="32519" customFormat="1" x14ac:dyDescent="0.35"/>
    <row r="32520" customFormat="1" x14ac:dyDescent="0.35"/>
    <row r="32521" customFormat="1" x14ac:dyDescent="0.35"/>
    <row r="32522" customFormat="1" x14ac:dyDescent="0.35"/>
    <row r="32523" customFormat="1" x14ac:dyDescent="0.35"/>
    <row r="32524" customFormat="1" x14ac:dyDescent="0.35"/>
    <row r="32525" customFormat="1" x14ac:dyDescent="0.35"/>
    <row r="32526" customFormat="1" x14ac:dyDescent="0.35"/>
    <row r="32527" customFormat="1" x14ac:dyDescent="0.35"/>
    <row r="32528" customFormat="1" x14ac:dyDescent="0.35"/>
    <row r="32529" customFormat="1" x14ac:dyDescent="0.35"/>
    <row r="32530" customFormat="1" x14ac:dyDescent="0.35"/>
    <row r="32531" customFormat="1" x14ac:dyDescent="0.35"/>
    <row r="32532" customFormat="1" x14ac:dyDescent="0.35"/>
    <row r="32533" customFormat="1" x14ac:dyDescent="0.35"/>
    <row r="32534" customFormat="1" x14ac:dyDescent="0.35"/>
    <row r="32535" customFormat="1" x14ac:dyDescent="0.35"/>
    <row r="32536" customFormat="1" x14ac:dyDescent="0.35"/>
    <row r="32537" customFormat="1" x14ac:dyDescent="0.35"/>
    <row r="32538" customFormat="1" x14ac:dyDescent="0.35"/>
    <row r="32539" customFormat="1" x14ac:dyDescent="0.35"/>
    <row r="32540" customFormat="1" x14ac:dyDescent="0.35"/>
    <row r="32541" customFormat="1" x14ac:dyDescent="0.35"/>
    <row r="32542" customFormat="1" x14ac:dyDescent="0.35"/>
    <row r="32543" customFormat="1" x14ac:dyDescent="0.35"/>
    <row r="32544" customFormat="1" x14ac:dyDescent="0.35"/>
    <row r="32545" customFormat="1" x14ac:dyDescent="0.35"/>
    <row r="32546" customFormat="1" x14ac:dyDescent="0.35"/>
    <row r="32547" customFormat="1" x14ac:dyDescent="0.35"/>
    <row r="32548" customFormat="1" x14ac:dyDescent="0.35"/>
    <row r="32549" customFormat="1" x14ac:dyDescent="0.35"/>
    <row r="32550" customFormat="1" x14ac:dyDescent="0.35"/>
    <row r="32551" customFormat="1" x14ac:dyDescent="0.35"/>
    <row r="32552" customFormat="1" x14ac:dyDescent="0.35"/>
    <row r="32553" customFormat="1" x14ac:dyDescent="0.35"/>
    <row r="32554" customFormat="1" x14ac:dyDescent="0.35"/>
    <row r="32555" customFormat="1" x14ac:dyDescent="0.35"/>
    <row r="32556" customFormat="1" x14ac:dyDescent="0.35"/>
    <row r="32557" customFormat="1" x14ac:dyDescent="0.35"/>
    <row r="32558" customFormat="1" x14ac:dyDescent="0.35"/>
    <row r="32559" customFormat="1" x14ac:dyDescent="0.35"/>
    <row r="32560" customFormat="1" x14ac:dyDescent="0.35"/>
    <row r="32561" customFormat="1" x14ac:dyDescent="0.35"/>
    <row r="32562" customFormat="1" x14ac:dyDescent="0.35"/>
    <row r="32563" customFormat="1" x14ac:dyDescent="0.35"/>
    <row r="32564" customFormat="1" x14ac:dyDescent="0.35"/>
    <row r="32565" customFormat="1" x14ac:dyDescent="0.35"/>
    <row r="32566" customFormat="1" x14ac:dyDescent="0.35"/>
    <row r="32567" customFormat="1" x14ac:dyDescent="0.35"/>
    <row r="32568" customFormat="1" x14ac:dyDescent="0.35"/>
    <row r="32569" customFormat="1" x14ac:dyDescent="0.35"/>
    <row r="32570" customFormat="1" x14ac:dyDescent="0.35"/>
    <row r="32571" customFormat="1" x14ac:dyDescent="0.35"/>
    <row r="32572" customFormat="1" x14ac:dyDescent="0.35"/>
    <row r="32573" customFormat="1" x14ac:dyDescent="0.35"/>
    <row r="32574" customFormat="1" x14ac:dyDescent="0.35"/>
    <row r="32575" customFormat="1" x14ac:dyDescent="0.35"/>
    <row r="32576" customFormat="1" x14ac:dyDescent="0.35"/>
    <row r="32577" customFormat="1" x14ac:dyDescent="0.35"/>
    <row r="32578" customFormat="1" x14ac:dyDescent="0.35"/>
    <row r="32579" customFormat="1" x14ac:dyDescent="0.35"/>
    <row r="32580" customFormat="1" x14ac:dyDescent="0.35"/>
    <row r="32581" customFormat="1" x14ac:dyDescent="0.35"/>
    <row r="32582" customFormat="1" x14ac:dyDescent="0.35"/>
    <row r="32583" customFormat="1" x14ac:dyDescent="0.35"/>
    <row r="32584" customFormat="1" x14ac:dyDescent="0.35"/>
    <row r="32585" customFormat="1" x14ac:dyDescent="0.35"/>
    <row r="32586" customFormat="1" x14ac:dyDescent="0.35"/>
    <row r="32587" customFormat="1" x14ac:dyDescent="0.35"/>
    <row r="32588" customFormat="1" x14ac:dyDescent="0.35"/>
    <row r="32589" customFormat="1" x14ac:dyDescent="0.35"/>
    <row r="32590" customFormat="1" x14ac:dyDescent="0.35"/>
    <row r="32591" customFormat="1" x14ac:dyDescent="0.35"/>
    <row r="32592" customFormat="1" x14ac:dyDescent="0.35"/>
    <row r="32593" customFormat="1" x14ac:dyDescent="0.35"/>
    <row r="32594" customFormat="1" x14ac:dyDescent="0.35"/>
    <row r="32595" customFormat="1" x14ac:dyDescent="0.35"/>
    <row r="32596" customFormat="1" x14ac:dyDescent="0.35"/>
    <row r="32597" customFormat="1" x14ac:dyDescent="0.35"/>
    <row r="32598" customFormat="1" x14ac:dyDescent="0.35"/>
    <row r="32599" customFormat="1" x14ac:dyDescent="0.35"/>
    <row r="32600" customFormat="1" x14ac:dyDescent="0.35"/>
    <row r="32601" customFormat="1" x14ac:dyDescent="0.35"/>
    <row r="32602" customFormat="1" x14ac:dyDescent="0.35"/>
    <row r="32603" customFormat="1" x14ac:dyDescent="0.35"/>
    <row r="32604" customFormat="1" x14ac:dyDescent="0.35"/>
    <row r="32605" customFormat="1" x14ac:dyDescent="0.35"/>
    <row r="32606" customFormat="1" x14ac:dyDescent="0.35"/>
    <row r="32607" customFormat="1" x14ac:dyDescent="0.35"/>
    <row r="32608" customFormat="1" x14ac:dyDescent="0.35"/>
    <row r="32609" customFormat="1" x14ac:dyDescent="0.35"/>
    <row r="32610" customFormat="1" x14ac:dyDescent="0.35"/>
    <row r="32611" customFormat="1" x14ac:dyDescent="0.35"/>
    <row r="32612" customFormat="1" x14ac:dyDescent="0.35"/>
    <row r="32613" customFormat="1" x14ac:dyDescent="0.35"/>
    <row r="32614" customFormat="1" x14ac:dyDescent="0.35"/>
    <row r="32615" customFormat="1" x14ac:dyDescent="0.35"/>
    <row r="32616" customFormat="1" x14ac:dyDescent="0.35"/>
    <row r="32617" customFormat="1" x14ac:dyDescent="0.35"/>
    <row r="32618" customFormat="1" x14ac:dyDescent="0.35"/>
    <row r="32619" customFormat="1" x14ac:dyDescent="0.35"/>
    <row r="32620" customFormat="1" x14ac:dyDescent="0.35"/>
    <row r="32621" customFormat="1" x14ac:dyDescent="0.35"/>
    <row r="32622" customFormat="1" x14ac:dyDescent="0.35"/>
    <row r="32623" customFormat="1" x14ac:dyDescent="0.35"/>
    <row r="32624" customFormat="1" x14ac:dyDescent="0.35"/>
    <row r="32625" customFormat="1" x14ac:dyDescent="0.35"/>
    <row r="32626" customFormat="1" x14ac:dyDescent="0.35"/>
    <row r="32627" customFormat="1" x14ac:dyDescent="0.35"/>
    <row r="32628" customFormat="1" x14ac:dyDescent="0.35"/>
    <row r="32629" customFormat="1" x14ac:dyDescent="0.35"/>
    <row r="32630" customFormat="1" x14ac:dyDescent="0.35"/>
    <row r="32631" customFormat="1" x14ac:dyDescent="0.35"/>
    <row r="32632" customFormat="1" x14ac:dyDescent="0.35"/>
    <row r="32633" customFormat="1" x14ac:dyDescent="0.35"/>
    <row r="32634" customFormat="1" x14ac:dyDescent="0.35"/>
    <row r="32635" customFormat="1" x14ac:dyDescent="0.35"/>
    <row r="32636" customFormat="1" x14ac:dyDescent="0.35"/>
    <row r="32637" customFormat="1" x14ac:dyDescent="0.35"/>
    <row r="32638" customFormat="1" x14ac:dyDescent="0.35"/>
    <row r="32639" customFormat="1" x14ac:dyDescent="0.35"/>
    <row r="32640" customFormat="1" x14ac:dyDescent="0.35"/>
    <row r="32641" customFormat="1" x14ac:dyDescent="0.35"/>
    <row r="32642" customFormat="1" x14ac:dyDescent="0.35"/>
    <row r="32643" customFormat="1" x14ac:dyDescent="0.35"/>
    <row r="32644" customFormat="1" x14ac:dyDescent="0.35"/>
    <row r="32645" customFormat="1" x14ac:dyDescent="0.35"/>
    <row r="32646" customFormat="1" x14ac:dyDescent="0.35"/>
    <row r="32647" customFormat="1" x14ac:dyDescent="0.35"/>
    <row r="32648" customFormat="1" x14ac:dyDescent="0.35"/>
    <row r="32649" customFormat="1" x14ac:dyDescent="0.35"/>
    <row r="32650" customFormat="1" x14ac:dyDescent="0.35"/>
    <row r="32651" customFormat="1" x14ac:dyDescent="0.35"/>
    <row r="32652" customFormat="1" x14ac:dyDescent="0.35"/>
    <row r="32653" customFormat="1" x14ac:dyDescent="0.35"/>
    <row r="32654" customFormat="1" x14ac:dyDescent="0.35"/>
    <row r="32655" customFormat="1" x14ac:dyDescent="0.35"/>
    <row r="32656" customFormat="1" x14ac:dyDescent="0.35"/>
    <row r="32657" customFormat="1" x14ac:dyDescent="0.35"/>
    <row r="32658" customFormat="1" x14ac:dyDescent="0.35"/>
    <row r="32659" customFormat="1" x14ac:dyDescent="0.35"/>
    <row r="32660" customFormat="1" x14ac:dyDescent="0.35"/>
    <row r="32661" customFormat="1" x14ac:dyDescent="0.35"/>
    <row r="32662" customFormat="1" x14ac:dyDescent="0.35"/>
    <row r="32663" customFormat="1" x14ac:dyDescent="0.35"/>
    <row r="32664" customFormat="1" x14ac:dyDescent="0.35"/>
    <row r="32665" customFormat="1" x14ac:dyDescent="0.35"/>
    <row r="32666" customFormat="1" x14ac:dyDescent="0.35"/>
    <row r="32667" customFormat="1" x14ac:dyDescent="0.35"/>
    <row r="32668" customFormat="1" x14ac:dyDescent="0.35"/>
    <row r="32669" customFormat="1" x14ac:dyDescent="0.35"/>
    <row r="32670" customFormat="1" x14ac:dyDescent="0.35"/>
    <row r="32671" customFormat="1" x14ac:dyDescent="0.35"/>
    <row r="32672" customFormat="1" x14ac:dyDescent="0.35"/>
    <row r="32673" customFormat="1" x14ac:dyDescent="0.35"/>
    <row r="32674" customFormat="1" x14ac:dyDescent="0.35"/>
    <row r="32675" customFormat="1" x14ac:dyDescent="0.35"/>
    <row r="32676" customFormat="1" x14ac:dyDescent="0.35"/>
    <row r="32677" customFormat="1" x14ac:dyDescent="0.35"/>
    <row r="32678" customFormat="1" x14ac:dyDescent="0.35"/>
    <row r="32679" customFormat="1" x14ac:dyDescent="0.35"/>
    <row r="32680" customFormat="1" x14ac:dyDescent="0.35"/>
    <row r="32681" customFormat="1" x14ac:dyDescent="0.35"/>
    <row r="32682" customFormat="1" x14ac:dyDescent="0.35"/>
    <row r="32683" customFormat="1" x14ac:dyDescent="0.35"/>
    <row r="32684" customFormat="1" x14ac:dyDescent="0.35"/>
    <row r="32685" customFormat="1" x14ac:dyDescent="0.35"/>
    <row r="32686" customFormat="1" x14ac:dyDescent="0.35"/>
    <row r="32687" customFormat="1" x14ac:dyDescent="0.35"/>
    <row r="32688" customFormat="1" x14ac:dyDescent="0.35"/>
    <row r="32689" customFormat="1" x14ac:dyDescent="0.35"/>
    <row r="32690" customFormat="1" x14ac:dyDescent="0.35"/>
    <row r="32691" customFormat="1" x14ac:dyDescent="0.35"/>
    <row r="32692" customFormat="1" x14ac:dyDescent="0.35"/>
    <row r="32693" customFormat="1" x14ac:dyDescent="0.35"/>
    <row r="32694" customFormat="1" x14ac:dyDescent="0.35"/>
    <row r="32695" customFormat="1" x14ac:dyDescent="0.35"/>
    <row r="32696" customFormat="1" x14ac:dyDescent="0.35"/>
    <row r="32697" customFormat="1" x14ac:dyDescent="0.35"/>
    <row r="32698" customFormat="1" x14ac:dyDescent="0.35"/>
    <row r="32699" customFormat="1" x14ac:dyDescent="0.35"/>
    <row r="32700" customFormat="1" x14ac:dyDescent="0.35"/>
    <row r="32701" customFormat="1" x14ac:dyDescent="0.35"/>
    <row r="32702" customFormat="1" x14ac:dyDescent="0.35"/>
    <row r="32703" customFormat="1" x14ac:dyDescent="0.35"/>
    <row r="32704" customFormat="1" x14ac:dyDescent="0.35"/>
    <row r="32705" customFormat="1" x14ac:dyDescent="0.35"/>
    <row r="32706" customFormat="1" x14ac:dyDescent="0.35"/>
    <row r="32707" customFormat="1" x14ac:dyDescent="0.35"/>
    <row r="32708" customFormat="1" x14ac:dyDescent="0.35"/>
    <row r="32709" customFormat="1" x14ac:dyDescent="0.35"/>
    <row r="32710" customFormat="1" x14ac:dyDescent="0.35"/>
    <row r="32711" customFormat="1" x14ac:dyDescent="0.35"/>
    <row r="32712" customFormat="1" x14ac:dyDescent="0.35"/>
    <row r="32713" customFormat="1" x14ac:dyDescent="0.35"/>
    <row r="32714" customFormat="1" x14ac:dyDescent="0.35"/>
    <row r="32715" customFormat="1" x14ac:dyDescent="0.35"/>
    <row r="32716" customFormat="1" x14ac:dyDescent="0.35"/>
    <row r="32717" customFormat="1" x14ac:dyDescent="0.35"/>
    <row r="32718" customFormat="1" x14ac:dyDescent="0.35"/>
    <row r="32719" customFormat="1" x14ac:dyDescent="0.35"/>
    <row r="32720" customFormat="1" x14ac:dyDescent="0.35"/>
    <row r="32721" customFormat="1" x14ac:dyDescent="0.35"/>
    <row r="32722" customFormat="1" x14ac:dyDescent="0.35"/>
    <row r="32723" customFormat="1" x14ac:dyDescent="0.35"/>
    <row r="32724" customFormat="1" x14ac:dyDescent="0.35"/>
    <row r="32725" customFormat="1" x14ac:dyDescent="0.35"/>
    <row r="32726" customFormat="1" x14ac:dyDescent="0.35"/>
    <row r="32727" customFormat="1" x14ac:dyDescent="0.35"/>
    <row r="32728" customFormat="1" x14ac:dyDescent="0.35"/>
    <row r="32729" customFormat="1" x14ac:dyDescent="0.35"/>
    <row r="32730" customFormat="1" x14ac:dyDescent="0.35"/>
    <row r="32731" customFormat="1" x14ac:dyDescent="0.35"/>
    <row r="32732" customFormat="1" x14ac:dyDescent="0.35"/>
    <row r="32733" customFormat="1" x14ac:dyDescent="0.35"/>
    <row r="32734" customFormat="1" x14ac:dyDescent="0.35"/>
    <row r="32735" customFormat="1" x14ac:dyDescent="0.35"/>
    <row r="32736" customFormat="1" x14ac:dyDescent="0.35"/>
    <row r="32737" customFormat="1" x14ac:dyDescent="0.35"/>
    <row r="32738" customFormat="1" x14ac:dyDescent="0.35"/>
    <row r="32739" customFormat="1" x14ac:dyDescent="0.35"/>
    <row r="32740" customFormat="1" x14ac:dyDescent="0.35"/>
    <row r="32741" customFormat="1" x14ac:dyDescent="0.35"/>
    <row r="32742" customFormat="1" x14ac:dyDescent="0.35"/>
    <row r="32743" customFormat="1" x14ac:dyDescent="0.35"/>
    <row r="32744" customFormat="1" x14ac:dyDescent="0.35"/>
    <row r="32745" customFormat="1" x14ac:dyDescent="0.35"/>
    <row r="32746" customFormat="1" x14ac:dyDescent="0.35"/>
    <row r="32747" customFormat="1" x14ac:dyDescent="0.35"/>
    <row r="32748" customFormat="1" x14ac:dyDescent="0.35"/>
    <row r="32749" customFormat="1" x14ac:dyDescent="0.35"/>
    <row r="32750" customFormat="1" x14ac:dyDescent="0.35"/>
    <row r="32751" customFormat="1" x14ac:dyDescent="0.35"/>
    <row r="32752" customFormat="1" x14ac:dyDescent="0.35"/>
    <row r="32753" customFormat="1" x14ac:dyDescent="0.35"/>
    <row r="32754" customFormat="1" x14ac:dyDescent="0.35"/>
    <row r="32755" customFormat="1" x14ac:dyDescent="0.35"/>
    <row r="32756" customFormat="1" x14ac:dyDescent="0.35"/>
    <row r="32757" customFormat="1" x14ac:dyDescent="0.35"/>
    <row r="32758" customFormat="1" x14ac:dyDescent="0.35"/>
    <row r="32759" customFormat="1" x14ac:dyDescent="0.35"/>
    <row r="32760" customFormat="1" x14ac:dyDescent="0.35"/>
    <row r="32761" customFormat="1" x14ac:dyDescent="0.35"/>
    <row r="32762" customFormat="1" x14ac:dyDescent="0.35"/>
    <row r="32763" customFormat="1" x14ac:dyDescent="0.35"/>
    <row r="32764" customFormat="1" x14ac:dyDescent="0.35"/>
    <row r="32765" customFormat="1" x14ac:dyDescent="0.35"/>
    <row r="32766" customFormat="1" x14ac:dyDescent="0.35"/>
    <row r="32767" customFormat="1" x14ac:dyDescent="0.35"/>
    <row r="32768" customFormat="1" x14ac:dyDescent="0.35"/>
    <row r="32769" customFormat="1" x14ac:dyDescent="0.35"/>
    <row r="32770" customFormat="1" x14ac:dyDescent="0.35"/>
    <row r="32771" customFormat="1" x14ac:dyDescent="0.35"/>
    <row r="32772" customFormat="1" x14ac:dyDescent="0.35"/>
    <row r="32773" customFormat="1" x14ac:dyDescent="0.35"/>
    <row r="32774" customFormat="1" x14ac:dyDescent="0.35"/>
    <row r="32775" customFormat="1" x14ac:dyDescent="0.35"/>
    <row r="32776" customFormat="1" x14ac:dyDescent="0.35"/>
    <row r="32777" customFormat="1" x14ac:dyDescent="0.35"/>
    <row r="32778" customFormat="1" x14ac:dyDescent="0.35"/>
    <row r="32779" customFormat="1" x14ac:dyDescent="0.35"/>
    <row r="32780" customFormat="1" x14ac:dyDescent="0.35"/>
    <row r="32781" customFormat="1" x14ac:dyDescent="0.35"/>
    <row r="32782" customFormat="1" x14ac:dyDescent="0.35"/>
    <row r="32783" customFormat="1" x14ac:dyDescent="0.35"/>
    <row r="32784" customFormat="1" x14ac:dyDescent="0.35"/>
    <row r="32785" customFormat="1" x14ac:dyDescent="0.35"/>
    <row r="32786" customFormat="1" x14ac:dyDescent="0.35"/>
    <row r="32787" customFormat="1" x14ac:dyDescent="0.35"/>
    <row r="32788" customFormat="1" x14ac:dyDescent="0.35"/>
    <row r="32789" customFormat="1" x14ac:dyDescent="0.35"/>
    <row r="32790" customFormat="1" x14ac:dyDescent="0.35"/>
    <row r="32791" customFormat="1" x14ac:dyDescent="0.35"/>
    <row r="32792" customFormat="1" x14ac:dyDescent="0.35"/>
    <row r="32793" customFormat="1" x14ac:dyDescent="0.35"/>
    <row r="32794" customFormat="1" x14ac:dyDescent="0.35"/>
    <row r="32795" customFormat="1" x14ac:dyDescent="0.35"/>
    <row r="32796" customFormat="1" x14ac:dyDescent="0.35"/>
    <row r="32797" customFormat="1" x14ac:dyDescent="0.35"/>
    <row r="32798" customFormat="1" x14ac:dyDescent="0.35"/>
    <row r="32799" customFormat="1" x14ac:dyDescent="0.35"/>
    <row r="32800" customFormat="1" x14ac:dyDescent="0.35"/>
    <row r="32801" customFormat="1" x14ac:dyDescent="0.35"/>
    <row r="32802" customFormat="1" x14ac:dyDescent="0.35"/>
    <row r="32803" customFormat="1" x14ac:dyDescent="0.35"/>
    <row r="32804" customFormat="1" x14ac:dyDescent="0.35"/>
    <row r="32805" customFormat="1" x14ac:dyDescent="0.35"/>
    <row r="32806" customFormat="1" x14ac:dyDescent="0.35"/>
    <row r="32807" customFormat="1" x14ac:dyDescent="0.35"/>
    <row r="32808" customFormat="1" x14ac:dyDescent="0.35"/>
    <row r="32809" customFormat="1" x14ac:dyDescent="0.35"/>
    <row r="32810" customFormat="1" x14ac:dyDescent="0.35"/>
    <row r="32811" customFormat="1" x14ac:dyDescent="0.35"/>
    <row r="32812" customFormat="1" x14ac:dyDescent="0.35"/>
    <row r="32813" customFormat="1" x14ac:dyDescent="0.35"/>
    <row r="32814" customFormat="1" x14ac:dyDescent="0.35"/>
    <row r="32815" customFormat="1" x14ac:dyDescent="0.35"/>
    <row r="32816" customFormat="1" x14ac:dyDescent="0.35"/>
    <row r="32817" customFormat="1" x14ac:dyDescent="0.35"/>
    <row r="32818" customFormat="1" x14ac:dyDescent="0.35"/>
    <row r="32819" customFormat="1" x14ac:dyDescent="0.35"/>
    <row r="32820" customFormat="1" x14ac:dyDescent="0.35"/>
    <row r="32821" customFormat="1" x14ac:dyDescent="0.35"/>
    <row r="32822" customFormat="1" x14ac:dyDescent="0.35"/>
    <row r="32823" customFormat="1" x14ac:dyDescent="0.35"/>
    <row r="32824" customFormat="1" x14ac:dyDescent="0.35"/>
    <row r="32825" customFormat="1" x14ac:dyDescent="0.35"/>
    <row r="32826" customFormat="1" x14ac:dyDescent="0.35"/>
    <row r="32827" customFormat="1" x14ac:dyDescent="0.35"/>
    <row r="32828" customFormat="1" x14ac:dyDescent="0.35"/>
    <row r="32829" customFormat="1" x14ac:dyDescent="0.35"/>
    <row r="32830" customFormat="1" x14ac:dyDescent="0.35"/>
    <row r="32831" customFormat="1" x14ac:dyDescent="0.35"/>
    <row r="32832" customFormat="1" x14ac:dyDescent="0.35"/>
    <row r="32833" customFormat="1" x14ac:dyDescent="0.35"/>
    <row r="32834" customFormat="1" x14ac:dyDescent="0.35"/>
    <row r="32835" customFormat="1" x14ac:dyDescent="0.35"/>
    <row r="32836" customFormat="1" x14ac:dyDescent="0.35"/>
    <row r="32837" customFormat="1" x14ac:dyDescent="0.35"/>
    <row r="32838" customFormat="1" x14ac:dyDescent="0.35"/>
    <row r="32839" customFormat="1" x14ac:dyDescent="0.35"/>
    <row r="32840" customFormat="1" x14ac:dyDescent="0.35"/>
    <row r="32841" customFormat="1" x14ac:dyDescent="0.35"/>
    <row r="32842" customFormat="1" x14ac:dyDescent="0.35"/>
    <row r="32843" customFormat="1" x14ac:dyDescent="0.35"/>
    <row r="32844" customFormat="1" x14ac:dyDescent="0.35"/>
    <row r="32845" customFormat="1" x14ac:dyDescent="0.35"/>
    <row r="32846" customFormat="1" x14ac:dyDescent="0.35"/>
    <row r="32847" customFormat="1" x14ac:dyDescent="0.35"/>
    <row r="32848" customFormat="1" x14ac:dyDescent="0.35"/>
    <row r="32849" customFormat="1" x14ac:dyDescent="0.35"/>
    <row r="32850" customFormat="1" x14ac:dyDescent="0.35"/>
    <row r="32851" customFormat="1" x14ac:dyDescent="0.35"/>
    <row r="32852" customFormat="1" x14ac:dyDescent="0.35"/>
    <row r="32853" customFormat="1" x14ac:dyDescent="0.35"/>
    <row r="32854" customFormat="1" x14ac:dyDescent="0.35"/>
    <row r="32855" customFormat="1" x14ac:dyDescent="0.35"/>
    <row r="32856" customFormat="1" x14ac:dyDescent="0.35"/>
    <row r="32857" customFormat="1" x14ac:dyDescent="0.35"/>
    <row r="32858" customFormat="1" x14ac:dyDescent="0.35"/>
    <row r="32859" customFormat="1" x14ac:dyDescent="0.35"/>
    <row r="32860" customFormat="1" x14ac:dyDescent="0.35"/>
    <row r="32861" customFormat="1" x14ac:dyDescent="0.35"/>
    <row r="32862" customFormat="1" x14ac:dyDescent="0.35"/>
    <row r="32863" customFormat="1" x14ac:dyDescent="0.35"/>
    <row r="32864" customFormat="1" x14ac:dyDescent="0.35"/>
    <row r="32865" customFormat="1" x14ac:dyDescent="0.35"/>
    <row r="32866" customFormat="1" x14ac:dyDescent="0.35"/>
    <row r="32867" customFormat="1" x14ac:dyDescent="0.35"/>
    <row r="32868" customFormat="1" x14ac:dyDescent="0.35"/>
    <row r="32869" customFormat="1" x14ac:dyDescent="0.35"/>
    <row r="32870" customFormat="1" x14ac:dyDescent="0.35"/>
    <row r="32871" customFormat="1" x14ac:dyDescent="0.35"/>
    <row r="32872" customFormat="1" x14ac:dyDescent="0.35"/>
    <row r="32873" customFormat="1" x14ac:dyDescent="0.35"/>
    <row r="32874" customFormat="1" x14ac:dyDescent="0.35"/>
    <row r="32875" customFormat="1" x14ac:dyDescent="0.35"/>
    <row r="32876" customFormat="1" x14ac:dyDescent="0.35"/>
    <row r="32877" customFormat="1" x14ac:dyDescent="0.35"/>
    <row r="32878" customFormat="1" x14ac:dyDescent="0.35"/>
    <row r="32879" customFormat="1" x14ac:dyDescent="0.35"/>
    <row r="32880" customFormat="1" x14ac:dyDescent="0.35"/>
    <row r="32881" customFormat="1" x14ac:dyDescent="0.35"/>
    <row r="32882" customFormat="1" x14ac:dyDescent="0.35"/>
    <row r="32883" customFormat="1" x14ac:dyDescent="0.35"/>
    <row r="32884" customFormat="1" x14ac:dyDescent="0.35"/>
    <row r="32885" customFormat="1" x14ac:dyDescent="0.35"/>
    <row r="32886" customFormat="1" x14ac:dyDescent="0.35"/>
    <row r="32887" customFormat="1" x14ac:dyDescent="0.35"/>
    <row r="32888" customFormat="1" x14ac:dyDescent="0.35"/>
    <row r="32889" customFormat="1" x14ac:dyDescent="0.35"/>
    <row r="32890" customFormat="1" x14ac:dyDescent="0.35"/>
    <row r="32891" customFormat="1" x14ac:dyDescent="0.35"/>
    <row r="32892" customFormat="1" x14ac:dyDescent="0.35"/>
    <row r="32893" customFormat="1" x14ac:dyDescent="0.35"/>
    <row r="32894" customFormat="1" x14ac:dyDescent="0.35"/>
    <row r="32895" customFormat="1" x14ac:dyDescent="0.35"/>
    <row r="32896" customFormat="1" x14ac:dyDescent="0.35"/>
    <row r="32897" customFormat="1" x14ac:dyDescent="0.35"/>
    <row r="32898" customFormat="1" x14ac:dyDescent="0.35"/>
    <row r="32899" customFormat="1" x14ac:dyDescent="0.35"/>
    <row r="32900" customFormat="1" x14ac:dyDescent="0.35"/>
    <row r="32901" customFormat="1" x14ac:dyDescent="0.35"/>
    <row r="32902" customFormat="1" x14ac:dyDescent="0.35"/>
    <row r="32903" customFormat="1" x14ac:dyDescent="0.35"/>
    <row r="32904" customFormat="1" x14ac:dyDescent="0.35"/>
    <row r="32905" customFormat="1" x14ac:dyDescent="0.35"/>
    <row r="32906" customFormat="1" x14ac:dyDescent="0.35"/>
    <row r="32907" customFormat="1" x14ac:dyDescent="0.35"/>
    <row r="32908" customFormat="1" x14ac:dyDescent="0.35"/>
    <row r="32909" customFormat="1" x14ac:dyDescent="0.35"/>
    <row r="32910" customFormat="1" x14ac:dyDescent="0.35"/>
    <row r="32911" customFormat="1" x14ac:dyDescent="0.35"/>
    <row r="32912" customFormat="1" x14ac:dyDescent="0.35"/>
    <row r="32913" customFormat="1" x14ac:dyDescent="0.35"/>
    <row r="32914" customFormat="1" x14ac:dyDescent="0.35"/>
    <row r="32915" customFormat="1" x14ac:dyDescent="0.35"/>
    <row r="32916" customFormat="1" x14ac:dyDescent="0.35"/>
    <row r="32917" customFormat="1" x14ac:dyDescent="0.35"/>
    <row r="32918" customFormat="1" x14ac:dyDescent="0.35"/>
    <row r="32919" customFormat="1" x14ac:dyDescent="0.35"/>
    <row r="32920" customFormat="1" x14ac:dyDescent="0.35"/>
    <row r="32921" customFormat="1" x14ac:dyDescent="0.35"/>
    <row r="32922" customFormat="1" x14ac:dyDescent="0.35"/>
    <row r="32923" customFormat="1" x14ac:dyDescent="0.35"/>
    <row r="32924" customFormat="1" x14ac:dyDescent="0.35"/>
    <row r="32925" customFormat="1" x14ac:dyDescent="0.35"/>
    <row r="32926" customFormat="1" x14ac:dyDescent="0.35"/>
    <row r="32927" customFormat="1" x14ac:dyDescent="0.35"/>
    <row r="32928" customFormat="1" x14ac:dyDescent="0.35"/>
    <row r="32929" customFormat="1" x14ac:dyDescent="0.35"/>
    <row r="32930" customFormat="1" x14ac:dyDescent="0.35"/>
    <row r="32931" customFormat="1" x14ac:dyDescent="0.35"/>
    <row r="32932" customFormat="1" x14ac:dyDescent="0.35"/>
    <row r="32933" customFormat="1" x14ac:dyDescent="0.35"/>
    <row r="32934" customFormat="1" x14ac:dyDescent="0.35"/>
    <row r="32935" customFormat="1" x14ac:dyDescent="0.35"/>
    <row r="32936" customFormat="1" x14ac:dyDescent="0.35"/>
    <row r="32937" customFormat="1" x14ac:dyDescent="0.35"/>
    <row r="32938" customFormat="1" x14ac:dyDescent="0.35"/>
    <row r="32939" customFormat="1" x14ac:dyDescent="0.35"/>
    <row r="32940" customFormat="1" x14ac:dyDescent="0.35"/>
    <row r="32941" customFormat="1" x14ac:dyDescent="0.35"/>
    <row r="32942" customFormat="1" x14ac:dyDescent="0.35"/>
    <row r="32943" customFormat="1" x14ac:dyDescent="0.35"/>
    <row r="32944" customFormat="1" x14ac:dyDescent="0.35"/>
    <row r="32945" customFormat="1" x14ac:dyDescent="0.35"/>
    <row r="32946" customFormat="1" x14ac:dyDescent="0.35"/>
    <row r="32947" customFormat="1" x14ac:dyDescent="0.35"/>
    <row r="32948" customFormat="1" x14ac:dyDescent="0.35"/>
    <row r="32949" customFormat="1" x14ac:dyDescent="0.35"/>
    <row r="32950" customFormat="1" x14ac:dyDescent="0.35"/>
    <row r="32951" customFormat="1" x14ac:dyDescent="0.35"/>
    <row r="32952" customFormat="1" x14ac:dyDescent="0.35"/>
    <row r="32953" customFormat="1" x14ac:dyDescent="0.35"/>
    <row r="32954" customFormat="1" x14ac:dyDescent="0.35"/>
    <row r="32955" customFormat="1" x14ac:dyDescent="0.35"/>
    <row r="32956" customFormat="1" x14ac:dyDescent="0.35"/>
    <row r="32957" customFormat="1" x14ac:dyDescent="0.35"/>
    <row r="32958" customFormat="1" x14ac:dyDescent="0.35"/>
    <row r="32959" customFormat="1" x14ac:dyDescent="0.35"/>
    <row r="32960" customFormat="1" x14ac:dyDescent="0.35"/>
    <row r="32961" customFormat="1" x14ac:dyDescent="0.35"/>
    <row r="32962" customFormat="1" x14ac:dyDescent="0.35"/>
    <row r="32963" customFormat="1" x14ac:dyDescent="0.35"/>
    <row r="32964" customFormat="1" x14ac:dyDescent="0.35"/>
    <row r="32965" customFormat="1" x14ac:dyDescent="0.35"/>
    <row r="32966" customFormat="1" x14ac:dyDescent="0.35"/>
    <row r="32967" customFormat="1" x14ac:dyDescent="0.35"/>
    <row r="32968" customFormat="1" x14ac:dyDescent="0.35"/>
    <row r="32969" customFormat="1" x14ac:dyDescent="0.35"/>
    <row r="32970" customFormat="1" x14ac:dyDescent="0.35"/>
    <row r="32971" customFormat="1" x14ac:dyDescent="0.35"/>
    <row r="32972" customFormat="1" x14ac:dyDescent="0.35"/>
    <row r="32973" customFormat="1" x14ac:dyDescent="0.35"/>
    <row r="32974" customFormat="1" x14ac:dyDescent="0.35"/>
    <row r="32975" customFormat="1" x14ac:dyDescent="0.35"/>
    <row r="32976" customFormat="1" x14ac:dyDescent="0.35"/>
    <row r="32977" customFormat="1" x14ac:dyDescent="0.35"/>
    <row r="32978" customFormat="1" x14ac:dyDescent="0.35"/>
    <row r="32979" customFormat="1" x14ac:dyDescent="0.35"/>
    <row r="32980" customFormat="1" x14ac:dyDescent="0.35"/>
    <row r="32981" customFormat="1" x14ac:dyDescent="0.35"/>
    <row r="32982" customFormat="1" x14ac:dyDescent="0.35"/>
    <row r="32983" customFormat="1" x14ac:dyDescent="0.35"/>
    <row r="32984" customFormat="1" x14ac:dyDescent="0.35"/>
    <row r="32985" customFormat="1" x14ac:dyDescent="0.35"/>
    <row r="32986" customFormat="1" x14ac:dyDescent="0.35"/>
    <row r="32987" customFormat="1" x14ac:dyDescent="0.35"/>
    <row r="32988" customFormat="1" x14ac:dyDescent="0.35"/>
    <row r="32989" customFormat="1" x14ac:dyDescent="0.35"/>
    <row r="32990" customFormat="1" x14ac:dyDescent="0.35"/>
    <row r="32991" customFormat="1" x14ac:dyDescent="0.35"/>
    <row r="32992" customFormat="1" x14ac:dyDescent="0.35"/>
    <row r="32993" customFormat="1" x14ac:dyDescent="0.35"/>
    <row r="32994" customFormat="1" x14ac:dyDescent="0.35"/>
    <row r="32995" customFormat="1" x14ac:dyDescent="0.35"/>
    <row r="32996" customFormat="1" x14ac:dyDescent="0.35"/>
    <row r="32997" customFormat="1" x14ac:dyDescent="0.35"/>
    <row r="32998" customFormat="1" x14ac:dyDescent="0.35"/>
    <row r="32999" customFormat="1" x14ac:dyDescent="0.35"/>
    <row r="33000" customFormat="1" x14ac:dyDescent="0.35"/>
    <row r="33001" customFormat="1" x14ac:dyDescent="0.35"/>
    <row r="33002" customFormat="1" x14ac:dyDescent="0.35"/>
    <row r="33003" customFormat="1" x14ac:dyDescent="0.35"/>
    <row r="33004" customFormat="1" x14ac:dyDescent="0.35"/>
    <row r="33005" customFormat="1" x14ac:dyDescent="0.35"/>
    <row r="33006" customFormat="1" x14ac:dyDescent="0.35"/>
    <row r="33007" customFormat="1" x14ac:dyDescent="0.35"/>
    <row r="33008" customFormat="1" x14ac:dyDescent="0.35"/>
    <row r="33009" customFormat="1" x14ac:dyDescent="0.35"/>
    <row r="33010" customFormat="1" x14ac:dyDescent="0.35"/>
    <row r="33011" customFormat="1" x14ac:dyDescent="0.35"/>
    <row r="33012" customFormat="1" x14ac:dyDescent="0.35"/>
    <row r="33013" customFormat="1" x14ac:dyDescent="0.35"/>
    <row r="33014" customFormat="1" x14ac:dyDescent="0.35"/>
    <row r="33015" customFormat="1" x14ac:dyDescent="0.35"/>
    <row r="33016" customFormat="1" x14ac:dyDescent="0.35"/>
    <row r="33017" customFormat="1" x14ac:dyDescent="0.35"/>
    <row r="33018" customFormat="1" x14ac:dyDescent="0.35"/>
    <row r="33019" customFormat="1" x14ac:dyDescent="0.35"/>
    <row r="33020" customFormat="1" x14ac:dyDescent="0.35"/>
    <row r="33021" customFormat="1" x14ac:dyDescent="0.35"/>
    <row r="33022" customFormat="1" x14ac:dyDescent="0.35"/>
    <row r="33023" customFormat="1" x14ac:dyDescent="0.35"/>
    <row r="33024" customFormat="1" x14ac:dyDescent="0.35"/>
    <row r="33025" customFormat="1" x14ac:dyDescent="0.35"/>
    <row r="33026" customFormat="1" x14ac:dyDescent="0.35"/>
    <row r="33027" customFormat="1" x14ac:dyDescent="0.35"/>
    <row r="33028" customFormat="1" x14ac:dyDescent="0.35"/>
    <row r="33029" customFormat="1" x14ac:dyDescent="0.35"/>
    <row r="33030" customFormat="1" x14ac:dyDescent="0.35"/>
    <row r="33031" customFormat="1" x14ac:dyDescent="0.35"/>
    <row r="33032" customFormat="1" x14ac:dyDescent="0.35"/>
    <row r="33033" customFormat="1" x14ac:dyDescent="0.35"/>
    <row r="33034" customFormat="1" x14ac:dyDescent="0.35"/>
    <row r="33035" customFormat="1" x14ac:dyDescent="0.35"/>
    <row r="33036" customFormat="1" x14ac:dyDescent="0.35"/>
    <row r="33037" customFormat="1" x14ac:dyDescent="0.35"/>
    <row r="33038" customFormat="1" x14ac:dyDescent="0.35"/>
    <row r="33039" customFormat="1" x14ac:dyDescent="0.35"/>
    <row r="33040" customFormat="1" x14ac:dyDescent="0.35"/>
    <row r="33041" customFormat="1" x14ac:dyDescent="0.35"/>
    <row r="33042" customFormat="1" x14ac:dyDescent="0.35"/>
    <row r="33043" customFormat="1" x14ac:dyDescent="0.35"/>
    <row r="33044" customFormat="1" x14ac:dyDescent="0.35"/>
    <row r="33045" customFormat="1" x14ac:dyDescent="0.35"/>
    <row r="33046" customFormat="1" x14ac:dyDescent="0.35"/>
    <row r="33047" customFormat="1" x14ac:dyDescent="0.35"/>
    <row r="33048" customFormat="1" x14ac:dyDescent="0.35"/>
    <row r="33049" customFormat="1" x14ac:dyDescent="0.35"/>
    <row r="33050" customFormat="1" x14ac:dyDescent="0.35"/>
    <row r="33051" customFormat="1" x14ac:dyDescent="0.35"/>
    <row r="33052" customFormat="1" x14ac:dyDescent="0.35"/>
    <row r="33053" customFormat="1" x14ac:dyDescent="0.35"/>
    <row r="33054" customFormat="1" x14ac:dyDescent="0.35"/>
    <row r="33055" customFormat="1" x14ac:dyDescent="0.35"/>
    <row r="33056" customFormat="1" x14ac:dyDescent="0.35"/>
    <row r="33057" customFormat="1" x14ac:dyDescent="0.35"/>
    <row r="33058" customFormat="1" x14ac:dyDescent="0.35"/>
    <row r="33059" customFormat="1" x14ac:dyDescent="0.35"/>
    <row r="33060" customFormat="1" x14ac:dyDescent="0.35"/>
    <row r="33061" customFormat="1" x14ac:dyDescent="0.35"/>
    <row r="33062" customFormat="1" x14ac:dyDescent="0.35"/>
    <row r="33063" customFormat="1" x14ac:dyDescent="0.35"/>
    <row r="33064" customFormat="1" x14ac:dyDescent="0.35"/>
    <row r="33065" customFormat="1" x14ac:dyDescent="0.35"/>
    <row r="33066" customFormat="1" x14ac:dyDescent="0.35"/>
    <row r="33067" customFormat="1" x14ac:dyDescent="0.35"/>
    <row r="33068" customFormat="1" x14ac:dyDescent="0.35"/>
    <row r="33069" customFormat="1" x14ac:dyDescent="0.35"/>
    <row r="33070" customFormat="1" x14ac:dyDescent="0.35"/>
    <row r="33071" customFormat="1" x14ac:dyDescent="0.35"/>
    <row r="33072" customFormat="1" x14ac:dyDescent="0.35"/>
    <row r="33073" customFormat="1" x14ac:dyDescent="0.35"/>
    <row r="33074" customFormat="1" x14ac:dyDescent="0.35"/>
    <row r="33075" customFormat="1" x14ac:dyDescent="0.35"/>
    <row r="33076" customFormat="1" x14ac:dyDescent="0.35"/>
    <row r="33077" customFormat="1" x14ac:dyDescent="0.35"/>
    <row r="33078" customFormat="1" x14ac:dyDescent="0.35"/>
    <row r="33079" customFormat="1" x14ac:dyDescent="0.35"/>
    <row r="33080" customFormat="1" x14ac:dyDescent="0.35"/>
    <row r="33081" customFormat="1" x14ac:dyDescent="0.35"/>
    <row r="33082" customFormat="1" x14ac:dyDescent="0.35"/>
    <row r="33083" customFormat="1" x14ac:dyDescent="0.35"/>
    <row r="33084" customFormat="1" x14ac:dyDescent="0.35"/>
    <row r="33085" customFormat="1" x14ac:dyDescent="0.35"/>
    <row r="33086" customFormat="1" x14ac:dyDescent="0.35"/>
    <row r="33087" customFormat="1" x14ac:dyDescent="0.35"/>
    <row r="33088" customFormat="1" x14ac:dyDescent="0.35"/>
    <row r="33089" customFormat="1" x14ac:dyDescent="0.35"/>
    <row r="33090" customFormat="1" x14ac:dyDescent="0.35"/>
    <row r="33091" customFormat="1" x14ac:dyDescent="0.35"/>
    <row r="33092" customFormat="1" x14ac:dyDescent="0.35"/>
    <row r="33093" customFormat="1" x14ac:dyDescent="0.35"/>
    <row r="33094" customFormat="1" x14ac:dyDescent="0.35"/>
    <row r="33095" customFormat="1" x14ac:dyDescent="0.35"/>
    <row r="33096" customFormat="1" x14ac:dyDescent="0.35"/>
    <row r="33097" customFormat="1" x14ac:dyDescent="0.35"/>
    <row r="33098" customFormat="1" x14ac:dyDescent="0.35"/>
    <row r="33099" customFormat="1" x14ac:dyDescent="0.35"/>
    <row r="33100" customFormat="1" x14ac:dyDescent="0.35"/>
    <row r="33101" customFormat="1" x14ac:dyDescent="0.35"/>
    <row r="33102" customFormat="1" x14ac:dyDescent="0.35"/>
    <row r="33103" customFormat="1" x14ac:dyDescent="0.35"/>
    <row r="33104" customFormat="1" x14ac:dyDescent="0.35"/>
    <row r="33105" customFormat="1" x14ac:dyDescent="0.35"/>
    <row r="33106" customFormat="1" x14ac:dyDescent="0.35"/>
    <row r="33107" customFormat="1" x14ac:dyDescent="0.35"/>
    <row r="33108" customFormat="1" x14ac:dyDescent="0.35"/>
    <row r="33109" customFormat="1" x14ac:dyDescent="0.35"/>
    <row r="33110" customFormat="1" x14ac:dyDescent="0.35"/>
    <row r="33111" customFormat="1" x14ac:dyDescent="0.35"/>
    <row r="33112" customFormat="1" x14ac:dyDescent="0.35"/>
    <row r="33113" customFormat="1" x14ac:dyDescent="0.35"/>
    <row r="33114" customFormat="1" x14ac:dyDescent="0.35"/>
    <row r="33115" customFormat="1" x14ac:dyDescent="0.35"/>
    <row r="33116" customFormat="1" x14ac:dyDescent="0.35"/>
    <row r="33117" customFormat="1" x14ac:dyDescent="0.35"/>
    <row r="33118" customFormat="1" x14ac:dyDescent="0.35"/>
    <row r="33119" customFormat="1" x14ac:dyDescent="0.35"/>
    <row r="33120" customFormat="1" x14ac:dyDescent="0.35"/>
    <row r="33121" customFormat="1" x14ac:dyDescent="0.35"/>
    <row r="33122" customFormat="1" x14ac:dyDescent="0.35"/>
    <row r="33123" customFormat="1" x14ac:dyDescent="0.35"/>
    <row r="33124" customFormat="1" x14ac:dyDescent="0.35"/>
    <row r="33125" customFormat="1" x14ac:dyDescent="0.35"/>
    <row r="33126" customFormat="1" x14ac:dyDescent="0.35"/>
    <row r="33127" customFormat="1" x14ac:dyDescent="0.35"/>
    <row r="33128" customFormat="1" x14ac:dyDescent="0.35"/>
    <row r="33129" customFormat="1" x14ac:dyDescent="0.35"/>
    <row r="33130" customFormat="1" x14ac:dyDescent="0.35"/>
    <row r="33131" customFormat="1" x14ac:dyDescent="0.35"/>
    <row r="33132" customFormat="1" x14ac:dyDescent="0.35"/>
    <row r="33133" customFormat="1" x14ac:dyDescent="0.35"/>
    <row r="33134" customFormat="1" x14ac:dyDescent="0.35"/>
    <row r="33135" customFormat="1" x14ac:dyDescent="0.35"/>
    <row r="33136" customFormat="1" x14ac:dyDescent="0.35"/>
    <row r="33137" customFormat="1" x14ac:dyDescent="0.35"/>
    <row r="33138" customFormat="1" x14ac:dyDescent="0.35"/>
    <row r="33139" customFormat="1" x14ac:dyDescent="0.35"/>
    <row r="33140" customFormat="1" x14ac:dyDescent="0.35"/>
    <row r="33141" customFormat="1" x14ac:dyDescent="0.35"/>
    <row r="33142" customFormat="1" x14ac:dyDescent="0.35"/>
    <row r="33143" customFormat="1" x14ac:dyDescent="0.35"/>
    <row r="33144" customFormat="1" x14ac:dyDescent="0.35"/>
    <row r="33145" customFormat="1" x14ac:dyDescent="0.35"/>
    <row r="33146" customFormat="1" x14ac:dyDescent="0.35"/>
    <row r="33147" customFormat="1" x14ac:dyDescent="0.35"/>
    <row r="33148" customFormat="1" x14ac:dyDescent="0.35"/>
    <row r="33149" customFormat="1" x14ac:dyDescent="0.35"/>
    <row r="33150" customFormat="1" x14ac:dyDescent="0.35"/>
    <row r="33151" customFormat="1" x14ac:dyDescent="0.35"/>
    <row r="33152" customFormat="1" x14ac:dyDescent="0.35"/>
    <row r="33153" customFormat="1" x14ac:dyDescent="0.35"/>
    <row r="33154" customFormat="1" x14ac:dyDescent="0.35"/>
    <row r="33155" customFormat="1" x14ac:dyDescent="0.35"/>
    <row r="33156" customFormat="1" x14ac:dyDescent="0.35"/>
    <row r="33157" customFormat="1" x14ac:dyDescent="0.35"/>
    <row r="33158" customFormat="1" x14ac:dyDescent="0.35"/>
    <row r="33159" customFormat="1" x14ac:dyDescent="0.35"/>
    <row r="33160" customFormat="1" x14ac:dyDescent="0.35"/>
    <row r="33161" customFormat="1" x14ac:dyDescent="0.35"/>
    <row r="33162" customFormat="1" x14ac:dyDescent="0.35"/>
    <row r="33163" customFormat="1" x14ac:dyDescent="0.35"/>
    <row r="33164" customFormat="1" x14ac:dyDescent="0.35"/>
    <row r="33165" customFormat="1" x14ac:dyDescent="0.35"/>
    <row r="33166" customFormat="1" x14ac:dyDescent="0.35"/>
    <row r="33167" customFormat="1" x14ac:dyDescent="0.35"/>
    <row r="33168" customFormat="1" x14ac:dyDescent="0.35"/>
    <row r="33169" customFormat="1" x14ac:dyDescent="0.35"/>
    <row r="33170" customFormat="1" x14ac:dyDescent="0.35"/>
    <row r="33171" customFormat="1" x14ac:dyDescent="0.35"/>
    <row r="33172" customFormat="1" x14ac:dyDescent="0.35"/>
    <row r="33173" customFormat="1" x14ac:dyDescent="0.35"/>
    <row r="33174" customFormat="1" x14ac:dyDescent="0.35"/>
    <row r="33175" customFormat="1" x14ac:dyDescent="0.35"/>
    <row r="33176" customFormat="1" x14ac:dyDescent="0.35"/>
    <row r="33177" customFormat="1" x14ac:dyDescent="0.35"/>
    <row r="33178" customFormat="1" x14ac:dyDescent="0.35"/>
    <row r="33179" customFormat="1" x14ac:dyDescent="0.35"/>
    <row r="33180" customFormat="1" x14ac:dyDescent="0.35"/>
    <row r="33181" customFormat="1" x14ac:dyDescent="0.35"/>
    <row r="33182" customFormat="1" x14ac:dyDescent="0.35"/>
    <row r="33183" customFormat="1" x14ac:dyDescent="0.35"/>
    <row r="33184" customFormat="1" x14ac:dyDescent="0.35"/>
    <row r="33185" customFormat="1" x14ac:dyDescent="0.35"/>
    <row r="33186" customFormat="1" x14ac:dyDescent="0.35"/>
    <row r="33187" customFormat="1" x14ac:dyDescent="0.35"/>
    <row r="33188" customFormat="1" x14ac:dyDescent="0.35"/>
    <row r="33189" customFormat="1" x14ac:dyDescent="0.35"/>
    <row r="33190" customFormat="1" x14ac:dyDescent="0.35"/>
    <row r="33191" customFormat="1" x14ac:dyDescent="0.35"/>
    <row r="33192" customFormat="1" x14ac:dyDescent="0.35"/>
    <row r="33193" customFormat="1" x14ac:dyDescent="0.35"/>
    <row r="33194" customFormat="1" x14ac:dyDescent="0.35"/>
    <row r="33195" customFormat="1" x14ac:dyDescent="0.35"/>
    <row r="33196" customFormat="1" x14ac:dyDescent="0.35"/>
    <row r="33197" customFormat="1" x14ac:dyDescent="0.35"/>
    <row r="33198" customFormat="1" x14ac:dyDescent="0.35"/>
    <row r="33199" customFormat="1" x14ac:dyDescent="0.35"/>
    <row r="33200" customFormat="1" x14ac:dyDescent="0.35"/>
    <row r="33201" customFormat="1" x14ac:dyDescent="0.35"/>
    <row r="33202" customFormat="1" x14ac:dyDescent="0.35"/>
    <row r="33203" customFormat="1" x14ac:dyDescent="0.35"/>
    <row r="33204" customFormat="1" x14ac:dyDescent="0.35"/>
    <row r="33205" customFormat="1" x14ac:dyDescent="0.35"/>
    <row r="33206" customFormat="1" x14ac:dyDescent="0.35"/>
    <row r="33207" customFormat="1" x14ac:dyDescent="0.35"/>
    <row r="33208" customFormat="1" x14ac:dyDescent="0.35"/>
    <row r="33209" customFormat="1" x14ac:dyDescent="0.35"/>
    <row r="33210" customFormat="1" x14ac:dyDescent="0.35"/>
    <row r="33211" customFormat="1" x14ac:dyDescent="0.35"/>
    <row r="33212" customFormat="1" x14ac:dyDescent="0.35"/>
    <row r="33213" customFormat="1" x14ac:dyDescent="0.35"/>
    <row r="33214" customFormat="1" x14ac:dyDescent="0.35"/>
    <row r="33215" customFormat="1" x14ac:dyDescent="0.35"/>
    <row r="33216" customFormat="1" x14ac:dyDescent="0.35"/>
    <row r="33217" customFormat="1" x14ac:dyDescent="0.35"/>
    <row r="33218" customFormat="1" x14ac:dyDescent="0.35"/>
    <row r="33219" customFormat="1" x14ac:dyDescent="0.35"/>
    <row r="33220" customFormat="1" x14ac:dyDescent="0.35"/>
    <row r="33221" customFormat="1" x14ac:dyDescent="0.35"/>
    <row r="33222" customFormat="1" x14ac:dyDescent="0.35"/>
    <row r="33223" customFormat="1" x14ac:dyDescent="0.35"/>
    <row r="33224" customFormat="1" x14ac:dyDescent="0.35"/>
    <row r="33225" customFormat="1" x14ac:dyDescent="0.35"/>
    <row r="33226" customFormat="1" x14ac:dyDescent="0.35"/>
    <row r="33227" customFormat="1" x14ac:dyDescent="0.35"/>
    <row r="33228" customFormat="1" x14ac:dyDescent="0.35"/>
    <row r="33229" customFormat="1" x14ac:dyDescent="0.35"/>
    <row r="33230" customFormat="1" x14ac:dyDescent="0.35"/>
    <row r="33231" customFormat="1" x14ac:dyDescent="0.35"/>
    <row r="33232" customFormat="1" x14ac:dyDescent="0.35"/>
    <row r="33233" customFormat="1" x14ac:dyDescent="0.35"/>
    <row r="33234" customFormat="1" x14ac:dyDescent="0.35"/>
    <row r="33235" customFormat="1" x14ac:dyDescent="0.35"/>
    <row r="33236" customFormat="1" x14ac:dyDescent="0.35"/>
    <row r="33237" customFormat="1" x14ac:dyDescent="0.35"/>
    <row r="33238" customFormat="1" x14ac:dyDescent="0.35"/>
    <row r="33239" customFormat="1" x14ac:dyDescent="0.35"/>
    <row r="33240" customFormat="1" x14ac:dyDescent="0.35"/>
    <row r="33241" customFormat="1" x14ac:dyDescent="0.35"/>
    <row r="33242" customFormat="1" x14ac:dyDescent="0.35"/>
    <row r="33243" customFormat="1" x14ac:dyDescent="0.35"/>
    <row r="33244" customFormat="1" x14ac:dyDescent="0.35"/>
    <row r="33245" customFormat="1" x14ac:dyDescent="0.35"/>
    <row r="33246" customFormat="1" x14ac:dyDescent="0.35"/>
    <row r="33247" customFormat="1" x14ac:dyDescent="0.35"/>
    <row r="33248" customFormat="1" x14ac:dyDescent="0.35"/>
    <row r="33249" customFormat="1" x14ac:dyDescent="0.35"/>
    <row r="33250" customFormat="1" x14ac:dyDescent="0.35"/>
    <row r="33251" customFormat="1" x14ac:dyDescent="0.35"/>
    <row r="33252" customFormat="1" x14ac:dyDescent="0.35"/>
    <row r="33253" customFormat="1" x14ac:dyDescent="0.35"/>
    <row r="33254" customFormat="1" x14ac:dyDescent="0.35"/>
    <row r="33255" customFormat="1" x14ac:dyDescent="0.35"/>
    <row r="33256" customFormat="1" x14ac:dyDescent="0.35"/>
    <row r="33257" customFormat="1" x14ac:dyDescent="0.35"/>
    <row r="33258" customFormat="1" x14ac:dyDescent="0.35"/>
    <row r="33259" customFormat="1" x14ac:dyDescent="0.35"/>
    <row r="33260" customFormat="1" x14ac:dyDescent="0.35"/>
    <row r="33261" customFormat="1" x14ac:dyDescent="0.35"/>
    <row r="33262" customFormat="1" x14ac:dyDescent="0.35"/>
    <row r="33263" customFormat="1" x14ac:dyDescent="0.35"/>
    <row r="33264" customFormat="1" x14ac:dyDescent="0.35"/>
    <row r="33265" customFormat="1" x14ac:dyDescent="0.35"/>
    <row r="33266" customFormat="1" x14ac:dyDescent="0.35"/>
    <row r="33267" customFormat="1" x14ac:dyDescent="0.35"/>
    <row r="33268" customFormat="1" x14ac:dyDescent="0.35"/>
    <row r="33269" customFormat="1" x14ac:dyDescent="0.35"/>
    <row r="33270" customFormat="1" x14ac:dyDescent="0.35"/>
    <row r="33271" customFormat="1" x14ac:dyDescent="0.35"/>
    <row r="33272" customFormat="1" x14ac:dyDescent="0.35"/>
    <row r="33273" customFormat="1" x14ac:dyDescent="0.35"/>
    <row r="33274" customFormat="1" x14ac:dyDescent="0.35"/>
    <row r="33275" customFormat="1" x14ac:dyDescent="0.35"/>
    <row r="33276" customFormat="1" x14ac:dyDescent="0.35"/>
    <row r="33277" customFormat="1" x14ac:dyDescent="0.35"/>
    <row r="33278" customFormat="1" x14ac:dyDescent="0.35"/>
    <row r="33279" customFormat="1" x14ac:dyDescent="0.35"/>
    <row r="33280" customFormat="1" x14ac:dyDescent="0.35"/>
    <row r="33281" customFormat="1" x14ac:dyDescent="0.35"/>
    <row r="33282" customFormat="1" x14ac:dyDescent="0.35"/>
    <row r="33283" customFormat="1" x14ac:dyDescent="0.35"/>
    <row r="33284" customFormat="1" x14ac:dyDescent="0.35"/>
    <row r="33285" customFormat="1" x14ac:dyDescent="0.35"/>
    <row r="33286" customFormat="1" x14ac:dyDescent="0.35"/>
    <row r="33287" customFormat="1" x14ac:dyDescent="0.35"/>
    <row r="33288" customFormat="1" x14ac:dyDescent="0.35"/>
    <row r="33289" customFormat="1" x14ac:dyDescent="0.35"/>
    <row r="33290" customFormat="1" x14ac:dyDescent="0.35"/>
    <row r="33291" customFormat="1" x14ac:dyDescent="0.35"/>
    <row r="33292" customFormat="1" x14ac:dyDescent="0.35"/>
    <row r="33293" customFormat="1" x14ac:dyDescent="0.35"/>
    <row r="33294" customFormat="1" x14ac:dyDescent="0.35"/>
    <row r="33295" customFormat="1" x14ac:dyDescent="0.35"/>
    <row r="33296" customFormat="1" x14ac:dyDescent="0.35"/>
    <row r="33297" customFormat="1" x14ac:dyDescent="0.35"/>
    <row r="33298" customFormat="1" x14ac:dyDescent="0.35"/>
    <row r="33299" customFormat="1" x14ac:dyDescent="0.35"/>
    <row r="33300" customFormat="1" x14ac:dyDescent="0.35"/>
    <row r="33301" customFormat="1" x14ac:dyDescent="0.35"/>
    <row r="33302" customFormat="1" x14ac:dyDescent="0.35"/>
    <row r="33303" customFormat="1" x14ac:dyDescent="0.35"/>
    <row r="33304" customFormat="1" x14ac:dyDescent="0.35"/>
    <row r="33305" customFormat="1" x14ac:dyDescent="0.35"/>
    <row r="33306" customFormat="1" x14ac:dyDescent="0.35"/>
    <row r="33307" customFormat="1" x14ac:dyDescent="0.35"/>
    <row r="33308" customFormat="1" x14ac:dyDescent="0.35"/>
    <row r="33309" customFormat="1" x14ac:dyDescent="0.35"/>
    <row r="33310" customFormat="1" x14ac:dyDescent="0.35"/>
    <row r="33311" customFormat="1" x14ac:dyDescent="0.35"/>
    <row r="33312" customFormat="1" x14ac:dyDescent="0.35"/>
    <row r="33313" customFormat="1" x14ac:dyDescent="0.35"/>
    <row r="33314" customFormat="1" x14ac:dyDescent="0.35"/>
    <row r="33315" customFormat="1" x14ac:dyDescent="0.35"/>
    <row r="33316" customFormat="1" x14ac:dyDescent="0.35"/>
    <row r="33317" customFormat="1" x14ac:dyDescent="0.35"/>
    <row r="33318" customFormat="1" x14ac:dyDescent="0.35"/>
    <row r="33319" customFormat="1" x14ac:dyDescent="0.35"/>
    <row r="33320" customFormat="1" x14ac:dyDescent="0.35"/>
    <row r="33321" customFormat="1" x14ac:dyDescent="0.35"/>
    <row r="33322" customFormat="1" x14ac:dyDescent="0.35"/>
    <row r="33323" customFormat="1" x14ac:dyDescent="0.35"/>
    <row r="33324" customFormat="1" x14ac:dyDescent="0.35"/>
    <row r="33325" customFormat="1" x14ac:dyDescent="0.35"/>
    <row r="33326" customFormat="1" x14ac:dyDescent="0.35"/>
    <row r="33327" customFormat="1" x14ac:dyDescent="0.35"/>
    <row r="33328" customFormat="1" x14ac:dyDescent="0.35"/>
    <row r="33329" customFormat="1" x14ac:dyDescent="0.35"/>
    <row r="33330" customFormat="1" x14ac:dyDescent="0.35"/>
    <row r="33331" customFormat="1" x14ac:dyDescent="0.35"/>
    <row r="33332" customFormat="1" x14ac:dyDescent="0.35"/>
    <row r="33333" customFormat="1" x14ac:dyDescent="0.35"/>
    <row r="33334" customFormat="1" x14ac:dyDescent="0.35"/>
    <row r="33335" customFormat="1" x14ac:dyDescent="0.35"/>
    <row r="33336" customFormat="1" x14ac:dyDescent="0.35"/>
    <row r="33337" customFormat="1" x14ac:dyDescent="0.35"/>
    <row r="33338" customFormat="1" x14ac:dyDescent="0.35"/>
    <row r="33339" customFormat="1" x14ac:dyDescent="0.35"/>
    <row r="33340" customFormat="1" x14ac:dyDescent="0.35"/>
    <row r="33341" customFormat="1" x14ac:dyDescent="0.35"/>
    <row r="33342" customFormat="1" x14ac:dyDescent="0.35"/>
    <row r="33343" customFormat="1" x14ac:dyDescent="0.35"/>
    <row r="33344" customFormat="1" x14ac:dyDescent="0.35"/>
    <row r="33345" customFormat="1" x14ac:dyDescent="0.35"/>
    <row r="33346" customFormat="1" x14ac:dyDescent="0.35"/>
    <row r="33347" customFormat="1" x14ac:dyDescent="0.35"/>
    <row r="33348" customFormat="1" x14ac:dyDescent="0.35"/>
    <row r="33349" customFormat="1" x14ac:dyDescent="0.35"/>
    <row r="33350" customFormat="1" x14ac:dyDescent="0.35"/>
    <row r="33351" customFormat="1" x14ac:dyDescent="0.35"/>
    <row r="33352" customFormat="1" x14ac:dyDescent="0.35"/>
    <row r="33353" customFormat="1" x14ac:dyDescent="0.35"/>
    <row r="33354" customFormat="1" x14ac:dyDescent="0.35"/>
    <row r="33355" customFormat="1" x14ac:dyDescent="0.35"/>
    <row r="33356" customFormat="1" x14ac:dyDescent="0.35"/>
    <row r="33357" customFormat="1" x14ac:dyDescent="0.35"/>
    <row r="33358" customFormat="1" x14ac:dyDescent="0.35"/>
    <row r="33359" customFormat="1" x14ac:dyDescent="0.35"/>
    <row r="33360" customFormat="1" x14ac:dyDescent="0.35"/>
    <row r="33361" customFormat="1" x14ac:dyDescent="0.35"/>
    <row r="33362" customFormat="1" x14ac:dyDescent="0.35"/>
    <row r="33363" customFormat="1" x14ac:dyDescent="0.35"/>
    <row r="33364" customFormat="1" x14ac:dyDescent="0.35"/>
    <row r="33365" customFormat="1" x14ac:dyDescent="0.35"/>
    <row r="33366" customFormat="1" x14ac:dyDescent="0.35"/>
    <row r="33367" customFormat="1" x14ac:dyDescent="0.35"/>
    <row r="33368" customFormat="1" x14ac:dyDescent="0.35"/>
    <row r="33369" customFormat="1" x14ac:dyDescent="0.35"/>
    <row r="33370" customFormat="1" x14ac:dyDescent="0.35"/>
    <row r="33371" customFormat="1" x14ac:dyDescent="0.35"/>
    <row r="33372" customFormat="1" x14ac:dyDescent="0.35"/>
    <row r="33373" customFormat="1" x14ac:dyDescent="0.35"/>
    <row r="33374" customFormat="1" x14ac:dyDescent="0.35"/>
    <row r="33375" customFormat="1" x14ac:dyDescent="0.35"/>
    <row r="33376" customFormat="1" x14ac:dyDescent="0.35"/>
    <row r="33377" customFormat="1" x14ac:dyDescent="0.35"/>
    <row r="33378" customFormat="1" x14ac:dyDescent="0.35"/>
    <row r="33379" customFormat="1" x14ac:dyDescent="0.35"/>
    <row r="33380" customFormat="1" x14ac:dyDescent="0.35"/>
    <row r="33381" customFormat="1" x14ac:dyDescent="0.35"/>
    <row r="33382" customFormat="1" x14ac:dyDescent="0.35"/>
    <row r="33383" customFormat="1" x14ac:dyDescent="0.35"/>
    <row r="33384" customFormat="1" x14ac:dyDescent="0.35"/>
    <row r="33385" customFormat="1" x14ac:dyDescent="0.35"/>
    <row r="33386" customFormat="1" x14ac:dyDescent="0.35"/>
    <row r="33387" customFormat="1" x14ac:dyDescent="0.35"/>
    <row r="33388" customFormat="1" x14ac:dyDescent="0.35"/>
    <row r="33389" customFormat="1" x14ac:dyDescent="0.35"/>
    <row r="33390" customFormat="1" x14ac:dyDescent="0.35"/>
    <row r="33391" customFormat="1" x14ac:dyDescent="0.35"/>
    <row r="33392" customFormat="1" x14ac:dyDescent="0.35"/>
    <row r="33393" customFormat="1" x14ac:dyDescent="0.35"/>
    <row r="33394" customFormat="1" x14ac:dyDescent="0.35"/>
    <row r="33395" customFormat="1" x14ac:dyDescent="0.35"/>
    <row r="33396" customFormat="1" x14ac:dyDescent="0.35"/>
    <row r="33397" customFormat="1" x14ac:dyDescent="0.35"/>
    <row r="33398" customFormat="1" x14ac:dyDescent="0.35"/>
    <row r="33399" customFormat="1" x14ac:dyDescent="0.35"/>
    <row r="33400" customFormat="1" x14ac:dyDescent="0.35"/>
    <row r="33401" customFormat="1" x14ac:dyDescent="0.35"/>
    <row r="33402" customFormat="1" x14ac:dyDescent="0.35"/>
    <row r="33403" customFormat="1" x14ac:dyDescent="0.35"/>
    <row r="33404" customFormat="1" x14ac:dyDescent="0.35"/>
    <row r="33405" customFormat="1" x14ac:dyDescent="0.35"/>
    <row r="33406" customFormat="1" x14ac:dyDescent="0.35"/>
    <row r="33407" customFormat="1" x14ac:dyDescent="0.35"/>
    <row r="33408" customFormat="1" x14ac:dyDescent="0.35"/>
    <row r="33409" customFormat="1" x14ac:dyDescent="0.35"/>
    <row r="33410" customFormat="1" x14ac:dyDescent="0.35"/>
    <row r="33411" customFormat="1" x14ac:dyDescent="0.35"/>
    <row r="33412" customFormat="1" x14ac:dyDescent="0.35"/>
    <row r="33413" customFormat="1" x14ac:dyDescent="0.35"/>
    <row r="33414" customFormat="1" x14ac:dyDescent="0.35"/>
    <row r="33415" customFormat="1" x14ac:dyDescent="0.35"/>
    <row r="33416" customFormat="1" x14ac:dyDescent="0.35"/>
    <row r="33417" customFormat="1" x14ac:dyDescent="0.35"/>
    <row r="33418" customFormat="1" x14ac:dyDescent="0.35"/>
    <row r="33419" customFormat="1" x14ac:dyDescent="0.35"/>
    <row r="33420" customFormat="1" x14ac:dyDescent="0.35"/>
    <row r="33421" customFormat="1" x14ac:dyDescent="0.35"/>
    <row r="33422" customFormat="1" x14ac:dyDescent="0.35"/>
    <row r="33423" customFormat="1" x14ac:dyDescent="0.35"/>
    <row r="33424" customFormat="1" x14ac:dyDescent="0.35"/>
    <row r="33425" customFormat="1" x14ac:dyDescent="0.35"/>
    <row r="33426" customFormat="1" x14ac:dyDescent="0.35"/>
    <row r="33427" customFormat="1" x14ac:dyDescent="0.35"/>
    <row r="33428" customFormat="1" x14ac:dyDescent="0.35"/>
    <row r="33429" customFormat="1" x14ac:dyDescent="0.35"/>
    <row r="33430" customFormat="1" x14ac:dyDescent="0.35"/>
    <row r="33431" customFormat="1" x14ac:dyDescent="0.35"/>
    <row r="33432" customFormat="1" x14ac:dyDescent="0.35"/>
    <row r="33433" customFormat="1" x14ac:dyDescent="0.35"/>
    <row r="33434" customFormat="1" x14ac:dyDescent="0.35"/>
    <row r="33435" customFormat="1" x14ac:dyDescent="0.35"/>
    <row r="33436" customFormat="1" x14ac:dyDescent="0.35"/>
    <row r="33437" customFormat="1" x14ac:dyDescent="0.35"/>
    <row r="33438" customFormat="1" x14ac:dyDescent="0.35"/>
    <row r="33439" customFormat="1" x14ac:dyDescent="0.35"/>
    <row r="33440" customFormat="1" x14ac:dyDescent="0.35"/>
    <row r="33441" customFormat="1" x14ac:dyDescent="0.35"/>
    <row r="33442" customFormat="1" x14ac:dyDescent="0.35"/>
    <row r="33443" customFormat="1" x14ac:dyDescent="0.35"/>
    <row r="33444" customFormat="1" x14ac:dyDescent="0.35"/>
    <row r="33445" customFormat="1" x14ac:dyDescent="0.35"/>
    <row r="33446" customFormat="1" x14ac:dyDescent="0.35"/>
    <row r="33447" customFormat="1" x14ac:dyDescent="0.35"/>
    <row r="33448" customFormat="1" x14ac:dyDescent="0.35"/>
    <row r="33449" customFormat="1" x14ac:dyDescent="0.35"/>
    <row r="33450" customFormat="1" x14ac:dyDescent="0.35"/>
    <row r="33451" customFormat="1" x14ac:dyDescent="0.35"/>
    <row r="33452" customFormat="1" x14ac:dyDescent="0.35"/>
    <row r="33453" customFormat="1" x14ac:dyDescent="0.35"/>
    <row r="33454" customFormat="1" x14ac:dyDescent="0.35"/>
    <row r="33455" customFormat="1" x14ac:dyDescent="0.35"/>
    <row r="33456" customFormat="1" x14ac:dyDescent="0.35"/>
    <row r="33457" customFormat="1" x14ac:dyDescent="0.35"/>
    <row r="33458" customFormat="1" x14ac:dyDescent="0.35"/>
    <row r="33459" customFormat="1" x14ac:dyDescent="0.35"/>
    <row r="33460" customFormat="1" x14ac:dyDescent="0.35"/>
    <row r="33461" customFormat="1" x14ac:dyDescent="0.35"/>
    <row r="33462" customFormat="1" x14ac:dyDescent="0.35"/>
    <row r="33463" customFormat="1" x14ac:dyDescent="0.35"/>
    <row r="33464" customFormat="1" x14ac:dyDescent="0.35"/>
    <row r="33465" customFormat="1" x14ac:dyDescent="0.35"/>
    <row r="33466" customFormat="1" x14ac:dyDescent="0.35"/>
    <row r="33467" customFormat="1" x14ac:dyDescent="0.35"/>
    <row r="33468" customFormat="1" x14ac:dyDescent="0.35"/>
    <row r="33469" customFormat="1" x14ac:dyDescent="0.35"/>
    <row r="33470" customFormat="1" x14ac:dyDescent="0.35"/>
    <row r="33471" customFormat="1" x14ac:dyDescent="0.35"/>
    <row r="33472" customFormat="1" x14ac:dyDescent="0.35"/>
    <row r="33473" customFormat="1" x14ac:dyDescent="0.35"/>
    <row r="33474" customFormat="1" x14ac:dyDescent="0.35"/>
    <row r="33475" customFormat="1" x14ac:dyDescent="0.35"/>
    <row r="33476" customFormat="1" x14ac:dyDescent="0.35"/>
    <row r="33477" customFormat="1" x14ac:dyDescent="0.35"/>
    <row r="33478" customFormat="1" x14ac:dyDescent="0.35"/>
    <row r="33479" customFormat="1" x14ac:dyDescent="0.35"/>
    <row r="33480" customFormat="1" x14ac:dyDescent="0.35"/>
    <row r="33481" customFormat="1" x14ac:dyDescent="0.35"/>
    <row r="33482" customFormat="1" x14ac:dyDescent="0.35"/>
    <row r="33483" customFormat="1" x14ac:dyDescent="0.35"/>
    <row r="33484" customFormat="1" x14ac:dyDescent="0.35"/>
    <row r="33485" customFormat="1" x14ac:dyDescent="0.35"/>
    <row r="33486" customFormat="1" x14ac:dyDescent="0.35"/>
    <row r="33487" customFormat="1" x14ac:dyDescent="0.35"/>
    <row r="33488" customFormat="1" x14ac:dyDescent="0.35"/>
    <row r="33489" customFormat="1" x14ac:dyDescent="0.35"/>
    <row r="33490" customFormat="1" x14ac:dyDescent="0.35"/>
    <row r="33491" customFormat="1" x14ac:dyDescent="0.35"/>
    <row r="33492" customFormat="1" x14ac:dyDescent="0.35"/>
    <row r="33493" customFormat="1" x14ac:dyDescent="0.35"/>
    <row r="33494" customFormat="1" x14ac:dyDescent="0.35"/>
    <row r="33495" customFormat="1" x14ac:dyDescent="0.35"/>
    <row r="33496" customFormat="1" x14ac:dyDescent="0.35"/>
    <row r="33497" customFormat="1" x14ac:dyDescent="0.35"/>
    <row r="33498" customFormat="1" x14ac:dyDescent="0.35"/>
    <row r="33499" customFormat="1" x14ac:dyDescent="0.35"/>
    <row r="33500" customFormat="1" x14ac:dyDescent="0.35"/>
    <row r="33501" customFormat="1" x14ac:dyDescent="0.35"/>
    <row r="33502" customFormat="1" x14ac:dyDescent="0.35"/>
    <row r="33503" customFormat="1" x14ac:dyDescent="0.35"/>
    <row r="33504" customFormat="1" x14ac:dyDescent="0.35"/>
    <row r="33505" customFormat="1" x14ac:dyDescent="0.35"/>
    <row r="33506" customFormat="1" x14ac:dyDescent="0.35"/>
    <row r="33507" customFormat="1" x14ac:dyDescent="0.35"/>
    <row r="33508" customFormat="1" x14ac:dyDescent="0.35"/>
    <row r="33509" customFormat="1" x14ac:dyDescent="0.35"/>
    <row r="33510" customFormat="1" x14ac:dyDescent="0.35"/>
    <row r="33511" customFormat="1" x14ac:dyDescent="0.35"/>
    <row r="33512" customFormat="1" x14ac:dyDescent="0.35"/>
    <row r="33513" customFormat="1" x14ac:dyDescent="0.35"/>
    <row r="33514" customFormat="1" x14ac:dyDescent="0.35"/>
    <row r="33515" customFormat="1" x14ac:dyDescent="0.35"/>
    <row r="33516" customFormat="1" x14ac:dyDescent="0.35"/>
    <row r="33517" customFormat="1" x14ac:dyDescent="0.35"/>
    <row r="33518" customFormat="1" x14ac:dyDescent="0.35"/>
    <row r="33519" customFormat="1" x14ac:dyDescent="0.35"/>
    <row r="33520" customFormat="1" x14ac:dyDescent="0.35"/>
    <row r="33521" customFormat="1" x14ac:dyDescent="0.35"/>
    <row r="33522" customFormat="1" x14ac:dyDescent="0.35"/>
    <row r="33523" customFormat="1" x14ac:dyDescent="0.35"/>
    <row r="33524" customFormat="1" x14ac:dyDescent="0.35"/>
    <row r="33525" customFormat="1" x14ac:dyDescent="0.35"/>
    <row r="33526" customFormat="1" x14ac:dyDescent="0.35"/>
    <row r="33527" customFormat="1" x14ac:dyDescent="0.35"/>
    <row r="33528" customFormat="1" x14ac:dyDescent="0.35"/>
    <row r="33529" customFormat="1" x14ac:dyDescent="0.35"/>
    <row r="33530" customFormat="1" x14ac:dyDescent="0.35"/>
    <row r="33531" customFormat="1" x14ac:dyDescent="0.35"/>
    <row r="33532" customFormat="1" x14ac:dyDescent="0.35"/>
    <row r="33533" customFormat="1" x14ac:dyDescent="0.35"/>
    <row r="33534" customFormat="1" x14ac:dyDescent="0.35"/>
    <row r="33535" customFormat="1" x14ac:dyDescent="0.35"/>
    <row r="33536" customFormat="1" x14ac:dyDescent="0.35"/>
    <row r="33537" customFormat="1" x14ac:dyDescent="0.35"/>
    <row r="33538" customFormat="1" x14ac:dyDescent="0.35"/>
    <row r="33539" customFormat="1" x14ac:dyDescent="0.35"/>
    <row r="33540" customFormat="1" x14ac:dyDescent="0.35"/>
    <row r="33541" customFormat="1" x14ac:dyDescent="0.35"/>
    <row r="33542" customFormat="1" x14ac:dyDescent="0.35"/>
    <row r="33543" customFormat="1" x14ac:dyDescent="0.35"/>
    <row r="33544" customFormat="1" x14ac:dyDescent="0.35"/>
    <row r="33545" customFormat="1" x14ac:dyDescent="0.35"/>
    <row r="33546" customFormat="1" x14ac:dyDescent="0.35"/>
    <row r="33547" customFormat="1" x14ac:dyDescent="0.35"/>
    <row r="33548" customFormat="1" x14ac:dyDescent="0.35"/>
    <row r="33549" customFormat="1" x14ac:dyDescent="0.35"/>
    <row r="33550" customFormat="1" x14ac:dyDescent="0.35"/>
    <row r="33551" customFormat="1" x14ac:dyDescent="0.35"/>
    <row r="33552" customFormat="1" x14ac:dyDescent="0.35"/>
    <row r="33553" customFormat="1" x14ac:dyDescent="0.35"/>
    <row r="33554" customFormat="1" x14ac:dyDescent="0.35"/>
    <row r="33555" customFormat="1" x14ac:dyDescent="0.35"/>
    <row r="33556" customFormat="1" x14ac:dyDescent="0.35"/>
    <row r="33557" customFormat="1" x14ac:dyDescent="0.35"/>
    <row r="33558" customFormat="1" x14ac:dyDescent="0.35"/>
    <row r="33559" customFormat="1" x14ac:dyDescent="0.35"/>
    <row r="33560" customFormat="1" x14ac:dyDescent="0.35"/>
    <row r="33561" customFormat="1" x14ac:dyDescent="0.35"/>
    <row r="33562" customFormat="1" x14ac:dyDescent="0.35"/>
    <row r="33563" customFormat="1" x14ac:dyDescent="0.35"/>
    <row r="33564" customFormat="1" x14ac:dyDescent="0.35"/>
    <row r="33565" customFormat="1" x14ac:dyDescent="0.35"/>
    <row r="33566" customFormat="1" x14ac:dyDescent="0.35"/>
    <row r="33567" customFormat="1" x14ac:dyDescent="0.35"/>
    <row r="33568" customFormat="1" x14ac:dyDescent="0.35"/>
    <row r="33569" customFormat="1" x14ac:dyDescent="0.35"/>
    <row r="33570" customFormat="1" x14ac:dyDescent="0.35"/>
    <row r="33571" customFormat="1" x14ac:dyDescent="0.35"/>
    <row r="33572" customFormat="1" x14ac:dyDescent="0.35"/>
    <row r="33573" customFormat="1" x14ac:dyDescent="0.35"/>
    <row r="33574" customFormat="1" x14ac:dyDescent="0.35"/>
    <row r="33575" customFormat="1" x14ac:dyDescent="0.35"/>
    <row r="33576" customFormat="1" x14ac:dyDescent="0.35"/>
    <row r="33577" customFormat="1" x14ac:dyDescent="0.35"/>
    <row r="33578" customFormat="1" x14ac:dyDescent="0.35"/>
    <row r="33579" customFormat="1" x14ac:dyDescent="0.35"/>
    <row r="33580" customFormat="1" x14ac:dyDescent="0.35"/>
    <row r="33581" customFormat="1" x14ac:dyDescent="0.35"/>
    <row r="33582" customFormat="1" x14ac:dyDescent="0.35"/>
    <row r="33583" customFormat="1" x14ac:dyDescent="0.35"/>
    <row r="33584" customFormat="1" x14ac:dyDescent="0.35"/>
    <row r="33585" customFormat="1" x14ac:dyDescent="0.35"/>
    <row r="33586" customFormat="1" x14ac:dyDescent="0.35"/>
    <row r="33587" customFormat="1" x14ac:dyDescent="0.35"/>
    <row r="33588" customFormat="1" x14ac:dyDescent="0.35"/>
    <row r="33589" customFormat="1" x14ac:dyDescent="0.35"/>
    <row r="33590" customFormat="1" x14ac:dyDescent="0.35"/>
    <row r="33591" customFormat="1" x14ac:dyDescent="0.35"/>
    <row r="33592" customFormat="1" x14ac:dyDescent="0.35"/>
    <row r="33593" customFormat="1" x14ac:dyDescent="0.35"/>
    <row r="33594" customFormat="1" x14ac:dyDescent="0.35"/>
    <row r="33595" customFormat="1" x14ac:dyDescent="0.35"/>
    <row r="33596" customFormat="1" x14ac:dyDescent="0.35"/>
    <row r="33597" customFormat="1" x14ac:dyDescent="0.35"/>
    <row r="33598" customFormat="1" x14ac:dyDescent="0.35"/>
    <row r="33599" customFormat="1" x14ac:dyDescent="0.35"/>
    <row r="33600" customFormat="1" x14ac:dyDescent="0.35"/>
    <row r="33601" customFormat="1" x14ac:dyDescent="0.35"/>
    <row r="33602" customFormat="1" x14ac:dyDescent="0.35"/>
    <row r="33603" customFormat="1" x14ac:dyDescent="0.35"/>
    <row r="33604" customFormat="1" x14ac:dyDescent="0.35"/>
    <row r="33605" customFormat="1" x14ac:dyDescent="0.35"/>
    <row r="33606" customFormat="1" x14ac:dyDescent="0.35"/>
    <row r="33607" customFormat="1" x14ac:dyDescent="0.35"/>
    <row r="33608" customFormat="1" x14ac:dyDescent="0.35"/>
    <row r="33609" customFormat="1" x14ac:dyDescent="0.35"/>
    <row r="33610" customFormat="1" x14ac:dyDescent="0.35"/>
    <row r="33611" customFormat="1" x14ac:dyDescent="0.35"/>
    <row r="33612" customFormat="1" x14ac:dyDescent="0.35"/>
    <row r="33613" customFormat="1" x14ac:dyDescent="0.35"/>
    <row r="33614" customFormat="1" x14ac:dyDescent="0.35"/>
    <row r="33615" customFormat="1" x14ac:dyDescent="0.35"/>
    <row r="33616" customFormat="1" x14ac:dyDescent="0.35"/>
    <row r="33617" customFormat="1" x14ac:dyDescent="0.35"/>
    <row r="33618" customFormat="1" x14ac:dyDescent="0.35"/>
    <row r="33619" customFormat="1" x14ac:dyDescent="0.35"/>
    <row r="33620" customFormat="1" x14ac:dyDescent="0.35"/>
    <row r="33621" customFormat="1" x14ac:dyDescent="0.35"/>
    <row r="33622" customFormat="1" x14ac:dyDescent="0.35"/>
    <row r="33623" customFormat="1" x14ac:dyDescent="0.35"/>
    <row r="33624" customFormat="1" x14ac:dyDescent="0.35"/>
    <row r="33625" customFormat="1" x14ac:dyDescent="0.35"/>
    <row r="33626" customFormat="1" x14ac:dyDescent="0.35"/>
    <row r="33627" customFormat="1" x14ac:dyDescent="0.35"/>
    <row r="33628" customFormat="1" x14ac:dyDescent="0.35"/>
    <row r="33629" customFormat="1" x14ac:dyDescent="0.35"/>
    <row r="33630" customFormat="1" x14ac:dyDescent="0.35"/>
    <row r="33631" customFormat="1" x14ac:dyDescent="0.35"/>
    <row r="33632" customFormat="1" x14ac:dyDescent="0.35"/>
    <row r="33633" customFormat="1" x14ac:dyDescent="0.35"/>
    <row r="33634" customFormat="1" x14ac:dyDescent="0.35"/>
    <row r="33635" customFormat="1" x14ac:dyDescent="0.35"/>
    <row r="33636" customFormat="1" x14ac:dyDescent="0.35"/>
    <row r="33637" customFormat="1" x14ac:dyDescent="0.35"/>
    <row r="33638" customFormat="1" x14ac:dyDescent="0.35"/>
    <row r="33639" customFormat="1" x14ac:dyDescent="0.35"/>
    <row r="33640" customFormat="1" x14ac:dyDescent="0.35"/>
    <row r="33641" customFormat="1" x14ac:dyDescent="0.35"/>
    <row r="33642" customFormat="1" x14ac:dyDescent="0.35"/>
    <row r="33643" customFormat="1" x14ac:dyDescent="0.35"/>
    <row r="33644" customFormat="1" x14ac:dyDescent="0.35"/>
    <row r="33645" customFormat="1" x14ac:dyDescent="0.35"/>
    <row r="33646" customFormat="1" x14ac:dyDescent="0.35"/>
    <row r="33647" customFormat="1" x14ac:dyDescent="0.35"/>
    <row r="33648" customFormat="1" x14ac:dyDescent="0.35"/>
    <row r="33649" customFormat="1" x14ac:dyDescent="0.35"/>
    <row r="33650" customFormat="1" x14ac:dyDescent="0.35"/>
    <row r="33651" customFormat="1" x14ac:dyDescent="0.35"/>
    <row r="33652" customFormat="1" x14ac:dyDescent="0.35"/>
    <row r="33653" customFormat="1" x14ac:dyDescent="0.35"/>
    <row r="33654" customFormat="1" x14ac:dyDescent="0.35"/>
    <row r="33655" customFormat="1" x14ac:dyDescent="0.35"/>
    <row r="33656" customFormat="1" x14ac:dyDescent="0.35"/>
    <row r="33657" customFormat="1" x14ac:dyDescent="0.35"/>
    <row r="33658" customFormat="1" x14ac:dyDescent="0.35"/>
    <row r="33659" customFormat="1" x14ac:dyDescent="0.35"/>
    <row r="33660" customFormat="1" x14ac:dyDescent="0.35"/>
    <row r="33661" customFormat="1" x14ac:dyDescent="0.35"/>
    <row r="33662" customFormat="1" x14ac:dyDescent="0.35"/>
    <row r="33663" customFormat="1" x14ac:dyDescent="0.35"/>
    <row r="33664" customFormat="1" x14ac:dyDescent="0.35"/>
    <row r="33665" customFormat="1" x14ac:dyDescent="0.35"/>
    <row r="33666" customFormat="1" x14ac:dyDescent="0.35"/>
    <row r="33667" customFormat="1" x14ac:dyDescent="0.35"/>
    <row r="33668" customFormat="1" x14ac:dyDescent="0.35"/>
    <row r="33669" customFormat="1" x14ac:dyDescent="0.35"/>
    <row r="33670" customFormat="1" x14ac:dyDescent="0.35"/>
    <row r="33671" customFormat="1" x14ac:dyDescent="0.35"/>
    <row r="33672" customFormat="1" x14ac:dyDescent="0.35"/>
    <row r="33673" customFormat="1" x14ac:dyDescent="0.35"/>
    <row r="33674" customFormat="1" x14ac:dyDescent="0.35"/>
    <row r="33675" customFormat="1" x14ac:dyDescent="0.35"/>
    <row r="33676" customFormat="1" x14ac:dyDescent="0.35"/>
    <row r="33677" customFormat="1" x14ac:dyDescent="0.35"/>
    <row r="33678" customFormat="1" x14ac:dyDescent="0.35"/>
    <row r="33679" customFormat="1" x14ac:dyDescent="0.35"/>
    <row r="33680" customFormat="1" x14ac:dyDescent="0.35"/>
    <row r="33681" customFormat="1" x14ac:dyDescent="0.35"/>
    <row r="33682" customFormat="1" x14ac:dyDescent="0.35"/>
    <row r="33683" customFormat="1" x14ac:dyDescent="0.35"/>
    <row r="33684" customFormat="1" x14ac:dyDescent="0.35"/>
    <row r="33685" customFormat="1" x14ac:dyDescent="0.35"/>
    <row r="33686" customFormat="1" x14ac:dyDescent="0.35"/>
    <row r="33687" customFormat="1" x14ac:dyDescent="0.35"/>
    <row r="33688" customFormat="1" x14ac:dyDescent="0.35"/>
    <row r="33689" customFormat="1" x14ac:dyDescent="0.35"/>
    <row r="33690" customFormat="1" x14ac:dyDescent="0.35"/>
    <row r="33691" customFormat="1" x14ac:dyDescent="0.35"/>
    <row r="33692" customFormat="1" x14ac:dyDescent="0.35"/>
    <row r="33693" customFormat="1" x14ac:dyDescent="0.35"/>
    <row r="33694" customFormat="1" x14ac:dyDescent="0.35"/>
    <row r="33695" customFormat="1" x14ac:dyDescent="0.35"/>
    <row r="33696" customFormat="1" x14ac:dyDescent="0.35"/>
    <row r="33697" customFormat="1" x14ac:dyDescent="0.35"/>
    <row r="33698" customFormat="1" x14ac:dyDescent="0.35"/>
    <row r="33699" customFormat="1" x14ac:dyDescent="0.35"/>
    <row r="33700" customFormat="1" x14ac:dyDescent="0.35"/>
    <row r="33701" customFormat="1" x14ac:dyDescent="0.35"/>
    <row r="33702" customFormat="1" x14ac:dyDescent="0.35"/>
    <row r="33703" customFormat="1" x14ac:dyDescent="0.35"/>
    <row r="33704" customFormat="1" x14ac:dyDescent="0.35"/>
    <row r="33705" customFormat="1" x14ac:dyDescent="0.35"/>
    <row r="33706" customFormat="1" x14ac:dyDescent="0.35"/>
    <row r="33707" customFormat="1" x14ac:dyDescent="0.35"/>
    <row r="33708" customFormat="1" x14ac:dyDescent="0.35"/>
    <row r="33709" customFormat="1" x14ac:dyDescent="0.35"/>
    <row r="33710" customFormat="1" x14ac:dyDescent="0.35"/>
    <row r="33711" customFormat="1" x14ac:dyDescent="0.35"/>
    <row r="33712" customFormat="1" x14ac:dyDescent="0.35"/>
    <row r="33713" customFormat="1" x14ac:dyDescent="0.35"/>
    <row r="33714" customFormat="1" x14ac:dyDescent="0.35"/>
    <row r="33715" customFormat="1" x14ac:dyDescent="0.35"/>
    <row r="33716" customFormat="1" x14ac:dyDescent="0.35"/>
    <row r="33717" customFormat="1" x14ac:dyDescent="0.35"/>
    <row r="33718" customFormat="1" x14ac:dyDescent="0.35"/>
    <row r="33719" customFormat="1" x14ac:dyDescent="0.35"/>
    <row r="33720" customFormat="1" x14ac:dyDescent="0.35"/>
    <row r="33721" customFormat="1" x14ac:dyDescent="0.35"/>
    <row r="33722" customFormat="1" x14ac:dyDescent="0.35"/>
    <row r="33723" customFormat="1" x14ac:dyDescent="0.35"/>
    <row r="33724" customFormat="1" x14ac:dyDescent="0.35"/>
    <row r="33725" customFormat="1" x14ac:dyDescent="0.35"/>
    <row r="33726" customFormat="1" x14ac:dyDescent="0.35"/>
    <row r="33727" customFormat="1" x14ac:dyDescent="0.35"/>
    <row r="33728" customFormat="1" x14ac:dyDescent="0.35"/>
    <row r="33729" customFormat="1" x14ac:dyDescent="0.35"/>
    <row r="33730" customFormat="1" x14ac:dyDescent="0.35"/>
    <row r="33731" customFormat="1" x14ac:dyDescent="0.35"/>
    <row r="33732" customFormat="1" x14ac:dyDescent="0.35"/>
    <row r="33733" customFormat="1" x14ac:dyDescent="0.35"/>
    <row r="33734" customFormat="1" x14ac:dyDescent="0.35"/>
    <row r="33735" customFormat="1" x14ac:dyDescent="0.35"/>
    <row r="33736" customFormat="1" x14ac:dyDescent="0.35"/>
    <row r="33737" customFormat="1" x14ac:dyDescent="0.35"/>
    <row r="33738" customFormat="1" x14ac:dyDescent="0.35"/>
    <row r="33739" customFormat="1" x14ac:dyDescent="0.35"/>
    <row r="33740" customFormat="1" x14ac:dyDescent="0.35"/>
    <row r="33741" customFormat="1" x14ac:dyDescent="0.35"/>
    <row r="33742" customFormat="1" x14ac:dyDescent="0.35"/>
    <row r="33743" customFormat="1" x14ac:dyDescent="0.35"/>
    <row r="33744" customFormat="1" x14ac:dyDescent="0.35"/>
    <row r="33745" customFormat="1" x14ac:dyDescent="0.35"/>
    <row r="33746" customFormat="1" x14ac:dyDescent="0.35"/>
    <row r="33747" customFormat="1" x14ac:dyDescent="0.35"/>
    <row r="33748" customFormat="1" x14ac:dyDescent="0.35"/>
    <row r="33749" customFormat="1" x14ac:dyDescent="0.35"/>
    <row r="33750" customFormat="1" x14ac:dyDescent="0.35"/>
    <row r="33751" customFormat="1" x14ac:dyDescent="0.35"/>
    <row r="33752" customFormat="1" x14ac:dyDescent="0.35"/>
    <row r="33753" customFormat="1" x14ac:dyDescent="0.35"/>
    <row r="33754" customFormat="1" x14ac:dyDescent="0.35"/>
    <row r="33755" customFormat="1" x14ac:dyDescent="0.35"/>
    <row r="33756" customFormat="1" x14ac:dyDescent="0.35"/>
    <row r="33757" customFormat="1" x14ac:dyDescent="0.35"/>
    <row r="33758" customFormat="1" x14ac:dyDescent="0.35"/>
    <row r="33759" customFormat="1" x14ac:dyDescent="0.35"/>
    <row r="33760" customFormat="1" x14ac:dyDescent="0.35"/>
    <row r="33761" customFormat="1" x14ac:dyDescent="0.35"/>
    <row r="33762" customFormat="1" x14ac:dyDescent="0.35"/>
    <row r="33763" customFormat="1" x14ac:dyDescent="0.35"/>
    <row r="33764" customFormat="1" x14ac:dyDescent="0.35"/>
    <row r="33765" customFormat="1" x14ac:dyDescent="0.35"/>
    <row r="33766" customFormat="1" x14ac:dyDescent="0.35"/>
    <row r="33767" customFormat="1" x14ac:dyDescent="0.35"/>
    <row r="33768" customFormat="1" x14ac:dyDescent="0.35"/>
    <row r="33769" customFormat="1" x14ac:dyDescent="0.35"/>
    <row r="33770" customFormat="1" x14ac:dyDescent="0.35"/>
    <row r="33771" customFormat="1" x14ac:dyDescent="0.35"/>
    <row r="33772" customFormat="1" x14ac:dyDescent="0.35"/>
    <row r="33773" customFormat="1" x14ac:dyDescent="0.35"/>
    <row r="33774" customFormat="1" x14ac:dyDescent="0.35"/>
    <row r="33775" customFormat="1" x14ac:dyDescent="0.35"/>
    <row r="33776" customFormat="1" x14ac:dyDescent="0.35"/>
    <row r="33777" customFormat="1" x14ac:dyDescent="0.35"/>
    <row r="33778" customFormat="1" x14ac:dyDescent="0.35"/>
    <row r="33779" customFormat="1" x14ac:dyDescent="0.35"/>
    <row r="33780" customFormat="1" x14ac:dyDescent="0.35"/>
    <row r="33781" customFormat="1" x14ac:dyDescent="0.35"/>
    <row r="33782" customFormat="1" x14ac:dyDescent="0.35"/>
    <row r="33783" customFormat="1" x14ac:dyDescent="0.35"/>
    <row r="33784" customFormat="1" x14ac:dyDescent="0.35"/>
    <row r="33785" customFormat="1" x14ac:dyDescent="0.35"/>
    <row r="33786" customFormat="1" x14ac:dyDescent="0.35"/>
    <row r="33787" customFormat="1" x14ac:dyDescent="0.35"/>
    <row r="33788" customFormat="1" x14ac:dyDescent="0.35"/>
    <row r="33789" customFormat="1" x14ac:dyDescent="0.35"/>
    <row r="33790" customFormat="1" x14ac:dyDescent="0.35"/>
    <row r="33791" customFormat="1" x14ac:dyDescent="0.35"/>
    <row r="33792" customFormat="1" x14ac:dyDescent="0.35"/>
    <row r="33793" customFormat="1" x14ac:dyDescent="0.35"/>
    <row r="33794" customFormat="1" x14ac:dyDescent="0.35"/>
    <row r="33795" customFormat="1" x14ac:dyDescent="0.35"/>
    <row r="33796" customFormat="1" x14ac:dyDescent="0.35"/>
    <row r="33797" customFormat="1" x14ac:dyDescent="0.35"/>
    <row r="33798" customFormat="1" x14ac:dyDescent="0.35"/>
    <row r="33799" customFormat="1" x14ac:dyDescent="0.35"/>
    <row r="33800" customFormat="1" x14ac:dyDescent="0.35"/>
    <row r="33801" customFormat="1" x14ac:dyDescent="0.35"/>
    <row r="33802" customFormat="1" x14ac:dyDescent="0.35"/>
    <row r="33803" customFormat="1" x14ac:dyDescent="0.35"/>
    <row r="33804" customFormat="1" x14ac:dyDescent="0.35"/>
    <row r="33805" customFormat="1" x14ac:dyDescent="0.35"/>
    <row r="33806" customFormat="1" x14ac:dyDescent="0.35"/>
    <row r="33807" customFormat="1" x14ac:dyDescent="0.35"/>
    <row r="33808" customFormat="1" x14ac:dyDescent="0.35"/>
    <row r="33809" customFormat="1" x14ac:dyDescent="0.35"/>
    <row r="33810" customFormat="1" x14ac:dyDescent="0.35"/>
    <row r="33811" customFormat="1" x14ac:dyDescent="0.35"/>
    <row r="33812" customFormat="1" x14ac:dyDescent="0.35"/>
    <row r="33813" customFormat="1" x14ac:dyDescent="0.35"/>
    <row r="33814" customFormat="1" x14ac:dyDescent="0.35"/>
    <row r="33815" customFormat="1" x14ac:dyDescent="0.35"/>
    <row r="33816" customFormat="1" x14ac:dyDescent="0.35"/>
    <row r="33817" customFormat="1" x14ac:dyDescent="0.35"/>
    <row r="33818" customFormat="1" x14ac:dyDescent="0.35"/>
    <row r="33819" customFormat="1" x14ac:dyDescent="0.35"/>
    <row r="33820" customFormat="1" x14ac:dyDescent="0.35"/>
    <row r="33821" customFormat="1" x14ac:dyDescent="0.35"/>
    <row r="33822" customFormat="1" x14ac:dyDescent="0.35"/>
    <row r="33823" customFormat="1" x14ac:dyDescent="0.35"/>
    <row r="33824" customFormat="1" x14ac:dyDescent="0.35"/>
    <row r="33825" customFormat="1" x14ac:dyDescent="0.35"/>
    <row r="33826" customFormat="1" x14ac:dyDescent="0.35"/>
    <row r="33827" customFormat="1" x14ac:dyDescent="0.35"/>
    <row r="33828" customFormat="1" x14ac:dyDescent="0.35"/>
    <row r="33829" customFormat="1" x14ac:dyDescent="0.35"/>
    <row r="33830" customFormat="1" x14ac:dyDescent="0.35"/>
    <row r="33831" customFormat="1" x14ac:dyDescent="0.35"/>
    <row r="33832" customFormat="1" x14ac:dyDescent="0.35"/>
    <row r="33833" customFormat="1" x14ac:dyDescent="0.35"/>
    <row r="33834" customFormat="1" x14ac:dyDescent="0.35"/>
    <row r="33835" customFormat="1" x14ac:dyDescent="0.35"/>
    <row r="33836" customFormat="1" x14ac:dyDescent="0.35"/>
    <row r="33837" customFormat="1" x14ac:dyDescent="0.35"/>
    <row r="33838" customFormat="1" x14ac:dyDescent="0.35"/>
    <row r="33839" customFormat="1" x14ac:dyDescent="0.35"/>
    <row r="33840" customFormat="1" x14ac:dyDescent="0.35"/>
    <row r="33841" customFormat="1" x14ac:dyDescent="0.35"/>
    <row r="33842" customFormat="1" x14ac:dyDescent="0.35"/>
    <row r="33843" customFormat="1" x14ac:dyDescent="0.35"/>
    <row r="33844" customFormat="1" x14ac:dyDescent="0.35"/>
    <row r="33845" customFormat="1" x14ac:dyDescent="0.35"/>
    <row r="33846" customFormat="1" x14ac:dyDescent="0.35"/>
    <row r="33847" customFormat="1" x14ac:dyDescent="0.35"/>
    <row r="33848" customFormat="1" x14ac:dyDescent="0.35"/>
    <row r="33849" customFormat="1" x14ac:dyDescent="0.35"/>
    <row r="33850" customFormat="1" x14ac:dyDescent="0.35"/>
    <row r="33851" customFormat="1" x14ac:dyDescent="0.35"/>
    <row r="33852" customFormat="1" x14ac:dyDescent="0.35"/>
    <row r="33853" customFormat="1" x14ac:dyDescent="0.35"/>
    <row r="33854" customFormat="1" x14ac:dyDescent="0.35"/>
    <row r="33855" customFormat="1" x14ac:dyDescent="0.35"/>
    <row r="33856" customFormat="1" x14ac:dyDescent="0.35"/>
    <row r="33857" customFormat="1" x14ac:dyDescent="0.35"/>
    <row r="33858" customFormat="1" x14ac:dyDescent="0.35"/>
    <row r="33859" customFormat="1" x14ac:dyDescent="0.35"/>
    <row r="33860" customFormat="1" x14ac:dyDescent="0.35"/>
    <row r="33861" customFormat="1" x14ac:dyDescent="0.35"/>
    <row r="33862" customFormat="1" x14ac:dyDescent="0.35"/>
    <row r="33863" customFormat="1" x14ac:dyDescent="0.35"/>
    <row r="33864" customFormat="1" x14ac:dyDescent="0.35"/>
    <row r="33865" customFormat="1" x14ac:dyDescent="0.35"/>
    <row r="33866" customFormat="1" x14ac:dyDescent="0.35"/>
    <row r="33867" customFormat="1" x14ac:dyDescent="0.35"/>
    <row r="33868" customFormat="1" x14ac:dyDescent="0.35"/>
    <row r="33869" customFormat="1" x14ac:dyDescent="0.35"/>
    <row r="33870" customFormat="1" x14ac:dyDescent="0.35"/>
    <row r="33871" customFormat="1" x14ac:dyDescent="0.35"/>
    <row r="33872" customFormat="1" x14ac:dyDescent="0.35"/>
    <row r="33873" customFormat="1" x14ac:dyDescent="0.35"/>
    <row r="33874" customFormat="1" x14ac:dyDescent="0.35"/>
    <row r="33875" customFormat="1" x14ac:dyDescent="0.35"/>
    <row r="33876" customFormat="1" x14ac:dyDescent="0.35"/>
    <row r="33877" customFormat="1" x14ac:dyDescent="0.35"/>
    <row r="33878" customFormat="1" x14ac:dyDescent="0.35"/>
    <row r="33879" customFormat="1" x14ac:dyDescent="0.35"/>
    <row r="33880" customFormat="1" x14ac:dyDescent="0.35"/>
    <row r="33881" customFormat="1" x14ac:dyDescent="0.35"/>
    <row r="33882" customFormat="1" x14ac:dyDescent="0.35"/>
    <row r="33883" customFormat="1" x14ac:dyDescent="0.35"/>
    <row r="33884" customFormat="1" x14ac:dyDescent="0.35"/>
    <row r="33885" customFormat="1" x14ac:dyDescent="0.35"/>
    <row r="33886" customFormat="1" x14ac:dyDescent="0.35"/>
    <row r="33887" customFormat="1" x14ac:dyDescent="0.35"/>
    <row r="33888" customFormat="1" x14ac:dyDescent="0.35"/>
    <row r="33889" customFormat="1" x14ac:dyDescent="0.35"/>
    <row r="33890" customFormat="1" x14ac:dyDescent="0.35"/>
    <row r="33891" customFormat="1" x14ac:dyDescent="0.35"/>
    <row r="33892" customFormat="1" x14ac:dyDescent="0.35"/>
    <row r="33893" customFormat="1" x14ac:dyDescent="0.35"/>
    <row r="33894" customFormat="1" x14ac:dyDescent="0.35"/>
    <row r="33895" customFormat="1" x14ac:dyDescent="0.35"/>
    <row r="33896" customFormat="1" x14ac:dyDescent="0.35"/>
    <row r="33897" customFormat="1" x14ac:dyDescent="0.35"/>
    <row r="33898" customFormat="1" x14ac:dyDescent="0.35"/>
    <row r="33899" customFormat="1" x14ac:dyDescent="0.35"/>
    <row r="33900" customFormat="1" x14ac:dyDescent="0.35"/>
    <row r="33901" customFormat="1" x14ac:dyDescent="0.35"/>
    <row r="33902" customFormat="1" x14ac:dyDescent="0.35"/>
    <row r="33903" customFormat="1" x14ac:dyDescent="0.35"/>
    <row r="33904" customFormat="1" x14ac:dyDescent="0.35"/>
    <row r="33905" customFormat="1" x14ac:dyDescent="0.35"/>
    <row r="33906" customFormat="1" x14ac:dyDescent="0.35"/>
    <row r="33907" customFormat="1" x14ac:dyDescent="0.35"/>
    <row r="33908" customFormat="1" x14ac:dyDescent="0.35"/>
    <row r="33909" customFormat="1" x14ac:dyDescent="0.35"/>
    <row r="33910" customFormat="1" x14ac:dyDescent="0.35"/>
    <row r="33911" customFormat="1" x14ac:dyDescent="0.35"/>
    <row r="33912" customFormat="1" x14ac:dyDescent="0.35"/>
    <row r="33913" customFormat="1" x14ac:dyDescent="0.35"/>
    <row r="33914" customFormat="1" x14ac:dyDescent="0.35"/>
    <row r="33915" customFormat="1" x14ac:dyDescent="0.35"/>
    <row r="33916" customFormat="1" x14ac:dyDescent="0.35"/>
    <row r="33917" customFormat="1" x14ac:dyDescent="0.35"/>
    <row r="33918" customFormat="1" x14ac:dyDescent="0.35"/>
    <row r="33919" customFormat="1" x14ac:dyDescent="0.35"/>
    <row r="33920" customFormat="1" x14ac:dyDescent="0.35"/>
    <row r="33921" customFormat="1" x14ac:dyDescent="0.35"/>
    <row r="33922" customFormat="1" x14ac:dyDescent="0.35"/>
    <row r="33923" customFormat="1" x14ac:dyDescent="0.35"/>
    <row r="33924" customFormat="1" x14ac:dyDescent="0.35"/>
    <row r="33925" customFormat="1" x14ac:dyDescent="0.35"/>
    <row r="33926" customFormat="1" x14ac:dyDescent="0.35"/>
    <row r="33927" customFormat="1" x14ac:dyDescent="0.35"/>
    <row r="33928" customFormat="1" x14ac:dyDescent="0.35"/>
    <row r="33929" customFormat="1" x14ac:dyDescent="0.35"/>
    <row r="33930" customFormat="1" x14ac:dyDescent="0.35"/>
    <row r="33931" customFormat="1" x14ac:dyDescent="0.35"/>
    <row r="33932" customFormat="1" x14ac:dyDescent="0.35"/>
    <row r="33933" customFormat="1" x14ac:dyDescent="0.35"/>
    <row r="33934" customFormat="1" x14ac:dyDescent="0.35"/>
    <row r="33935" customFormat="1" x14ac:dyDescent="0.35"/>
    <row r="33936" customFormat="1" x14ac:dyDescent="0.35"/>
    <row r="33937" customFormat="1" x14ac:dyDescent="0.35"/>
    <row r="33938" customFormat="1" x14ac:dyDescent="0.35"/>
    <row r="33939" customFormat="1" x14ac:dyDescent="0.35"/>
    <row r="33940" customFormat="1" x14ac:dyDescent="0.35"/>
    <row r="33941" customFormat="1" x14ac:dyDescent="0.35"/>
    <row r="33942" customFormat="1" x14ac:dyDescent="0.35"/>
    <row r="33943" customFormat="1" x14ac:dyDescent="0.35"/>
    <row r="33944" customFormat="1" x14ac:dyDescent="0.35"/>
    <row r="33945" customFormat="1" x14ac:dyDescent="0.35"/>
    <row r="33946" customFormat="1" x14ac:dyDescent="0.35"/>
    <row r="33947" customFormat="1" x14ac:dyDescent="0.35"/>
    <row r="33948" customFormat="1" x14ac:dyDescent="0.35"/>
    <row r="33949" customFormat="1" x14ac:dyDescent="0.35"/>
    <row r="33950" customFormat="1" x14ac:dyDescent="0.35"/>
    <row r="33951" customFormat="1" x14ac:dyDescent="0.35"/>
    <row r="33952" customFormat="1" x14ac:dyDescent="0.35"/>
    <row r="33953" customFormat="1" x14ac:dyDescent="0.35"/>
    <row r="33954" customFormat="1" x14ac:dyDescent="0.35"/>
    <row r="33955" customFormat="1" x14ac:dyDescent="0.35"/>
    <row r="33956" customFormat="1" x14ac:dyDescent="0.35"/>
    <row r="33957" customFormat="1" x14ac:dyDescent="0.35"/>
    <row r="33958" customFormat="1" x14ac:dyDescent="0.35"/>
    <row r="33959" customFormat="1" x14ac:dyDescent="0.35"/>
    <row r="33960" customFormat="1" x14ac:dyDescent="0.35"/>
    <row r="33961" customFormat="1" x14ac:dyDescent="0.35"/>
    <row r="33962" customFormat="1" x14ac:dyDescent="0.35"/>
    <row r="33963" customFormat="1" x14ac:dyDescent="0.35"/>
    <row r="33964" customFormat="1" x14ac:dyDescent="0.35"/>
    <row r="33965" customFormat="1" x14ac:dyDescent="0.35"/>
    <row r="33966" customFormat="1" x14ac:dyDescent="0.35"/>
    <row r="33967" customFormat="1" x14ac:dyDescent="0.35"/>
    <row r="33968" customFormat="1" x14ac:dyDescent="0.35"/>
    <row r="33969" customFormat="1" x14ac:dyDescent="0.35"/>
    <row r="33970" customFormat="1" x14ac:dyDescent="0.35"/>
    <row r="33971" customFormat="1" x14ac:dyDescent="0.35"/>
    <row r="33972" customFormat="1" x14ac:dyDescent="0.35"/>
    <row r="33973" customFormat="1" x14ac:dyDescent="0.35"/>
    <row r="33974" customFormat="1" x14ac:dyDescent="0.35"/>
    <row r="33975" customFormat="1" x14ac:dyDescent="0.35"/>
    <row r="33976" customFormat="1" x14ac:dyDescent="0.35"/>
    <row r="33977" customFormat="1" x14ac:dyDescent="0.35"/>
    <row r="33978" customFormat="1" x14ac:dyDescent="0.35"/>
    <row r="33979" customFormat="1" x14ac:dyDescent="0.35"/>
    <row r="33980" customFormat="1" x14ac:dyDescent="0.35"/>
    <row r="33981" customFormat="1" x14ac:dyDescent="0.35"/>
    <row r="33982" customFormat="1" x14ac:dyDescent="0.35"/>
    <row r="33983" customFormat="1" x14ac:dyDescent="0.35"/>
    <row r="33984" customFormat="1" x14ac:dyDescent="0.35"/>
    <row r="33985" customFormat="1" x14ac:dyDescent="0.35"/>
    <row r="33986" customFormat="1" x14ac:dyDescent="0.35"/>
    <row r="33987" customFormat="1" x14ac:dyDescent="0.35"/>
    <row r="33988" customFormat="1" x14ac:dyDescent="0.35"/>
    <row r="33989" customFormat="1" x14ac:dyDescent="0.35"/>
    <row r="33990" customFormat="1" x14ac:dyDescent="0.35"/>
    <row r="33991" customFormat="1" x14ac:dyDescent="0.35"/>
    <row r="33992" customFormat="1" x14ac:dyDescent="0.35"/>
    <row r="33993" customFormat="1" x14ac:dyDescent="0.35"/>
    <row r="33994" customFormat="1" x14ac:dyDescent="0.35"/>
    <row r="33995" customFormat="1" x14ac:dyDescent="0.35"/>
    <row r="33996" customFormat="1" x14ac:dyDescent="0.35"/>
    <row r="33997" customFormat="1" x14ac:dyDescent="0.35"/>
    <row r="33998" customFormat="1" x14ac:dyDescent="0.35"/>
    <row r="33999" customFormat="1" x14ac:dyDescent="0.35"/>
    <row r="34000" customFormat="1" x14ac:dyDescent="0.35"/>
    <row r="34001" customFormat="1" x14ac:dyDescent="0.35"/>
    <row r="34002" customFormat="1" x14ac:dyDescent="0.35"/>
    <row r="34003" customFormat="1" x14ac:dyDescent="0.35"/>
    <row r="34004" customFormat="1" x14ac:dyDescent="0.35"/>
    <row r="34005" customFormat="1" x14ac:dyDescent="0.35"/>
    <row r="34006" customFormat="1" x14ac:dyDescent="0.35"/>
    <row r="34007" customFormat="1" x14ac:dyDescent="0.35"/>
    <row r="34008" customFormat="1" x14ac:dyDescent="0.35"/>
    <row r="34009" customFormat="1" x14ac:dyDescent="0.35"/>
    <row r="34010" customFormat="1" x14ac:dyDescent="0.35"/>
    <row r="34011" customFormat="1" x14ac:dyDescent="0.35"/>
    <row r="34012" customFormat="1" x14ac:dyDescent="0.35"/>
    <row r="34013" customFormat="1" x14ac:dyDescent="0.35"/>
    <row r="34014" customFormat="1" x14ac:dyDescent="0.35"/>
    <row r="34015" customFormat="1" x14ac:dyDescent="0.35"/>
    <row r="34016" customFormat="1" x14ac:dyDescent="0.35"/>
    <row r="34017" customFormat="1" x14ac:dyDescent="0.35"/>
    <row r="34018" customFormat="1" x14ac:dyDescent="0.35"/>
    <row r="34019" customFormat="1" x14ac:dyDescent="0.35"/>
    <row r="34020" customFormat="1" x14ac:dyDescent="0.35"/>
    <row r="34021" customFormat="1" x14ac:dyDescent="0.35"/>
    <row r="34022" customFormat="1" x14ac:dyDescent="0.35"/>
    <row r="34023" customFormat="1" x14ac:dyDescent="0.35"/>
    <row r="34024" customFormat="1" x14ac:dyDescent="0.35"/>
    <row r="34025" customFormat="1" x14ac:dyDescent="0.35"/>
    <row r="34026" customFormat="1" x14ac:dyDescent="0.35"/>
    <row r="34027" customFormat="1" x14ac:dyDescent="0.35"/>
    <row r="34028" customFormat="1" x14ac:dyDescent="0.35"/>
    <row r="34029" customFormat="1" x14ac:dyDescent="0.35"/>
    <row r="34030" customFormat="1" x14ac:dyDescent="0.35"/>
    <row r="34031" customFormat="1" x14ac:dyDescent="0.35"/>
    <row r="34032" customFormat="1" x14ac:dyDescent="0.35"/>
    <row r="34033" customFormat="1" x14ac:dyDescent="0.35"/>
    <row r="34034" customFormat="1" x14ac:dyDescent="0.35"/>
    <row r="34035" customFormat="1" x14ac:dyDescent="0.35"/>
    <row r="34036" customFormat="1" x14ac:dyDescent="0.35"/>
    <row r="34037" customFormat="1" x14ac:dyDescent="0.35"/>
    <row r="34038" customFormat="1" x14ac:dyDescent="0.35"/>
    <row r="34039" customFormat="1" x14ac:dyDescent="0.35"/>
    <row r="34040" customFormat="1" x14ac:dyDescent="0.35"/>
    <row r="34041" customFormat="1" x14ac:dyDescent="0.35"/>
    <row r="34042" customFormat="1" x14ac:dyDescent="0.35"/>
    <row r="34043" customFormat="1" x14ac:dyDescent="0.35"/>
    <row r="34044" customFormat="1" x14ac:dyDescent="0.35"/>
    <row r="34045" customFormat="1" x14ac:dyDescent="0.35"/>
    <row r="34046" customFormat="1" x14ac:dyDescent="0.35"/>
    <row r="34047" customFormat="1" x14ac:dyDescent="0.35"/>
    <row r="34048" customFormat="1" x14ac:dyDescent="0.35"/>
    <row r="34049" customFormat="1" x14ac:dyDescent="0.35"/>
    <row r="34050" customFormat="1" x14ac:dyDescent="0.35"/>
    <row r="34051" customFormat="1" x14ac:dyDescent="0.35"/>
    <row r="34052" customFormat="1" x14ac:dyDescent="0.35"/>
    <row r="34053" customFormat="1" x14ac:dyDescent="0.35"/>
    <row r="34054" customFormat="1" x14ac:dyDescent="0.35"/>
    <row r="34055" customFormat="1" x14ac:dyDescent="0.35"/>
    <row r="34056" customFormat="1" x14ac:dyDescent="0.35"/>
    <row r="34057" customFormat="1" x14ac:dyDescent="0.35"/>
    <row r="34058" customFormat="1" x14ac:dyDescent="0.35"/>
    <row r="34059" customFormat="1" x14ac:dyDescent="0.35"/>
    <row r="34060" customFormat="1" x14ac:dyDescent="0.35"/>
    <row r="34061" customFormat="1" x14ac:dyDescent="0.35"/>
    <row r="34062" customFormat="1" x14ac:dyDescent="0.35"/>
    <row r="34063" customFormat="1" x14ac:dyDescent="0.35"/>
    <row r="34064" customFormat="1" x14ac:dyDescent="0.35"/>
    <row r="34065" customFormat="1" x14ac:dyDescent="0.35"/>
    <row r="34066" customFormat="1" x14ac:dyDescent="0.35"/>
    <row r="34067" customFormat="1" x14ac:dyDescent="0.35"/>
    <row r="34068" customFormat="1" x14ac:dyDescent="0.35"/>
    <row r="34069" customFormat="1" x14ac:dyDescent="0.35"/>
    <row r="34070" customFormat="1" x14ac:dyDescent="0.35"/>
    <row r="34071" customFormat="1" x14ac:dyDescent="0.35"/>
    <row r="34072" customFormat="1" x14ac:dyDescent="0.35"/>
    <row r="34073" customFormat="1" x14ac:dyDescent="0.35"/>
    <row r="34074" customFormat="1" x14ac:dyDescent="0.35"/>
    <row r="34075" customFormat="1" x14ac:dyDescent="0.35"/>
    <row r="34076" customFormat="1" x14ac:dyDescent="0.35"/>
    <row r="34077" customFormat="1" x14ac:dyDescent="0.35"/>
    <row r="34078" customFormat="1" x14ac:dyDescent="0.35"/>
    <row r="34079" customFormat="1" x14ac:dyDescent="0.35"/>
    <row r="34080" customFormat="1" x14ac:dyDescent="0.35"/>
    <row r="34081" customFormat="1" x14ac:dyDescent="0.35"/>
    <row r="34082" customFormat="1" x14ac:dyDescent="0.35"/>
    <row r="34083" customFormat="1" x14ac:dyDescent="0.35"/>
    <row r="34084" customFormat="1" x14ac:dyDescent="0.35"/>
    <row r="34085" customFormat="1" x14ac:dyDescent="0.35"/>
    <row r="34086" customFormat="1" x14ac:dyDescent="0.35"/>
    <row r="34087" customFormat="1" x14ac:dyDescent="0.35"/>
    <row r="34088" customFormat="1" x14ac:dyDescent="0.35"/>
    <row r="34089" customFormat="1" x14ac:dyDescent="0.35"/>
    <row r="34090" customFormat="1" x14ac:dyDescent="0.35"/>
    <row r="34091" customFormat="1" x14ac:dyDescent="0.35"/>
    <row r="34092" customFormat="1" x14ac:dyDescent="0.35"/>
    <row r="34093" customFormat="1" x14ac:dyDescent="0.35"/>
    <row r="34094" customFormat="1" x14ac:dyDescent="0.35"/>
    <row r="34095" customFormat="1" x14ac:dyDescent="0.35"/>
    <row r="34096" customFormat="1" x14ac:dyDescent="0.35"/>
    <row r="34097" customFormat="1" x14ac:dyDescent="0.35"/>
    <row r="34098" customFormat="1" x14ac:dyDescent="0.35"/>
    <row r="34099" customFormat="1" x14ac:dyDescent="0.35"/>
    <row r="34100" customFormat="1" x14ac:dyDescent="0.35"/>
    <row r="34101" customFormat="1" x14ac:dyDescent="0.35"/>
    <row r="34102" customFormat="1" x14ac:dyDescent="0.35"/>
    <row r="34103" customFormat="1" x14ac:dyDescent="0.35"/>
    <row r="34104" customFormat="1" x14ac:dyDescent="0.35"/>
    <row r="34105" customFormat="1" x14ac:dyDescent="0.35"/>
    <row r="34106" customFormat="1" x14ac:dyDescent="0.35"/>
    <row r="34107" customFormat="1" x14ac:dyDescent="0.35"/>
    <row r="34108" customFormat="1" x14ac:dyDescent="0.35"/>
    <row r="34109" customFormat="1" x14ac:dyDescent="0.35"/>
    <row r="34110" customFormat="1" x14ac:dyDescent="0.35"/>
    <row r="34111" customFormat="1" x14ac:dyDescent="0.35"/>
    <row r="34112" customFormat="1" x14ac:dyDescent="0.35"/>
    <row r="34113" customFormat="1" x14ac:dyDescent="0.35"/>
    <row r="34114" customFormat="1" x14ac:dyDescent="0.35"/>
    <row r="34115" customFormat="1" x14ac:dyDescent="0.35"/>
    <row r="34116" customFormat="1" x14ac:dyDescent="0.35"/>
    <row r="34117" customFormat="1" x14ac:dyDescent="0.35"/>
    <row r="34118" customFormat="1" x14ac:dyDescent="0.35"/>
    <row r="34119" customFormat="1" x14ac:dyDescent="0.35"/>
    <row r="34120" customFormat="1" x14ac:dyDescent="0.35"/>
    <row r="34121" customFormat="1" x14ac:dyDescent="0.35"/>
    <row r="34122" customFormat="1" x14ac:dyDescent="0.35"/>
    <row r="34123" customFormat="1" x14ac:dyDescent="0.35"/>
    <row r="34124" customFormat="1" x14ac:dyDescent="0.35"/>
    <row r="34125" customFormat="1" x14ac:dyDescent="0.35"/>
    <row r="34126" customFormat="1" x14ac:dyDescent="0.35"/>
    <row r="34127" customFormat="1" x14ac:dyDescent="0.35"/>
    <row r="34128" customFormat="1" x14ac:dyDescent="0.35"/>
    <row r="34129" customFormat="1" x14ac:dyDescent="0.35"/>
    <row r="34130" customFormat="1" x14ac:dyDescent="0.35"/>
    <row r="34131" customFormat="1" x14ac:dyDescent="0.35"/>
    <row r="34132" customFormat="1" x14ac:dyDescent="0.35"/>
    <row r="34133" customFormat="1" x14ac:dyDescent="0.35"/>
    <row r="34134" customFormat="1" x14ac:dyDescent="0.35"/>
    <row r="34135" customFormat="1" x14ac:dyDescent="0.35"/>
    <row r="34136" customFormat="1" x14ac:dyDescent="0.35"/>
    <row r="34137" customFormat="1" x14ac:dyDescent="0.35"/>
    <row r="34138" customFormat="1" x14ac:dyDescent="0.35"/>
    <row r="34139" customFormat="1" x14ac:dyDescent="0.35"/>
    <row r="34140" customFormat="1" x14ac:dyDescent="0.35"/>
    <row r="34141" customFormat="1" x14ac:dyDescent="0.35"/>
    <row r="34142" customFormat="1" x14ac:dyDescent="0.35"/>
    <row r="34143" customFormat="1" x14ac:dyDescent="0.35"/>
    <row r="34144" customFormat="1" x14ac:dyDescent="0.35"/>
    <row r="34145" customFormat="1" x14ac:dyDescent="0.35"/>
    <row r="34146" customFormat="1" x14ac:dyDescent="0.35"/>
    <row r="34147" customFormat="1" x14ac:dyDescent="0.35"/>
    <row r="34148" customFormat="1" x14ac:dyDescent="0.35"/>
    <row r="34149" customFormat="1" x14ac:dyDescent="0.35"/>
    <row r="34150" customFormat="1" x14ac:dyDescent="0.35"/>
    <row r="34151" customFormat="1" x14ac:dyDescent="0.35"/>
    <row r="34152" customFormat="1" x14ac:dyDescent="0.35"/>
    <row r="34153" customFormat="1" x14ac:dyDescent="0.35"/>
    <row r="34154" customFormat="1" x14ac:dyDescent="0.35"/>
    <row r="34155" customFormat="1" x14ac:dyDescent="0.35"/>
    <row r="34156" customFormat="1" x14ac:dyDescent="0.35"/>
    <row r="34157" customFormat="1" x14ac:dyDescent="0.35"/>
    <row r="34158" customFormat="1" x14ac:dyDescent="0.35"/>
    <row r="34159" customFormat="1" x14ac:dyDescent="0.35"/>
    <row r="34160" customFormat="1" x14ac:dyDescent="0.35"/>
    <row r="34161" customFormat="1" x14ac:dyDescent="0.35"/>
    <row r="34162" customFormat="1" x14ac:dyDescent="0.35"/>
    <row r="34163" customFormat="1" x14ac:dyDescent="0.35"/>
    <row r="34164" customFormat="1" x14ac:dyDescent="0.35"/>
    <row r="34165" customFormat="1" x14ac:dyDescent="0.35"/>
    <row r="34166" customFormat="1" x14ac:dyDescent="0.35"/>
    <row r="34167" customFormat="1" x14ac:dyDescent="0.35"/>
    <row r="34168" customFormat="1" x14ac:dyDescent="0.35"/>
    <row r="34169" customFormat="1" x14ac:dyDescent="0.35"/>
    <row r="34170" customFormat="1" x14ac:dyDescent="0.35"/>
    <row r="34171" customFormat="1" x14ac:dyDescent="0.35"/>
    <row r="34172" customFormat="1" x14ac:dyDescent="0.35"/>
    <row r="34173" customFormat="1" x14ac:dyDescent="0.35"/>
    <row r="34174" customFormat="1" x14ac:dyDescent="0.35"/>
    <row r="34175" customFormat="1" x14ac:dyDescent="0.35"/>
    <row r="34176" customFormat="1" x14ac:dyDescent="0.35"/>
    <row r="34177" customFormat="1" x14ac:dyDescent="0.35"/>
    <row r="34178" customFormat="1" x14ac:dyDescent="0.35"/>
    <row r="34179" customFormat="1" x14ac:dyDescent="0.35"/>
    <row r="34180" customFormat="1" x14ac:dyDescent="0.35"/>
    <row r="34181" customFormat="1" x14ac:dyDescent="0.35"/>
    <row r="34182" customFormat="1" x14ac:dyDescent="0.35"/>
    <row r="34183" customFormat="1" x14ac:dyDescent="0.35"/>
    <row r="34184" customFormat="1" x14ac:dyDescent="0.35"/>
    <row r="34185" customFormat="1" x14ac:dyDescent="0.35"/>
    <row r="34186" customFormat="1" x14ac:dyDescent="0.35"/>
    <row r="34187" customFormat="1" x14ac:dyDescent="0.35"/>
    <row r="34188" customFormat="1" x14ac:dyDescent="0.35"/>
    <row r="34189" customFormat="1" x14ac:dyDescent="0.35"/>
    <row r="34190" customFormat="1" x14ac:dyDescent="0.35"/>
    <row r="34191" customFormat="1" x14ac:dyDescent="0.35"/>
    <row r="34192" customFormat="1" x14ac:dyDescent="0.35"/>
    <row r="34193" customFormat="1" x14ac:dyDescent="0.35"/>
    <row r="34194" customFormat="1" x14ac:dyDescent="0.35"/>
    <row r="34195" customFormat="1" x14ac:dyDescent="0.35"/>
    <row r="34196" customFormat="1" x14ac:dyDescent="0.35"/>
    <row r="34197" customFormat="1" x14ac:dyDescent="0.35"/>
    <row r="34198" customFormat="1" x14ac:dyDescent="0.35"/>
    <row r="34199" customFormat="1" x14ac:dyDescent="0.35"/>
    <row r="34200" customFormat="1" x14ac:dyDescent="0.35"/>
    <row r="34201" customFormat="1" x14ac:dyDescent="0.35"/>
    <row r="34202" customFormat="1" x14ac:dyDescent="0.35"/>
    <row r="34203" customFormat="1" x14ac:dyDescent="0.35"/>
    <row r="34204" customFormat="1" x14ac:dyDescent="0.35"/>
    <row r="34205" customFormat="1" x14ac:dyDescent="0.35"/>
    <row r="34206" customFormat="1" x14ac:dyDescent="0.35"/>
    <row r="34207" customFormat="1" x14ac:dyDescent="0.35"/>
    <row r="34208" customFormat="1" x14ac:dyDescent="0.35"/>
    <row r="34209" customFormat="1" x14ac:dyDescent="0.35"/>
    <row r="34210" customFormat="1" x14ac:dyDescent="0.35"/>
    <row r="34211" customFormat="1" x14ac:dyDescent="0.35"/>
    <row r="34212" customFormat="1" x14ac:dyDescent="0.35"/>
    <row r="34213" customFormat="1" x14ac:dyDescent="0.35"/>
    <row r="34214" customFormat="1" x14ac:dyDescent="0.35"/>
    <row r="34215" customFormat="1" x14ac:dyDescent="0.35"/>
    <row r="34216" customFormat="1" x14ac:dyDescent="0.35"/>
    <row r="34217" customFormat="1" x14ac:dyDescent="0.35"/>
    <row r="34218" customFormat="1" x14ac:dyDescent="0.35"/>
    <row r="34219" customFormat="1" x14ac:dyDescent="0.35"/>
    <row r="34220" customFormat="1" x14ac:dyDescent="0.35"/>
    <row r="34221" customFormat="1" x14ac:dyDescent="0.35"/>
    <row r="34222" customFormat="1" x14ac:dyDescent="0.35"/>
    <row r="34223" customFormat="1" x14ac:dyDescent="0.35"/>
    <row r="34224" customFormat="1" x14ac:dyDescent="0.35"/>
    <row r="34225" customFormat="1" x14ac:dyDescent="0.35"/>
    <row r="34226" customFormat="1" x14ac:dyDescent="0.35"/>
    <row r="34227" customFormat="1" x14ac:dyDescent="0.35"/>
    <row r="34228" customFormat="1" x14ac:dyDescent="0.35"/>
    <row r="34229" customFormat="1" x14ac:dyDescent="0.35"/>
    <row r="34230" customFormat="1" x14ac:dyDescent="0.35"/>
    <row r="34231" customFormat="1" x14ac:dyDescent="0.35"/>
    <row r="34232" customFormat="1" x14ac:dyDescent="0.35"/>
    <row r="34233" customFormat="1" x14ac:dyDescent="0.35"/>
    <row r="34234" customFormat="1" x14ac:dyDescent="0.35"/>
    <row r="34235" customFormat="1" x14ac:dyDescent="0.35"/>
    <row r="34236" customFormat="1" x14ac:dyDescent="0.35"/>
    <row r="34237" customFormat="1" x14ac:dyDescent="0.35"/>
    <row r="34238" customFormat="1" x14ac:dyDescent="0.35"/>
    <row r="34239" customFormat="1" x14ac:dyDescent="0.35"/>
    <row r="34240" customFormat="1" x14ac:dyDescent="0.35"/>
    <row r="34241" customFormat="1" x14ac:dyDescent="0.35"/>
    <row r="34242" customFormat="1" x14ac:dyDescent="0.35"/>
    <row r="34243" customFormat="1" x14ac:dyDescent="0.35"/>
    <row r="34244" customFormat="1" x14ac:dyDescent="0.35"/>
    <row r="34245" customFormat="1" x14ac:dyDescent="0.35"/>
    <row r="34246" customFormat="1" x14ac:dyDescent="0.35"/>
    <row r="34247" customFormat="1" x14ac:dyDescent="0.35"/>
    <row r="34248" customFormat="1" x14ac:dyDescent="0.35"/>
    <row r="34249" customFormat="1" x14ac:dyDescent="0.35"/>
    <row r="34250" customFormat="1" x14ac:dyDescent="0.35"/>
    <row r="34251" customFormat="1" x14ac:dyDescent="0.35"/>
    <row r="34252" customFormat="1" x14ac:dyDescent="0.35"/>
    <row r="34253" customFormat="1" x14ac:dyDescent="0.35"/>
    <row r="34254" customFormat="1" x14ac:dyDescent="0.35"/>
    <row r="34255" customFormat="1" x14ac:dyDescent="0.35"/>
    <row r="34256" customFormat="1" x14ac:dyDescent="0.35"/>
    <row r="34257" customFormat="1" x14ac:dyDescent="0.35"/>
    <row r="34258" customFormat="1" x14ac:dyDescent="0.35"/>
    <row r="34259" customFormat="1" x14ac:dyDescent="0.35"/>
    <row r="34260" customFormat="1" x14ac:dyDescent="0.35"/>
    <row r="34261" customFormat="1" x14ac:dyDescent="0.35"/>
    <row r="34262" customFormat="1" x14ac:dyDescent="0.35"/>
    <row r="34263" customFormat="1" x14ac:dyDescent="0.35"/>
    <row r="34264" customFormat="1" x14ac:dyDescent="0.35"/>
    <row r="34265" customFormat="1" x14ac:dyDescent="0.35"/>
    <row r="34266" customFormat="1" x14ac:dyDescent="0.35"/>
    <row r="34267" customFormat="1" x14ac:dyDescent="0.35"/>
    <row r="34268" customFormat="1" x14ac:dyDescent="0.35"/>
    <row r="34269" customFormat="1" x14ac:dyDescent="0.35"/>
    <row r="34270" customFormat="1" x14ac:dyDescent="0.35"/>
    <row r="34271" customFormat="1" x14ac:dyDescent="0.35"/>
    <row r="34272" customFormat="1" x14ac:dyDescent="0.35"/>
    <row r="34273" customFormat="1" x14ac:dyDescent="0.35"/>
    <row r="34274" customFormat="1" x14ac:dyDescent="0.35"/>
    <row r="34275" customFormat="1" x14ac:dyDescent="0.35"/>
    <row r="34276" customFormat="1" x14ac:dyDescent="0.35"/>
    <row r="34277" customFormat="1" x14ac:dyDescent="0.35"/>
    <row r="34278" customFormat="1" x14ac:dyDescent="0.35"/>
    <row r="34279" customFormat="1" x14ac:dyDescent="0.35"/>
    <row r="34280" customFormat="1" x14ac:dyDescent="0.35"/>
    <row r="34281" customFormat="1" x14ac:dyDescent="0.35"/>
    <row r="34282" customFormat="1" x14ac:dyDescent="0.35"/>
    <row r="34283" customFormat="1" x14ac:dyDescent="0.35"/>
    <row r="34284" customFormat="1" x14ac:dyDescent="0.35"/>
    <row r="34285" customFormat="1" x14ac:dyDescent="0.35"/>
    <row r="34286" customFormat="1" x14ac:dyDescent="0.35"/>
    <row r="34287" customFormat="1" x14ac:dyDescent="0.35"/>
    <row r="34288" customFormat="1" x14ac:dyDescent="0.35"/>
    <row r="34289" customFormat="1" x14ac:dyDescent="0.35"/>
    <row r="34290" customFormat="1" x14ac:dyDescent="0.35"/>
    <row r="34291" customFormat="1" x14ac:dyDescent="0.35"/>
    <row r="34292" customFormat="1" x14ac:dyDescent="0.35"/>
    <row r="34293" customFormat="1" x14ac:dyDescent="0.35"/>
    <row r="34294" customFormat="1" x14ac:dyDescent="0.35"/>
    <row r="34295" customFormat="1" x14ac:dyDescent="0.35"/>
    <row r="34296" customFormat="1" x14ac:dyDescent="0.35"/>
    <row r="34297" customFormat="1" x14ac:dyDescent="0.35"/>
    <row r="34298" customFormat="1" x14ac:dyDescent="0.35"/>
    <row r="34299" customFormat="1" x14ac:dyDescent="0.35"/>
    <row r="34300" customFormat="1" x14ac:dyDescent="0.35"/>
    <row r="34301" customFormat="1" x14ac:dyDescent="0.35"/>
    <row r="34302" customFormat="1" x14ac:dyDescent="0.35"/>
    <row r="34303" customFormat="1" x14ac:dyDescent="0.35"/>
    <row r="34304" customFormat="1" x14ac:dyDescent="0.35"/>
    <row r="34305" customFormat="1" x14ac:dyDescent="0.35"/>
    <row r="34306" customFormat="1" x14ac:dyDescent="0.35"/>
    <row r="34307" customFormat="1" x14ac:dyDescent="0.35"/>
    <row r="34308" customFormat="1" x14ac:dyDescent="0.35"/>
    <row r="34309" customFormat="1" x14ac:dyDescent="0.35"/>
    <row r="34310" customFormat="1" x14ac:dyDescent="0.35"/>
    <row r="34311" customFormat="1" x14ac:dyDescent="0.35"/>
    <row r="34312" customFormat="1" x14ac:dyDescent="0.35"/>
    <row r="34313" customFormat="1" x14ac:dyDescent="0.35"/>
    <row r="34314" customFormat="1" x14ac:dyDescent="0.35"/>
    <row r="34315" customFormat="1" x14ac:dyDescent="0.35"/>
    <row r="34316" customFormat="1" x14ac:dyDescent="0.35"/>
    <row r="34317" customFormat="1" x14ac:dyDescent="0.35"/>
    <row r="34318" customFormat="1" x14ac:dyDescent="0.35"/>
    <row r="34319" customFormat="1" x14ac:dyDescent="0.35"/>
    <row r="34320" customFormat="1" x14ac:dyDescent="0.35"/>
    <row r="34321" customFormat="1" x14ac:dyDescent="0.35"/>
    <row r="34322" customFormat="1" x14ac:dyDescent="0.35"/>
    <row r="34323" customFormat="1" x14ac:dyDescent="0.35"/>
    <row r="34324" customFormat="1" x14ac:dyDescent="0.35"/>
    <row r="34325" customFormat="1" x14ac:dyDescent="0.35"/>
    <row r="34326" customFormat="1" x14ac:dyDescent="0.35"/>
    <row r="34327" customFormat="1" x14ac:dyDescent="0.35"/>
    <row r="34328" customFormat="1" x14ac:dyDescent="0.35"/>
    <row r="34329" customFormat="1" x14ac:dyDescent="0.35"/>
    <row r="34330" customFormat="1" x14ac:dyDescent="0.35"/>
    <row r="34331" customFormat="1" x14ac:dyDescent="0.35"/>
    <row r="34332" customFormat="1" x14ac:dyDescent="0.35"/>
    <row r="34333" customFormat="1" x14ac:dyDescent="0.35"/>
    <row r="34334" customFormat="1" x14ac:dyDescent="0.35"/>
    <row r="34335" customFormat="1" x14ac:dyDescent="0.35"/>
    <row r="34336" customFormat="1" x14ac:dyDescent="0.35"/>
    <row r="34337" customFormat="1" x14ac:dyDescent="0.35"/>
    <row r="34338" customFormat="1" x14ac:dyDescent="0.35"/>
    <row r="34339" customFormat="1" x14ac:dyDescent="0.35"/>
    <row r="34340" customFormat="1" x14ac:dyDescent="0.35"/>
    <row r="34341" customFormat="1" x14ac:dyDescent="0.35"/>
    <row r="34342" customFormat="1" x14ac:dyDescent="0.35"/>
    <row r="34343" customFormat="1" x14ac:dyDescent="0.35"/>
    <row r="34344" customFormat="1" x14ac:dyDescent="0.35"/>
    <row r="34345" customFormat="1" x14ac:dyDescent="0.35"/>
    <row r="34346" customFormat="1" x14ac:dyDescent="0.35"/>
    <row r="34347" customFormat="1" x14ac:dyDescent="0.35"/>
    <row r="34348" customFormat="1" x14ac:dyDescent="0.35"/>
    <row r="34349" customFormat="1" x14ac:dyDescent="0.35"/>
    <row r="34350" customFormat="1" x14ac:dyDescent="0.35"/>
    <row r="34351" customFormat="1" x14ac:dyDescent="0.35"/>
    <row r="34352" customFormat="1" x14ac:dyDescent="0.35"/>
    <row r="34353" customFormat="1" x14ac:dyDescent="0.35"/>
    <row r="34354" customFormat="1" x14ac:dyDescent="0.35"/>
    <row r="34355" customFormat="1" x14ac:dyDescent="0.35"/>
    <row r="34356" customFormat="1" x14ac:dyDescent="0.35"/>
    <row r="34357" customFormat="1" x14ac:dyDescent="0.35"/>
    <row r="34358" customFormat="1" x14ac:dyDescent="0.35"/>
    <row r="34359" customFormat="1" x14ac:dyDescent="0.35"/>
    <row r="34360" customFormat="1" x14ac:dyDescent="0.35"/>
    <row r="34361" customFormat="1" x14ac:dyDescent="0.35"/>
    <row r="34362" customFormat="1" x14ac:dyDescent="0.35"/>
    <row r="34363" customFormat="1" x14ac:dyDescent="0.35"/>
    <row r="34364" customFormat="1" x14ac:dyDescent="0.35"/>
    <row r="34365" customFormat="1" x14ac:dyDescent="0.35"/>
    <row r="34366" customFormat="1" x14ac:dyDescent="0.35"/>
    <row r="34367" customFormat="1" x14ac:dyDescent="0.35"/>
    <row r="34368" customFormat="1" x14ac:dyDescent="0.35"/>
    <row r="34369" customFormat="1" x14ac:dyDescent="0.35"/>
    <row r="34370" customFormat="1" x14ac:dyDescent="0.35"/>
    <row r="34371" customFormat="1" x14ac:dyDescent="0.35"/>
    <row r="34372" customFormat="1" x14ac:dyDescent="0.35"/>
    <row r="34373" customFormat="1" x14ac:dyDescent="0.35"/>
    <row r="34374" customFormat="1" x14ac:dyDescent="0.35"/>
    <row r="34375" customFormat="1" x14ac:dyDescent="0.35"/>
    <row r="34376" customFormat="1" x14ac:dyDescent="0.35"/>
    <row r="34377" customFormat="1" x14ac:dyDescent="0.35"/>
    <row r="34378" customFormat="1" x14ac:dyDescent="0.35"/>
    <row r="34379" customFormat="1" x14ac:dyDescent="0.35"/>
    <row r="34380" customFormat="1" x14ac:dyDescent="0.35"/>
    <row r="34381" customFormat="1" x14ac:dyDescent="0.35"/>
    <row r="34382" customFormat="1" x14ac:dyDescent="0.35"/>
    <row r="34383" customFormat="1" x14ac:dyDescent="0.35"/>
    <row r="34384" customFormat="1" x14ac:dyDescent="0.35"/>
    <row r="34385" customFormat="1" x14ac:dyDescent="0.35"/>
    <row r="34386" customFormat="1" x14ac:dyDescent="0.35"/>
    <row r="34387" customFormat="1" x14ac:dyDescent="0.35"/>
    <row r="34388" customFormat="1" x14ac:dyDescent="0.35"/>
    <row r="34389" customFormat="1" x14ac:dyDescent="0.35"/>
    <row r="34390" customFormat="1" x14ac:dyDescent="0.35"/>
    <row r="34391" customFormat="1" x14ac:dyDescent="0.35"/>
    <row r="34392" customFormat="1" x14ac:dyDescent="0.35"/>
    <row r="34393" customFormat="1" x14ac:dyDescent="0.35"/>
    <row r="34394" customFormat="1" x14ac:dyDescent="0.35"/>
    <row r="34395" customFormat="1" x14ac:dyDescent="0.35"/>
    <row r="34396" customFormat="1" x14ac:dyDescent="0.35"/>
    <row r="34397" customFormat="1" x14ac:dyDescent="0.35"/>
    <row r="34398" customFormat="1" x14ac:dyDescent="0.35"/>
    <row r="34399" customFormat="1" x14ac:dyDescent="0.35"/>
    <row r="34400" customFormat="1" x14ac:dyDescent="0.35"/>
    <row r="34401" customFormat="1" x14ac:dyDescent="0.35"/>
    <row r="34402" customFormat="1" x14ac:dyDescent="0.35"/>
    <row r="34403" customFormat="1" x14ac:dyDescent="0.35"/>
    <row r="34404" customFormat="1" x14ac:dyDescent="0.35"/>
    <row r="34405" customFormat="1" x14ac:dyDescent="0.35"/>
    <row r="34406" customFormat="1" x14ac:dyDescent="0.35"/>
    <row r="34407" customFormat="1" x14ac:dyDescent="0.35"/>
    <row r="34408" customFormat="1" x14ac:dyDescent="0.35"/>
    <row r="34409" customFormat="1" x14ac:dyDescent="0.35"/>
    <row r="34410" customFormat="1" x14ac:dyDescent="0.35"/>
    <row r="34411" customFormat="1" x14ac:dyDescent="0.35"/>
    <row r="34412" customFormat="1" x14ac:dyDescent="0.35"/>
    <row r="34413" customFormat="1" x14ac:dyDescent="0.35"/>
    <row r="34414" customFormat="1" x14ac:dyDescent="0.35"/>
    <row r="34415" customFormat="1" x14ac:dyDescent="0.35"/>
    <row r="34416" customFormat="1" x14ac:dyDescent="0.35"/>
    <row r="34417" customFormat="1" x14ac:dyDescent="0.35"/>
    <row r="34418" customFormat="1" x14ac:dyDescent="0.35"/>
    <row r="34419" customFormat="1" x14ac:dyDescent="0.35"/>
    <row r="34420" customFormat="1" x14ac:dyDescent="0.35"/>
    <row r="34421" customFormat="1" x14ac:dyDescent="0.35"/>
    <row r="34422" customFormat="1" x14ac:dyDescent="0.35"/>
    <row r="34423" customFormat="1" x14ac:dyDescent="0.35"/>
    <row r="34424" customFormat="1" x14ac:dyDescent="0.35"/>
    <row r="34425" customFormat="1" x14ac:dyDescent="0.35"/>
    <row r="34426" customFormat="1" x14ac:dyDescent="0.35"/>
    <row r="34427" customFormat="1" x14ac:dyDescent="0.35"/>
    <row r="34428" customFormat="1" x14ac:dyDescent="0.35"/>
    <row r="34429" customFormat="1" x14ac:dyDescent="0.35"/>
    <row r="34430" customFormat="1" x14ac:dyDescent="0.35"/>
    <row r="34431" customFormat="1" x14ac:dyDescent="0.35"/>
    <row r="34432" customFormat="1" x14ac:dyDescent="0.35"/>
    <row r="34433" customFormat="1" x14ac:dyDescent="0.35"/>
    <row r="34434" customFormat="1" x14ac:dyDescent="0.35"/>
    <row r="34435" customFormat="1" x14ac:dyDescent="0.35"/>
    <row r="34436" customFormat="1" x14ac:dyDescent="0.35"/>
    <row r="34437" customFormat="1" x14ac:dyDescent="0.35"/>
    <row r="34438" customFormat="1" x14ac:dyDescent="0.35"/>
    <row r="34439" customFormat="1" x14ac:dyDescent="0.35"/>
    <row r="34440" customFormat="1" x14ac:dyDescent="0.35"/>
    <row r="34441" customFormat="1" x14ac:dyDescent="0.35"/>
    <row r="34442" customFormat="1" x14ac:dyDescent="0.35"/>
    <row r="34443" customFormat="1" x14ac:dyDescent="0.35"/>
    <row r="34444" customFormat="1" x14ac:dyDescent="0.35"/>
    <row r="34445" customFormat="1" x14ac:dyDescent="0.35"/>
    <row r="34446" customFormat="1" x14ac:dyDescent="0.35"/>
    <row r="34447" customFormat="1" x14ac:dyDescent="0.35"/>
    <row r="34448" customFormat="1" x14ac:dyDescent="0.35"/>
    <row r="34449" customFormat="1" x14ac:dyDescent="0.35"/>
    <row r="34450" customFormat="1" x14ac:dyDescent="0.35"/>
    <row r="34451" customFormat="1" x14ac:dyDescent="0.35"/>
    <row r="34452" customFormat="1" x14ac:dyDescent="0.35"/>
    <row r="34453" customFormat="1" x14ac:dyDescent="0.35"/>
    <row r="34454" customFormat="1" x14ac:dyDescent="0.35"/>
    <row r="34455" customFormat="1" x14ac:dyDescent="0.35"/>
    <row r="34456" customFormat="1" x14ac:dyDescent="0.35"/>
    <row r="34457" customFormat="1" x14ac:dyDescent="0.35"/>
    <row r="34458" customFormat="1" x14ac:dyDescent="0.35"/>
    <row r="34459" customFormat="1" x14ac:dyDescent="0.35"/>
    <row r="34460" customFormat="1" x14ac:dyDescent="0.35"/>
    <row r="34461" customFormat="1" x14ac:dyDescent="0.35"/>
    <row r="34462" customFormat="1" x14ac:dyDescent="0.35"/>
    <row r="34463" customFormat="1" x14ac:dyDescent="0.35"/>
    <row r="34464" customFormat="1" x14ac:dyDescent="0.35"/>
    <row r="34465" customFormat="1" x14ac:dyDescent="0.35"/>
    <row r="34466" customFormat="1" x14ac:dyDescent="0.35"/>
    <row r="34467" customFormat="1" x14ac:dyDescent="0.35"/>
    <row r="34468" customFormat="1" x14ac:dyDescent="0.35"/>
    <row r="34469" customFormat="1" x14ac:dyDescent="0.35"/>
    <row r="34470" customFormat="1" x14ac:dyDescent="0.35"/>
    <row r="34471" customFormat="1" x14ac:dyDescent="0.35"/>
    <row r="34472" customFormat="1" x14ac:dyDescent="0.35"/>
    <row r="34473" customFormat="1" x14ac:dyDescent="0.35"/>
    <row r="34474" customFormat="1" x14ac:dyDescent="0.35"/>
    <row r="34475" customFormat="1" x14ac:dyDescent="0.35"/>
    <row r="34476" customFormat="1" x14ac:dyDescent="0.35"/>
    <row r="34477" customFormat="1" x14ac:dyDescent="0.35"/>
    <row r="34478" customFormat="1" x14ac:dyDescent="0.35"/>
    <row r="34479" customFormat="1" x14ac:dyDescent="0.35"/>
    <row r="34480" customFormat="1" x14ac:dyDescent="0.35"/>
    <row r="34481" customFormat="1" x14ac:dyDescent="0.35"/>
    <row r="34482" customFormat="1" x14ac:dyDescent="0.35"/>
    <row r="34483" customFormat="1" x14ac:dyDescent="0.35"/>
    <row r="34484" customFormat="1" x14ac:dyDescent="0.35"/>
    <row r="34485" customFormat="1" x14ac:dyDescent="0.35"/>
    <row r="34486" customFormat="1" x14ac:dyDescent="0.35"/>
    <row r="34487" customFormat="1" x14ac:dyDescent="0.35"/>
    <row r="34488" customFormat="1" x14ac:dyDescent="0.35"/>
    <row r="34489" customFormat="1" x14ac:dyDescent="0.35"/>
    <row r="34490" customFormat="1" x14ac:dyDescent="0.35"/>
    <row r="34491" customFormat="1" x14ac:dyDescent="0.35"/>
    <row r="34492" customFormat="1" x14ac:dyDescent="0.35"/>
    <row r="34493" customFormat="1" x14ac:dyDescent="0.35"/>
    <row r="34494" customFormat="1" x14ac:dyDescent="0.35"/>
    <row r="34495" customFormat="1" x14ac:dyDescent="0.35"/>
    <row r="34496" customFormat="1" x14ac:dyDescent="0.35"/>
    <row r="34497" customFormat="1" x14ac:dyDescent="0.35"/>
    <row r="34498" customFormat="1" x14ac:dyDescent="0.35"/>
    <row r="34499" customFormat="1" x14ac:dyDescent="0.35"/>
    <row r="34500" customFormat="1" x14ac:dyDescent="0.35"/>
    <row r="34501" customFormat="1" x14ac:dyDescent="0.35"/>
    <row r="34502" customFormat="1" x14ac:dyDescent="0.35"/>
    <row r="34503" customFormat="1" x14ac:dyDescent="0.35"/>
    <row r="34504" customFormat="1" x14ac:dyDescent="0.35"/>
    <row r="34505" customFormat="1" x14ac:dyDescent="0.35"/>
    <row r="34506" customFormat="1" x14ac:dyDescent="0.35"/>
    <row r="34507" customFormat="1" x14ac:dyDescent="0.35"/>
    <row r="34508" customFormat="1" x14ac:dyDescent="0.35"/>
    <row r="34509" customFormat="1" x14ac:dyDescent="0.35"/>
    <row r="34510" customFormat="1" x14ac:dyDescent="0.35"/>
    <row r="34511" customFormat="1" x14ac:dyDescent="0.35"/>
    <row r="34512" customFormat="1" x14ac:dyDescent="0.35"/>
    <row r="34513" customFormat="1" x14ac:dyDescent="0.35"/>
    <row r="34514" customFormat="1" x14ac:dyDescent="0.35"/>
    <row r="34515" customFormat="1" x14ac:dyDescent="0.35"/>
    <row r="34516" customFormat="1" x14ac:dyDescent="0.35"/>
    <row r="34517" customFormat="1" x14ac:dyDescent="0.35"/>
    <row r="34518" customFormat="1" x14ac:dyDescent="0.35"/>
    <row r="34519" customFormat="1" x14ac:dyDescent="0.35"/>
    <row r="34520" customFormat="1" x14ac:dyDescent="0.35"/>
    <row r="34521" customFormat="1" x14ac:dyDescent="0.35"/>
    <row r="34522" customFormat="1" x14ac:dyDescent="0.35"/>
    <row r="34523" customFormat="1" x14ac:dyDescent="0.35"/>
    <row r="34524" customFormat="1" x14ac:dyDescent="0.35"/>
    <row r="34525" customFormat="1" x14ac:dyDescent="0.35"/>
    <row r="34526" customFormat="1" x14ac:dyDescent="0.35"/>
    <row r="34527" customFormat="1" x14ac:dyDescent="0.35"/>
    <row r="34528" customFormat="1" x14ac:dyDescent="0.35"/>
    <row r="34529" customFormat="1" x14ac:dyDescent="0.35"/>
    <row r="34530" customFormat="1" x14ac:dyDescent="0.35"/>
    <row r="34531" customFormat="1" x14ac:dyDescent="0.35"/>
    <row r="34532" customFormat="1" x14ac:dyDescent="0.35"/>
    <row r="34533" customFormat="1" x14ac:dyDescent="0.35"/>
    <row r="34534" customFormat="1" x14ac:dyDescent="0.35"/>
    <row r="34535" customFormat="1" x14ac:dyDescent="0.35"/>
    <row r="34536" customFormat="1" x14ac:dyDescent="0.35"/>
    <row r="34537" customFormat="1" x14ac:dyDescent="0.35"/>
    <row r="34538" customFormat="1" x14ac:dyDescent="0.35"/>
    <row r="34539" customFormat="1" x14ac:dyDescent="0.35"/>
    <row r="34540" customFormat="1" x14ac:dyDescent="0.35"/>
    <row r="34541" customFormat="1" x14ac:dyDescent="0.35"/>
    <row r="34542" customFormat="1" x14ac:dyDescent="0.35"/>
    <row r="34543" customFormat="1" x14ac:dyDescent="0.35"/>
    <row r="34544" customFormat="1" x14ac:dyDescent="0.35"/>
    <row r="34545" customFormat="1" x14ac:dyDescent="0.35"/>
    <row r="34546" customFormat="1" x14ac:dyDescent="0.35"/>
    <row r="34547" customFormat="1" x14ac:dyDescent="0.35"/>
    <row r="34548" customFormat="1" x14ac:dyDescent="0.35"/>
    <row r="34549" customFormat="1" x14ac:dyDescent="0.35"/>
    <row r="34550" customFormat="1" x14ac:dyDescent="0.35"/>
    <row r="34551" customFormat="1" x14ac:dyDescent="0.35"/>
    <row r="34552" customFormat="1" x14ac:dyDescent="0.35"/>
    <row r="34553" customFormat="1" x14ac:dyDescent="0.35"/>
    <row r="34554" customFormat="1" x14ac:dyDescent="0.35"/>
    <row r="34555" customFormat="1" x14ac:dyDescent="0.35"/>
    <row r="34556" customFormat="1" x14ac:dyDescent="0.35"/>
    <row r="34557" customFormat="1" x14ac:dyDescent="0.35"/>
    <row r="34558" customFormat="1" x14ac:dyDescent="0.35"/>
    <row r="34559" customFormat="1" x14ac:dyDescent="0.35"/>
    <row r="34560" customFormat="1" x14ac:dyDescent="0.35"/>
    <row r="34561" customFormat="1" x14ac:dyDescent="0.35"/>
    <row r="34562" customFormat="1" x14ac:dyDescent="0.35"/>
    <row r="34563" customFormat="1" x14ac:dyDescent="0.35"/>
    <row r="34564" customFormat="1" x14ac:dyDescent="0.35"/>
    <row r="34565" customFormat="1" x14ac:dyDescent="0.35"/>
    <row r="34566" customFormat="1" x14ac:dyDescent="0.35"/>
    <row r="34567" customFormat="1" x14ac:dyDescent="0.35"/>
    <row r="34568" customFormat="1" x14ac:dyDescent="0.35"/>
    <row r="34569" customFormat="1" x14ac:dyDescent="0.35"/>
    <row r="34570" customFormat="1" x14ac:dyDescent="0.35"/>
    <row r="34571" customFormat="1" x14ac:dyDescent="0.35"/>
    <row r="34572" customFormat="1" x14ac:dyDescent="0.35"/>
    <row r="34573" customFormat="1" x14ac:dyDescent="0.35"/>
    <row r="34574" customFormat="1" x14ac:dyDescent="0.35"/>
    <row r="34575" customFormat="1" x14ac:dyDescent="0.35"/>
    <row r="34576" customFormat="1" x14ac:dyDescent="0.35"/>
    <row r="34577" customFormat="1" x14ac:dyDescent="0.35"/>
    <row r="34578" customFormat="1" x14ac:dyDescent="0.35"/>
    <row r="34579" customFormat="1" x14ac:dyDescent="0.35"/>
    <row r="34580" customFormat="1" x14ac:dyDescent="0.35"/>
    <row r="34581" customFormat="1" x14ac:dyDescent="0.35"/>
    <row r="34582" customFormat="1" x14ac:dyDescent="0.35"/>
    <row r="34583" customFormat="1" x14ac:dyDescent="0.35"/>
    <row r="34584" customFormat="1" x14ac:dyDescent="0.35"/>
    <row r="34585" customFormat="1" x14ac:dyDescent="0.35"/>
    <row r="34586" customFormat="1" x14ac:dyDescent="0.35"/>
    <row r="34587" customFormat="1" x14ac:dyDescent="0.35"/>
    <row r="34588" customFormat="1" x14ac:dyDescent="0.35"/>
    <row r="34589" customFormat="1" x14ac:dyDescent="0.35"/>
    <row r="34590" customFormat="1" x14ac:dyDescent="0.35"/>
    <row r="34591" customFormat="1" x14ac:dyDescent="0.35"/>
    <row r="34592" customFormat="1" x14ac:dyDescent="0.35"/>
    <row r="34593" customFormat="1" x14ac:dyDescent="0.35"/>
    <row r="34594" customFormat="1" x14ac:dyDescent="0.35"/>
    <row r="34595" customFormat="1" x14ac:dyDescent="0.35"/>
    <row r="34596" customFormat="1" x14ac:dyDescent="0.35"/>
    <row r="34597" customFormat="1" x14ac:dyDescent="0.35"/>
    <row r="34598" customFormat="1" x14ac:dyDescent="0.35"/>
    <row r="34599" customFormat="1" x14ac:dyDescent="0.35"/>
    <row r="34600" customFormat="1" x14ac:dyDescent="0.35"/>
    <row r="34601" customFormat="1" x14ac:dyDescent="0.35"/>
    <row r="34602" customFormat="1" x14ac:dyDescent="0.35"/>
    <row r="34603" customFormat="1" x14ac:dyDescent="0.35"/>
    <row r="34604" customFormat="1" x14ac:dyDescent="0.35"/>
    <row r="34605" customFormat="1" x14ac:dyDescent="0.35"/>
    <row r="34606" customFormat="1" x14ac:dyDescent="0.35"/>
    <row r="34607" customFormat="1" x14ac:dyDescent="0.35"/>
    <row r="34608" customFormat="1" x14ac:dyDescent="0.35"/>
    <row r="34609" customFormat="1" x14ac:dyDescent="0.35"/>
    <row r="34610" customFormat="1" x14ac:dyDescent="0.35"/>
    <row r="34611" customFormat="1" x14ac:dyDescent="0.35"/>
    <row r="34612" customFormat="1" x14ac:dyDescent="0.35"/>
    <row r="34613" customFormat="1" x14ac:dyDescent="0.35"/>
    <row r="34614" customFormat="1" x14ac:dyDescent="0.35"/>
    <row r="34615" customFormat="1" x14ac:dyDescent="0.35"/>
    <row r="34616" customFormat="1" x14ac:dyDescent="0.35"/>
    <row r="34617" customFormat="1" x14ac:dyDescent="0.35"/>
    <row r="34618" customFormat="1" x14ac:dyDescent="0.35"/>
    <row r="34619" customFormat="1" x14ac:dyDescent="0.35"/>
    <row r="34620" customFormat="1" x14ac:dyDescent="0.35"/>
    <row r="34621" customFormat="1" x14ac:dyDescent="0.35"/>
    <row r="34622" customFormat="1" x14ac:dyDescent="0.35"/>
    <row r="34623" customFormat="1" x14ac:dyDescent="0.35"/>
    <row r="34624" customFormat="1" x14ac:dyDescent="0.35"/>
    <row r="34625" customFormat="1" x14ac:dyDescent="0.35"/>
    <row r="34626" customFormat="1" x14ac:dyDescent="0.35"/>
    <row r="34627" customFormat="1" x14ac:dyDescent="0.35"/>
    <row r="34628" customFormat="1" x14ac:dyDescent="0.35"/>
    <row r="34629" customFormat="1" x14ac:dyDescent="0.35"/>
    <row r="34630" customFormat="1" x14ac:dyDescent="0.35"/>
    <row r="34631" customFormat="1" x14ac:dyDescent="0.35"/>
    <row r="34632" customFormat="1" x14ac:dyDescent="0.35"/>
    <row r="34633" customFormat="1" x14ac:dyDescent="0.35"/>
    <row r="34634" customFormat="1" x14ac:dyDescent="0.35"/>
    <row r="34635" customFormat="1" x14ac:dyDescent="0.35"/>
    <row r="34636" customFormat="1" x14ac:dyDescent="0.35"/>
    <row r="34637" customFormat="1" x14ac:dyDescent="0.35"/>
    <row r="34638" customFormat="1" x14ac:dyDescent="0.35"/>
    <row r="34639" customFormat="1" x14ac:dyDescent="0.35"/>
    <row r="34640" customFormat="1" x14ac:dyDescent="0.35"/>
    <row r="34641" customFormat="1" x14ac:dyDescent="0.35"/>
    <row r="34642" customFormat="1" x14ac:dyDescent="0.35"/>
    <row r="34643" customFormat="1" x14ac:dyDescent="0.35"/>
    <row r="34644" customFormat="1" x14ac:dyDescent="0.35"/>
    <row r="34645" customFormat="1" x14ac:dyDescent="0.35"/>
    <row r="34646" customFormat="1" x14ac:dyDescent="0.35"/>
    <row r="34647" customFormat="1" x14ac:dyDescent="0.35"/>
    <row r="34648" customFormat="1" x14ac:dyDescent="0.35"/>
    <row r="34649" customFormat="1" x14ac:dyDescent="0.35"/>
    <row r="34650" customFormat="1" x14ac:dyDescent="0.35"/>
    <row r="34651" customFormat="1" x14ac:dyDescent="0.35"/>
    <row r="34652" customFormat="1" x14ac:dyDescent="0.35"/>
    <row r="34653" customFormat="1" x14ac:dyDescent="0.35"/>
    <row r="34654" customFormat="1" x14ac:dyDescent="0.35"/>
    <row r="34655" customFormat="1" x14ac:dyDescent="0.35"/>
    <row r="34656" customFormat="1" x14ac:dyDescent="0.35"/>
    <row r="34657" customFormat="1" x14ac:dyDescent="0.35"/>
    <row r="34658" customFormat="1" x14ac:dyDescent="0.35"/>
    <row r="34659" customFormat="1" x14ac:dyDescent="0.35"/>
    <row r="34660" customFormat="1" x14ac:dyDescent="0.35"/>
    <row r="34661" customFormat="1" x14ac:dyDescent="0.35"/>
    <row r="34662" customFormat="1" x14ac:dyDescent="0.35"/>
    <row r="34663" customFormat="1" x14ac:dyDescent="0.35"/>
    <row r="34664" customFormat="1" x14ac:dyDescent="0.35"/>
    <row r="34665" customFormat="1" x14ac:dyDescent="0.35"/>
    <row r="34666" customFormat="1" x14ac:dyDescent="0.35"/>
    <row r="34667" customFormat="1" x14ac:dyDescent="0.35"/>
    <row r="34668" customFormat="1" x14ac:dyDescent="0.35"/>
    <row r="34669" customFormat="1" x14ac:dyDescent="0.35"/>
    <row r="34670" customFormat="1" x14ac:dyDescent="0.35"/>
    <row r="34671" customFormat="1" x14ac:dyDescent="0.35"/>
    <row r="34672" customFormat="1" x14ac:dyDescent="0.35"/>
    <row r="34673" customFormat="1" x14ac:dyDescent="0.35"/>
    <row r="34674" customFormat="1" x14ac:dyDescent="0.35"/>
    <row r="34675" customFormat="1" x14ac:dyDescent="0.35"/>
    <row r="34676" customFormat="1" x14ac:dyDescent="0.35"/>
    <row r="34677" customFormat="1" x14ac:dyDescent="0.35"/>
    <row r="34678" customFormat="1" x14ac:dyDescent="0.35"/>
    <row r="34679" customFormat="1" x14ac:dyDescent="0.35"/>
    <row r="34680" customFormat="1" x14ac:dyDescent="0.35"/>
    <row r="34681" customFormat="1" x14ac:dyDescent="0.35"/>
    <row r="34682" customFormat="1" x14ac:dyDescent="0.35"/>
    <row r="34683" customFormat="1" x14ac:dyDescent="0.35"/>
    <row r="34684" customFormat="1" x14ac:dyDescent="0.35"/>
    <row r="34685" customFormat="1" x14ac:dyDescent="0.35"/>
    <row r="34686" customFormat="1" x14ac:dyDescent="0.35"/>
    <row r="34687" customFormat="1" x14ac:dyDescent="0.35"/>
    <row r="34688" customFormat="1" x14ac:dyDescent="0.35"/>
    <row r="34689" customFormat="1" x14ac:dyDescent="0.35"/>
    <row r="34690" customFormat="1" x14ac:dyDescent="0.35"/>
    <row r="34691" customFormat="1" x14ac:dyDescent="0.35"/>
    <row r="34692" customFormat="1" x14ac:dyDescent="0.35"/>
    <row r="34693" customFormat="1" x14ac:dyDescent="0.35"/>
    <row r="34694" customFormat="1" x14ac:dyDescent="0.35"/>
    <row r="34695" customFormat="1" x14ac:dyDescent="0.35"/>
    <row r="34696" customFormat="1" x14ac:dyDescent="0.35"/>
    <row r="34697" customFormat="1" x14ac:dyDescent="0.35"/>
    <row r="34698" customFormat="1" x14ac:dyDescent="0.35"/>
    <row r="34699" customFormat="1" x14ac:dyDescent="0.35"/>
    <row r="34700" customFormat="1" x14ac:dyDescent="0.35"/>
    <row r="34701" customFormat="1" x14ac:dyDescent="0.35"/>
    <row r="34702" customFormat="1" x14ac:dyDescent="0.35"/>
    <row r="34703" customFormat="1" x14ac:dyDescent="0.35"/>
    <row r="34704" customFormat="1" x14ac:dyDescent="0.35"/>
    <row r="34705" customFormat="1" x14ac:dyDescent="0.35"/>
    <row r="34706" customFormat="1" x14ac:dyDescent="0.35"/>
    <row r="34707" customFormat="1" x14ac:dyDescent="0.35"/>
    <row r="34708" customFormat="1" x14ac:dyDescent="0.35"/>
    <row r="34709" customFormat="1" x14ac:dyDescent="0.35"/>
    <row r="34710" customFormat="1" x14ac:dyDescent="0.35"/>
    <row r="34711" customFormat="1" x14ac:dyDescent="0.35"/>
    <row r="34712" customFormat="1" x14ac:dyDescent="0.35"/>
    <row r="34713" customFormat="1" x14ac:dyDescent="0.35"/>
    <row r="34714" customFormat="1" x14ac:dyDescent="0.35"/>
    <row r="34715" customFormat="1" x14ac:dyDescent="0.35"/>
    <row r="34716" customFormat="1" x14ac:dyDescent="0.35"/>
    <row r="34717" customFormat="1" x14ac:dyDescent="0.35"/>
    <row r="34718" customFormat="1" x14ac:dyDescent="0.35"/>
    <row r="34719" customFormat="1" x14ac:dyDescent="0.35"/>
    <row r="34720" customFormat="1" x14ac:dyDescent="0.35"/>
    <row r="34721" customFormat="1" x14ac:dyDescent="0.35"/>
    <row r="34722" customFormat="1" x14ac:dyDescent="0.35"/>
    <row r="34723" customFormat="1" x14ac:dyDescent="0.35"/>
    <row r="34724" customFormat="1" x14ac:dyDescent="0.35"/>
    <row r="34725" customFormat="1" x14ac:dyDescent="0.35"/>
    <row r="34726" customFormat="1" x14ac:dyDescent="0.35"/>
    <row r="34727" customFormat="1" x14ac:dyDescent="0.35"/>
    <row r="34728" customFormat="1" x14ac:dyDescent="0.35"/>
    <row r="34729" customFormat="1" x14ac:dyDescent="0.35"/>
    <row r="34730" customFormat="1" x14ac:dyDescent="0.35"/>
    <row r="34731" customFormat="1" x14ac:dyDescent="0.35"/>
    <row r="34732" customFormat="1" x14ac:dyDescent="0.35"/>
    <row r="34733" customFormat="1" x14ac:dyDescent="0.35"/>
    <row r="34734" customFormat="1" x14ac:dyDescent="0.35"/>
    <row r="34735" customFormat="1" x14ac:dyDescent="0.35"/>
    <row r="34736" customFormat="1" x14ac:dyDescent="0.35"/>
    <row r="34737" customFormat="1" x14ac:dyDescent="0.35"/>
    <row r="34738" customFormat="1" x14ac:dyDescent="0.35"/>
    <row r="34739" customFormat="1" x14ac:dyDescent="0.35"/>
    <row r="34740" customFormat="1" x14ac:dyDescent="0.35"/>
    <row r="34741" customFormat="1" x14ac:dyDescent="0.35"/>
    <row r="34742" customFormat="1" x14ac:dyDescent="0.35"/>
    <row r="34743" customFormat="1" x14ac:dyDescent="0.35"/>
    <row r="34744" customFormat="1" x14ac:dyDescent="0.35"/>
    <row r="34745" customFormat="1" x14ac:dyDescent="0.35"/>
    <row r="34746" customFormat="1" x14ac:dyDescent="0.35"/>
    <row r="34747" customFormat="1" x14ac:dyDescent="0.35"/>
    <row r="34748" customFormat="1" x14ac:dyDescent="0.35"/>
    <row r="34749" customFormat="1" x14ac:dyDescent="0.35"/>
    <row r="34750" customFormat="1" x14ac:dyDescent="0.35"/>
    <row r="34751" customFormat="1" x14ac:dyDescent="0.35"/>
    <row r="34752" customFormat="1" x14ac:dyDescent="0.35"/>
    <row r="34753" customFormat="1" x14ac:dyDescent="0.35"/>
    <row r="34754" customFormat="1" x14ac:dyDescent="0.35"/>
    <row r="34755" customFormat="1" x14ac:dyDescent="0.35"/>
    <row r="34756" customFormat="1" x14ac:dyDescent="0.35"/>
    <row r="34757" customFormat="1" x14ac:dyDescent="0.35"/>
    <row r="34758" customFormat="1" x14ac:dyDescent="0.35"/>
    <row r="34759" customFormat="1" x14ac:dyDescent="0.35"/>
    <row r="34760" customFormat="1" x14ac:dyDescent="0.35"/>
    <row r="34761" customFormat="1" x14ac:dyDescent="0.35"/>
    <row r="34762" customFormat="1" x14ac:dyDescent="0.35"/>
    <row r="34763" customFormat="1" x14ac:dyDescent="0.35"/>
    <row r="34764" customFormat="1" x14ac:dyDescent="0.35"/>
    <row r="34765" customFormat="1" x14ac:dyDescent="0.35"/>
    <row r="34766" customFormat="1" x14ac:dyDescent="0.35"/>
    <row r="34767" customFormat="1" x14ac:dyDescent="0.35"/>
    <row r="34768" customFormat="1" x14ac:dyDescent="0.35"/>
    <row r="34769" customFormat="1" x14ac:dyDescent="0.35"/>
    <row r="34770" customFormat="1" x14ac:dyDescent="0.35"/>
    <row r="34771" customFormat="1" x14ac:dyDescent="0.35"/>
    <row r="34772" customFormat="1" x14ac:dyDescent="0.35"/>
    <row r="34773" customFormat="1" x14ac:dyDescent="0.35"/>
    <row r="34774" customFormat="1" x14ac:dyDescent="0.35"/>
    <row r="34775" customFormat="1" x14ac:dyDescent="0.35"/>
    <row r="34776" customFormat="1" x14ac:dyDescent="0.35"/>
    <row r="34777" customFormat="1" x14ac:dyDescent="0.35"/>
    <row r="34778" customFormat="1" x14ac:dyDescent="0.35"/>
    <row r="34779" customFormat="1" x14ac:dyDescent="0.35"/>
    <row r="34780" customFormat="1" x14ac:dyDescent="0.35"/>
    <row r="34781" customFormat="1" x14ac:dyDescent="0.35"/>
    <row r="34782" customFormat="1" x14ac:dyDescent="0.35"/>
    <row r="34783" customFormat="1" x14ac:dyDescent="0.35"/>
    <row r="34784" customFormat="1" x14ac:dyDescent="0.35"/>
    <row r="34785" customFormat="1" x14ac:dyDescent="0.35"/>
    <row r="34786" customFormat="1" x14ac:dyDescent="0.35"/>
    <row r="34787" customFormat="1" x14ac:dyDescent="0.35"/>
    <row r="34788" customFormat="1" x14ac:dyDescent="0.35"/>
    <row r="34789" customFormat="1" x14ac:dyDescent="0.35"/>
    <row r="34790" customFormat="1" x14ac:dyDescent="0.35"/>
    <row r="34791" customFormat="1" x14ac:dyDescent="0.35"/>
    <row r="34792" customFormat="1" x14ac:dyDescent="0.35"/>
    <row r="34793" customFormat="1" x14ac:dyDescent="0.35"/>
    <row r="34794" customFormat="1" x14ac:dyDescent="0.35"/>
    <row r="34795" customFormat="1" x14ac:dyDescent="0.35"/>
    <row r="34796" customFormat="1" x14ac:dyDescent="0.35"/>
    <row r="34797" customFormat="1" x14ac:dyDescent="0.35"/>
    <row r="34798" customFormat="1" x14ac:dyDescent="0.35"/>
    <row r="34799" customFormat="1" x14ac:dyDescent="0.35"/>
    <row r="34800" customFormat="1" x14ac:dyDescent="0.35"/>
    <row r="34801" customFormat="1" x14ac:dyDescent="0.35"/>
    <row r="34802" customFormat="1" x14ac:dyDescent="0.35"/>
    <row r="34803" customFormat="1" x14ac:dyDescent="0.35"/>
    <row r="34804" customFormat="1" x14ac:dyDescent="0.35"/>
    <row r="34805" customFormat="1" x14ac:dyDescent="0.35"/>
    <row r="34806" customFormat="1" x14ac:dyDescent="0.35"/>
    <row r="34807" customFormat="1" x14ac:dyDescent="0.35"/>
    <row r="34808" customFormat="1" x14ac:dyDescent="0.35"/>
    <row r="34809" customFormat="1" x14ac:dyDescent="0.35"/>
    <row r="34810" customFormat="1" x14ac:dyDescent="0.35"/>
    <row r="34811" customFormat="1" x14ac:dyDescent="0.35"/>
    <row r="34812" customFormat="1" x14ac:dyDescent="0.35"/>
    <row r="34813" customFormat="1" x14ac:dyDescent="0.35"/>
    <row r="34814" customFormat="1" x14ac:dyDescent="0.35"/>
    <row r="34815" customFormat="1" x14ac:dyDescent="0.35"/>
    <row r="34816" customFormat="1" x14ac:dyDescent="0.35"/>
    <row r="34817" customFormat="1" x14ac:dyDescent="0.35"/>
    <row r="34818" customFormat="1" x14ac:dyDescent="0.35"/>
    <row r="34819" customFormat="1" x14ac:dyDescent="0.35"/>
    <row r="34820" customFormat="1" x14ac:dyDescent="0.35"/>
    <row r="34821" customFormat="1" x14ac:dyDescent="0.35"/>
    <row r="34822" customFormat="1" x14ac:dyDescent="0.35"/>
    <row r="34823" customFormat="1" x14ac:dyDescent="0.35"/>
    <row r="34824" customFormat="1" x14ac:dyDescent="0.35"/>
    <row r="34825" customFormat="1" x14ac:dyDescent="0.35"/>
    <row r="34826" customFormat="1" x14ac:dyDescent="0.35"/>
    <row r="34827" customFormat="1" x14ac:dyDescent="0.35"/>
    <row r="34828" customFormat="1" x14ac:dyDescent="0.35"/>
    <row r="34829" customFormat="1" x14ac:dyDescent="0.35"/>
    <row r="34830" customFormat="1" x14ac:dyDescent="0.35"/>
    <row r="34831" customFormat="1" x14ac:dyDescent="0.35"/>
    <row r="34832" customFormat="1" x14ac:dyDescent="0.35"/>
    <row r="34833" customFormat="1" x14ac:dyDescent="0.35"/>
    <row r="34834" customFormat="1" x14ac:dyDescent="0.35"/>
    <row r="34835" customFormat="1" x14ac:dyDescent="0.35"/>
    <row r="34836" customFormat="1" x14ac:dyDescent="0.35"/>
    <row r="34837" customFormat="1" x14ac:dyDescent="0.35"/>
    <row r="34838" customFormat="1" x14ac:dyDescent="0.35"/>
    <row r="34839" customFormat="1" x14ac:dyDescent="0.35"/>
    <row r="34840" customFormat="1" x14ac:dyDescent="0.35"/>
    <row r="34841" customFormat="1" x14ac:dyDescent="0.35"/>
    <row r="34842" customFormat="1" x14ac:dyDescent="0.35"/>
    <row r="34843" customFormat="1" x14ac:dyDescent="0.35"/>
    <row r="34844" customFormat="1" x14ac:dyDescent="0.35"/>
    <row r="34845" customFormat="1" x14ac:dyDescent="0.35"/>
    <row r="34846" customFormat="1" x14ac:dyDescent="0.35"/>
    <row r="34847" customFormat="1" x14ac:dyDescent="0.35"/>
    <row r="34848" customFormat="1" x14ac:dyDescent="0.35"/>
    <row r="34849" customFormat="1" x14ac:dyDescent="0.35"/>
    <row r="34850" customFormat="1" x14ac:dyDescent="0.35"/>
    <row r="34851" customFormat="1" x14ac:dyDescent="0.35"/>
    <row r="34852" customFormat="1" x14ac:dyDescent="0.35"/>
    <row r="34853" customFormat="1" x14ac:dyDescent="0.35"/>
    <row r="34854" customFormat="1" x14ac:dyDescent="0.35"/>
    <row r="34855" customFormat="1" x14ac:dyDescent="0.35"/>
    <row r="34856" customFormat="1" x14ac:dyDescent="0.35"/>
    <row r="34857" customFormat="1" x14ac:dyDescent="0.35"/>
    <row r="34858" customFormat="1" x14ac:dyDescent="0.35"/>
    <row r="34859" customFormat="1" x14ac:dyDescent="0.35"/>
    <row r="34860" customFormat="1" x14ac:dyDescent="0.35"/>
    <row r="34861" customFormat="1" x14ac:dyDescent="0.35"/>
    <row r="34862" customFormat="1" x14ac:dyDescent="0.35"/>
    <row r="34863" customFormat="1" x14ac:dyDescent="0.35"/>
    <row r="34864" customFormat="1" x14ac:dyDescent="0.35"/>
    <row r="34865" customFormat="1" x14ac:dyDescent="0.35"/>
    <row r="34866" customFormat="1" x14ac:dyDescent="0.35"/>
    <row r="34867" customFormat="1" x14ac:dyDescent="0.35"/>
    <row r="34868" customFormat="1" x14ac:dyDescent="0.35"/>
    <row r="34869" customFormat="1" x14ac:dyDescent="0.35"/>
    <row r="34870" customFormat="1" x14ac:dyDescent="0.35"/>
    <row r="34871" customFormat="1" x14ac:dyDescent="0.35"/>
    <row r="34872" customFormat="1" x14ac:dyDescent="0.35"/>
    <row r="34873" customFormat="1" x14ac:dyDescent="0.35"/>
    <row r="34874" customFormat="1" x14ac:dyDescent="0.35"/>
    <row r="34875" customFormat="1" x14ac:dyDescent="0.35"/>
    <row r="34876" customFormat="1" x14ac:dyDescent="0.35"/>
    <row r="34877" customFormat="1" x14ac:dyDescent="0.35"/>
    <row r="34878" customFormat="1" x14ac:dyDescent="0.35"/>
    <row r="34879" customFormat="1" x14ac:dyDescent="0.35"/>
    <row r="34880" customFormat="1" x14ac:dyDescent="0.35"/>
    <row r="34881" customFormat="1" x14ac:dyDescent="0.35"/>
    <row r="34882" customFormat="1" x14ac:dyDescent="0.35"/>
    <row r="34883" customFormat="1" x14ac:dyDescent="0.35"/>
    <row r="34884" customFormat="1" x14ac:dyDescent="0.35"/>
    <row r="34885" customFormat="1" x14ac:dyDescent="0.35"/>
    <row r="34886" customFormat="1" x14ac:dyDescent="0.35"/>
    <row r="34887" customFormat="1" x14ac:dyDescent="0.35"/>
    <row r="34888" customFormat="1" x14ac:dyDescent="0.35"/>
    <row r="34889" customFormat="1" x14ac:dyDescent="0.35"/>
    <row r="34890" customFormat="1" x14ac:dyDescent="0.35"/>
    <row r="34891" customFormat="1" x14ac:dyDescent="0.35"/>
    <row r="34892" customFormat="1" x14ac:dyDescent="0.35"/>
    <row r="34893" customFormat="1" x14ac:dyDescent="0.35"/>
    <row r="34894" customFormat="1" x14ac:dyDescent="0.35"/>
    <row r="34895" customFormat="1" x14ac:dyDescent="0.35"/>
    <row r="34896" customFormat="1" x14ac:dyDescent="0.35"/>
    <row r="34897" customFormat="1" x14ac:dyDescent="0.35"/>
    <row r="34898" customFormat="1" x14ac:dyDescent="0.35"/>
    <row r="34899" customFormat="1" x14ac:dyDescent="0.35"/>
    <row r="34900" customFormat="1" x14ac:dyDescent="0.35"/>
    <row r="34901" customFormat="1" x14ac:dyDescent="0.35"/>
    <row r="34902" customFormat="1" x14ac:dyDescent="0.35"/>
    <row r="34903" customFormat="1" x14ac:dyDescent="0.35"/>
    <row r="34904" customFormat="1" x14ac:dyDescent="0.35"/>
    <row r="34905" customFormat="1" x14ac:dyDescent="0.35"/>
    <row r="34906" customFormat="1" x14ac:dyDescent="0.35"/>
    <row r="34907" customFormat="1" x14ac:dyDescent="0.35"/>
    <row r="34908" customFormat="1" x14ac:dyDescent="0.35"/>
    <row r="34909" customFormat="1" x14ac:dyDescent="0.35"/>
    <row r="34910" customFormat="1" x14ac:dyDescent="0.35"/>
    <row r="34911" customFormat="1" x14ac:dyDescent="0.35"/>
    <row r="34912" customFormat="1" x14ac:dyDescent="0.35"/>
    <row r="34913" customFormat="1" x14ac:dyDescent="0.35"/>
    <row r="34914" customFormat="1" x14ac:dyDescent="0.35"/>
    <row r="34915" customFormat="1" x14ac:dyDescent="0.35"/>
    <row r="34916" customFormat="1" x14ac:dyDescent="0.35"/>
    <row r="34917" customFormat="1" x14ac:dyDescent="0.35"/>
    <row r="34918" customFormat="1" x14ac:dyDescent="0.35"/>
    <row r="34919" customFormat="1" x14ac:dyDescent="0.35"/>
    <row r="34920" customFormat="1" x14ac:dyDescent="0.35"/>
    <row r="34921" customFormat="1" x14ac:dyDescent="0.35"/>
    <row r="34922" customFormat="1" x14ac:dyDescent="0.35"/>
    <row r="34923" customFormat="1" x14ac:dyDescent="0.35"/>
    <row r="34924" customFormat="1" x14ac:dyDescent="0.35"/>
    <row r="34925" customFormat="1" x14ac:dyDescent="0.35"/>
    <row r="34926" customFormat="1" x14ac:dyDescent="0.35"/>
    <row r="34927" customFormat="1" x14ac:dyDescent="0.35"/>
    <row r="34928" customFormat="1" x14ac:dyDescent="0.35"/>
    <row r="34929" customFormat="1" x14ac:dyDescent="0.35"/>
    <row r="34930" customFormat="1" x14ac:dyDescent="0.35"/>
    <row r="34931" customFormat="1" x14ac:dyDescent="0.35"/>
    <row r="34932" customFormat="1" x14ac:dyDescent="0.35"/>
    <row r="34933" customFormat="1" x14ac:dyDescent="0.35"/>
    <row r="34934" customFormat="1" x14ac:dyDescent="0.35"/>
    <row r="34935" customFormat="1" x14ac:dyDescent="0.35"/>
    <row r="34936" customFormat="1" x14ac:dyDescent="0.35"/>
    <row r="34937" customFormat="1" x14ac:dyDescent="0.35"/>
    <row r="34938" customFormat="1" x14ac:dyDescent="0.35"/>
    <row r="34939" customFormat="1" x14ac:dyDescent="0.35"/>
    <row r="34940" customFormat="1" x14ac:dyDescent="0.35"/>
    <row r="34941" customFormat="1" x14ac:dyDescent="0.35"/>
    <row r="34942" customFormat="1" x14ac:dyDescent="0.35"/>
    <row r="34943" customFormat="1" x14ac:dyDescent="0.35"/>
    <row r="34944" customFormat="1" x14ac:dyDescent="0.35"/>
    <row r="34945" customFormat="1" x14ac:dyDescent="0.35"/>
    <row r="34946" customFormat="1" x14ac:dyDescent="0.35"/>
    <row r="34947" customFormat="1" x14ac:dyDescent="0.35"/>
    <row r="34948" customFormat="1" x14ac:dyDescent="0.35"/>
    <row r="34949" customFormat="1" x14ac:dyDescent="0.35"/>
    <row r="34950" customFormat="1" x14ac:dyDescent="0.35"/>
    <row r="34951" customFormat="1" x14ac:dyDescent="0.35"/>
    <row r="34952" customFormat="1" x14ac:dyDescent="0.35"/>
    <row r="34953" customFormat="1" x14ac:dyDescent="0.35"/>
    <row r="34954" customFormat="1" x14ac:dyDescent="0.35"/>
    <row r="34955" customFormat="1" x14ac:dyDescent="0.35"/>
    <row r="34956" customFormat="1" x14ac:dyDescent="0.35"/>
    <row r="34957" customFormat="1" x14ac:dyDescent="0.35"/>
    <row r="34958" customFormat="1" x14ac:dyDescent="0.35"/>
    <row r="34959" customFormat="1" x14ac:dyDescent="0.35"/>
    <row r="34960" customFormat="1" x14ac:dyDescent="0.35"/>
    <row r="34961" customFormat="1" x14ac:dyDescent="0.35"/>
    <row r="34962" customFormat="1" x14ac:dyDescent="0.35"/>
    <row r="34963" customFormat="1" x14ac:dyDescent="0.35"/>
    <row r="34964" customFormat="1" x14ac:dyDescent="0.35"/>
    <row r="34965" customFormat="1" x14ac:dyDescent="0.35"/>
    <row r="34966" customFormat="1" x14ac:dyDescent="0.35"/>
    <row r="34967" customFormat="1" x14ac:dyDescent="0.35"/>
    <row r="34968" customFormat="1" x14ac:dyDescent="0.35"/>
    <row r="34969" customFormat="1" x14ac:dyDescent="0.35"/>
    <row r="34970" customFormat="1" x14ac:dyDescent="0.35"/>
    <row r="34971" customFormat="1" x14ac:dyDescent="0.35"/>
    <row r="34972" customFormat="1" x14ac:dyDescent="0.35"/>
    <row r="34973" customFormat="1" x14ac:dyDescent="0.35"/>
    <row r="34974" customFormat="1" x14ac:dyDescent="0.35"/>
    <row r="34975" customFormat="1" x14ac:dyDescent="0.35"/>
    <row r="34976" customFormat="1" x14ac:dyDescent="0.35"/>
    <row r="34977" customFormat="1" x14ac:dyDescent="0.35"/>
    <row r="34978" customFormat="1" x14ac:dyDescent="0.35"/>
    <row r="34979" customFormat="1" x14ac:dyDescent="0.35"/>
    <row r="34980" customFormat="1" x14ac:dyDescent="0.35"/>
    <row r="34981" customFormat="1" x14ac:dyDescent="0.35"/>
    <row r="34982" customFormat="1" x14ac:dyDescent="0.35"/>
    <row r="34983" customFormat="1" x14ac:dyDescent="0.35"/>
    <row r="34984" customFormat="1" x14ac:dyDescent="0.35"/>
    <row r="34985" customFormat="1" x14ac:dyDescent="0.35"/>
    <row r="34986" customFormat="1" x14ac:dyDescent="0.35"/>
    <row r="34987" customFormat="1" x14ac:dyDescent="0.35"/>
    <row r="34988" customFormat="1" x14ac:dyDescent="0.35"/>
    <row r="34989" customFormat="1" x14ac:dyDescent="0.35"/>
    <row r="34990" customFormat="1" x14ac:dyDescent="0.35"/>
    <row r="34991" customFormat="1" x14ac:dyDescent="0.35"/>
    <row r="34992" customFormat="1" x14ac:dyDescent="0.35"/>
    <row r="34993" customFormat="1" x14ac:dyDescent="0.35"/>
    <row r="34994" customFormat="1" x14ac:dyDescent="0.35"/>
    <row r="34995" customFormat="1" x14ac:dyDescent="0.35"/>
    <row r="34996" customFormat="1" x14ac:dyDescent="0.35"/>
    <row r="34997" customFormat="1" x14ac:dyDescent="0.35"/>
    <row r="34998" customFormat="1" x14ac:dyDescent="0.35"/>
    <row r="34999" customFormat="1" x14ac:dyDescent="0.35"/>
    <row r="35000" customFormat="1" x14ac:dyDescent="0.35"/>
    <row r="35001" customFormat="1" x14ac:dyDescent="0.35"/>
    <row r="35002" customFormat="1" x14ac:dyDescent="0.35"/>
    <row r="35003" customFormat="1" x14ac:dyDescent="0.35"/>
    <row r="35004" customFormat="1" x14ac:dyDescent="0.35"/>
    <row r="35005" customFormat="1" x14ac:dyDescent="0.35"/>
    <row r="35006" customFormat="1" x14ac:dyDescent="0.35"/>
    <row r="35007" customFormat="1" x14ac:dyDescent="0.35"/>
    <row r="35008" customFormat="1" x14ac:dyDescent="0.35"/>
    <row r="35009" customFormat="1" x14ac:dyDescent="0.35"/>
    <row r="35010" customFormat="1" x14ac:dyDescent="0.35"/>
    <row r="35011" customFormat="1" x14ac:dyDescent="0.35"/>
    <row r="35012" customFormat="1" x14ac:dyDescent="0.35"/>
    <row r="35013" customFormat="1" x14ac:dyDescent="0.35"/>
    <row r="35014" customFormat="1" x14ac:dyDescent="0.35"/>
    <row r="35015" customFormat="1" x14ac:dyDescent="0.35"/>
    <row r="35016" customFormat="1" x14ac:dyDescent="0.35"/>
    <row r="35017" customFormat="1" x14ac:dyDescent="0.35"/>
    <row r="35018" customFormat="1" x14ac:dyDescent="0.35"/>
    <row r="35019" customFormat="1" x14ac:dyDescent="0.35"/>
    <row r="35020" customFormat="1" x14ac:dyDescent="0.35"/>
    <row r="35021" customFormat="1" x14ac:dyDescent="0.35"/>
    <row r="35022" customFormat="1" x14ac:dyDescent="0.35"/>
    <row r="35023" customFormat="1" x14ac:dyDescent="0.35"/>
    <row r="35024" customFormat="1" x14ac:dyDescent="0.35"/>
    <row r="35025" customFormat="1" x14ac:dyDescent="0.35"/>
    <row r="35026" customFormat="1" x14ac:dyDescent="0.35"/>
    <row r="35027" customFormat="1" x14ac:dyDescent="0.35"/>
    <row r="35028" customFormat="1" x14ac:dyDescent="0.35"/>
    <row r="35029" customFormat="1" x14ac:dyDescent="0.35"/>
    <row r="35030" customFormat="1" x14ac:dyDescent="0.35"/>
    <row r="35031" customFormat="1" x14ac:dyDescent="0.35"/>
    <row r="35032" customFormat="1" x14ac:dyDescent="0.35"/>
    <row r="35033" customFormat="1" x14ac:dyDescent="0.35"/>
    <row r="35034" customFormat="1" x14ac:dyDescent="0.35"/>
    <row r="35035" customFormat="1" x14ac:dyDescent="0.35"/>
    <row r="35036" customFormat="1" x14ac:dyDescent="0.35"/>
    <row r="35037" customFormat="1" x14ac:dyDescent="0.35"/>
    <row r="35038" customFormat="1" x14ac:dyDescent="0.35"/>
    <row r="35039" customFormat="1" x14ac:dyDescent="0.35"/>
    <row r="35040" customFormat="1" x14ac:dyDescent="0.35"/>
    <row r="35041" customFormat="1" x14ac:dyDescent="0.35"/>
    <row r="35042" customFormat="1" x14ac:dyDescent="0.35"/>
    <row r="35043" customFormat="1" x14ac:dyDescent="0.35"/>
    <row r="35044" customFormat="1" x14ac:dyDescent="0.35"/>
    <row r="35045" customFormat="1" x14ac:dyDescent="0.35"/>
    <row r="35046" customFormat="1" x14ac:dyDescent="0.35"/>
    <row r="35047" customFormat="1" x14ac:dyDescent="0.35"/>
    <row r="35048" customFormat="1" x14ac:dyDescent="0.35"/>
    <row r="35049" customFormat="1" x14ac:dyDescent="0.35"/>
    <row r="35050" customFormat="1" x14ac:dyDescent="0.35"/>
    <row r="35051" customFormat="1" x14ac:dyDescent="0.35"/>
    <row r="35052" customFormat="1" x14ac:dyDescent="0.35"/>
    <row r="35053" customFormat="1" x14ac:dyDescent="0.35"/>
    <row r="35054" customFormat="1" x14ac:dyDescent="0.35"/>
    <row r="35055" customFormat="1" x14ac:dyDescent="0.35"/>
    <row r="35056" customFormat="1" x14ac:dyDescent="0.35"/>
    <row r="35057" customFormat="1" x14ac:dyDescent="0.35"/>
    <row r="35058" customFormat="1" x14ac:dyDescent="0.35"/>
    <row r="35059" customFormat="1" x14ac:dyDescent="0.35"/>
    <row r="35060" customFormat="1" x14ac:dyDescent="0.35"/>
    <row r="35061" customFormat="1" x14ac:dyDescent="0.35"/>
    <row r="35062" customFormat="1" x14ac:dyDescent="0.35"/>
    <row r="35063" customFormat="1" x14ac:dyDescent="0.35"/>
    <row r="35064" customFormat="1" x14ac:dyDescent="0.35"/>
    <row r="35065" customFormat="1" x14ac:dyDescent="0.35"/>
    <row r="35066" customFormat="1" x14ac:dyDescent="0.35"/>
    <row r="35067" customFormat="1" x14ac:dyDescent="0.35"/>
    <row r="35068" customFormat="1" x14ac:dyDescent="0.35"/>
    <row r="35069" customFormat="1" x14ac:dyDescent="0.35"/>
    <row r="35070" customFormat="1" x14ac:dyDescent="0.35"/>
    <row r="35071" customFormat="1" x14ac:dyDescent="0.35"/>
    <row r="35072" customFormat="1" x14ac:dyDescent="0.35"/>
    <row r="35073" customFormat="1" x14ac:dyDescent="0.35"/>
    <row r="35074" customFormat="1" x14ac:dyDescent="0.35"/>
    <row r="35075" customFormat="1" x14ac:dyDescent="0.35"/>
    <row r="35076" customFormat="1" x14ac:dyDescent="0.35"/>
    <row r="35077" customFormat="1" x14ac:dyDescent="0.35"/>
    <row r="35078" customFormat="1" x14ac:dyDescent="0.35"/>
    <row r="35079" customFormat="1" x14ac:dyDescent="0.35"/>
    <row r="35080" customFormat="1" x14ac:dyDescent="0.35"/>
    <row r="35081" customFormat="1" x14ac:dyDescent="0.35"/>
    <row r="35082" customFormat="1" x14ac:dyDescent="0.35"/>
    <row r="35083" customFormat="1" x14ac:dyDescent="0.35"/>
    <row r="35084" customFormat="1" x14ac:dyDescent="0.35"/>
    <row r="35085" customFormat="1" x14ac:dyDescent="0.35"/>
    <row r="35086" customFormat="1" x14ac:dyDescent="0.35"/>
    <row r="35087" customFormat="1" x14ac:dyDescent="0.35"/>
    <row r="35088" customFormat="1" x14ac:dyDescent="0.35"/>
    <row r="35089" customFormat="1" x14ac:dyDescent="0.35"/>
    <row r="35090" customFormat="1" x14ac:dyDescent="0.35"/>
    <row r="35091" customFormat="1" x14ac:dyDescent="0.35"/>
    <row r="35092" customFormat="1" x14ac:dyDescent="0.35"/>
    <row r="35093" customFormat="1" x14ac:dyDescent="0.35"/>
    <row r="35094" customFormat="1" x14ac:dyDescent="0.35"/>
    <row r="35095" customFormat="1" x14ac:dyDescent="0.35"/>
    <row r="35096" customFormat="1" x14ac:dyDescent="0.35"/>
    <row r="35097" customFormat="1" x14ac:dyDescent="0.35"/>
    <row r="35098" customFormat="1" x14ac:dyDescent="0.35"/>
    <row r="35099" customFormat="1" x14ac:dyDescent="0.35"/>
    <row r="35100" customFormat="1" x14ac:dyDescent="0.35"/>
    <row r="35101" customFormat="1" x14ac:dyDescent="0.35"/>
    <row r="35102" customFormat="1" x14ac:dyDescent="0.35"/>
    <row r="35103" customFormat="1" x14ac:dyDescent="0.35"/>
    <row r="35104" customFormat="1" x14ac:dyDescent="0.35"/>
    <row r="35105" customFormat="1" x14ac:dyDescent="0.35"/>
    <row r="35106" customFormat="1" x14ac:dyDescent="0.35"/>
    <row r="35107" customFormat="1" x14ac:dyDescent="0.35"/>
    <row r="35108" customFormat="1" x14ac:dyDescent="0.35"/>
    <row r="35109" customFormat="1" x14ac:dyDescent="0.35"/>
    <row r="35110" customFormat="1" x14ac:dyDescent="0.35"/>
    <row r="35111" customFormat="1" x14ac:dyDescent="0.35"/>
    <row r="35112" customFormat="1" x14ac:dyDescent="0.35"/>
    <row r="35113" customFormat="1" x14ac:dyDescent="0.35"/>
    <row r="35114" customFormat="1" x14ac:dyDescent="0.35"/>
    <row r="35115" customFormat="1" x14ac:dyDescent="0.35"/>
    <row r="35116" customFormat="1" x14ac:dyDescent="0.35"/>
    <row r="35117" customFormat="1" x14ac:dyDescent="0.35"/>
    <row r="35118" customFormat="1" x14ac:dyDescent="0.35"/>
    <row r="35119" customFormat="1" x14ac:dyDescent="0.35"/>
    <row r="35120" customFormat="1" x14ac:dyDescent="0.35"/>
    <row r="35121" customFormat="1" x14ac:dyDescent="0.35"/>
    <row r="35122" customFormat="1" x14ac:dyDescent="0.35"/>
    <row r="35123" customFormat="1" x14ac:dyDescent="0.35"/>
    <row r="35124" customFormat="1" x14ac:dyDescent="0.35"/>
    <row r="35125" customFormat="1" x14ac:dyDescent="0.35"/>
    <row r="35126" customFormat="1" x14ac:dyDescent="0.35"/>
    <row r="35127" customFormat="1" x14ac:dyDescent="0.35"/>
    <row r="35128" customFormat="1" x14ac:dyDescent="0.35"/>
    <row r="35129" customFormat="1" x14ac:dyDescent="0.35"/>
    <row r="35130" customFormat="1" x14ac:dyDescent="0.35"/>
    <row r="35131" customFormat="1" x14ac:dyDescent="0.35"/>
    <row r="35132" customFormat="1" x14ac:dyDescent="0.35"/>
    <row r="35133" customFormat="1" x14ac:dyDescent="0.35"/>
    <row r="35134" customFormat="1" x14ac:dyDescent="0.35"/>
    <row r="35135" customFormat="1" x14ac:dyDescent="0.35"/>
    <row r="35136" customFormat="1" x14ac:dyDescent="0.35"/>
    <row r="35137" customFormat="1" x14ac:dyDescent="0.35"/>
    <row r="35138" customFormat="1" x14ac:dyDescent="0.35"/>
    <row r="35139" customFormat="1" x14ac:dyDescent="0.35"/>
    <row r="35140" customFormat="1" x14ac:dyDescent="0.35"/>
    <row r="35141" customFormat="1" x14ac:dyDescent="0.35"/>
    <row r="35142" customFormat="1" x14ac:dyDescent="0.35"/>
    <row r="35143" customFormat="1" x14ac:dyDescent="0.35"/>
    <row r="35144" customFormat="1" x14ac:dyDescent="0.35"/>
    <row r="35145" customFormat="1" x14ac:dyDescent="0.35"/>
    <row r="35146" customFormat="1" x14ac:dyDescent="0.35"/>
    <row r="35147" customFormat="1" x14ac:dyDescent="0.35"/>
    <row r="35148" customFormat="1" x14ac:dyDescent="0.35"/>
    <row r="35149" customFormat="1" x14ac:dyDescent="0.35"/>
    <row r="35150" customFormat="1" x14ac:dyDescent="0.35"/>
    <row r="35151" customFormat="1" x14ac:dyDescent="0.35"/>
    <row r="35152" customFormat="1" x14ac:dyDescent="0.35"/>
    <row r="35153" customFormat="1" x14ac:dyDescent="0.35"/>
    <row r="35154" customFormat="1" x14ac:dyDescent="0.35"/>
    <row r="35155" customFormat="1" x14ac:dyDescent="0.35"/>
    <row r="35156" customFormat="1" x14ac:dyDescent="0.35"/>
    <row r="35157" customFormat="1" x14ac:dyDescent="0.35"/>
    <row r="35158" customFormat="1" x14ac:dyDescent="0.35"/>
    <row r="35159" customFormat="1" x14ac:dyDescent="0.35"/>
    <row r="35160" customFormat="1" x14ac:dyDescent="0.35"/>
    <row r="35161" customFormat="1" x14ac:dyDescent="0.35"/>
    <row r="35162" customFormat="1" x14ac:dyDescent="0.35"/>
    <row r="35163" customFormat="1" x14ac:dyDescent="0.35"/>
    <row r="35164" customFormat="1" x14ac:dyDescent="0.35"/>
    <row r="35165" customFormat="1" x14ac:dyDescent="0.35"/>
    <row r="35166" customFormat="1" x14ac:dyDescent="0.35"/>
    <row r="35167" customFormat="1" x14ac:dyDescent="0.35"/>
    <row r="35168" customFormat="1" x14ac:dyDescent="0.35"/>
    <row r="35169" customFormat="1" x14ac:dyDescent="0.35"/>
    <row r="35170" customFormat="1" x14ac:dyDescent="0.35"/>
    <row r="35171" customFormat="1" x14ac:dyDescent="0.35"/>
    <row r="35172" customFormat="1" x14ac:dyDescent="0.35"/>
    <row r="35173" customFormat="1" x14ac:dyDescent="0.35"/>
    <row r="35174" customFormat="1" x14ac:dyDescent="0.35"/>
    <row r="35175" customFormat="1" x14ac:dyDescent="0.35"/>
    <row r="35176" customFormat="1" x14ac:dyDescent="0.35"/>
    <row r="35177" customFormat="1" x14ac:dyDescent="0.35"/>
    <row r="35178" customFormat="1" x14ac:dyDescent="0.35"/>
    <row r="35179" customFormat="1" x14ac:dyDescent="0.35"/>
    <row r="35180" customFormat="1" x14ac:dyDescent="0.35"/>
    <row r="35181" customFormat="1" x14ac:dyDescent="0.35"/>
    <row r="35182" customFormat="1" x14ac:dyDescent="0.35"/>
    <row r="35183" customFormat="1" x14ac:dyDescent="0.35"/>
    <row r="35184" customFormat="1" x14ac:dyDescent="0.35"/>
    <row r="35185" customFormat="1" x14ac:dyDescent="0.35"/>
    <row r="35186" customFormat="1" x14ac:dyDescent="0.35"/>
    <row r="35187" customFormat="1" x14ac:dyDescent="0.35"/>
    <row r="35188" customFormat="1" x14ac:dyDescent="0.35"/>
    <row r="35189" customFormat="1" x14ac:dyDescent="0.35"/>
    <row r="35190" customFormat="1" x14ac:dyDescent="0.35"/>
    <row r="35191" customFormat="1" x14ac:dyDescent="0.35"/>
    <row r="35192" customFormat="1" x14ac:dyDescent="0.35"/>
    <row r="35193" customFormat="1" x14ac:dyDescent="0.35"/>
    <row r="35194" customFormat="1" x14ac:dyDescent="0.35"/>
    <row r="35195" customFormat="1" x14ac:dyDescent="0.35"/>
    <row r="35196" customFormat="1" x14ac:dyDescent="0.35"/>
    <row r="35197" customFormat="1" x14ac:dyDescent="0.35"/>
    <row r="35198" customFormat="1" x14ac:dyDescent="0.35"/>
    <row r="35199" customFormat="1" x14ac:dyDescent="0.35"/>
    <row r="35200" customFormat="1" x14ac:dyDescent="0.35"/>
    <row r="35201" customFormat="1" x14ac:dyDescent="0.35"/>
    <row r="35202" customFormat="1" x14ac:dyDescent="0.35"/>
    <row r="35203" customFormat="1" x14ac:dyDescent="0.35"/>
    <row r="35204" customFormat="1" x14ac:dyDescent="0.35"/>
    <row r="35205" customFormat="1" x14ac:dyDescent="0.35"/>
    <row r="35206" customFormat="1" x14ac:dyDescent="0.35"/>
    <row r="35207" customFormat="1" x14ac:dyDescent="0.35"/>
    <row r="35208" customFormat="1" x14ac:dyDescent="0.35"/>
    <row r="35209" customFormat="1" x14ac:dyDescent="0.35"/>
    <row r="35210" customFormat="1" x14ac:dyDescent="0.35"/>
    <row r="35211" customFormat="1" x14ac:dyDescent="0.35"/>
    <row r="35212" customFormat="1" x14ac:dyDescent="0.35"/>
    <row r="35213" customFormat="1" x14ac:dyDescent="0.35"/>
    <row r="35214" customFormat="1" x14ac:dyDescent="0.35"/>
    <row r="35215" customFormat="1" x14ac:dyDescent="0.35"/>
    <row r="35216" customFormat="1" x14ac:dyDescent="0.35"/>
    <row r="35217" customFormat="1" x14ac:dyDescent="0.35"/>
    <row r="35218" customFormat="1" x14ac:dyDescent="0.35"/>
    <row r="35219" customFormat="1" x14ac:dyDescent="0.35"/>
    <row r="35220" customFormat="1" x14ac:dyDescent="0.35"/>
    <row r="35221" customFormat="1" x14ac:dyDescent="0.35"/>
    <row r="35222" customFormat="1" x14ac:dyDescent="0.35"/>
    <row r="35223" customFormat="1" x14ac:dyDescent="0.35"/>
    <row r="35224" customFormat="1" x14ac:dyDescent="0.35"/>
    <row r="35225" customFormat="1" x14ac:dyDescent="0.35"/>
    <row r="35226" customFormat="1" x14ac:dyDescent="0.35"/>
    <row r="35227" customFormat="1" x14ac:dyDescent="0.35"/>
    <row r="35228" customFormat="1" x14ac:dyDescent="0.35"/>
    <row r="35229" customFormat="1" x14ac:dyDescent="0.35"/>
    <row r="35230" customFormat="1" x14ac:dyDescent="0.35"/>
    <row r="35231" customFormat="1" x14ac:dyDescent="0.35"/>
    <row r="35232" customFormat="1" x14ac:dyDescent="0.35"/>
    <row r="35233" customFormat="1" x14ac:dyDescent="0.35"/>
    <row r="35234" customFormat="1" x14ac:dyDescent="0.35"/>
    <row r="35235" customFormat="1" x14ac:dyDescent="0.35"/>
    <row r="35236" customFormat="1" x14ac:dyDescent="0.35"/>
    <row r="35237" customFormat="1" x14ac:dyDescent="0.35"/>
    <row r="35238" customFormat="1" x14ac:dyDescent="0.35"/>
    <row r="35239" customFormat="1" x14ac:dyDescent="0.35"/>
    <row r="35240" customFormat="1" x14ac:dyDescent="0.35"/>
    <row r="35241" customFormat="1" x14ac:dyDescent="0.35"/>
    <row r="35242" customFormat="1" x14ac:dyDescent="0.35"/>
    <row r="35243" customFormat="1" x14ac:dyDescent="0.35"/>
    <row r="35244" customFormat="1" x14ac:dyDescent="0.35"/>
    <row r="35245" customFormat="1" x14ac:dyDescent="0.35"/>
    <row r="35246" customFormat="1" x14ac:dyDescent="0.35"/>
    <row r="35247" customFormat="1" x14ac:dyDescent="0.35"/>
    <row r="35248" customFormat="1" x14ac:dyDescent="0.35"/>
    <row r="35249" customFormat="1" x14ac:dyDescent="0.35"/>
    <row r="35250" customFormat="1" x14ac:dyDescent="0.35"/>
    <row r="35251" customFormat="1" x14ac:dyDescent="0.35"/>
    <row r="35252" customFormat="1" x14ac:dyDescent="0.35"/>
    <row r="35253" customFormat="1" x14ac:dyDescent="0.35"/>
    <row r="35254" customFormat="1" x14ac:dyDescent="0.35"/>
    <row r="35255" customFormat="1" x14ac:dyDescent="0.35"/>
    <row r="35256" customFormat="1" x14ac:dyDescent="0.35"/>
    <row r="35257" customFormat="1" x14ac:dyDescent="0.35"/>
    <row r="35258" customFormat="1" x14ac:dyDescent="0.35"/>
    <row r="35259" customFormat="1" x14ac:dyDescent="0.35"/>
    <row r="35260" customFormat="1" x14ac:dyDescent="0.35"/>
    <row r="35261" customFormat="1" x14ac:dyDescent="0.35"/>
    <row r="35262" customFormat="1" x14ac:dyDescent="0.35"/>
    <row r="35263" customFormat="1" x14ac:dyDescent="0.35"/>
    <row r="35264" customFormat="1" x14ac:dyDescent="0.35"/>
    <row r="35265" customFormat="1" x14ac:dyDescent="0.35"/>
    <row r="35266" customFormat="1" x14ac:dyDescent="0.35"/>
    <row r="35267" customFormat="1" x14ac:dyDescent="0.35"/>
    <row r="35268" customFormat="1" x14ac:dyDescent="0.35"/>
    <row r="35269" customFormat="1" x14ac:dyDescent="0.35"/>
    <row r="35270" customFormat="1" x14ac:dyDescent="0.35"/>
    <row r="35271" customFormat="1" x14ac:dyDescent="0.35"/>
    <row r="35272" customFormat="1" x14ac:dyDescent="0.35"/>
    <row r="35273" customFormat="1" x14ac:dyDescent="0.35"/>
    <row r="35274" customFormat="1" x14ac:dyDescent="0.35"/>
    <row r="35275" customFormat="1" x14ac:dyDescent="0.35"/>
    <row r="35276" customFormat="1" x14ac:dyDescent="0.35"/>
    <row r="35277" customFormat="1" x14ac:dyDescent="0.35"/>
    <row r="35278" customFormat="1" x14ac:dyDescent="0.35"/>
    <row r="35279" customFormat="1" x14ac:dyDescent="0.35"/>
    <row r="35280" customFormat="1" x14ac:dyDescent="0.35"/>
    <row r="35281" customFormat="1" x14ac:dyDescent="0.35"/>
    <row r="35282" customFormat="1" x14ac:dyDescent="0.35"/>
    <row r="35283" customFormat="1" x14ac:dyDescent="0.35"/>
    <row r="35284" customFormat="1" x14ac:dyDescent="0.35"/>
    <row r="35285" customFormat="1" x14ac:dyDescent="0.35"/>
    <row r="35286" customFormat="1" x14ac:dyDescent="0.35"/>
    <row r="35287" customFormat="1" x14ac:dyDescent="0.35"/>
    <row r="35288" customFormat="1" x14ac:dyDescent="0.35"/>
    <row r="35289" customFormat="1" x14ac:dyDescent="0.35"/>
    <row r="35290" customFormat="1" x14ac:dyDescent="0.35"/>
    <row r="35291" customFormat="1" x14ac:dyDescent="0.35"/>
    <row r="35292" customFormat="1" x14ac:dyDescent="0.35"/>
    <row r="35293" customFormat="1" x14ac:dyDescent="0.35"/>
    <row r="35294" customFormat="1" x14ac:dyDescent="0.35"/>
    <row r="35295" customFormat="1" x14ac:dyDescent="0.35"/>
    <row r="35296" customFormat="1" x14ac:dyDescent="0.35"/>
    <row r="35297" customFormat="1" x14ac:dyDescent="0.35"/>
    <row r="35298" customFormat="1" x14ac:dyDescent="0.35"/>
    <row r="35299" customFormat="1" x14ac:dyDescent="0.35"/>
    <row r="35300" customFormat="1" x14ac:dyDescent="0.35"/>
    <row r="35301" customFormat="1" x14ac:dyDescent="0.35"/>
    <row r="35302" customFormat="1" x14ac:dyDescent="0.35"/>
    <row r="35303" customFormat="1" x14ac:dyDescent="0.35"/>
    <row r="35304" customFormat="1" x14ac:dyDescent="0.35"/>
    <row r="35305" customFormat="1" x14ac:dyDescent="0.35"/>
    <row r="35306" customFormat="1" x14ac:dyDescent="0.35"/>
    <row r="35307" customFormat="1" x14ac:dyDescent="0.35"/>
    <row r="35308" customFormat="1" x14ac:dyDescent="0.35"/>
    <row r="35309" customFormat="1" x14ac:dyDescent="0.35"/>
    <row r="35310" customFormat="1" x14ac:dyDescent="0.35"/>
    <row r="35311" customFormat="1" x14ac:dyDescent="0.35"/>
    <row r="35312" customFormat="1" x14ac:dyDescent="0.35"/>
    <row r="35313" customFormat="1" x14ac:dyDescent="0.35"/>
    <row r="35314" customFormat="1" x14ac:dyDescent="0.35"/>
    <row r="35315" customFormat="1" x14ac:dyDescent="0.35"/>
    <row r="35316" customFormat="1" x14ac:dyDescent="0.35"/>
    <row r="35317" customFormat="1" x14ac:dyDescent="0.35"/>
    <row r="35318" customFormat="1" x14ac:dyDescent="0.35"/>
    <row r="35319" customFormat="1" x14ac:dyDescent="0.35"/>
    <row r="35320" customFormat="1" x14ac:dyDescent="0.35"/>
    <row r="35321" customFormat="1" x14ac:dyDescent="0.35"/>
    <row r="35322" customFormat="1" x14ac:dyDescent="0.35"/>
    <row r="35323" customFormat="1" x14ac:dyDescent="0.35"/>
    <row r="35324" customFormat="1" x14ac:dyDescent="0.35"/>
    <row r="35325" customFormat="1" x14ac:dyDescent="0.35"/>
    <row r="35326" customFormat="1" x14ac:dyDescent="0.35"/>
    <row r="35327" customFormat="1" x14ac:dyDescent="0.35"/>
    <row r="35328" customFormat="1" x14ac:dyDescent="0.35"/>
    <row r="35329" customFormat="1" x14ac:dyDescent="0.35"/>
    <row r="35330" customFormat="1" x14ac:dyDescent="0.35"/>
    <row r="35331" customFormat="1" x14ac:dyDescent="0.35"/>
    <row r="35332" customFormat="1" x14ac:dyDescent="0.35"/>
    <row r="35333" customFormat="1" x14ac:dyDescent="0.35"/>
    <row r="35334" customFormat="1" x14ac:dyDescent="0.35"/>
    <row r="35335" customFormat="1" x14ac:dyDescent="0.35"/>
    <row r="35336" customFormat="1" x14ac:dyDescent="0.35"/>
    <row r="35337" customFormat="1" x14ac:dyDescent="0.35"/>
    <row r="35338" customFormat="1" x14ac:dyDescent="0.35"/>
    <row r="35339" customFormat="1" x14ac:dyDescent="0.35"/>
    <row r="35340" customFormat="1" x14ac:dyDescent="0.35"/>
    <row r="35341" customFormat="1" x14ac:dyDescent="0.35"/>
    <row r="35342" customFormat="1" x14ac:dyDescent="0.35"/>
    <row r="35343" customFormat="1" x14ac:dyDescent="0.35"/>
    <row r="35344" customFormat="1" x14ac:dyDescent="0.35"/>
    <row r="35345" customFormat="1" x14ac:dyDescent="0.35"/>
    <row r="35346" customFormat="1" x14ac:dyDescent="0.35"/>
    <row r="35347" customFormat="1" x14ac:dyDescent="0.35"/>
    <row r="35348" customFormat="1" x14ac:dyDescent="0.35"/>
    <row r="35349" customFormat="1" x14ac:dyDescent="0.35"/>
    <row r="35350" customFormat="1" x14ac:dyDescent="0.35"/>
    <row r="35351" customFormat="1" x14ac:dyDescent="0.35"/>
    <row r="35352" customFormat="1" x14ac:dyDescent="0.35"/>
    <row r="35353" customFormat="1" x14ac:dyDescent="0.35"/>
    <row r="35354" customFormat="1" x14ac:dyDescent="0.35"/>
    <row r="35355" customFormat="1" x14ac:dyDescent="0.35"/>
    <row r="35356" customFormat="1" x14ac:dyDescent="0.35"/>
    <row r="35357" customFormat="1" x14ac:dyDescent="0.35"/>
    <row r="35358" customFormat="1" x14ac:dyDescent="0.35"/>
    <row r="35359" customFormat="1" x14ac:dyDescent="0.35"/>
    <row r="35360" customFormat="1" x14ac:dyDescent="0.35"/>
    <row r="35361" customFormat="1" x14ac:dyDescent="0.35"/>
    <row r="35362" customFormat="1" x14ac:dyDescent="0.35"/>
    <row r="35363" customFormat="1" x14ac:dyDescent="0.35"/>
    <row r="35364" customFormat="1" x14ac:dyDescent="0.35"/>
    <row r="35365" customFormat="1" x14ac:dyDescent="0.35"/>
    <row r="35366" customFormat="1" x14ac:dyDescent="0.35"/>
    <row r="35367" customFormat="1" x14ac:dyDescent="0.35"/>
    <row r="35368" customFormat="1" x14ac:dyDescent="0.35"/>
    <row r="35369" customFormat="1" x14ac:dyDescent="0.35"/>
    <row r="35370" customFormat="1" x14ac:dyDescent="0.35"/>
    <row r="35371" customFormat="1" x14ac:dyDescent="0.35"/>
    <row r="35372" customFormat="1" x14ac:dyDescent="0.35"/>
    <row r="35373" customFormat="1" x14ac:dyDescent="0.35"/>
    <row r="35374" customFormat="1" x14ac:dyDescent="0.35"/>
    <row r="35375" customFormat="1" x14ac:dyDescent="0.35"/>
    <row r="35376" customFormat="1" x14ac:dyDescent="0.35"/>
    <row r="35377" customFormat="1" x14ac:dyDescent="0.35"/>
    <row r="35378" customFormat="1" x14ac:dyDescent="0.35"/>
    <row r="35379" customFormat="1" x14ac:dyDescent="0.35"/>
    <row r="35380" customFormat="1" x14ac:dyDescent="0.35"/>
    <row r="35381" customFormat="1" x14ac:dyDescent="0.35"/>
    <row r="35382" customFormat="1" x14ac:dyDescent="0.35"/>
    <row r="35383" customFormat="1" x14ac:dyDescent="0.35"/>
    <row r="35384" customFormat="1" x14ac:dyDescent="0.35"/>
    <row r="35385" customFormat="1" x14ac:dyDescent="0.35"/>
    <row r="35386" customFormat="1" x14ac:dyDescent="0.35"/>
    <row r="35387" customFormat="1" x14ac:dyDescent="0.35"/>
    <row r="35388" customFormat="1" x14ac:dyDescent="0.35"/>
    <row r="35389" customFormat="1" x14ac:dyDescent="0.35"/>
    <row r="35390" customFormat="1" x14ac:dyDescent="0.35"/>
    <row r="35391" customFormat="1" x14ac:dyDescent="0.35"/>
    <row r="35392" customFormat="1" x14ac:dyDescent="0.35"/>
    <row r="35393" customFormat="1" x14ac:dyDescent="0.35"/>
    <row r="35394" customFormat="1" x14ac:dyDescent="0.35"/>
    <row r="35395" customFormat="1" x14ac:dyDescent="0.35"/>
    <row r="35396" customFormat="1" x14ac:dyDescent="0.35"/>
    <row r="35397" customFormat="1" x14ac:dyDescent="0.35"/>
    <row r="35398" customFormat="1" x14ac:dyDescent="0.35"/>
    <row r="35399" customFormat="1" x14ac:dyDescent="0.35"/>
    <row r="35400" customFormat="1" x14ac:dyDescent="0.35"/>
    <row r="35401" customFormat="1" x14ac:dyDescent="0.35"/>
    <row r="35402" customFormat="1" x14ac:dyDescent="0.35"/>
    <row r="35403" customFormat="1" x14ac:dyDescent="0.35"/>
    <row r="35404" customFormat="1" x14ac:dyDescent="0.35"/>
    <row r="35405" customFormat="1" x14ac:dyDescent="0.35"/>
    <row r="35406" customFormat="1" x14ac:dyDescent="0.35"/>
    <row r="35407" customFormat="1" x14ac:dyDescent="0.35"/>
    <row r="35408" customFormat="1" x14ac:dyDescent="0.35"/>
    <row r="35409" customFormat="1" x14ac:dyDescent="0.35"/>
    <row r="35410" customFormat="1" x14ac:dyDescent="0.35"/>
    <row r="35411" customFormat="1" x14ac:dyDescent="0.35"/>
    <row r="35412" customFormat="1" x14ac:dyDescent="0.35"/>
    <row r="35413" customFormat="1" x14ac:dyDescent="0.35"/>
    <row r="35414" customFormat="1" x14ac:dyDescent="0.35"/>
    <row r="35415" customFormat="1" x14ac:dyDescent="0.35"/>
    <row r="35416" customFormat="1" x14ac:dyDescent="0.35"/>
    <row r="35417" customFormat="1" x14ac:dyDescent="0.35"/>
    <row r="35418" customFormat="1" x14ac:dyDescent="0.35"/>
    <row r="35419" customFormat="1" x14ac:dyDescent="0.35"/>
    <row r="35420" customFormat="1" x14ac:dyDescent="0.35"/>
    <row r="35421" customFormat="1" x14ac:dyDescent="0.35"/>
    <row r="35422" customFormat="1" x14ac:dyDescent="0.35"/>
    <row r="35423" customFormat="1" x14ac:dyDescent="0.35"/>
    <row r="35424" customFormat="1" x14ac:dyDescent="0.35"/>
    <row r="35425" customFormat="1" x14ac:dyDescent="0.35"/>
    <row r="35426" customFormat="1" x14ac:dyDescent="0.35"/>
    <row r="35427" customFormat="1" x14ac:dyDescent="0.35"/>
    <row r="35428" customFormat="1" x14ac:dyDescent="0.35"/>
    <row r="35429" customFormat="1" x14ac:dyDescent="0.35"/>
    <row r="35430" customFormat="1" x14ac:dyDescent="0.35"/>
    <row r="35431" customFormat="1" x14ac:dyDescent="0.35"/>
    <row r="35432" customFormat="1" x14ac:dyDescent="0.35"/>
    <row r="35433" customFormat="1" x14ac:dyDescent="0.35"/>
    <row r="35434" customFormat="1" x14ac:dyDescent="0.35"/>
    <row r="35435" customFormat="1" x14ac:dyDescent="0.35"/>
    <row r="35436" customFormat="1" x14ac:dyDescent="0.35"/>
    <row r="35437" customFormat="1" x14ac:dyDescent="0.35"/>
    <row r="35438" customFormat="1" x14ac:dyDescent="0.35"/>
    <row r="35439" customFormat="1" x14ac:dyDescent="0.35"/>
    <row r="35440" customFormat="1" x14ac:dyDescent="0.35"/>
    <row r="35441" customFormat="1" x14ac:dyDescent="0.35"/>
    <row r="35442" customFormat="1" x14ac:dyDescent="0.35"/>
    <row r="35443" customFormat="1" x14ac:dyDescent="0.35"/>
    <row r="35444" customFormat="1" x14ac:dyDescent="0.35"/>
    <row r="35445" customFormat="1" x14ac:dyDescent="0.35"/>
    <row r="35446" customFormat="1" x14ac:dyDescent="0.35"/>
    <row r="35447" customFormat="1" x14ac:dyDescent="0.35"/>
    <row r="35448" customFormat="1" x14ac:dyDescent="0.35"/>
    <row r="35449" customFormat="1" x14ac:dyDescent="0.35"/>
    <row r="35450" customFormat="1" x14ac:dyDescent="0.35"/>
    <row r="35451" customFormat="1" x14ac:dyDescent="0.35"/>
    <row r="35452" customFormat="1" x14ac:dyDescent="0.35"/>
    <row r="35453" customFormat="1" x14ac:dyDescent="0.35"/>
    <row r="35454" customFormat="1" x14ac:dyDescent="0.35"/>
    <row r="35455" customFormat="1" x14ac:dyDescent="0.35"/>
    <row r="35456" customFormat="1" x14ac:dyDescent="0.35"/>
    <row r="35457" customFormat="1" x14ac:dyDescent="0.35"/>
    <row r="35458" customFormat="1" x14ac:dyDescent="0.35"/>
    <row r="35459" customFormat="1" x14ac:dyDescent="0.35"/>
    <row r="35460" customFormat="1" x14ac:dyDescent="0.35"/>
    <row r="35461" customFormat="1" x14ac:dyDescent="0.35"/>
    <row r="35462" customFormat="1" x14ac:dyDescent="0.35"/>
    <row r="35463" customFormat="1" x14ac:dyDescent="0.35"/>
    <row r="35464" customFormat="1" x14ac:dyDescent="0.35"/>
    <row r="35465" customFormat="1" x14ac:dyDescent="0.35"/>
    <row r="35466" customFormat="1" x14ac:dyDescent="0.35"/>
    <row r="35467" customFormat="1" x14ac:dyDescent="0.35"/>
    <row r="35468" customFormat="1" x14ac:dyDescent="0.35"/>
    <row r="35469" customFormat="1" x14ac:dyDescent="0.35"/>
    <row r="35470" customFormat="1" x14ac:dyDescent="0.35"/>
    <row r="35471" customFormat="1" x14ac:dyDescent="0.35"/>
    <row r="35472" customFormat="1" x14ac:dyDescent="0.35"/>
    <row r="35473" customFormat="1" x14ac:dyDescent="0.35"/>
    <row r="35474" customFormat="1" x14ac:dyDescent="0.35"/>
    <row r="35475" customFormat="1" x14ac:dyDescent="0.35"/>
    <row r="35476" customFormat="1" x14ac:dyDescent="0.35"/>
    <row r="35477" customFormat="1" x14ac:dyDescent="0.35"/>
    <row r="35478" customFormat="1" x14ac:dyDescent="0.35"/>
    <row r="35479" customFormat="1" x14ac:dyDescent="0.35"/>
    <row r="35480" customFormat="1" x14ac:dyDescent="0.35"/>
    <row r="35481" customFormat="1" x14ac:dyDescent="0.35"/>
    <row r="35482" customFormat="1" x14ac:dyDescent="0.35"/>
    <row r="35483" customFormat="1" x14ac:dyDescent="0.35"/>
    <row r="35484" customFormat="1" x14ac:dyDescent="0.35"/>
    <row r="35485" customFormat="1" x14ac:dyDescent="0.35"/>
    <row r="35486" customFormat="1" x14ac:dyDescent="0.35"/>
    <row r="35487" customFormat="1" x14ac:dyDescent="0.35"/>
    <row r="35488" customFormat="1" x14ac:dyDescent="0.35"/>
    <row r="35489" customFormat="1" x14ac:dyDescent="0.35"/>
    <row r="35490" customFormat="1" x14ac:dyDescent="0.35"/>
    <row r="35491" customFormat="1" x14ac:dyDescent="0.35"/>
    <row r="35492" customFormat="1" x14ac:dyDescent="0.35"/>
    <row r="35493" customFormat="1" x14ac:dyDescent="0.35"/>
    <row r="35494" customFormat="1" x14ac:dyDescent="0.35"/>
    <row r="35495" customFormat="1" x14ac:dyDescent="0.35"/>
    <row r="35496" customFormat="1" x14ac:dyDescent="0.35"/>
    <row r="35497" customFormat="1" x14ac:dyDescent="0.35"/>
    <row r="35498" customFormat="1" x14ac:dyDescent="0.35"/>
    <row r="35499" customFormat="1" x14ac:dyDescent="0.35"/>
    <row r="35500" customFormat="1" x14ac:dyDescent="0.35"/>
    <row r="35501" customFormat="1" x14ac:dyDescent="0.35"/>
    <row r="35502" customFormat="1" x14ac:dyDescent="0.35"/>
    <row r="35503" customFormat="1" x14ac:dyDescent="0.35"/>
    <row r="35504" customFormat="1" x14ac:dyDescent="0.35"/>
    <row r="35505" customFormat="1" x14ac:dyDescent="0.35"/>
    <row r="35506" customFormat="1" x14ac:dyDescent="0.35"/>
    <row r="35507" customFormat="1" x14ac:dyDescent="0.35"/>
    <row r="35508" customFormat="1" x14ac:dyDescent="0.35"/>
    <row r="35509" customFormat="1" x14ac:dyDescent="0.35"/>
    <row r="35510" customFormat="1" x14ac:dyDescent="0.35"/>
    <row r="35511" customFormat="1" x14ac:dyDescent="0.35"/>
    <row r="35512" customFormat="1" x14ac:dyDescent="0.35"/>
    <row r="35513" customFormat="1" x14ac:dyDescent="0.35"/>
    <row r="35514" customFormat="1" x14ac:dyDescent="0.35"/>
    <row r="35515" customFormat="1" x14ac:dyDescent="0.35"/>
    <row r="35516" customFormat="1" x14ac:dyDescent="0.35"/>
    <row r="35517" customFormat="1" x14ac:dyDescent="0.35"/>
    <row r="35518" customFormat="1" x14ac:dyDescent="0.35"/>
    <row r="35519" customFormat="1" x14ac:dyDescent="0.35"/>
    <row r="35520" customFormat="1" x14ac:dyDescent="0.35"/>
    <row r="35521" customFormat="1" x14ac:dyDescent="0.35"/>
    <row r="35522" customFormat="1" x14ac:dyDescent="0.35"/>
    <row r="35523" customFormat="1" x14ac:dyDescent="0.35"/>
    <row r="35524" customFormat="1" x14ac:dyDescent="0.35"/>
    <row r="35525" customFormat="1" x14ac:dyDescent="0.35"/>
    <row r="35526" customFormat="1" x14ac:dyDescent="0.35"/>
    <row r="35527" customFormat="1" x14ac:dyDescent="0.35"/>
    <row r="35528" customFormat="1" x14ac:dyDescent="0.35"/>
    <row r="35529" customFormat="1" x14ac:dyDescent="0.35"/>
    <row r="35530" customFormat="1" x14ac:dyDescent="0.35"/>
    <row r="35531" customFormat="1" x14ac:dyDescent="0.35"/>
    <row r="35532" customFormat="1" x14ac:dyDescent="0.35"/>
    <row r="35533" customFormat="1" x14ac:dyDescent="0.35"/>
    <row r="35534" customFormat="1" x14ac:dyDescent="0.35"/>
    <row r="35535" customFormat="1" x14ac:dyDescent="0.35"/>
    <row r="35536" customFormat="1" x14ac:dyDescent="0.35"/>
    <row r="35537" customFormat="1" x14ac:dyDescent="0.35"/>
    <row r="35538" customFormat="1" x14ac:dyDescent="0.35"/>
    <row r="35539" customFormat="1" x14ac:dyDescent="0.35"/>
    <row r="35540" customFormat="1" x14ac:dyDescent="0.35"/>
    <row r="35541" customFormat="1" x14ac:dyDescent="0.35"/>
    <row r="35542" customFormat="1" x14ac:dyDescent="0.35"/>
    <row r="35543" customFormat="1" x14ac:dyDescent="0.35"/>
    <row r="35544" customFormat="1" x14ac:dyDescent="0.35"/>
    <row r="35545" customFormat="1" x14ac:dyDescent="0.35"/>
    <row r="35546" customFormat="1" x14ac:dyDescent="0.35"/>
    <row r="35547" customFormat="1" x14ac:dyDescent="0.35"/>
    <row r="35548" customFormat="1" x14ac:dyDescent="0.35"/>
    <row r="35549" customFormat="1" x14ac:dyDescent="0.35"/>
    <row r="35550" customFormat="1" x14ac:dyDescent="0.35"/>
    <row r="35551" customFormat="1" x14ac:dyDescent="0.35"/>
    <row r="35552" customFormat="1" x14ac:dyDescent="0.35"/>
    <row r="35553" customFormat="1" x14ac:dyDescent="0.35"/>
    <row r="35554" customFormat="1" x14ac:dyDescent="0.35"/>
    <row r="35555" customFormat="1" x14ac:dyDescent="0.35"/>
    <row r="35556" customFormat="1" x14ac:dyDescent="0.35"/>
    <row r="35557" customFormat="1" x14ac:dyDescent="0.35"/>
    <row r="35558" customFormat="1" x14ac:dyDescent="0.35"/>
    <row r="35559" customFormat="1" x14ac:dyDescent="0.35"/>
    <row r="35560" customFormat="1" x14ac:dyDescent="0.35"/>
    <row r="35561" customFormat="1" x14ac:dyDescent="0.35"/>
    <row r="35562" customFormat="1" x14ac:dyDescent="0.35"/>
    <row r="35563" customFormat="1" x14ac:dyDescent="0.35"/>
    <row r="35564" customFormat="1" x14ac:dyDescent="0.35"/>
    <row r="35565" customFormat="1" x14ac:dyDescent="0.35"/>
    <row r="35566" customFormat="1" x14ac:dyDescent="0.35"/>
    <row r="35567" customFormat="1" x14ac:dyDescent="0.35"/>
    <row r="35568" customFormat="1" x14ac:dyDescent="0.35"/>
    <row r="35569" customFormat="1" x14ac:dyDescent="0.35"/>
    <row r="35570" customFormat="1" x14ac:dyDescent="0.35"/>
    <row r="35571" customFormat="1" x14ac:dyDescent="0.35"/>
    <row r="35572" customFormat="1" x14ac:dyDescent="0.35"/>
    <row r="35573" customFormat="1" x14ac:dyDescent="0.35"/>
    <row r="35574" customFormat="1" x14ac:dyDescent="0.35"/>
    <row r="35575" customFormat="1" x14ac:dyDescent="0.35"/>
    <row r="35576" customFormat="1" x14ac:dyDescent="0.35"/>
    <row r="35577" customFormat="1" x14ac:dyDescent="0.35"/>
    <row r="35578" customFormat="1" x14ac:dyDescent="0.35"/>
    <row r="35579" customFormat="1" x14ac:dyDescent="0.35"/>
    <row r="35580" customFormat="1" x14ac:dyDescent="0.35"/>
    <row r="35581" customFormat="1" x14ac:dyDescent="0.35"/>
    <row r="35582" customFormat="1" x14ac:dyDescent="0.35"/>
    <row r="35583" customFormat="1" x14ac:dyDescent="0.35"/>
    <row r="35584" customFormat="1" x14ac:dyDescent="0.35"/>
    <row r="35585" customFormat="1" x14ac:dyDescent="0.35"/>
    <row r="35586" customFormat="1" x14ac:dyDescent="0.35"/>
    <row r="35587" customFormat="1" x14ac:dyDescent="0.35"/>
    <row r="35588" customFormat="1" x14ac:dyDescent="0.35"/>
    <row r="35589" customFormat="1" x14ac:dyDescent="0.35"/>
    <row r="35590" customFormat="1" x14ac:dyDescent="0.35"/>
    <row r="35591" customFormat="1" x14ac:dyDescent="0.35"/>
    <row r="35592" customFormat="1" x14ac:dyDescent="0.35"/>
    <row r="35593" customFormat="1" x14ac:dyDescent="0.35"/>
    <row r="35594" customFormat="1" x14ac:dyDescent="0.35"/>
    <row r="35595" customFormat="1" x14ac:dyDescent="0.35"/>
    <row r="35596" customFormat="1" x14ac:dyDescent="0.35"/>
    <row r="35597" customFormat="1" x14ac:dyDescent="0.35"/>
    <row r="35598" customFormat="1" x14ac:dyDescent="0.35"/>
    <row r="35599" customFormat="1" x14ac:dyDescent="0.35"/>
    <row r="35600" customFormat="1" x14ac:dyDescent="0.35"/>
    <row r="35601" customFormat="1" x14ac:dyDescent="0.35"/>
    <row r="35602" customFormat="1" x14ac:dyDescent="0.35"/>
    <row r="35603" customFormat="1" x14ac:dyDescent="0.35"/>
    <row r="35604" customFormat="1" x14ac:dyDescent="0.35"/>
    <row r="35605" customFormat="1" x14ac:dyDescent="0.35"/>
    <row r="35606" customFormat="1" x14ac:dyDescent="0.35"/>
    <row r="35607" customFormat="1" x14ac:dyDescent="0.35"/>
    <row r="35608" customFormat="1" x14ac:dyDescent="0.35"/>
    <row r="35609" customFormat="1" x14ac:dyDescent="0.35"/>
    <row r="35610" customFormat="1" x14ac:dyDescent="0.35"/>
    <row r="35611" customFormat="1" x14ac:dyDescent="0.35"/>
    <row r="35612" customFormat="1" x14ac:dyDescent="0.35"/>
    <row r="35613" customFormat="1" x14ac:dyDescent="0.35"/>
    <row r="35614" customFormat="1" x14ac:dyDescent="0.35"/>
    <row r="35615" customFormat="1" x14ac:dyDescent="0.35"/>
    <row r="35616" customFormat="1" x14ac:dyDescent="0.35"/>
    <row r="35617" customFormat="1" x14ac:dyDescent="0.35"/>
    <row r="35618" customFormat="1" x14ac:dyDescent="0.35"/>
    <row r="35619" customFormat="1" x14ac:dyDescent="0.35"/>
    <row r="35620" customFormat="1" x14ac:dyDescent="0.35"/>
    <row r="35621" customFormat="1" x14ac:dyDescent="0.35"/>
    <row r="35622" customFormat="1" x14ac:dyDescent="0.35"/>
    <row r="35623" customFormat="1" x14ac:dyDescent="0.35"/>
    <row r="35624" customFormat="1" x14ac:dyDescent="0.35"/>
    <row r="35625" customFormat="1" x14ac:dyDescent="0.35"/>
    <row r="35626" customFormat="1" x14ac:dyDescent="0.35"/>
    <row r="35627" customFormat="1" x14ac:dyDescent="0.35"/>
    <row r="35628" customFormat="1" x14ac:dyDescent="0.35"/>
    <row r="35629" customFormat="1" x14ac:dyDescent="0.35"/>
    <row r="35630" customFormat="1" x14ac:dyDescent="0.35"/>
    <row r="35631" customFormat="1" x14ac:dyDescent="0.35"/>
    <row r="35632" customFormat="1" x14ac:dyDescent="0.35"/>
    <row r="35633" customFormat="1" x14ac:dyDescent="0.35"/>
    <row r="35634" customFormat="1" x14ac:dyDescent="0.35"/>
    <row r="35635" customFormat="1" x14ac:dyDescent="0.35"/>
    <row r="35636" customFormat="1" x14ac:dyDescent="0.35"/>
    <row r="35637" customFormat="1" x14ac:dyDescent="0.35"/>
    <row r="35638" customFormat="1" x14ac:dyDescent="0.35"/>
    <row r="35639" customFormat="1" x14ac:dyDescent="0.35"/>
    <row r="35640" customFormat="1" x14ac:dyDescent="0.35"/>
    <row r="35641" customFormat="1" x14ac:dyDescent="0.35"/>
    <row r="35642" customFormat="1" x14ac:dyDescent="0.35"/>
    <row r="35643" customFormat="1" x14ac:dyDescent="0.35"/>
    <row r="35644" customFormat="1" x14ac:dyDescent="0.35"/>
    <row r="35645" customFormat="1" x14ac:dyDescent="0.35"/>
    <row r="35646" customFormat="1" x14ac:dyDescent="0.35"/>
    <row r="35647" customFormat="1" x14ac:dyDescent="0.35"/>
    <row r="35648" customFormat="1" x14ac:dyDescent="0.35"/>
    <row r="35649" customFormat="1" x14ac:dyDescent="0.35"/>
    <row r="35650" customFormat="1" x14ac:dyDescent="0.35"/>
    <row r="35651" customFormat="1" x14ac:dyDescent="0.35"/>
    <row r="35652" customFormat="1" x14ac:dyDescent="0.35"/>
    <row r="35653" customFormat="1" x14ac:dyDescent="0.35"/>
    <row r="35654" customFormat="1" x14ac:dyDescent="0.35"/>
    <row r="35655" customFormat="1" x14ac:dyDescent="0.35"/>
    <row r="35656" customFormat="1" x14ac:dyDescent="0.35"/>
    <row r="35657" customFormat="1" x14ac:dyDescent="0.35"/>
    <row r="35658" customFormat="1" x14ac:dyDescent="0.35"/>
    <row r="35659" customFormat="1" x14ac:dyDescent="0.35"/>
    <row r="35660" customFormat="1" x14ac:dyDescent="0.35"/>
    <row r="35661" customFormat="1" x14ac:dyDescent="0.35"/>
    <row r="35662" customFormat="1" x14ac:dyDescent="0.35"/>
    <row r="35663" customFormat="1" x14ac:dyDescent="0.35"/>
    <row r="35664" customFormat="1" x14ac:dyDescent="0.35"/>
    <row r="35665" customFormat="1" x14ac:dyDescent="0.35"/>
    <row r="35666" customFormat="1" x14ac:dyDescent="0.35"/>
    <row r="35667" customFormat="1" x14ac:dyDescent="0.35"/>
    <row r="35668" customFormat="1" x14ac:dyDescent="0.35"/>
    <row r="35669" customFormat="1" x14ac:dyDescent="0.35"/>
    <row r="35670" customFormat="1" x14ac:dyDescent="0.35"/>
    <row r="35671" customFormat="1" x14ac:dyDescent="0.35"/>
    <row r="35672" customFormat="1" x14ac:dyDescent="0.35"/>
    <row r="35673" customFormat="1" x14ac:dyDescent="0.35"/>
    <row r="35674" customFormat="1" x14ac:dyDescent="0.35"/>
    <row r="35675" customFormat="1" x14ac:dyDescent="0.35"/>
    <row r="35676" customFormat="1" x14ac:dyDescent="0.35"/>
    <row r="35677" customFormat="1" x14ac:dyDescent="0.35"/>
    <row r="35678" customFormat="1" x14ac:dyDescent="0.35"/>
    <row r="35679" customFormat="1" x14ac:dyDescent="0.35"/>
    <row r="35680" customFormat="1" x14ac:dyDescent="0.35"/>
    <row r="35681" customFormat="1" x14ac:dyDescent="0.35"/>
    <row r="35682" customFormat="1" x14ac:dyDescent="0.35"/>
    <row r="35683" customFormat="1" x14ac:dyDescent="0.35"/>
    <row r="35684" customFormat="1" x14ac:dyDescent="0.35"/>
    <row r="35685" customFormat="1" x14ac:dyDescent="0.35"/>
    <row r="35686" customFormat="1" x14ac:dyDescent="0.35"/>
    <row r="35687" customFormat="1" x14ac:dyDescent="0.35"/>
    <row r="35688" customFormat="1" x14ac:dyDescent="0.35"/>
    <row r="35689" customFormat="1" x14ac:dyDescent="0.35"/>
    <row r="35690" customFormat="1" x14ac:dyDescent="0.35"/>
    <row r="35691" customFormat="1" x14ac:dyDescent="0.35"/>
    <row r="35692" customFormat="1" x14ac:dyDescent="0.35"/>
    <row r="35693" customFormat="1" x14ac:dyDescent="0.35"/>
    <row r="35694" customFormat="1" x14ac:dyDescent="0.35"/>
    <row r="35695" customFormat="1" x14ac:dyDescent="0.35"/>
    <row r="35696" customFormat="1" x14ac:dyDescent="0.35"/>
    <row r="35697" customFormat="1" x14ac:dyDescent="0.35"/>
    <row r="35698" customFormat="1" x14ac:dyDescent="0.35"/>
    <row r="35699" customFormat="1" x14ac:dyDescent="0.35"/>
    <row r="35700" customFormat="1" x14ac:dyDescent="0.35"/>
    <row r="35701" customFormat="1" x14ac:dyDescent="0.35"/>
    <row r="35702" customFormat="1" x14ac:dyDescent="0.35"/>
    <row r="35703" customFormat="1" x14ac:dyDescent="0.35"/>
    <row r="35704" customFormat="1" x14ac:dyDescent="0.35"/>
    <row r="35705" customFormat="1" x14ac:dyDescent="0.35"/>
    <row r="35706" customFormat="1" x14ac:dyDescent="0.35"/>
    <row r="35707" customFormat="1" x14ac:dyDescent="0.35"/>
    <row r="35708" customFormat="1" x14ac:dyDescent="0.35"/>
    <row r="35709" customFormat="1" x14ac:dyDescent="0.35"/>
    <row r="35710" customFormat="1" x14ac:dyDescent="0.35"/>
    <row r="35711" customFormat="1" x14ac:dyDescent="0.35"/>
    <row r="35712" customFormat="1" x14ac:dyDescent="0.35"/>
    <row r="35713" customFormat="1" x14ac:dyDescent="0.35"/>
    <row r="35714" customFormat="1" x14ac:dyDescent="0.35"/>
    <row r="35715" customFormat="1" x14ac:dyDescent="0.35"/>
    <row r="35716" customFormat="1" x14ac:dyDescent="0.35"/>
    <row r="35717" customFormat="1" x14ac:dyDescent="0.35"/>
    <row r="35718" customFormat="1" x14ac:dyDescent="0.35"/>
    <row r="35719" customFormat="1" x14ac:dyDescent="0.35"/>
    <row r="35720" customFormat="1" x14ac:dyDescent="0.35"/>
    <row r="35721" customFormat="1" x14ac:dyDescent="0.35"/>
    <row r="35722" customFormat="1" x14ac:dyDescent="0.35"/>
    <row r="35723" customFormat="1" x14ac:dyDescent="0.35"/>
    <row r="35724" customFormat="1" x14ac:dyDescent="0.35"/>
    <row r="35725" customFormat="1" x14ac:dyDescent="0.35"/>
    <row r="35726" customFormat="1" x14ac:dyDescent="0.35"/>
    <row r="35727" customFormat="1" x14ac:dyDescent="0.35"/>
    <row r="35728" customFormat="1" x14ac:dyDescent="0.35"/>
    <row r="35729" customFormat="1" x14ac:dyDescent="0.35"/>
    <row r="35730" customFormat="1" x14ac:dyDescent="0.35"/>
    <row r="35731" customFormat="1" x14ac:dyDescent="0.35"/>
    <row r="35732" customFormat="1" x14ac:dyDescent="0.35"/>
    <row r="35733" customFormat="1" x14ac:dyDescent="0.35"/>
    <row r="35734" customFormat="1" x14ac:dyDescent="0.35"/>
    <row r="35735" customFormat="1" x14ac:dyDescent="0.35"/>
    <row r="35736" customFormat="1" x14ac:dyDescent="0.35"/>
    <row r="35737" customFormat="1" x14ac:dyDescent="0.35"/>
    <row r="35738" customFormat="1" x14ac:dyDescent="0.35"/>
    <row r="35739" customFormat="1" x14ac:dyDescent="0.35"/>
    <row r="35740" customFormat="1" x14ac:dyDescent="0.35"/>
    <row r="35741" customFormat="1" x14ac:dyDescent="0.35"/>
    <row r="35742" customFormat="1" x14ac:dyDescent="0.35"/>
    <row r="35743" customFormat="1" x14ac:dyDescent="0.35"/>
    <row r="35744" customFormat="1" x14ac:dyDescent="0.35"/>
    <row r="35745" customFormat="1" x14ac:dyDescent="0.35"/>
    <row r="35746" customFormat="1" x14ac:dyDescent="0.35"/>
    <row r="35747" customFormat="1" x14ac:dyDescent="0.35"/>
    <row r="35748" customFormat="1" x14ac:dyDescent="0.35"/>
    <row r="35749" customFormat="1" x14ac:dyDescent="0.35"/>
    <row r="35750" customFormat="1" x14ac:dyDescent="0.35"/>
    <row r="35751" customFormat="1" x14ac:dyDescent="0.35"/>
    <row r="35752" customFormat="1" x14ac:dyDescent="0.35"/>
    <row r="35753" customFormat="1" x14ac:dyDescent="0.35"/>
    <row r="35754" customFormat="1" x14ac:dyDescent="0.35"/>
    <row r="35755" customFormat="1" x14ac:dyDescent="0.35"/>
    <row r="35756" customFormat="1" x14ac:dyDescent="0.35"/>
    <row r="35757" customFormat="1" x14ac:dyDescent="0.35"/>
    <row r="35758" customFormat="1" x14ac:dyDescent="0.35"/>
    <row r="35759" customFormat="1" x14ac:dyDescent="0.35"/>
    <row r="35760" customFormat="1" x14ac:dyDescent="0.35"/>
    <row r="35761" customFormat="1" x14ac:dyDescent="0.35"/>
    <row r="35762" customFormat="1" x14ac:dyDescent="0.35"/>
    <row r="35763" customFormat="1" x14ac:dyDescent="0.35"/>
    <row r="35764" customFormat="1" x14ac:dyDescent="0.35"/>
    <row r="35765" customFormat="1" x14ac:dyDescent="0.35"/>
    <row r="35766" customFormat="1" x14ac:dyDescent="0.35"/>
    <row r="35767" customFormat="1" x14ac:dyDescent="0.35"/>
    <row r="35768" customFormat="1" x14ac:dyDescent="0.35"/>
    <row r="35769" customFormat="1" x14ac:dyDescent="0.35"/>
    <row r="35770" customFormat="1" x14ac:dyDescent="0.35"/>
    <row r="35771" customFormat="1" x14ac:dyDescent="0.35"/>
    <row r="35772" customFormat="1" x14ac:dyDescent="0.35"/>
    <row r="35773" customFormat="1" x14ac:dyDescent="0.35"/>
    <row r="35774" customFormat="1" x14ac:dyDescent="0.35"/>
    <row r="35775" customFormat="1" x14ac:dyDescent="0.35"/>
    <row r="35776" customFormat="1" x14ac:dyDescent="0.35"/>
    <row r="35777" customFormat="1" x14ac:dyDescent="0.35"/>
    <row r="35778" customFormat="1" x14ac:dyDescent="0.35"/>
    <row r="35779" customFormat="1" x14ac:dyDescent="0.35"/>
    <row r="35780" customFormat="1" x14ac:dyDescent="0.35"/>
    <row r="35781" customFormat="1" x14ac:dyDescent="0.35"/>
    <row r="35782" customFormat="1" x14ac:dyDescent="0.35"/>
    <row r="35783" customFormat="1" x14ac:dyDescent="0.35"/>
    <row r="35784" customFormat="1" x14ac:dyDescent="0.35"/>
    <row r="35785" customFormat="1" x14ac:dyDescent="0.35"/>
    <row r="35786" customFormat="1" x14ac:dyDescent="0.35"/>
    <row r="35787" customFormat="1" x14ac:dyDescent="0.35"/>
    <row r="35788" customFormat="1" x14ac:dyDescent="0.35"/>
    <row r="35789" customFormat="1" x14ac:dyDescent="0.35"/>
    <row r="35790" customFormat="1" x14ac:dyDescent="0.35"/>
    <row r="35791" customFormat="1" x14ac:dyDescent="0.35"/>
    <row r="35792" customFormat="1" x14ac:dyDescent="0.35"/>
    <row r="35793" customFormat="1" x14ac:dyDescent="0.35"/>
    <row r="35794" customFormat="1" x14ac:dyDescent="0.35"/>
    <row r="35795" customFormat="1" x14ac:dyDescent="0.35"/>
    <row r="35796" customFormat="1" x14ac:dyDescent="0.35"/>
    <row r="35797" customFormat="1" x14ac:dyDescent="0.35"/>
    <row r="35798" customFormat="1" x14ac:dyDescent="0.35"/>
    <row r="35799" customFormat="1" x14ac:dyDescent="0.35"/>
    <row r="35800" customFormat="1" x14ac:dyDescent="0.35"/>
    <row r="35801" customFormat="1" x14ac:dyDescent="0.35"/>
    <row r="35802" customFormat="1" x14ac:dyDescent="0.35"/>
    <row r="35803" customFormat="1" x14ac:dyDescent="0.35"/>
    <row r="35804" customFormat="1" x14ac:dyDescent="0.35"/>
    <row r="35805" customFormat="1" x14ac:dyDescent="0.35"/>
    <row r="35806" customFormat="1" x14ac:dyDescent="0.35"/>
    <row r="35807" customFormat="1" x14ac:dyDescent="0.35"/>
    <row r="35808" customFormat="1" x14ac:dyDescent="0.35"/>
    <row r="35809" customFormat="1" x14ac:dyDescent="0.35"/>
    <row r="35810" customFormat="1" x14ac:dyDescent="0.35"/>
    <row r="35811" customFormat="1" x14ac:dyDescent="0.35"/>
    <row r="35812" customFormat="1" x14ac:dyDescent="0.35"/>
    <row r="35813" customFormat="1" x14ac:dyDescent="0.35"/>
    <row r="35814" customFormat="1" x14ac:dyDescent="0.35"/>
    <row r="35815" customFormat="1" x14ac:dyDescent="0.35"/>
    <row r="35816" customFormat="1" x14ac:dyDescent="0.35"/>
    <row r="35817" customFormat="1" x14ac:dyDescent="0.35"/>
    <row r="35818" customFormat="1" x14ac:dyDescent="0.35"/>
    <row r="35819" customFormat="1" x14ac:dyDescent="0.35"/>
    <row r="35820" customFormat="1" x14ac:dyDescent="0.35"/>
    <row r="35821" customFormat="1" x14ac:dyDescent="0.35"/>
    <row r="35822" customFormat="1" x14ac:dyDescent="0.35"/>
    <row r="35823" customFormat="1" x14ac:dyDescent="0.35"/>
    <row r="35824" customFormat="1" x14ac:dyDescent="0.35"/>
    <row r="35825" customFormat="1" x14ac:dyDescent="0.35"/>
    <row r="35826" customFormat="1" x14ac:dyDescent="0.35"/>
    <row r="35827" customFormat="1" x14ac:dyDescent="0.35"/>
    <row r="35828" customFormat="1" x14ac:dyDescent="0.35"/>
    <row r="35829" customFormat="1" x14ac:dyDescent="0.35"/>
    <row r="35830" customFormat="1" x14ac:dyDescent="0.35"/>
    <row r="35831" customFormat="1" x14ac:dyDescent="0.35"/>
    <row r="35832" customFormat="1" x14ac:dyDescent="0.35"/>
    <row r="35833" customFormat="1" x14ac:dyDescent="0.35"/>
    <row r="35834" customFormat="1" x14ac:dyDescent="0.35"/>
    <row r="35835" customFormat="1" x14ac:dyDescent="0.35"/>
    <row r="35836" customFormat="1" x14ac:dyDescent="0.35"/>
    <row r="35837" customFormat="1" x14ac:dyDescent="0.35"/>
    <row r="35838" customFormat="1" x14ac:dyDescent="0.35"/>
    <row r="35839" customFormat="1" x14ac:dyDescent="0.35"/>
    <row r="35840" customFormat="1" x14ac:dyDescent="0.35"/>
    <row r="35841" customFormat="1" x14ac:dyDescent="0.35"/>
    <row r="35842" customFormat="1" x14ac:dyDescent="0.35"/>
    <row r="35843" customFormat="1" x14ac:dyDescent="0.35"/>
    <row r="35844" customFormat="1" x14ac:dyDescent="0.35"/>
    <row r="35845" customFormat="1" x14ac:dyDescent="0.35"/>
    <row r="35846" customFormat="1" x14ac:dyDescent="0.35"/>
    <row r="35847" customFormat="1" x14ac:dyDescent="0.35"/>
    <row r="35848" customFormat="1" x14ac:dyDescent="0.35"/>
    <row r="35849" customFormat="1" x14ac:dyDescent="0.35"/>
    <row r="35850" customFormat="1" x14ac:dyDescent="0.35"/>
    <row r="35851" customFormat="1" x14ac:dyDescent="0.35"/>
    <row r="35852" customFormat="1" x14ac:dyDescent="0.35"/>
    <row r="35853" customFormat="1" x14ac:dyDescent="0.35"/>
    <row r="35854" customFormat="1" x14ac:dyDescent="0.35"/>
    <row r="35855" customFormat="1" x14ac:dyDescent="0.35"/>
    <row r="35856" customFormat="1" x14ac:dyDescent="0.35"/>
    <row r="35857" customFormat="1" x14ac:dyDescent="0.35"/>
    <row r="35858" customFormat="1" x14ac:dyDescent="0.35"/>
    <row r="35859" customFormat="1" x14ac:dyDescent="0.35"/>
    <row r="35860" customFormat="1" x14ac:dyDescent="0.35"/>
    <row r="35861" customFormat="1" x14ac:dyDescent="0.35"/>
    <row r="35862" customFormat="1" x14ac:dyDescent="0.35"/>
    <row r="35863" customFormat="1" x14ac:dyDescent="0.35"/>
    <row r="35864" customFormat="1" x14ac:dyDescent="0.35"/>
    <row r="35865" customFormat="1" x14ac:dyDescent="0.35"/>
    <row r="35866" customFormat="1" x14ac:dyDescent="0.35"/>
    <row r="35867" customFormat="1" x14ac:dyDescent="0.35"/>
    <row r="35868" customFormat="1" x14ac:dyDescent="0.35"/>
    <row r="35869" customFormat="1" x14ac:dyDescent="0.35"/>
    <row r="35870" customFormat="1" x14ac:dyDescent="0.35"/>
    <row r="35871" customFormat="1" x14ac:dyDescent="0.35"/>
    <row r="35872" customFormat="1" x14ac:dyDescent="0.35"/>
    <row r="35873" customFormat="1" x14ac:dyDescent="0.35"/>
    <row r="35874" customFormat="1" x14ac:dyDescent="0.35"/>
    <row r="35875" customFormat="1" x14ac:dyDescent="0.35"/>
    <row r="35876" customFormat="1" x14ac:dyDescent="0.35"/>
    <row r="35877" customFormat="1" x14ac:dyDescent="0.35"/>
    <row r="35878" customFormat="1" x14ac:dyDescent="0.35"/>
    <row r="35879" customFormat="1" x14ac:dyDescent="0.35"/>
    <row r="35880" customFormat="1" x14ac:dyDescent="0.35"/>
    <row r="35881" customFormat="1" x14ac:dyDescent="0.35"/>
    <row r="35882" customFormat="1" x14ac:dyDescent="0.35"/>
    <row r="35883" customFormat="1" x14ac:dyDescent="0.35"/>
    <row r="35884" customFormat="1" x14ac:dyDescent="0.35"/>
    <row r="35885" customFormat="1" x14ac:dyDescent="0.35"/>
    <row r="35886" customFormat="1" x14ac:dyDescent="0.35"/>
    <row r="35887" customFormat="1" x14ac:dyDescent="0.35"/>
    <row r="35888" customFormat="1" x14ac:dyDescent="0.35"/>
    <row r="35889" customFormat="1" x14ac:dyDescent="0.35"/>
    <row r="35890" customFormat="1" x14ac:dyDescent="0.35"/>
    <row r="35891" customFormat="1" x14ac:dyDescent="0.35"/>
    <row r="35892" customFormat="1" x14ac:dyDescent="0.35"/>
    <row r="35893" customFormat="1" x14ac:dyDescent="0.35"/>
    <row r="35894" customFormat="1" x14ac:dyDescent="0.35"/>
    <row r="35895" customFormat="1" x14ac:dyDescent="0.35"/>
    <row r="35896" customFormat="1" x14ac:dyDescent="0.35"/>
    <row r="35897" customFormat="1" x14ac:dyDescent="0.35"/>
    <row r="35898" customFormat="1" x14ac:dyDescent="0.35"/>
    <row r="35899" customFormat="1" x14ac:dyDescent="0.35"/>
    <row r="35900" customFormat="1" x14ac:dyDescent="0.35"/>
    <row r="35901" customFormat="1" x14ac:dyDescent="0.35"/>
    <row r="35902" customFormat="1" x14ac:dyDescent="0.35"/>
    <row r="35903" customFormat="1" x14ac:dyDescent="0.35"/>
    <row r="35904" customFormat="1" x14ac:dyDescent="0.35"/>
    <row r="35905" customFormat="1" x14ac:dyDescent="0.35"/>
    <row r="35906" customFormat="1" x14ac:dyDescent="0.35"/>
    <row r="35907" customFormat="1" x14ac:dyDescent="0.35"/>
    <row r="35908" customFormat="1" x14ac:dyDescent="0.35"/>
    <row r="35909" customFormat="1" x14ac:dyDescent="0.35"/>
    <row r="35910" customFormat="1" x14ac:dyDescent="0.35"/>
    <row r="35911" customFormat="1" x14ac:dyDescent="0.35"/>
    <row r="35912" customFormat="1" x14ac:dyDescent="0.35"/>
    <row r="35913" customFormat="1" x14ac:dyDescent="0.35"/>
    <row r="35914" customFormat="1" x14ac:dyDescent="0.35"/>
    <row r="35915" customFormat="1" x14ac:dyDescent="0.35"/>
    <row r="35916" customFormat="1" x14ac:dyDescent="0.35"/>
    <row r="35917" customFormat="1" x14ac:dyDescent="0.35"/>
    <row r="35918" customFormat="1" x14ac:dyDescent="0.35"/>
    <row r="35919" customFormat="1" x14ac:dyDescent="0.35"/>
    <row r="35920" customFormat="1" x14ac:dyDescent="0.35"/>
    <row r="35921" customFormat="1" x14ac:dyDescent="0.35"/>
    <row r="35922" customFormat="1" x14ac:dyDescent="0.35"/>
    <row r="35923" customFormat="1" x14ac:dyDescent="0.35"/>
    <row r="35924" customFormat="1" x14ac:dyDescent="0.35"/>
    <row r="35925" customFormat="1" x14ac:dyDescent="0.35"/>
    <row r="35926" customFormat="1" x14ac:dyDescent="0.35"/>
    <row r="35927" customFormat="1" x14ac:dyDescent="0.35"/>
    <row r="35928" customFormat="1" x14ac:dyDescent="0.35"/>
    <row r="35929" customFormat="1" x14ac:dyDescent="0.35"/>
    <row r="35930" customFormat="1" x14ac:dyDescent="0.35"/>
    <row r="35931" customFormat="1" x14ac:dyDescent="0.35"/>
    <row r="35932" customFormat="1" x14ac:dyDescent="0.35"/>
    <row r="35933" customFormat="1" x14ac:dyDescent="0.35"/>
    <row r="35934" customFormat="1" x14ac:dyDescent="0.35"/>
    <row r="35935" customFormat="1" x14ac:dyDescent="0.35"/>
    <row r="35936" customFormat="1" x14ac:dyDescent="0.35"/>
    <row r="35937" customFormat="1" x14ac:dyDescent="0.35"/>
    <row r="35938" customFormat="1" x14ac:dyDescent="0.35"/>
    <row r="35939" customFormat="1" x14ac:dyDescent="0.35"/>
    <row r="35940" customFormat="1" x14ac:dyDescent="0.35"/>
    <row r="35941" customFormat="1" x14ac:dyDescent="0.35"/>
    <row r="35942" customFormat="1" x14ac:dyDescent="0.35"/>
    <row r="35943" customFormat="1" x14ac:dyDescent="0.35"/>
    <row r="35944" customFormat="1" x14ac:dyDescent="0.35"/>
    <row r="35945" customFormat="1" x14ac:dyDescent="0.35"/>
    <row r="35946" customFormat="1" x14ac:dyDescent="0.35"/>
    <row r="35947" customFormat="1" x14ac:dyDescent="0.35"/>
    <row r="35948" customFormat="1" x14ac:dyDescent="0.35"/>
    <row r="35949" customFormat="1" x14ac:dyDescent="0.35"/>
    <row r="35950" customFormat="1" x14ac:dyDescent="0.35"/>
    <row r="35951" customFormat="1" x14ac:dyDescent="0.35"/>
    <row r="35952" customFormat="1" x14ac:dyDescent="0.35"/>
    <row r="35953" customFormat="1" x14ac:dyDescent="0.35"/>
    <row r="35954" customFormat="1" x14ac:dyDescent="0.35"/>
    <row r="35955" customFormat="1" x14ac:dyDescent="0.35"/>
    <row r="35956" customFormat="1" x14ac:dyDescent="0.35"/>
    <row r="35957" customFormat="1" x14ac:dyDescent="0.35"/>
    <row r="35958" customFormat="1" x14ac:dyDescent="0.35"/>
    <row r="35959" customFormat="1" x14ac:dyDescent="0.35"/>
    <row r="35960" customFormat="1" x14ac:dyDescent="0.35"/>
    <row r="35961" customFormat="1" x14ac:dyDescent="0.35"/>
    <row r="35962" customFormat="1" x14ac:dyDescent="0.35"/>
    <row r="35963" customFormat="1" x14ac:dyDescent="0.35"/>
    <row r="35964" customFormat="1" x14ac:dyDescent="0.35"/>
    <row r="35965" customFormat="1" x14ac:dyDescent="0.35"/>
    <row r="35966" customFormat="1" x14ac:dyDescent="0.35"/>
    <row r="35967" customFormat="1" x14ac:dyDescent="0.35"/>
    <row r="35968" customFormat="1" x14ac:dyDescent="0.35"/>
    <row r="35969" customFormat="1" x14ac:dyDescent="0.35"/>
    <row r="35970" customFormat="1" x14ac:dyDescent="0.35"/>
    <row r="35971" customFormat="1" x14ac:dyDescent="0.35"/>
    <row r="35972" customFormat="1" x14ac:dyDescent="0.35"/>
    <row r="35973" customFormat="1" x14ac:dyDescent="0.35"/>
    <row r="35974" customFormat="1" x14ac:dyDescent="0.35"/>
    <row r="35975" customFormat="1" x14ac:dyDescent="0.35"/>
    <row r="35976" customFormat="1" x14ac:dyDescent="0.35"/>
    <row r="35977" customFormat="1" x14ac:dyDescent="0.35"/>
    <row r="35978" customFormat="1" x14ac:dyDescent="0.35"/>
    <row r="35979" customFormat="1" x14ac:dyDescent="0.35"/>
    <row r="35980" customFormat="1" x14ac:dyDescent="0.35"/>
    <row r="35981" customFormat="1" x14ac:dyDescent="0.35"/>
    <row r="35982" customFormat="1" x14ac:dyDescent="0.35"/>
    <row r="35983" customFormat="1" x14ac:dyDescent="0.35"/>
    <row r="35984" customFormat="1" x14ac:dyDescent="0.35"/>
    <row r="35985" customFormat="1" x14ac:dyDescent="0.35"/>
    <row r="35986" customFormat="1" x14ac:dyDescent="0.35"/>
    <row r="35987" customFormat="1" x14ac:dyDescent="0.35"/>
    <row r="35988" customFormat="1" x14ac:dyDescent="0.35"/>
    <row r="35989" customFormat="1" x14ac:dyDescent="0.35"/>
    <row r="35990" customFormat="1" x14ac:dyDescent="0.35"/>
    <row r="35991" customFormat="1" x14ac:dyDescent="0.35"/>
    <row r="35992" customFormat="1" x14ac:dyDescent="0.35"/>
    <row r="35993" customFormat="1" x14ac:dyDescent="0.35"/>
    <row r="35994" customFormat="1" x14ac:dyDescent="0.35"/>
    <row r="35995" customFormat="1" x14ac:dyDescent="0.35"/>
    <row r="35996" customFormat="1" x14ac:dyDescent="0.35"/>
    <row r="35997" customFormat="1" x14ac:dyDescent="0.35"/>
    <row r="35998" customFormat="1" x14ac:dyDescent="0.35"/>
    <row r="35999" customFormat="1" x14ac:dyDescent="0.35"/>
    <row r="36000" customFormat="1" x14ac:dyDescent="0.35"/>
    <row r="36001" customFormat="1" x14ac:dyDescent="0.35"/>
    <row r="36002" customFormat="1" x14ac:dyDescent="0.35"/>
    <row r="36003" customFormat="1" x14ac:dyDescent="0.35"/>
    <row r="36004" customFormat="1" x14ac:dyDescent="0.35"/>
    <row r="36005" customFormat="1" x14ac:dyDescent="0.35"/>
    <row r="36006" customFormat="1" x14ac:dyDescent="0.35"/>
    <row r="36007" customFormat="1" x14ac:dyDescent="0.35"/>
    <row r="36008" customFormat="1" x14ac:dyDescent="0.35"/>
    <row r="36009" customFormat="1" x14ac:dyDescent="0.35"/>
    <row r="36010" customFormat="1" x14ac:dyDescent="0.35"/>
    <row r="36011" customFormat="1" x14ac:dyDescent="0.35"/>
    <row r="36012" customFormat="1" x14ac:dyDescent="0.35"/>
    <row r="36013" customFormat="1" x14ac:dyDescent="0.35"/>
    <row r="36014" customFormat="1" x14ac:dyDescent="0.35"/>
    <row r="36015" customFormat="1" x14ac:dyDescent="0.35"/>
    <row r="36016" customFormat="1" x14ac:dyDescent="0.35"/>
    <row r="36017" customFormat="1" x14ac:dyDescent="0.35"/>
    <row r="36018" customFormat="1" x14ac:dyDescent="0.35"/>
    <row r="36019" customFormat="1" x14ac:dyDescent="0.35"/>
    <row r="36020" customFormat="1" x14ac:dyDescent="0.35"/>
    <row r="36021" customFormat="1" x14ac:dyDescent="0.35"/>
    <row r="36022" customFormat="1" x14ac:dyDescent="0.35"/>
    <row r="36023" customFormat="1" x14ac:dyDescent="0.35"/>
    <row r="36024" customFormat="1" x14ac:dyDescent="0.35"/>
    <row r="36025" customFormat="1" x14ac:dyDescent="0.35"/>
    <row r="36026" customFormat="1" x14ac:dyDescent="0.35"/>
    <row r="36027" customFormat="1" x14ac:dyDescent="0.35"/>
    <row r="36028" customFormat="1" x14ac:dyDescent="0.35"/>
    <row r="36029" customFormat="1" x14ac:dyDescent="0.35"/>
    <row r="36030" customFormat="1" x14ac:dyDescent="0.35"/>
    <row r="36031" customFormat="1" x14ac:dyDescent="0.35"/>
    <row r="36032" customFormat="1" x14ac:dyDescent="0.35"/>
    <row r="36033" customFormat="1" x14ac:dyDescent="0.35"/>
    <row r="36034" customFormat="1" x14ac:dyDescent="0.35"/>
    <row r="36035" customFormat="1" x14ac:dyDescent="0.35"/>
    <row r="36036" customFormat="1" x14ac:dyDescent="0.35"/>
    <row r="36037" customFormat="1" x14ac:dyDescent="0.35"/>
    <row r="36038" customFormat="1" x14ac:dyDescent="0.35"/>
    <row r="36039" customFormat="1" x14ac:dyDescent="0.35"/>
    <row r="36040" customFormat="1" x14ac:dyDescent="0.35"/>
    <row r="36041" customFormat="1" x14ac:dyDescent="0.35"/>
    <row r="36042" customFormat="1" x14ac:dyDescent="0.35"/>
    <row r="36043" customFormat="1" x14ac:dyDescent="0.35"/>
    <row r="36044" customFormat="1" x14ac:dyDescent="0.35"/>
    <row r="36045" customFormat="1" x14ac:dyDescent="0.35"/>
    <row r="36046" customFormat="1" x14ac:dyDescent="0.35"/>
    <row r="36047" customFormat="1" x14ac:dyDescent="0.35"/>
    <row r="36048" customFormat="1" x14ac:dyDescent="0.35"/>
    <row r="36049" customFormat="1" x14ac:dyDescent="0.35"/>
    <row r="36050" customFormat="1" x14ac:dyDescent="0.35"/>
    <row r="36051" customFormat="1" x14ac:dyDescent="0.35"/>
    <row r="36052" customFormat="1" x14ac:dyDescent="0.35"/>
    <row r="36053" customFormat="1" x14ac:dyDescent="0.35"/>
    <row r="36054" customFormat="1" x14ac:dyDescent="0.35"/>
    <row r="36055" customFormat="1" x14ac:dyDescent="0.35"/>
    <row r="36056" customFormat="1" x14ac:dyDescent="0.35"/>
    <row r="36057" customFormat="1" x14ac:dyDescent="0.35"/>
    <row r="36058" customFormat="1" x14ac:dyDescent="0.35"/>
    <row r="36059" customFormat="1" x14ac:dyDescent="0.35"/>
    <row r="36060" customFormat="1" x14ac:dyDescent="0.35"/>
    <row r="36061" customFormat="1" x14ac:dyDescent="0.35"/>
    <row r="36062" customFormat="1" x14ac:dyDescent="0.35"/>
    <row r="36063" customFormat="1" x14ac:dyDescent="0.35"/>
    <row r="36064" customFormat="1" x14ac:dyDescent="0.35"/>
    <row r="36065" customFormat="1" x14ac:dyDescent="0.35"/>
    <row r="36066" customFormat="1" x14ac:dyDescent="0.35"/>
    <row r="36067" customFormat="1" x14ac:dyDescent="0.35"/>
    <row r="36068" customFormat="1" x14ac:dyDescent="0.35"/>
    <row r="36069" customFormat="1" x14ac:dyDescent="0.35"/>
    <row r="36070" customFormat="1" x14ac:dyDescent="0.35"/>
    <row r="36071" customFormat="1" x14ac:dyDescent="0.35"/>
    <row r="36072" customFormat="1" x14ac:dyDescent="0.35"/>
    <row r="36073" customFormat="1" x14ac:dyDescent="0.35"/>
    <row r="36074" customFormat="1" x14ac:dyDescent="0.35"/>
    <row r="36075" customFormat="1" x14ac:dyDescent="0.35"/>
    <row r="36076" customFormat="1" x14ac:dyDescent="0.35"/>
    <row r="36077" customFormat="1" x14ac:dyDescent="0.35"/>
    <row r="36078" customFormat="1" x14ac:dyDescent="0.35"/>
    <row r="36079" customFormat="1" x14ac:dyDescent="0.35"/>
    <row r="36080" customFormat="1" x14ac:dyDescent="0.35"/>
    <row r="36081" customFormat="1" x14ac:dyDescent="0.35"/>
    <row r="36082" customFormat="1" x14ac:dyDescent="0.35"/>
    <row r="36083" customFormat="1" x14ac:dyDescent="0.35"/>
    <row r="36084" customFormat="1" x14ac:dyDescent="0.35"/>
    <row r="36085" customFormat="1" x14ac:dyDescent="0.35"/>
    <row r="36086" customFormat="1" x14ac:dyDescent="0.35"/>
    <row r="36087" customFormat="1" x14ac:dyDescent="0.35"/>
    <row r="36088" customFormat="1" x14ac:dyDescent="0.35"/>
    <row r="36089" customFormat="1" x14ac:dyDescent="0.35"/>
    <row r="36090" customFormat="1" x14ac:dyDescent="0.35"/>
    <row r="36091" customFormat="1" x14ac:dyDescent="0.35"/>
    <row r="36092" customFormat="1" x14ac:dyDescent="0.35"/>
    <row r="36093" customFormat="1" x14ac:dyDescent="0.35"/>
    <row r="36094" customFormat="1" x14ac:dyDescent="0.35"/>
    <row r="36095" customFormat="1" x14ac:dyDescent="0.35"/>
    <row r="36096" customFormat="1" x14ac:dyDescent="0.35"/>
    <row r="36097" customFormat="1" x14ac:dyDescent="0.35"/>
    <row r="36098" customFormat="1" x14ac:dyDescent="0.35"/>
    <row r="36099" customFormat="1" x14ac:dyDescent="0.35"/>
    <row r="36100" customFormat="1" x14ac:dyDescent="0.35"/>
    <row r="36101" customFormat="1" x14ac:dyDescent="0.35"/>
    <row r="36102" customFormat="1" x14ac:dyDescent="0.35"/>
    <row r="36103" customFormat="1" x14ac:dyDescent="0.35"/>
    <row r="36104" customFormat="1" x14ac:dyDescent="0.35"/>
    <row r="36105" customFormat="1" x14ac:dyDescent="0.35"/>
    <row r="36106" customFormat="1" x14ac:dyDescent="0.35"/>
    <row r="36107" customFormat="1" x14ac:dyDescent="0.35"/>
    <row r="36108" customFormat="1" x14ac:dyDescent="0.35"/>
    <row r="36109" customFormat="1" x14ac:dyDescent="0.35"/>
    <row r="36110" customFormat="1" x14ac:dyDescent="0.35"/>
    <row r="36111" customFormat="1" x14ac:dyDescent="0.35"/>
    <row r="36112" customFormat="1" x14ac:dyDescent="0.35"/>
    <row r="36113" customFormat="1" x14ac:dyDescent="0.35"/>
    <row r="36114" customFormat="1" x14ac:dyDescent="0.35"/>
    <row r="36115" customFormat="1" x14ac:dyDescent="0.35"/>
    <row r="36116" customFormat="1" x14ac:dyDescent="0.35"/>
    <row r="36117" customFormat="1" x14ac:dyDescent="0.35"/>
    <row r="36118" customFormat="1" x14ac:dyDescent="0.35"/>
    <row r="36119" customFormat="1" x14ac:dyDescent="0.35"/>
    <row r="36120" customFormat="1" x14ac:dyDescent="0.35"/>
    <row r="36121" customFormat="1" x14ac:dyDescent="0.35"/>
    <row r="36122" customFormat="1" x14ac:dyDescent="0.35"/>
    <row r="36123" customFormat="1" x14ac:dyDescent="0.35"/>
    <row r="36124" customFormat="1" x14ac:dyDescent="0.35"/>
    <row r="36125" customFormat="1" x14ac:dyDescent="0.35"/>
    <row r="36126" customFormat="1" x14ac:dyDescent="0.35"/>
    <row r="36127" customFormat="1" x14ac:dyDescent="0.35"/>
    <row r="36128" customFormat="1" x14ac:dyDescent="0.35"/>
    <row r="36129" customFormat="1" x14ac:dyDescent="0.35"/>
    <row r="36130" customFormat="1" x14ac:dyDescent="0.35"/>
    <row r="36131" customFormat="1" x14ac:dyDescent="0.35"/>
    <row r="36132" customFormat="1" x14ac:dyDescent="0.35"/>
    <row r="36133" customFormat="1" x14ac:dyDescent="0.35"/>
    <row r="36134" customFormat="1" x14ac:dyDescent="0.35"/>
    <row r="36135" customFormat="1" x14ac:dyDescent="0.35"/>
    <row r="36136" customFormat="1" x14ac:dyDescent="0.35"/>
    <row r="36137" customFormat="1" x14ac:dyDescent="0.35"/>
    <row r="36138" customFormat="1" x14ac:dyDescent="0.35"/>
    <row r="36139" customFormat="1" x14ac:dyDescent="0.35"/>
    <row r="36140" customFormat="1" x14ac:dyDescent="0.35"/>
    <row r="36141" customFormat="1" x14ac:dyDescent="0.35"/>
    <row r="36142" customFormat="1" x14ac:dyDescent="0.35"/>
    <row r="36143" customFormat="1" x14ac:dyDescent="0.35"/>
    <row r="36144" customFormat="1" x14ac:dyDescent="0.35"/>
    <row r="36145" customFormat="1" x14ac:dyDescent="0.35"/>
    <row r="36146" customFormat="1" x14ac:dyDescent="0.35"/>
    <row r="36147" customFormat="1" x14ac:dyDescent="0.35"/>
    <row r="36148" customFormat="1" x14ac:dyDescent="0.35"/>
    <row r="36149" customFormat="1" x14ac:dyDescent="0.35"/>
    <row r="36150" customFormat="1" x14ac:dyDescent="0.35"/>
    <row r="36151" customFormat="1" x14ac:dyDescent="0.35"/>
    <row r="36152" customFormat="1" x14ac:dyDescent="0.35"/>
    <row r="36153" customFormat="1" x14ac:dyDescent="0.35"/>
    <row r="36154" customFormat="1" x14ac:dyDescent="0.35"/>
    <row r="36155" customFormat="1" x14ac:dyDescent="0.35"/>
    <row r="36156" customFormat="1" x14ac:dyDescent="0.35"/>
    <row r="36157" customFormat="1" x14ac:dyDescent="0.35"/>
    <row r="36158" customFormat="1" x14ac:dyDescent="0.35"/>
    <row r="36159" customFormat="1" x14ac:dyDescent="0.35"/>
    <row r="36160" customFormat="1" x14ac:dyDescent="0.35"/>
    <row r="36161" customFormat="1" x14ac:dyDescent="0.35"/>
    <row r="36162" customFormat="1" x14ac:dyDescent="0.35"/>
    <row r="36163" customFormat="1" x14ac:dyDescent="0.35"/>
    <row r="36164" customFormat="1" x14ac:dyDescent="0.35"/>
    <row r="36165" customFormat="1" x14ac:dyDescent="0.35"/>
    <row r="36166" customFormat="1" x14ac:dyDescent="0.35"/>
    <row r="36167" customFormat="1" x14ac:dyDescent="0.35"/>
    <row r="36168" customFormat="1" x14ac:dyDescent="0.35"/>
    <row r="36169" customFormat="1" x14ac:dyDescent="0.35"/>
    <row r="36170" customFormat="1" x14ac:dyDescent="0.35"/>
    <row r="36171" customFormat="1" x14ac:dyDescent="0.35"/>
    <row r="36172" customFormat="1" x14ac:dyDescent="0.35"/>
    <row r="36173" customFormat="1" x14ac:dyDescent="0.35"/>
    <row r="36174" customFormat="1" x14ac:dyDescent="0.35"/>
    <row r="36175" customFormat="1" x14ac:dyDescent="0.35"/>
    <row r="36176" customFormat="1" x14ac:dyDescent="0.35"/>
    <row r="36177" customFormat="1" x14ac:dyDescent="0.35"/>
    <row r="36178" customFormat="1" x14ac:dyDescent="0.35"/>
    <row r="36179" customFormat="1" x14ac:dyDescent="0.35"/>
    <row r="36180" customFormat="1" x14ac:dyDescent="0.35"/>
    <row r="36181" customFormat="1" x14ac:dyDescent="0.35"/>
    <row r="36182" customFormat="1" x14ac:dyDescent="0.35"/>
    <row r="36183" customFormat="1" x14ac:dyDescent="0.35"/>
    <row r="36184" customFormat="1" x14ac:dyDescent="0.35"/>
    <row r="36185" customFormat="1" x14ac:dyDescent="0.35"/>
    <row r="36186" customFormat="1" x14ac:dyDescent="0.35"/>
    <row r="36187" customFormat="1" x14ac:dyDescent="0.35"/>
    <row r="36188" customFormat="1" x14ac:dyDescent="0.35"/>
    <row r="36189" customFormat="1" x14ac:dyDescent="0.35"/>
    <row r="36190" customFormat="1" x14ac:dyDescent="0.35"/>
    <row r="36191" customFormat="1" x14ac:dyDescent="0.35"/>
    <row r="36192" customFormat="1" x14ac:dyDescent="0.35"/>
    <row r="36193" customFormat="1" x14ac:dyDescent="0.35"/>
    <row r="36194" customFormat="1" x14ac:dyDescent="0.35"/>
    <row r="36195" customFormat="1" x14ac:dyDescent="0.35"/>
    <row r="36196" customFormat="1" x14ac:dyDescent="0.35"/>
    <row r="36197" customFormat="1" x14ac:dyDescent="0.35"/>
    <row r="36198" customFormat="1" x14ac:dyDescent="0.35"/>
    <row r="36199" customFormat="1" x14ac:dyDescent="0.35"/>
    <row r="36200" customFormat="1" x14ac:dyDescent="0.35"/>
    <row r="36201" customFormat="1" x14ac:dyDescent="0.35"/>
    <row r="36202" customFormat="1" x14ac:dyDescent="0.35"/>
    <row r="36203" customFormat="1" x14ac:dyDescent="0.35"/>
    <row r="36204" customFormat="1" x14ac:dyDescent="0.35"/>
    <row r="36205" customFormat="1" x14ac:dyDescent="0.35"/>
    <row r="36206" customFormat="1" x14ac:dyDescent="0.35"/>
    <row r="36207" customFormat="1" x14ac:dyDescent="0.35"/>
    <row r="36208" customFormat="1" x14ac:dyDescent="0.35"/>
    <row r="36209" customFormat="1" x14ac:dyDescent="0.35"/>
    <row r="36210" customFormat="1" x14ac:dyDescent="0.35"/>
    <row r="36211" customFormat="1" x14ac:dyDescent="0.35"/>
    <row r="36212" customFormat="1" x14ac:dyDescent="0.35"/>
    <row r="36213" customFormat="1" x14ac:dyDescent="0.35"/>
    <row r="36214" customFormat="1" x14ac:dyDescent="0.35"/>
    <row r="36215" customFormat="1" x14ac:dyDescent="0.35"/>
    <row r="36216" customFormat="1" x14ac:dyDescent="0.35"/>
    <row r="36217" customFormat="1" x14ac:dyDescent="0.35"/>
    <row r="36218" customFormat="1" x14ac:dyDescent="0.35"/>
    <row r="36219" customFormat="1" x14ac:dyDescent="0.35"/>
    <row r="36220" customFormat="1" x14ac:dyDescent="0.35"/>
    <row r="36221" customFormat="1" x14ac:dyDescent="0.35"/>
    <row r="36222" customFormat="1" x14ac:dyDescent="0.35"/>
    <row r="36223" customFormat="1" x14ac:dyDescent="0.35"/>
    <row r="36224" customFormat="1" x14ac:dyDescent="0.35"/>
    <row r="36225" customFormat="1" x14ac:dyDescent="0.35"/>
    <row r="36226" customFormat="1" x14ac:dyDescent="0.35"/>
    <row r="36227" customFormat="1" x14ac:dyDescent="0.35"/>
    <row r="36228" customFormat="1" x14ac:dyDescent="0.35"/>
    <row r="36229" customFormat="1" x14ac:dyDescent="0.35"/>
    <row r="36230" customFormat="1" x14ac:dyDescent="0.35"/>
    <row r="36231" customFormat="1" x14ac:dyDescent="0.35"/>
    <row r="36232" customFormat="1" x14ac:dyDescent="0.35"/>
    <row r="36233" customFormat="1" x14ac:dyDescent="0.35"/>
    <row r="36234" customFormat="1" x14ac:dyDescent="0.35"/>
    <row r="36235" customFormat="1" x14ac:dyDescent="0.35"/>
    <row r="36236" customFormat="1" x14ac:dyDescent="0.35"/>
    <row r="36237" customFormat="1" x14ac:dyDescent="0.35"/>
    <row r="36238" customFormat="1" x14ac:dyDescent="0.35"/>
    <row r="36239" customFormat="1" x14ac:dyDescent="0.35"/>
    <row r="36240" customFormat="1" x14ac:dyDescent="0.35"/>
    <row r="36241" customFormat="1" x14ac:dyDescent="0.35"/>
    <row r="36242" customFormat="1" x14ac:dyDescent="0.35"/>
    <row r="36243" customFormat="1" x14ac:dyDescent="0.35"/>
    <row r="36244" customFormat="1" x14ac:dyDescent="0.35"/>
    <row r="36245" customFormat="1" x14ac:dyDescent="0.35"/>
    <row r="36246" customFormat="1" x14ac:dyDescent="0.35"/>
    <row r="36247" customFormat="1" x14ac:dyDescent="0.35"/>
    <row r="36248" customFormat="1" x14ac:dyDescent="0.35"/>
    <row r="36249" customFormat="1" x14ac:dyDescent="0.35"/>
    <row r="36250" customFormat="1" x14ac:dyDescent="0.35"/>
    <row r="36251" customFormat="1" x14ac:dyDescent="0.35"/>
    <row r="36252" customFormat="1" x14ac:dyDescent="0.35"/>
    <row r="36253" customFormat="1" x14ac:dyDescent="0.35"/>
    <row r="36254" customFormat="1" x14ac:dyDescent="0.35"/>
    <row r="36255" customFormat="1" x14ac:dyDescent="0.35"/>
    <row r="36256" customFormat="1" x14ac:dyDescent="0.35"/>
    <row r="36257" customFormat="1" x14ac:dyDescent="0.35"/>
    <row r="36258" customFormat="1" x14ac:dyDescent="0.35"/>
    <row r="36259" customFormat="1" x14ac:dyDescent="0.35"/>
    <row r="36260" customFormat="1" x14ac:dyDescent="0.35"/>
    <row r="36261" customFormat="1" x14ac:dyDescent="0.35"/>
    <row r="36262" customFormat="1" x14ac:dyDescent="0.35"/>
    <row r="36263" customFormat="1" x14ac:dyDescent="0.35"/>
    <row r="36264" customFormat="1" x14ac:dyDescent="0.35"/>
    <row r="36265" customFormat="1" x14ac:dyDescent="0.35"/>
    <row r="36266" customFormat="1" x14ac:dyDescent="0.35"/>
    <row r="36267" customFormat="1" x14ac:dyDescent="0.35"/>
    <row r="36268" customFormat="1" x14ac:dyDescent="0.35"/>
    <row r="36269" customFormat="1" x14ac:dyDescent="0.35"/>
    <row r="36270" customFormat="1" x14ac:dyDescent="0.35"/>
    <row r="36271" customFormat="1" x14ac:dyDescent="0.35"/>
    <row r="36272" customFormat="1" x14ac:dyDescent="0.35"/>
    <row r="36273" customFormat="1" x14ac:dyDescent="0.35"/>
    <row r="36274" customFormat="1" x14ac:dyDescent="0.35"/>
    <row r="36275" customFormat="1" x14ac:dyDescent="0.35"/>
    <row r="36276" customFormat="1" x14ac:dyDescent="0.35"/>
    <row r="36277" customFormat="1" x14ac:dyDescent="0.35"/>
    <row r="36278" customFormat="1" x14ac:dyDescent="0.35"/>
    <row r="36279" customFormat="1" x14ac:dyDescent="0.35"/>
    <row r="36280" customFormat="1" x14ac:dyDescent="0.35"/>
    <row r="36281" customFormat="1" x14ac:dyDescent="0.35"/>
    <row r="36282" customFormat="1" x14ac:dyDescent="0.35"/>
    <row r="36283" customFormat="1" x14ac:dyDescent="0.35"/>
    <row r="36284" customFormat="1" x14ac:dyDescent="0.35"/>
    <row r="36285" customFormat="1" x14ac:dyDescent="0.35"/>
    <row r="36286" customFormat="1" x14ac:dyDescent="0.35"/>
    <row r="36287" customFormat="1" x14ac:dyDescent="0.35"/>
    <row r="36288" customFormat="1" x14ac:dyDescent="0.35"/>
    <row r="36289" customFormat="1" x14ac:dyDescent="0.35"/>
    <row r="36290" customFormat="1" x14ac:dyDescent="0.35"/>
    <row r="36291" customFormat="1" x14ac:dyDescent="0.35"/>
    <row r="36292" customFormat="1" x14ac:dyDescent="0.35"/>
    <row r="36293" customFormat="1" x14ac:dyDescent="0.35"/>
    <row r="36294" customFormat="1" x14ac:dyDescent="0.35"/>
    <row r="36295" customFormat="1" x14ac:dyDescent="0.35"/>
    <row r="36296" customFormat="1" x14ac:dyDescent="0.35"/>
    <row r="36297" customFormat="1" x14ac:dyDescent="0.35"/>
    <row r="36298" customFormat="1" x14ac:dyDescent="0.35"/>
    <row r="36299" customFormat="1" x14ac:dyDescent="0.35"/>
    <row r="36300" customFormat="1" x14ac:dyDescent="0.35"/>
    <row r="36301" customFormat="1" x14ac:dyDescent="0.35"/>
    <row r="36302" customFormat="1" x14ac:dyDescent="0.35"/>
    <row r="36303" customFormat="1" x14ac:dyDescent="0.35"/>
    <row r="36304" customFormat="1" x14ac:dyDescent="0.35"/>
    <row r="36305" customFormat="1" x14ac:dyDescent="0.35"/>
    <row r="36306" customFormat="1" x14ac:dyDescent="0.35"/>
    <row r="36307" customFormat="1" x14ac:dyDescent="0.35"/>
    <row r="36308" customFormat="1" x14ac:dyDescent="0.35"/>
    <row r="36309" customFormat="1" x14ac:dyDescent="0.35"/>
    <row r="36310" customFormat="1" x14ac:dyDescent="0.35"/>
    <row r="36311" customFormat="1" x14ac:dyDescent="0.35"/>
    <row r="36312" customFormat="1" x14ac:dyDescent="0.35"/>
    <row r="36313" customFormat="1" x14ac:dyDescent="0.35"/>
    <row r="36314" customFormat="1" x14ac:dyDescent="0.35"/>
    <row r="36315" customFormat="1" x14ac:dyDescent="0.35"/>
    <row r="36316" customFormat="1" x14ac:dyDescent="0.35"/>
    <row r="36317" customFormat="1" x14ac:dyDescent="0.35"/>
    <row r="36318" customFormat="1" x14ac:dyDescent="0.35"/>
    <row r="36319" customFormat="1" x14ac:dyDescent="0.35"/>
    <row r="36320" customFormat="1" x14ac:dyDescent="0.35"/>
    <row r="36321" customFormat="1" x14ac:dyDescent="0.35"/>
    <row r="36322" customFormat="1" x14ac:dyDescent="0.35"/>
    <row r="36323" customFormat="1" x14ac:dyDescent="0.35"/>
    <row r="36324" customFormat="1" x14ac:dyDescent="0.35"/>
    <row r="36325" customFormat="1" x14ac:dyDescent="0.35"/>
    <row r="36326" customFormat="1" x14ac:dyDescent="0.35"/>
    <row r="36327" customFormat="1" x14ac:dyDescent="0.35"/>
    <row r="36328" customFormat="1" x14ac:dyDescent="0.35"/>
    <row r="36329" customFormat="1" x14ac:dyDescent="0.35"/>
    <row r="36330" customFormat="1" x14ac:dyDescent="0.35"/>
    <row r="36331" customFormat="1" x14ac:dyDescent="0.35"/>
    <row r="36332" customFormat="1" x14ac:dyDescent="0.35"/>
    <row r="36333" customFormat="1" x14ac:dyDescent="0.35"/>
    <row r="36334" customFormat="1" x14ac:dyDescent="0.35"/>
    <row r="36335" customFormat="1" x14ac:dyDescent="0.35"/>
    <row r="36336" customFormat="1" x14ac:dyDescent="0.35"/>
    <row r="36337" customFormat="1" x14ac:dyDescent="0.35"/>
    <row r="36338" customFormat="1" x14ac:dyDescent="0.35"/>
    <row r="36339" customFormat="1" x14ac:dyDescent="0.35"/>
    <row r="36340" customFormat="1" x14ac:dyDescent="0.35"/>
    <row r="36341" customFormat="1" x14ac:dyDescent="0.35"/>
    <row r="36342" customFormat="1" x14ac:dyDescent="0.35"/>
    <row r="36343" customFormat="1" x14ac:dyDescent="0.35"/>
    <row r="36344" customFormat="1" x14ac:dyDescent="0.35"/>
    <row r="36345" customFormat="1" x14ac:dyDescent="0.35"/>
    <row r="36346" customFormat="1" x14ac:dyDescent="0.35"/>
    <row r="36347" customFormat="1" x14ac:dyDescent="0.35"/>
    <row r="36348" customFormat="1" x14ac:dyDescent="0.35"/>
    <row r="36349" customFormat="1" x14ac:dyDescent="0.35"/>
    <row r="36350" customFormat="1" x14ac:dyDescent="0.35"/>
    <row r="36351" customFormat="1" x14ac:dyDescent="0.35"/>
    <row r="36352" customFormat="1" x14ac:dyDescent="0.35"/>
    <row r="36353" customFormat="1" x14ac:dyDescent="0.35"/>
    <row r="36354" customFormat="1" x14ac:dyDescent="0.35"/>
    <row r="36355" customFormat="1" x14ac:dyDescent="0.35"/>
    <row r="36356" customFormat="1" x14ac:dyDescent="0.35"/>
    <row r="36357" customFormat="1" x14ac:dyDescent="0.35"/>
    <row r="36358" customFormat="1" x14ac:dyDescent="0.35"/>
    <row r="36359" customFormat="1" x14ac:dyDescent="0.35"/>
    <row r="36360" customFormat="1" x14ac:dyDescent="0.35"/>
    <row r="36361" customFormat="1" x14ac:dyDescent="0.35"/>
    <row r="36362" customFormat="1" x14ac:dyDescent="0.35"/>
    <row r="36363" customFormat="1" x14ac:dyDescent="0.35"/>
    <row r="36364" customFormat="1" x14ac:dyDescent="0.35"/>
    <row r="36365" customFormat="1" x14ac:dyDescent="0.35"/>
    <row r="36366" customFormat="1" x14ac:dyDescent="0.35"/>
    <row r="36367" customFormat="1" x14ac:dyDescent="0.35"/>
    <row r="36368" customFormat="1" x14ac:dyDescent="0.35"/>
    <row r="36369" customFormat="1" x14ac:dyDescent="0.35"/>
    <row r="36370" customFormat="1" x14ac:dyDescent="0.35"/>
    <row r="36371" customFormat="1" x14ac:dyDescent="0.35"/>
    <row r="36372" customFormat="1" x14ac:dyDescent="0.35"/>
    <row r="36373" customFormat="1" x14ac:dyDescent="0.35"/>
    <row r="36374" customFormat="1" x14ac:dyDescent="0.35"/>
    <row r="36375" customFormat="1" x14ac:dyDescent="0.35"/>
    <row r="36376" customFormat="1" x14ac:dyDescent="0.35"/>
    <row r="36377" customFormat="1" x14ac:dyDescent="0.35"/>
    <row r="36378" customFormat="1" x14ac:dyDescent="0.35"/>
    <row r="36379" customFormat="1" x14ac:dyDescent="0.35"/>
    <row r="36380" customFormat="1" x14ac:dyDescent="0.35"/>
    <row r="36381" customFormat="1" x14ac:dyDescent="0.35"/>
    <row r="36382" customFormat="1" x14ac:dyDescent="0.35"/>
    <row r="36383" customFormat="1" x14ac:dyDescent="0.35"/>
    <row r="36384" customFormat="1" x14ac:dyDescent="0.35"/>
    <row r="36385" customFormat="1" x14ac:dyDescent="0.35"/>
    <row r="36386" customFormat="1" x14ac:dyDescent="0.35"/>
    <row r="36387" customFormat="1" x14ac:dyDescent="0.35"/>
    <row r="36388" customFormat="1" x14ac:dyDescent="0.35"/>
    <row r="36389" customFormat="1" x14ac:dyDescent="0.35"/>
    <row r="36390" customFormat="1" x14ac:dyDescent="0.35"/>
    <row r="36391" customFormat="1" x14ac:dyDescent="0.35"/>
    <row r="36392" customFormat="1" x14ac:dyDescent="0.35"/>
    <row r="36393" customFormat="1" x14ac:dyDescent="0.35"/>
    <row r="36394" customFormat="1" x14ac:dyDescent="0.35"/>
    <row r="36395" customFormat="1" x14ac:dyDescent="0.35"/>
    <row r="36396" customFormat="1" x14ac:dyDescent="0.35"/>
    <row r="36397" customFormat="1" x14ac:dyDescent="0.35"/>
    <row r="36398" customFormat="1" x14ac:dyDescent="0.35"/>
    <row r="36399" customFormat="1" x14ac:dyDescent="0.35"/>
    <row r="36400" customFormat="1" x14ac:dyDescent="0.35"/>
    <row r="36401" customFormat="1" x14ac:dyDescent="0.35"/>
    <row r="36402" customFormat="1" x14ac:dyDescent="0.35"/>
    <row r="36403" customFormat="1" x14ac:dyDescent="0.35"/>
    <row r="36404" customFormat="1" x14ac:dyDescent="0.35"/>
    <row r="36405" customFormat="1" x14ac:dyDescent="0.35"/>
    <row r="36406" customFormat="1" x14ac:dyDescent="0.35"/>
    <row r="36407" customFormat="1" x14ac:dyDescent="0.35"/>
    <row r="36408" customFormat="1" x14ac:dyDescent="0.35"/>
    <row r="36409" customFormat="1" x14ac:dyDescent="0.35"/>
    <row r="36410" customFormat="1" x14ac:dyDescent="0.35"/>
    <row r="36411" customFormat="1" x14ac:dyDescent="0.35"/>
    <row r="36412" customFormat="1" x14ac:dyDescent="0.35"/>
    <row r="36413" customFormat="1" x14ac:dyDescent="0.35"/>
    <row r="36414" customFormat="1" x14ac:dyDescent="0.35"/>
    <row r="36415" customFormat="1" x14ac:dyDescent="0.35"/>
    <row r="36416" customFormat="1" x14ac:dyDescent="0.35"/>
    <row r="36417" customFormat="1" x14ac:dyDescent="0.35"/>
    <row r="36418" customFormat="1" x14ac:dyDescent="0.35"/>
    <row r="36419" customFormat="1" x14ac:dyDescent="0.35"/>
    <row r="36420" customFormat="1" x14ac:dyDescent="0.35"/>
    <row r="36421" customFormat="1" x14ac:dyDescent="0.35"/>
    <row r="36422" customFormat="1" x14ac:dyDescent="0.35"/>
    <row r="36423" customFormat="1" x14ac:dyDescent="0.35"/>
    <row r="36424" customFormat="1" x14ac:dyDescent="0.35"/>
    <row r="36425" customFormat="1" x14ac:dyDescent="0.35"/>
    <row r="36426" customFormat="1" x14ac:dyDescent="0.35"/>
    <row r="36427" customFormat="1" x14ac:dyDescent="0.35"/>
    <row r="36428" customFormat="1" x14ac:dyDescent="0.35"/>
    <row r="36429" customFormat="1" x14ac:dyDescent="0.35"/>
    <row r="36430" customFormat="1" x14ac:dyDescent="0.35"/>
    <row r="36431" customFormat="1" x14ac:dyDescent="0.35"/>
    <row r="36432" customFormat="1" x14ac:dyDescent="0.35"/>
    <row r="36433" customFormat="1" x14ac:dyDescent="0.35"/>
    <row r="36434" customFormat="1" x14ac:dyDescent="0.35"/>
    <row r="36435" customFormat="1" x14ac:dyDescent="0.35"/>
    <row r="36436" customFormat="1" x14ac:dyDescent="0.35"/>
    <row r="36437" customFormat="1" x14ac:dyDescent="0.35"/>
    <row r="36438" customFormat="1" x14ac:dyDescent="0.35"/>
    <row r="36439" customFormat="1" x14ac:dyDescent="0.35"/>
    <row r="36440" customFormat="1" x14ac:dyDescent="0.35"/>
    <row r="36441" customFormat="1" x14ac:dyDescent="0.35"/>
    <row r="36442" customFormat="1" x14ac:dyDescent="0.35"/>
    <row r="36443" customFormat="1" x14ac:dyDescent="0.35"/>
    <row r="36444" customFormat="1" x14ac:dyDescent="0.35"/>
    <row r="36445" customFormat="1" x14ac:dyDescent="0.35"/>
    <row r="36446" customFormat="1" x14ac:dyDescent="0.35"/>
    <row r="36447" customFormat="1" x14ac:dyDescent="0.35"/>
    <row r="36448" customFormat="1" x14ac:dyDescent="0.35"/>
    <row r="36449" customFormat="1" x14ac:dyDescent="0.35"/>
    <row r="36450" customFormat="1" x14ac:dyDescent="0.35"/>
    <row r="36451" customFormat="1" x14ac:dyDescent="0.35"/>
    <row r="36452" customFormat="1" x14ac:dyDescent="0.35"/>
    <row r="36453" customFormat="1" x14ac:dyDescent="0.35"/>
    <row r="36454" customFormat="1" x14ac:dyDescent="0.35"/>
    <row r="36455" customFormat="1" x14ac:dyDescent="0.35"/>
    <row r="36456" customFormat="1" x14ac:dyDescent="0.35"/>
    <row r="36457" customFormat="1" x14ac:dyDescent="0.35"/>
    <row r="36458" customFormat="1" x14ac:dyDescent="0.35"/>
    <row r="36459" customFormat="1" x14ac:dyDescent="0.35"/>
    <row r="36460" customFormat="1" x14ac:dyDescent="0.35"/>
    <row r="36461" customFormat="1" x14ac:dyDescent="0.35"/>
    <row r="36462" customFormat="1" x14ac:dyDescent="0.35"/>
    <row r="36463" customFormat="1" x14ac:dyDescent="0.35"/>
    <row r="36464" customFormat="1" x14ac:dyDescent="0.35"/>
    <row r="36465" customFormat="1" x14ac:dyDescent="0.35"/>
    <row r="36466" customFormat="1" x14ac:dyDescent="0.35"/>
    <row r="36467" customFormat="1" x14ac:dyDescent="0.35"/>
    <row r="36468" customFormat="1" x14ac:dyDescent="0.35"/>
    <row r="36469" customFormat="1" x14ac:dyDescent="0.35"/>
    <row r="36470" customFormat="1" x14ac:dyDescent="0.35"/>
    <row r="36471" customFormat="1" x14ac:dyDescent="0.35"/>
    <row r="36472" customFormat="1" x14ac:dyDescent="0.35"/>
    <row r="36473" customFormat="1" x14ac:dyDescent="0.35"/>
    <row r="36474" customFormat="1" x14ac:dyDescent="0.35"/>
    <row r="36475" customFormat="1" x14ac:dyDescent="0.35"/>
    <row r="36476" customFormat="1" x14ac:dyDescent="0.35"/>
    <row r="36477" customFormat="1" x14ac:dyDescent="0.35"/>
    <row r="36478" customFormat="1" x14ac:dyDescent="0.35"/>
    <row r="36479" customFormat="1" x14ac:dyDescent="0.35"/>
    <row r="36480" customFormat="1" x14ac:dyDescent="0.35"/>
    <row r="36481" customFormat="1" x14ac:dyDescent="0.35"/>
    <row r="36482" customFormat="1" x14ac:dyDescent="0.35"/>
    <row r="36483" customFormat="1" x14ac:dyDescent="0.35"/>
    <row r="36484" customFormat="1" x14ac:dyDescent="0.35"/>
    <row r="36485" customFormat="1" x14ac:dyDescent="0.35"/>
    <row r="36486" customFormat="1" x14ac:dyDescent="0.35"/>
    <row r="36487" customFormat="1" x14ac:dyDescent="0.35"/>
    <row r="36488" customFormat="1" x14ac:dyDescent="0.35"/>
    <row r="36489" customFormat="1" x14ac:dyDescent="0.35"/>
    <row r="36490" customFormat="1" x14ac:dyDescent="0.35"/>
    <row r="36491" customFormat="1" x14ac:dyDescent="0.35"/>
    <row r="36492" customFormat="1" x14ac:dyDescent="0.35"/>
    <row r="36493" customFormat="1" x14ac:dyDescent="0.35"/>
    <row r="36494" customFormat="1" x14ac:dyDescent="0.35"/>
    <row r="36495" customFormat="1" x14ac:dyDescent="0.35"/>
    <row r="36496" customFormat="1" x14ac:dyDescent="0.35"/>
    <row r="36497" customFormat="1" x14ac:dyDescent="0.35"/>
    <row r="36498" customFormat="1" x14ac:dyDescent="0.35"/>
    <row r="36499" customFormat="1" x14ac:dyDescent="0.35"/>
    <row r="36500" customFormat="1" x14ac:dyDescent="0.35"/>
    <row r="36501" customFormat="1" x14ac:dyDescent="0.35"/>
    <row r="36502" customFormat="1" x14ac:dyDescent="0.35"/>
    <row r="36503" customFormat="1" x14ac:dyDescent="0.35"/>
    <row r="36504" customFormat="1" x14ac:dyDescent="0.35"/>
    <row r="36505" customFormat="1" x14ac:dyDescent="0.35"/>
    <row r="36506" customFormat="1" x14ac:dyDescent="0.35"/>
    <row r="36507" customFormat="1" x14ac:dyDescent="0.35"/>
    <row r="36508" customFormat="1" x14ac:dyDescent="0.35"/>
    <row r="36509" customFormat="1" x14ac:dyDescent="0.35"/>
    <row r="36510" customFormat="1" x14ac:dyDescent="0.35"/>
    <row r="36511" customFormat="1" x14ac:dyDescent="0.35"/>
    <row r="36512" customFormat="1" x14ac:dyDescent="0.35"/>
    <row r="36513" customFormat="1" x14ac:dyDescent="0.35"/>
    <row r="36514" customFormat="1" x14ac:dyDescent="0.35"/>
    <row r="36515" customFormat="1" x14ac:dyDescent="0.35"/>
    <row r="36516" customFormat="1" x14ac:dyDescent="0.35"/>
    <row r="36517" customFormat="1" x14ac:dyDescent="0.35"/>
    <row r="36518" customFormat="1" x14ac:dyDescent="0.35"/>
    <row r="36519" customFormat="1" x14ac:dyDescent="0.35"/>
    <row r="36520" customFormat="1" x14ac:dyDescent="0.35"/>
    <row r="36521" customFormat="1" x14ac:dyDescent="0.35"/>
    <row r="36522" customFormat="1" x14ac:dyDescent="0.35"/>
    <row r="36523" customFormat="1" x14ac:dyDescent="0.35"/>
    <row r="36524" customFormat="1" x14ac:dyDescent="0.35"/>
    <row r="36525" customFormat="1" x14ac:dyDescent="0.35"/>
    <row r="36526" customFormat="1" x14ac:dyDescent="0.35"/>
    <row r="36527" customFormat="1" x14ac:dyDescent="0.35"/>
    <row r="36528" customFormat="1" x14ac:dyDescent="0.35"/>
    <row r="36529" customFormat="1" x14ac:dyDescent="0.35"/>
    <row r="36530" customFormat="1" x14ac:dyDescent="0.35"/>
    <row r="36531" customFormat="1" x14ac:dyDescent="0.35"/>
    <row r="36532" customFormat="1" x14ac:dyDescent="0.35"/>
    <row r="36533" customFormat="1" x14ac:dyDescent="0.35"/>
    <row r="36534" customFormat="1" x14ac:dyDescent="0.35"/>
    <row r="36535" customFormat="1" x14ac:dyDescent="0.35"/>
    <row r="36536" customFormat="1" x14ac:dyDescent="0.35"/>
    <row r="36537" customFormat="1" x14ac:dyDescent="0.35"/>
    <row r="36538" customFormat="1" x14ac:dyDescent="0.35"/>
    <row r="36539" customFormat="1" x14ac:dyDescent="0.35"/>
    <row r="36540" customFormat="1" x14ac:dyDescent="0.35"/>
    <row r="36541" customFormat="1" x14ac:dyDescent="0.35"/>
    <row r="36542" customFormat="1" x14ac:dyDescent="0.35"/>
    <row r="36543" customFormat="1" x14ac:dyDescent="0.35"/>
    <row r="36544" customFormat="1" x14ac:dyDescent="0.35"/>
    <row r="36545" customFormat="1" x14ac:dyDescent="0.35"/>
    <row r="36546" customFormat="1" x14ac:dyDescent="0.35"/>
    <row r="36547" customFormat="1" x14ac:dyDescent="0.35"/>
    <row r="36548" customFormat="1" x14ac:dyDescent="0.35"/>
    <row r="36549" customFormat="1" x14ac:dyDescent="0.35"/>
    <row r="36550" customFormat="1" x14ac:dyDescent="0.35"/>
    <row r="36551" customFormat="1" x14ac:dyDescent="0.35"/>
    <row r="36552" customFormat="1" x14ac:dyDescent="0.35"/>
    <row r="36553" customFormat="1" x14ac:dyDescent="0.35"/>
    <row r="36554" customFormat="1" x14ac:dyDescent="0.35"/>
    <row r="36555" customFormat="1" x14ac:dyDescent="0.35"/>
    <row r="36556" customFormat="1" x14ac:dyDescent="0.35"/>
    <row r="36557" customFormat="1" x14ac:dyDescent="0.35"/>
    <row r="36558" customFormat="1" x14ac:dyDescent="0.35"/>
    <row r="36559" customFormat="1" x14ac:dyDescent="0.35"/>
    <row r="36560" customFormat="1" x14ac:dyDescent="0.35"/>
    <row r="36561" customFormat="1" x14ac:dyDescent="0.35"/>
    <row r="36562" customFormat="1" x14ac:dyDescent="0.35"/>
    <row r="36563" customFormat="1" x14ac:dyDescent="0.35"/>
    <row r="36564" customFormat="1" x14ac:dyDescent="0.35"/>
    <row r="36565" customFormat="1" x14ac:dyDescent="0.35"/>
    <row r="36566" customFormat="1" x14ac:dyDescent="0.35"/>
    <row r="36567" customFormat="1" x14ac:dyDescent="0.35"/>
    <row r="36568" customFormat="1" x14ac:dyDescent="0.35"/>
    <row r="36569" customFormat="1" x14ac:dyDescent="0.35"/>
    <row r="36570" customFormat="1" x14ac:dyDescent="0.35"/>
    <row r="36571" customFormat="1" x14ac:dyDescent="0.35"/>
    <row r="36572" customFormat="1" x14ac:dyDescent="0.35"/>
    <row r="36573" customFormat="1" x14ac:dyDescent="0.35"/>
    <row r="36574" customFormat="1" x14ac:dyDescent="0.35"/>
    <row r="36575" customFormat="1" x14ac:dyDescent="0.35"/>
    <row r="36576" customFormat="1" x14ac:dyDescent="0.35"/>
    <row r="36577" customFormat="1" x14ac:dyDescent="0.35"/>
    <row r="36578" customFormat="1" x14ac:dyDescent="0.35"/>
    <row r="36579" customFormat="1" x14ac:dyDescent="0.35"/>
    <row r="36580" customFormat="1" x14ac:dyDescent="0.35"/>
    <row r="36581" customFormat="1" x14ac:dyDescent="0.35"/>
    <row r="36582" customFormat="1" x14ac:dyDescent="0.35"/>
    <row r="36583" customFormat="1" x14ac:dyDescent="0.35"/>
    <row r="36584" customFormat="1" x14ac:dyDescent="0.35"/>
    <row r="36585" customFormat="1" x14ac:dyDescent="0.35"/>
    <row r="36586" customFormat="1" x14ac:dyDescent="0.35"/>
    <row r="36587" customFormat="1" x14ac:dyDescent="0.35"/>
    <row r="36588" customFormat="1" x14ac:dyDescent="0.35"/>
    <row r="36589" customFormat="1" x14ac:dyDescent="0.35"/>
    <row r="36590" customFormat="1" x14ac:dyDescent="0.35"/>
    <row r="36591" customFormat="1" x14ac:dyDescent="0.35"/>
    <row r="36592" customFormat="1" x14ac:dyDescent="0.35"/>
    <row r="36593" customFormat="1" x14ac:dyDescent="0.35"/>
    <row r="36594" customFormat="1" x14ac:dyDescent="0.35"/>
    <row r="36595" customFormat="1" x14ac:dyDescent="0.35"/>
    <row r="36596" customFormat="1" x14ac:dyDescent="0.35"/>
    <row r="36597" customFormat="1" x14ac:dyDescent="0.35"/>
    <row r="36598" customFormat="1" x14ac:dyDescent="0.35"/>
    <row r="36599" customFormat="1" x14ac:dyDescent="0.35"/>
    <row r="36600" customFormat="1" x14ac:dyDescent="0.35"/>
    <row r="36601" customFormat="1" x14ac:dyDescent="0.35"/>
    <row r="36602" customFormat="1" x14ac:dyDescent="0.35"/>
    <row r="36603" customFormat="1" x14ac:dyDescent="0.35"/>
    <row r="36604" customFormat="1" x14ac:dyDescent="0.35"/>
    <row r="36605" customFormat="1" x14ac:dyDescent="0.35"/>
    <row r="36606" customFormat="1" x14ac:dyDescent="0.35"/>
    <row r="36607" customFormat="1" x14ac:dyDescent="0.35"/>
    <row r="36608" customFormat="1" x14ac:dyDescent="0.35"/>
    <row r="36609" customFormat="1" x14ac:dyDescent="0.35"/>
    <row r="36610" customFormat="1" x14ac:dyDescent="0.35"/>
    <row r="36611" customFormat="1" x14ac:dyDescent="0.35"/>
    <row r="36612" customFormat="1" x14ac:dyDescent="0.35"/>
    <row r="36613" customFormat="1" x14ac:dyDescent="0.35"/>
    <row r="36614" customFormat="1" x14ac:dyDescent="0.35"/>
    <row r="36615" customFormat="1" x14ac:dyDescent="0.35"/>
    <row r="36616" customFormat="1" x14ac:dyDescent="0.35"/>
    <row r="36617" customFormat="1" x14ac:dyDescent="0.35"/>
    <row r="36618" customFormat="1" x14ac:dyDescent="0.35"/>
    <row r="36619" customFormat="1" x14ac:dyDescent="0.35"/>
    <row r="36620" customFormat="1" x14ac:dyDescent="0.35"/>
    <row r="36621" customFormat="1" x14ac:dyDescent="0.35"/>
    <row r="36622" customFormat="1" x14ac:dyDescent="0.35"/>
    <row r="36623" customFormat="1" x14ac:dyDescent="0.35"/>
    <row r="36624" customFormat="1" x14ac:dyDescent="0.35"/>
    <row r="36625" customFormat="1" x14ac:dyDescent="0.35"/>
    <row r="36626" customFormat="1" x14ac:dyDescent="0.35"/>
    <row r="36627" customFormat="1" x14ac:dyDescent="0.35"/>
    <row r="36628" customFormat="1" x14ac:dyDescent="0.35"/>
    <row r="36629" customFormat="1" x14ac:dyDescent="0.35"/>
    <row r="36630" customFormat="1" x14ac:dyDescent="0.35"/>
    <row r="36631" customFormat="1" x14ac:dyDescent="0.35"/>
    <row r="36632" customFormat="1" x14ac:dyDescent="0.35"/>
    <row r="36633" customFormat="1" x14ac:dyDescent="0.35"/>
    <row r="36634" customFormat="1" x14ac:dyDescent="0.35"/>
    <row r="36635" customFormat="1" x14ac:dyDescent="0.35"/>
    <row r="36636" customFormat="1" x14ac:dyDescent="0.35"/>
    <row r="36637" customFormat="1" x14ac:dyDescent="0.35"/>
    <row r="36638" customFormat="1" x14ac:dyDescent="0.35"/>
    <row r="36639" customFormat="1" x14ac:dyDescent="0.35"/>
    <row r="36640" customFormat="1" x14ac:dyDescent="0.35"/>
    <row r="36641" customFormat="1" x14ac:dyDescent="0.35"/>
    <row r="36642" customFormat="1" x14ac:dyDescent="0.35"/>
    <row r="36643" customFormat="1" x14ac:dyDescent="0.35"/>
    <row r="36644" customFormat="1" x14ac:dyDescent="0.35"/>
    <row r="36645" customFormat="1" x14ac:dyDescent="0.35"/>
    <row r="36646" customFormat="1" x14ac:dyDescent="0.35"/>
    <row r="36647" customFormat="1" x14ac:dyDescent="0.35"/>
    <row r="36648" customFormat="1" x14ac:dyDescent="0.35"/>
    <row r="36649" customFormat="1" x14ac:dyDescent="0.35"/>
    <row r="36650" customFormat="1" x14ac:dyDescent="0.35"/>
    <row r="36651" customFormat="1" x14ac:dyDescent="0.35"/>
    <row r="36652" customFormat="1" x14ac:dyDescent="0.35"/>
    <row r="36653" customFormat="1" x14ac:dyDescent="0.35"/>
    <row r="36654" customFormat="1" x14ac:dyDescent="0.35"/>
    <row r="36655" customFormat="1" x14ac:dyDescent="0.35"/>
    <row r="36656" customFormat="1" x14ac:dyDescent="0.35"/>
    <row r="36657" customFormat="1" x14ac:dyDescent="0.35"/>
    <row r="36658" customFormat="1" x14ac:dyDescent="0.35"/>
    <row r="36659" customFormat="1" x14ac:dyDescent="0.35"/>
    <row r="36660" customFormat="1" x14ac:dyDescent="0.35"/>
    <row r="36661" customFormat="1" x14ac:dyDescent="0.35"/>
    <row r="36662" customFormat="1" x14ac:dyDescent="0.35"/>
    <row r="36663" customFormat="1" x14ac:dyDescent="0.35"/>
    <row r="36664" customFormat="1" x14ac:dyDescent="0.35"/>
    <row r="36665" customFormat="1" x14ac:dyDescent="0.35"/>
    <row r="36666" customFormat="1" x14ac:dyDescent="0.35"/>
    <row r="36667" customFormat="1" x14ac:dyDescent="0.35"/>
    <row r="36668" customFormat="1" x14ac:dyDescent="0.35"/>
    <row r="36669" customFormat="1" x14ac:dyDescent="0.35"/>
    <row r="36670" customFormat="1" x14ac:dyDescent="0.35"/>
    <row r="36671" customFormat="1" x14ac:dyDescent="0.35"/>
    <row r="36672" customFormat="1" x14ac:dyDescent="0.35"/>
    <row r="36673" customFormat="1" x14ac:dyDescent="0.35"/>
    <row r="36674" customFormat="1" x14ac:dyDescent="0.35"/>
    <row r="36675" customFormat="1" x14ac:dyDescent="0.35"/>
    <row r="36676" customFormat="1" x14ac:dyDescent="0.35"/>
    <row r="36677" customFormat="1" x14ac:dyDescent="0.35"/>
    <row r="36678" customFormat="1" x14ac:dyDescent="0.35"/>
    <row r="36679" customFormat="1" x14ac:dyDescent="0.35"/>
    <row r="36680" customFormat="1" x14ac:dyDescent="0.35"/>
    <row r="36681" customFormat="1" x14ac:dyDescent="0.35"/>
    <row r="36682" customFormat="1" x14ac:dyDescent="0.35"/>
    <row r="36683" customFormat="1" x14ac:dyDescent="0.35"/>
    <row r="36684" customFormat="1" x14ac:dyDescent="0.35"/>
    <row r="36685" customFormat="1" x14ac:dyDescent="0.35"/>
    <row r="36686" customFormat="1" x14ac:dyDescent="0.35"/>
    <row r="36687" customFormat="1" x14ac:dyDescent="0.35"/>
    <row r="36688" customFormat="1" x14ac:dyDescent="0.35"/>
    <row r="36689" customFormat="1" x14ac:dyDescent="0.35"/>
    <row r="36690" customFormat="1" x14ac:dyDescent="0.35"/>
    <row r="36691" customFormat="1" x14ac:dyDescent="0.35"/>
    <row r="36692" customFormat="1" x14ac:dyDescent="0.35"/>
    <row r="36693" customFormat="1" x14ac:dyDescent="0.35"/>
    <row r="36694" customFormat="1" x14ac:dyDescent="0.35"/>
    <row r="36695" customFormat="1" x14ac:dyDescent="0.35"/>
    <row r="36696" customFormat="1" x14ac:dyDescent="0.35"/>
    <row r="36697" customFormat="1" x14ac:dyDescent="0.35"/>
    <row r="36698" customFormat="1" x14ac:dyDescent="0.35"/>
    <row r="36699" customFormat="1" x14ac:dyDescent="0.35"/>
    <row r="36700" customFormat="1" x14ac:dyDescent="0.35"/>
    <row r="36701" customFormat="1" x14ac:dyDescent="0.35"/>
    <row r="36702" customFormat="1" x14ac:dyDescent="0.35"/>
    <row r="36703" customFormat="1" x14ac:dyDescent="0.35"/>
    <row r="36704" customFormat="1" x14ac:dyDescent="0.35"/>
    <row r="36705" customFormat="1" x14ac:dyDescent="0.35"/>
    <row r="36706" customFormat="1" x14ac:dyDescent="0.35"/>
    <row r="36707" customFormat="1" x14ac:dyDescent="0.35"/>
    <row r="36708" customFormat="1" x14ac:dyDescent="0.35"/>
    <row r="36709" customFormat="1" x14ac:dyDescent="0.35"/>
    <row r="36710" customFormat="1" x14ac:dyDescent="0.35"/>
    <row r="36711" customFormat="1" x14ac:dyDescent="0.35"/>
    <row r="36712" customFormat="1" x14ac:dyDescent="0.35"/>
    <row r="36713" customFormat="1" x14ac:dyDescent="0.35"/>
    <row r="36714" customFormat="1" x14ac:dyDescent="0.35"/>
    <row r="36715" customFormat="1" x14ac:dyDescent="0.35"/>
    <row r="36716" customFormat="1" x14ac:dyDescent="0.35"/>
    <row r="36717" customFormat="1" x14ac:dyDescent="0.35"/>
    <row r="36718" customFormat="1" x14ac:dyDescent="0.35"/>
    <row r="36719" customFormat="1" x14ac:dyDescent="0.35"/>
    <row r="36720" customFormat="1" x14ac:dyDescent="0.35"/>
    <row r="36721" customFormat="1" x14ac:dyDescent="0.35"/>
    <row r="36722" customFormat="1" x14ac:dyDescent="0.35"/>
    <row r="36723" customFormat="1" x14ac:dyDescent="0.35"/>
    <row r="36724" customFormat="1" x14ac:dyDescent="0.35"/>
    <row r="36725" customFormat="1" x14ac:dyDescent="0.35"/>
    <row r="36726" customFormat="1" x14ac:dyDescent="0.35"/>
    <row r="36727" customFormat="1" x14ac:dyDescent="0.35"/>
    <row r="36728" customFormat="1" x14ac:dyDescent="0.35"/>
    <row r="36729" customFormat="1" x14ac:dyDescent="0.35"/>
    <row r="36730" customFormat="1" x14ac:dyDescent="0.35"/>
    <row r="36731" customFormat="1" x14ac:dyDescent="0.35"/>
    <row r="36732" customFormat="1" x14ac:dyDescent="0.35"/>
    <row r="36733" customFormat="1" x14ac:dyDescent="0.35"/>
    <row r="36734" customFormat="1" x14ac:dyDescent="0.35"/>
    <row r="36735" customFormat="1" x14ac:dyDescent="0.35"/>
    <row r="36736" customFormat="1" x14ac:dyDescent="0.35"/>
    <row r="36737" customFormat="1" x14ac:dyDescent="0.35"/>
    <row r="36738" customFormat="1" x14ac:dyDescent="0.35"/>
    <row r="36739" customFormat="1" x14ac:dyDescent="0.35"/>
    <row r="36740" customFormat="1" x14ac:dyDescent="0.35"/>
    <row r="36741" customFormat="1" x14ac:dyDescent="0.35"/>
    <row r="36742" customFormat="1" x14ac:dyDescent="0.35"/>
    <row r="36743" customFormat="1" x14ac:dyDescent="0.35"/>
    <row r="36744" customFormat="1" x14ac:dyDescent="0.35"/>
    <row r="36745" customFormat="1" x14ac:dyDescent="0.35"/>
    <row r="36746" customFormat="1" x14ac:dyDescent="0.35"/>
    <row r="36747" customFormat="1" x14ac:dyDescent="0.35"/>
    <row r="36748" customFormat="1" x14ac:dyDescent="0.35"/>
    <row r="36749" customFormat="1" x14ac:dyDescent="0.35"/>
    <row r="36750" customFormat="1" x14ac:dyDescent="0.35"/>
    <row r="36751" customFormat="1" x14ac:dyDescent="0.35"/>
    <row r="36752" customFormat="1" x14ac:dyDescent="0.35"/>
    <row r="36753" customFormat="1" x14ac:dyDescent="0.35"/>
    <row r="36754" customFormat="1" x14ac:dyDescent="0.35"/>
    <row r="36755" customFormat="1" x14ac:dyDescent="0.35"/>
    <row r="36756" customFormat="1" x14ac:dyDescent="0.35"/>
    <row r="36757" customFormat="1" x14ac:dyDescent="0.35"/>
    <row r="36758" customFormat="1" x14ac:dyDescent="0.35"/>
    <row r="36759" customFormat="1" x14ac:dyDescent="0.35"/>
    <row r="36760" customFormat="1" x14ac:dyDescent="0.35"/>
    <row r="36761" customFormat="1" x14ac:dyDescent="0.35"/>
    <row r="36762" customFormat="1" x14ac:dyDescent="0.35"/>
    <row r="36763" customFormat="1" x14ac:dyDescent="0.35"/>
    <row r="36764" customFormat="1" x14ac:dyDescent="0.35"/>
    <row r="36765" customFormat="1" x14ac:dyDescent="0.35"/>
    <row r="36766" customFormat="1" x14ac:dyDescent="0.35"/>
    <row r="36767" customFormat="1" x14ac:dyDescent="0.35"/>
    <row r="36768" customFormat="1" x14ac:dyDescent="0.35"/>
    <row r="36769" customFormat="1" x14ac:dyDescent="0.35"/>
    <row r="36770" customFormat="1" x14ac:dyDescent="0.35"/>
    <row r="36771" customFormat="1" x14ac:dyDescent="0.35"/>
    <row r="36772" customFormat="1" x14ac:dyDescent="0.35"/>
    <row r="36773" customFormat="1" x14ac:dyDescent="0.35"/>
    <row r="36774" customFormat="1" x14ac:dyDescent="0.35"/>
    <row r="36775" customFormat="1" x14ac:dyDescent="0.35"/>
    <row r="36776" customFormat="1" x14ac:dyDescent="0.35"/>
    <row r="36777" customFormat="1" x14ac:dyDescent="0.35"/>
    <row r="36778" customFormat="1" x14ac:dyDescent="0.35"/>
    <row r="36779" customFormat="1" x14ac:dyDescent="0.35"/>
    <row r="36780" customFormat="1" x14ac:dyDescent="0.35"/>
    <row r="36781" customFormat="1" x14ac:dyDescent="0.35"/>
    <row r="36782" customFormat="1" x14ac:dyDescent="0.35"/>
    <row r="36783" customFormat="1" x14ac:dyDescent="0.35"/>
    <row r="36784" customFormat="1" x14ac:dyDescent="0.35"/>
    <row r="36785" customFormat="1" x14ac:dyDescent="0.35"/>
    <row r="36786" customFormat="1" x14ac:dyDescent="0.35"/>
    <row r="36787" customFormat="1" x14ac:dyDescent="0.35"/>
    <row r="36788" customFormat="1" x14ac:dyDescent="0.35"/>
    <row r="36789" customFormat="1" x14ac:dyDescent="0.35"/>
    <row r="36790" customFormat="1" x14ac:dyDescent="0.35"/>
    <row r="36791" customFormat="1" x14ac:dyDescent="0.35"/>
    <row r="36792" customFormat="1" x14ac:dyDescent="0.35"/>
    <row r="36793" customFormat="1" x14ac:dyDescent="0.35"/>
    <row r="36794" customFormat="1" x14ac:dyDescent="0.35"/>
    <row r="36795" customFormat="1" x14ac:dyDescent="0.35"/>
    <row r="36796" customFormat="1" x14ac:dyDescent="0.35"/>
    <row r="36797" customFormat="1" x14ac:dyDescent="0.35"/>
    <row r="36798" customFormat="1" x14ac:dyDescent="0.35"/>
    <row r="36799" customFormat="1" x14ac:dyDescent="0.35"/>
    <row r="36800" customFormat="1" x14ac:dyDescent="0.35"/>
    <row r="36801" customFormat="1" x14ac:dyDescent="0.35"/>
    <row r="36802" customFormat="1" x14ac:dyDescent="0.35"/>
    <row r="36803" customFormat="1" x14ac:dyDescent="0.35"/>
    <row r="36804" customFormat="1" x14ac:dyDescent="0.35"/>
    <row r="36805" customFormat="1" x14ac:dyDescent="0.35"/>
    <row r="36806" customFormat="1" x14ac:dyDescent="0.35"/>
    <row r="36807" customFormat="1" x14ac:dyDescent="0.35"/>
    <row r="36808" customFormat="1" x14ac:dyDescent="0.35"/>
    <row r="36809" customFormat="1" x14ac:dyDescent="0.35"/>
    <row r="36810" customFormat="1" x14ac:dyDescent="0.35"/>
    <row r="36811" customFormat="1" x14ac:dyDescent="0.35"/>
    <row r="36812" customFormat="1" x14ac:dyDescent="0.35"/>
    <row r="36813" customFormat="1" x14ac:dyDescent="0.35"/>
    <row r="36814" customFormat="1" x14ac:dyDescent="0.35"/>
    <row r="36815" customFormat="1" x14ac:dyDescent="0.35"/>
    <row r="36816" customFormat="1" x14ac:dyDescent="0.35"/>
    <row r="36817" customFormat="1" x14ac:dyDescent="0.35"/>
    <row r="36818" customFormat="1" x14ac:dyDescent="0.35"/>
    <row r="36819" customFormat="1" x14ac:dyDescent="0.35"/>
    <row r="36820" customFormat="1" x14ac:dyDescent="0.35"/>
    <row r="36821" customFormat="1" x14ac:dyDescent="0.35"/>
    <row r="36822" customFormat="1" x14ac:dyDescent="0.35"/>
    <row r="36823" customFormat="1" x14ac:dyDescent="0.35"/>
    <row r="36824" customFormat="1" x14ac:dyDescent="0.35"/>
    <row r="36825" customFormat="1" x14ac:dyDescent="0.35"/>
    <row r="36826" customFormat="1" x14ac:dyDescent="0.35"/>
    <row r="36827" customFormat="1" x14ac:dyDescent="0.35"/>
    <row r="36828" customFormat="1" x14ac:dyDescent="0.35"/>
    <row r="36829" customFormat="1" x14ac:dyDescent="0.35"/>
    <row r="36830" customFormat="1" x14ac:dyDescent="0.35"/>
    <row r="36831" customFormat="1" x14ac:dyDescent="0.35"/>
    <row r="36832" customFormat="1" x14ac:dyDescent="0.35"/>
    <row r="36833" customFormat="1" x14ac:dyDescent="0.35"/>
    <row r="36834" customFormat="1" x14ac:dyDescent="0.35"/>
    <row r="36835" customFormat="1" x14ac:dyDescent="0.35"/>
    <row r="36836" customFormat="1" x14ac:dyDescent="0.35"/>
    <row r="36837" customFormat="1" x14ac:dyDescent="0.35"/>
    <row r="36838" customFormat="1" x14ac:dyDescent="0.35"/>
    <row r="36839" customFormat="1" x14ac:dyDescent="0.35"/>
    <row r="36840" customFormat="1" x14ac:dyDescent="0.35"/>
    <row r="36841" customFormat="1" x14ac:dyDescent="0.35"/>
    <row r="36842" customFormat="1" x14ac:dyDescent="0.35"/>
    <row r="36843" customFormat="1" x14ac:dyDescent="0.35"/>
    <row r="36844" customFormat="1" x14ac:dyDescent="0.35"/>
    <row r="36845" customFormat="1" x14ac:dyDescent="0.35"/>
    <row r="36846" customFormat="1" x14ac:dyDescent="0.35"/>
    <row r="36847" customFormat="1" x14ac:dyDescent="0.35"/>
    <row r="36848" customFormat="1" x14ac:dyDescent="0.35"/>
    <row r="36849" customFormat="1" x14ac:dyDescent="0.35"/>
    <row r="36850" customFormat="1" x14ac:dyDescent="0.35"/>
    <row r="36851" customFormat="1" x14ac:dyDescent="0.35"/>
    <row r="36852" customFormat="1" x14ac:dyDescent="0.35"/>
    <row r="36853" customFormat="1" x14ac:dyDescent="0.35"/>
    <row r="36854" customFormat="1" x14ac:dyDescent="0.35"/>
    <row r="36855" customFormat="1" x14ac:dyDescent="0.35"/>
    <row r="36856" customFormat="1" x14ac:dyDescent="0.35"/>
    <row r="36857" customFormat="1" x14ac:dyDescent="0.35"/>
    <row r="36858" customFormat="1" x14ac:dyDescent="0.35"/>
    <row r="36859" customFormat="1" x14ac:dyDescent="0.35"/>
    <row r="36860" customFormat="1" x14ac:dyDescent="0.35"/>
    <row r="36861" customFormat="1" x14ac:dyDescent="0.35"/>
    <row r="36862" customFormat="1" x14ac:dyDescent="0.35"/>
    <row r="36863" customFormat="1" x14ac:dyDescent="0.35"/>
    <row r="36864" customFormat="1" x14ac:dyDescent="0.35"/>
    <row r="36865" customFormat="1" x14ac:dyDescent="0.35"/>
    <row r="36866" customFormat="1" x14ac:dyDescent="0.35"/>
    <row r="36867" customFormat="1" x14ac:dyDescent="0.35"/>
    <row r="36868" customFormat="1" x14ac:dyDescent="0.35"/>
    <row r="36869" customFormat="1" x14ac:dyDescent="0.35"/>
    <row r="36870" customFormat="1" x14ac:dyDescent="0.35"/>
    <row r="36871" customFormat="1" x14ac:dyDescent="0.35"/>
    <row r="36872" customFormat="1" x14ac:dyDescent="0.35"/>
    <row r="36873" customFormat="1" x14ac:dyDescent="0.35"/>
    <row r="36874" customFormat="1" x14ac:dyDescent="0.35"/>
    <row r="36875" customFormat="1" x14ac:dyDescent="0.35"/>
    <row r="36876" customFormat="1" x14ac:dyDescent="0.35"/>
    <row r="36877" customFormat="1" x14ac:dyDescent="0.35"/>
    <row r="36878" customFormat="1" x14ac:dyDescent="0.35"/>
    <row r="36879" customFormat="1" x14ac:dyDescent="0.35"/>
    <row r="36880" customFormat="1" x14ac:dyDescent="0.35"/>
    <row r="36881" customFormat="1" x14ac:dyDescent="0.35"/>
    <row r="36882" customFormat="1" x14ac:dyDescent="0.35"/>
    <row r="36883" customFormat="1" x14ac:dyDescent="0.35"/>
    <row r="36884" customFormat="1" x14ac:dyDescent="0.35"/>
    <row r="36885" customFormat="1" x14ac:dyDescent="0.35"/>
    <row r="36886" customFormat="1" x14ac:dyDescent="0.35"/>
    <row r="36887" customFormat="1" x14ac:dyDescent="0.35"/>
    <row r="36888" customFormat="1" x14ac:dyDescent="0.35"/>
    <row r="36889" customFormat="1" x14ac:dyDescent="0.35"/>
    <row r="36890" customFormat="1" x14ac:dyDescent="0.35"/>
    <row r="36891" customFormat="1" x14ac:dyDescent="0.35"/>
    <row r="36892" customFormat="1" x14ac:dyDescent="0.35"/>
    <row r="36893" customFormat="1" x14ac:dyDescent="0.35"/>
    <row r="36894" customFormat="1" x14ac:dyDescent="0.35"/>
    <row r="36895" customFormat="1" x14ac:dyDescent="0.35"/>
    <row r="36896" customFormat="1" x14ac:dyDescent="0.35"/>
    <row r="36897" customFormat="1" x14ac:dyDescent="0.35"/>
    <row r="36898" customFormat="1" x14ac:dyDescent="0.35"/>
    <row r="36899" customFormat="1" x14ac:dyDescent="0.35"/>
    <row r="36900" customFormat="1" x14ac:dyDescent="0.35"/>
    <row r="36901" customFormat="1" x14ac:dyDescent="0.35"/>
    <row r="36902" customFormat="1" x14ac:dyDescent="0.35"/>
    <row r="36903" customFormat="1" x14ac:dyDescent="0.35"/>
    <row r="36904" customFormat="1" x14ac:dyDescent="0.35"/>
    <row r="36905" customFormat="1" x14ac:dyDescent="0.35"/>
    <row r="36906" customFormat="1" x14ac:dyDescent="0.35"/>
    <row r="36907" customFormat="1" x14ac:dyDescent="0.35"/>
    <row r="36908" customFormat="1" x14ac:dyDescent="0.35"/>
    <row r="36909" customFormat="1" x14ac:dyDescent="0.35"/>
    <row r="36910" customFormat="1" x14ac:dyDescent="0.35"/>
    <row r="36911" customFormat="1" x14ac:dyDescent="0.35"/>
    <row r="36912" customFormat="1" x14ac:dyDescent="0.35"/>
    <row r="36913" customFormat="1" x14ac:dyDescent="0.35"/>
    <row r="36914" customFormat="1" x14ac:dyDescent="0.35"/>
    <row r="36915" customFormat="1" x14ac:dyDescent="0.35"/>
    <row r="36916" customFormat="1" x14ac:dyDescent="0.35"/>
    <row r="36917" customFormat="1" x14ac:dyDescent="0.35"/>
    <row r="36918" customFormat="1" x14ac:dyDescent="0.35"/>
    <row r="36919" customFormat="1" x14ac:dyDescent="0.35"/>
    <row r="36920" customFormat="1" x14ac:dyDescent="0.35"/>
    <row r="36921" customFormat="1" x14ac:dyDescent="0.35"/>
    <row r="36922" customFormat="1" x14ac:dyDescent="0.35"/>
    <row r="36923" customFormat="1" x14ac:dyDescent="0.35"/>
    <row r="36924" customFormat="1" x14ac:dyDescent="0.35"/>
    <row r="36925" customFormat="1" x14ac:dyDescent="0.35"/>
    <row r="36926" customFormat="1" x14ac:dyDescent="0.35"/>
    <row r="36927" customFormat="1" x14ac:dyDescent="0.35"/>
    <row r="36928" customFormat="1" x14ac:dyDescent="0.35"/>
    <row r="36929" customFormat="1" x14ac:dyDescent="0.35"/>
    <row r="36930" customFormat="1" x14ac:dyDescent="0.35"/>
    <row r="36931" customFormat="1" x14ac:dyDescent="0.35"/>
    <row r="36932" customFormat="1" x14ac:dyDescent="0.35"/>
    <row r="36933" customFormat="1" x14ac:dyDescent="0.35"/>
    <row r="36934" customFormat="1" x14ac:dyDescent="0.35"/>
    <row r="36935" customFormat="1" x14ac:dyDescent="0.35"/>
    <row r="36936" customFormat="1" x14ac:dyDescent="0.35"/>
    <row r="36937" customFormat="1" x14ac:dyDescent="0.35"/>
    <row r="36938" customFormat="1" x14ac:dyDescent="0.35"/>
    <row r="36939" customFormat="1" x14ac:dyDescent="0.35"/>
    <row r="36940" customFormat="1" x14ac:dyDescent="0.35"/>
    <row r="36941" customFormat="1" x14ac:dyDescent="0.35"/>
    <row r="36942" customFormat="1" x14ac:dyDescent="0.35"/>
    <row r="36943" customFormat="1" x14ac:dyDescent="0.35"/>
    <row r="36944" customFormat="1" x14ac:dyDescent="0.35"/>
    <row r="36945" customFormat="1" x14ac:dyDescent="0.35"/>
    <row r="36946" customFormat="1" x14ac:dyDescent="0.35"/>
    <row r="36947" customFormat="1" x14ac:dyDescent="0.35"/>
    <row r="36948" customFormat="1" x14ac:dyDescent="0.35"/>
    <row r="36949" customFormat="1" x14ac:dyDescent="0.35"/>
    <row r="36950" customFormat="1" x14ac:dyDescent="0.35"/>
    <row r="36951" customFormat="1" x14ac:dyDescent="0.35"/>
    <row r="36952" customFormat="1" x14ac:dyDescent="0.35"/>
    <row r="36953" customFormat="1" x14ac:dyDescent="0.35"/>
    <row r="36954" customFormat="1" x14ac:dyDescent="0.35"/>
    <row r="36955" customFormat="1" x14ac:dyDescent="0.35"/>
    <row r="36956" customFormat="1" x14ac:dyDescent="0.35"/>
    <row r="36957" customFormat="1" x14ac:dyDescent="0.35"/>
    <row r="36958" customFormat="1" x14ac:dyDescent="0.35"/>
    <row r="36959" customFormat="1" x14ac:dyDescent="0.35"/>
    <row r="36960" customFormat="1" x14ac:dyDescent="0.35"/>
    <row r="36961" customFormat="1" x14ac:dyDescent="0.35"/>
    <row r="36962" customFormat="1" x14ac:dyDescent="0.35"/>
    <row r="36963" customFormat="1" x14ac:dyDescent="0.35"/>
    <row r="36964" customFormat="1" x14ac:dyDescent="0.35"/>
    <row r="36965" customFormat="1" x14ac:dyDescent="0.35"/>
    <row r="36966" customFormat="1" x14ac:dyDescent="0.35"/>
    <row r="36967" customFormat="1" x14ac:dyDescent="0.35"/>
    <row r="36968" customFormat="1" x14ac:dyDescent="0.35"/>
    <row r="36969" customFormat="1" x14ac:dyDescent="0.35"/>
    <row r="36970" customFormat="1" x14ac:dyDescent="0.35"/>
    <row r="36971" customFormat="1" x14ac:dyDescent="0.35"/>
    <row r="36972" customFormat="1" x14ac:dyDescent="0.35"/>
    <row r="36973" customFormat="1" x14ac:dyDescent="0.35"/>
    <row r="36974" customFormat="1" x14ac:dyDescent="0.35"/>
    <row r="36975" customFormat="1" x14ac:dyDescent="0.35"/>
    <row r="36976" customFormat="1" x14ac:dyDescent="0.35"/>
    <row r="36977" customFormat="1" x14ac:dyDescent="0.35"/>
    <row r="36978" customFormat="1" x14ac:dyDescent="0.35"/>
    <row r="36979" customFormat="1" x14ac:dyDescent="0.35"/>
    <row r="36980" customFormat="1" x14ac:dyDescent="0.35"/>
    <row r="36981" customFormat="1" x14ac:dyDescent="0.35"/>
    <row r="36982" customFormat="1" x14ac:dyDescent="0.35"/>
    <row r="36983" customFormat="1" x14ac:dyDescent="0.35"/>
    <row r="36984" customFormat="1" x14ac:dyDescent="0.35"/>
    <row r="36985" customFormat="1" x14ac:dyDescent="0.35"/>
    <row r="36986" customFormat="1" x14ac:dyDescent="0.35"/>
    <row r="36987" customFormat="1" x14ac:dyDescent="0.35"/>
    <row r="36988" customFormat="1" x14ac:dyDescent="0.35"/>
    <row r="36989" customFormat="1" x14ac:dyDescent="0.35"/>
    <row r="36990" customFormat="1" x14ac:dyDescent="0.35"/>
    <row r="36991" customFormat="1" x14ac:dyDescent="0.35"/>
    <row r="36992" customFormat="1" x14ac:dyDescent="0.35"/>
    <row r="36993" customFormat="1" x14ac:dyDescent="0.35"/>
    <row r="36994" customFormat="1" x14ac:dyDescent="0.35"/>
    <row r="36995" customFormat="1" x14ac:dyDescent="0.35"/>
    <row r="36996" customFormat="1" x14ac:dyDescent="0.35"/>
    <row r="36997" customFormat="1" x14ac:dyDescent="0.35"/>
    <row r="36998" customFormat="1" x14ac:dyDescent="0.35"/>
    <row r="36999" customFormat="1" x14ac:dyDescent="0.35"/>
    <row r="37000" customFormat="1" x14ac:dyDescent="0.35"/>
    <row r="37001" customFormat="1" x14ac:dyDescent="0.35"/>
    <row r="37002" customFormat="1" x14ac:dyDescent="0.35"/>
    <row r="37003" customFormat="1" x14ac:dyDescent="0.35"/>
    <row r="37004" customFormat="1" x14ac:dyDescent="0.35"/>
    <row r="37005" customFormat="1" x14ac:dyDescent="0.35"/>
    <row r="37006" customFormat="1" x14ac:dyDescent="0.35"/>
    <row r="37007" customFormat="1" x14ac:dyDescent="0.35"/>
    <row r="37008" customFormat="1" x14ac:dyDescent="0.35"/>
    <row r="37009" customFormat="1" x14ac:dyDescent="0.35"/>
    <row r="37010" customFormat="1" x14ac:dyDescent="0.35"/>
    <row r="37011" customFormat="1" x14ac:dyDescent="0.35"/>
    <row r="37012" customFormat="1" x14ac:dyDescent="0.35"/>
    <row r="37013" customFormat="1" x14ac:dyDescent="0.35"/>
    <row r="37014" customFormat="1" x14ac:dyDescent="0.35"/>
    <row r="37015" customFormat="1" x14ac:dyDescent="0.35"/>
    <row r="37016" customFormat="1" x14ac:dyDescent="0.35"/>
    <row r="37017" customFormat="1" x14ac:dyDescent="0.35"/>
    <row r="37018" customFormat="1" x14ac:dyDescent="0.35"/>
    <row r="37019" customFormat="1" x14ac:dyDescent="0.35"/>
    <row r="37020" customFormat="1" x14ac:dyDescent="0.35"/>
    <row r="37021" customFormat="1" x14ac:dyDescent="0.35"/>
    <row r="37022" customFormat="1" x14ac:dyDescent="0.35"/>
    <row r="37023" customFormat="1" x14ac:dyDescent="0.35"/>
    <row r="37024" customFormat="1" x14ac:dyDescent="0.35"/>
    <row r="37025" customFormat="1" x14ac:dyDescent="0.35"/>
    <row r="37026" customFormat="1" x14ac:dyDescent="0.35"/>
    <row r="37027" customFormat="1" x14ac:dyDescent="0.35"/>
    <row r="37028" customFormat="1" x14ac:dyDescent="0.35"/>
    <row r="37029" customFormat="1" x14ac:dyDescent="0.35"/>
    <row r="37030" customFormat="1" x14ac:dyDescent="0.35"/>
    <row r="37031" customFormat="1" x14ac:dyDescent="0.35"/>
    <row r="37032" customFormat="1" x14ac:dyDescent="0.35"/>
    <row r="37033" customFormat="1" x14ac:dyDescent="0.35"/>
    <row r="37034" customFormat="1" x14ac:dyDescent="0.35"/>
    <row r="37035" customFormat="1" x14ac:dyDescent="0.35"/>
    <row r="37036" customFormat="1" x14ac:dyDescent="0.35"/>
    <row r="37037" customFormat="1" x14ac:dyDescent="0.35"/>
    <row r="37038" customFormat="1" x14ac:dyDescent="0.35"/>
    <row r="37039" customFormat="1" x14ac:dyDescent="0.35"/>
    <row r="37040" customFormat="1" x14ac:dyDescent="0.35"/>
    <row r="37041" customFormat="1" x14ac:dyDescent="0.35"/>
    <row r="37042" customFormat="1" x14ac:dyDescent="0.35"/>
    <row r="37043" customFormat="1" x14ac:dyDescent="0.35"/>
    <row r="37044" customFormat="1" x14ac:dyDescent="0.35"/>
    <row r="37045" customFormat="1" x14ac:dyDescent="0.35"/>
    <row r="37046" customFormat="1" x14ac:dyDescent="0.35"/>
    <row r="37047" customFormat="1" x14ac:dyDescent="0.35"/>
    <row r="37048" customFormat="1" x14ac:dyDescent="0.35"/>
    <row r="37049" customFormat="1" x14ac:dyDescent="0.35"/>
    <row r="37050" customFormat="1" x14ac:dyDescent="0.35"/>
    <row r="37051" customFormat="1" x14ac:dyDescent="0.35"/>
    <row r="37052" customFormat="1" x14ac:dyDescent="0.35"/>
    <row r="37053" customFormat="1" x14ac:dyDescent="0.35"/>
    <row r="37054" customFormat="1" x14ac:dyDescent="0.35"/>
    <row r="37055" customFormat="1" x14ac:dyDescent="0.35"/>
    <row r="37056" customFormat="1" x14ac:dyDescent="0.35"/>
    <row r="37057" customFormat="1" x14ac:dyDescent="0.35"/>
    <row r="37058" customFormat="1" x14ac:dyDescent="0.35"/>
    <row r="37059" customFormat="1" x14ac:dyDescent="0.35"/>
    <row r="37060" customFormat="1" x14ac:dyDescent="0.35"/>
    <row r="37061" customFormat="1" x14ac:dyDescent="0.35"/>
    <row r="37062" customFormat="1" x14ac:dyDescent="0.35"/>
    <row r="37063" customFormat="1" x14ac:dyDescent="0.35"/>
    <row r="37064" customFormat="1" x14ac:dyDescent="0.35"/>
    <row r="37065" customFormat="1" x14ac:dyDescent="0.35"/>
    <row r="37066" customFormat="1" x14ac:dyDescent="0.35"/>
    <row r="37067" customFormat="1" x14ac:dyDescent="0.35"/>
    <row r="37068" customFormat="1" x14ac:dyDescent="0.35"/>
    <row r="37069" customFormat="1" x14ac:dyDescent="0.35"/>
    <row r="37070" customFormat="1" x14ac:dyDescent="0.35"/>
    <row r="37071" customFormat="1" x14ac:dyDescent="0.35"/>
    <row r="37072" customFormat="1" x14ac:dyDescent="0.35"/>
    <row r="37073" customFormat="1" x14ac:dyDescent="0.35"/>
    <row r="37074" customFormat="1" x14ac:dyDescent="0.35"/>
    <row r="37075" customFormat="1" x14ac:dyDescent="0.35"/>
    <row r="37076" customFormat="1" x14ac:dyDescent="0.35"/>
    <row r="37077" customFormat="1" x14ac:dyDescent="0.35"/>
    <row r="37078" customFormat="1" x14ac:dyDescent="0.35"/>
    <row r="37079" customFormat="1" x14ac:dyDescent="0.35"/>
    <row r="37080" customFormat="1" x14ac:dyDescent="0.35"/>
    <row r="37081" customFormat="1" x14ac:dyDescent="0.35"/>
    <row r="37082" customFormat="1" x14ac:dyDescent="0.35"/>
    <row r="37083" customFormat="1" x14ac:dyDescent="0.35"/>
    <row r="37084" customFormat="1" x14ac:dyDescent="0.35"/>
    <row r="37085" customFormat="1" x14ac:dyDescent="0.35"/>
    <row r="37086" customFormat="1" x14ac:dyDescent="0.35"/>
    <row r="37087" customFormat="1" x14ac:dyDescent="0.35"/>
    <row r="37088" customFormat="1" x14ac:dyDescent="0.35"/>
    <row r="37089" customFormat="1" x14ac:dyDescent="0.35"/>
    <row r="37090" customFormat="1" x14ac:dyDescent="0.35"/>
    <row r="37091" customFormat="1" x14ac:dyDescent="0.35"/>
    <row r="37092" customFormat="1" x14ac:dyDescent="0.35"/>
    <row r="37093" customFormat="1" x14ac:dyDescent="0.35"/>
    <row r="37094" customFormat="1" x14ac:dyDescent="0.35"/>
    <row r="37095" customFormat="1" x14ac:dyDescent="0.35"/>
    <row r="37096" customFormat="1" x14ac:dyDescent="0.35"/>
    <row r="37097" customFormat="1" x14ac:dyDescent="0.35"/>
    <row r="37098" customFormat="1" x14ac:dyDescent="0.35"/>
    <row r="37099" customFormat="1" x14ac:dyDescent="0.35"/>
    <row r="37100" customFormat="1" x14ac:dyDescent="0.35"/>
    <row r="37101" customFormat="1" x14ac:dyDescent="0.35"/>
    <row r="37102" customFormat="1" x14ac:dyDescent="0.35"/>
    <row r="37103" customFormat="1" x14ac:dyDescent="0.35"/>
    <row r="37104" customFormat="1" x14ac:dyDescent="0.35"/>
    <row r="37105" customFormat="1" x14ac:dyDescent="0.35"/>
    <row r="37106" customFormat="1" x14ac:dyDescent="0.35"/>
    <row r="37107" customFormat="1" x14ac:dyDescent="0.35"/>
    <row r="37108" customFormat="1" x14ac:dyDescent="0.35"/>
    <row r="37109" customFormat="1" x14ac:dyDescent="0.35"/>
    <row r="37110" customFormat="1" x14ac:dyDescent="0.35"/>
    <row r="37111" customFormat="1" x14ac:dyDescent="0.35"/>
    <row r="37112" customFormat="1" x14ac:dyDescent="0.35"/>
    <row r="37113" customFormat="1" x14ac:dyDescent="0.35"/>
    <row r="37114" customFormat="1" x14ac:dyDescent="0.35"/>
    <row r="37115" customFormat="1" x14ac:dyDescent="0.35"/>
    <row r="37116" customFormat="1" x14ac:dyDescent="0.35"/>
    <row r="37117" customFormat="1" x14ac:dyDescent="0.35"/>
    <row r="37118" customFormat="1" x14ac:dyDescent="0.35"/>
    <row r="37119" customFormat="1" x14ac:dyDescent="0.35"/>
    <row r="37120" customFormat="1" x14ac:dyDescent="0.35"/>
    <row r="37121" customFormat="1" x14ac:dyDescent="0.35"/>
    <row r="37122" customFormat="1" x14ac:dyDescent="0.35"/>
    <row r="37123" customFormat="1" x14ac:dyDescent="0.35"/>
    <row r="37124" customFormat="1" x14ac:dyDescent="0.35"/>
    <row r="37125" customFormat="1" x14ac:dyDescent="0.35"/>
    <row r="37126" customFormat="1" x14ac:dyDescent="0.35"/>
    <row r="37127" customFormat="1" x14ac:dyDescent="0.35"/>
    <row r="37128" customFormat="1" x14ac:dyDescent="0.35"/>
    <row r="37129" customFormat="1" x14ac:dyDescent="0.35"/>
    <row r="37130" customFormat="1" x14ac:dyDescent="0.35"/>
    <row r="37131" customFormat="1" x14ac:dyDescent="0.35"/>
    <row r="37132" customFormat="1" x14ac:dyDescent="0.35"/>
    <row r="37133" customFormat="1" x14ac:dyDescent="0.35"/>
    <row r="37134" customFormat="1" x14ac:dyDescent="0.35"/>
    <row r="37135" customFormat="1" x14ac:dyDescent="0.35"/>
    <row r="37136" customFormat="1" x14ac:dyDescent="0.35"/>
    <row r="37137" customFormat="1" x14ac:dyDescent="0.35"/>
    <row r="37138" customFormat="1" x14ac:dyDescent="0.35"/>
    <row r="37139" customFormat="1" x14ac:dyDescent="0.35"/>
    <row r="37140" customFormat="1" x14ac:dyDescent="0.35"/>
    <row r="37141" customFormat="1" x14ac:dyDescent="0.35"/>
    <row r="37142" customFormat="1" x14ac:dyDescent="0.35"/>
    <row r="37143" customFormat="1" x14ac:dyDescent="0.35"/>
    <row r="37144" customFormat="1" x14ac:dyDescent="0.35"/>
    <row r="37145" customFormat="1" x14ac:dyDescent="0.35"/>
    <row r="37146" customFormat="1" x14ac:dyDescent="0.35"/>
    <row r="37147" customFormat="1" x14ac:dyDescent="0.35"/>
    <row r="37148" customFormat="1" x14ac:dyDescent="0.35"/>
    <row r="37149" customFormat="1" x14ac:dyDescent="0.35"/>
    <row r="37150" customFormat="1" x14ac:dyDescent="0.35"/>
    <row r="37151" customFormat="1" x14ac:dyDescent="0.35"/>
    <row r="37152" customFormat="1" x14ac:dyDescent="0.35"/>
    <row r="37153" customFormat="1" x14ac:dyDescent="0.35"/>
    <row r="37154" customFormat="1" x14ac:dyDescent="0.35"/>
    <row r="37155" customFormat="1" x14ac:dyDescent="0.35"/>
    <row r="37156" customFormat="1" x14ac:dyDescent="0.35"/>
    <row r="37157" customFormat="1" x14ac:dyDescent="0.35"/>
    <row r="37158" customFormat="1" x14ac:dyDescent="0.35"/>
    <row r="37159" customFormat="1" x14ac:dyDescent="0.35"/>
    <row r="37160" customFormat="1" x14ac:dyDescent="0.35"/>
    <row r="37161" customFormat="1" x14ac:dyDescent="0.35"/>
    <row r="37162" customFormat="1" x14ac:dyDescent="0.35"/>
    <row r="37163" customFormat="1" x14ac:dyDescent="0.35"/>
    <row r="37164" customFormat="1" x14ac:dyDescent="0.35"/>
    <row r="37165" customFormat="1" x14ac:dyDescent="0.35"/>
    <row r="37166" customFormat="1" x14ac:dyDescent="0.35"/>
    <row r="37167" customFormat="1" x14ac:dyDescent="0.35"/>
    <row r="37168" customFormat="1" x14ac:dyDescent="0.35"/>
    <row r="37169" customFormat="1" x14ac:dyDescent="0.35"/>
    <row r="37170" customFormat="1" x14ac:dyDescent="0.35"/>
    <row r="37171" customFormat="1" x14ac:dyDescent="0.35"/>
    <row r="37172" customFormat="1" x14ac:dyDescent="0.35"/>
    <row r="37173" customFormat="1" x14ac:dyDescent="0.35"/>
    <row r="37174" customFormat="1" x14ac:dyDescent="0.35"/>
    <row r="37175" customFormat="1" x14ac:dyDescent="0.35"/>
    <row r="37176" customFormat="1" x14ac:dyDescent="0.35"/>
    <row r="37177" customFormat="1" x14ac:dyDescent="0.35"/>
    <row r="37178" customFormat="1" x14ac:dyDescent="0.35"/>
    <row r="37179" customFormat="1" x14ac:dyDescent="0.35"/>
    <row r="37180" customFormat="1" x14ac:dyDescent="0.35"/>
    <row r="37181" customFormat="1" x14ac:dyDescent="0.35"/>
    <row r="37182" customFormat="1" x14ac:dyDescent="0.35"/>
    <row r="37183" customFormat="1" x14ac:dyDescent="0.35"/>
    <row r="37184" customFormat="1" x14ac:dyDescent="0.35"/>
    <row r="37185" customFormat="1" x14ac:dyDescent="0.35"/>
    <row r="37186" customFormat="1" x14ac:dyDescent="0.35"/>
    <row r="37187" customFormat="1" x14ac:dyDescent="0.35"/>
    <row r="37188" customFormat="1" x14ac:dyDescent="0.35"/>
    <row r="37189" customFormat="1" x14ac:dyDescent="0.35"/>
    <row r="37190" customFormat="1" x14ac:dyDescent="0.35"/>
    <row r="37191" customFormat="1" x14ac:dyDescent="0.35"/>
    <row r="37192" customFormat="1" x14ac:dyDescent="0.35"/>
    <row r="37193" customFormat="1" x14ac:dyDescent="0.35"/>
    <row r="37194" customFormat="1" x14ac:dyDescent="0.35"/>
    <row r="37195" customFormat="1" x14ac:dyDescent="0.35"/>
    <row r="37196" customFormat="1" x14ac:dyDescent="0.35"/>
    <row r="37197" customFormat="1" x14ac:dyDescent="0.35"/>
    <row r="37198" customFormat="1" x14ac:dyDescent="0.35"/>
    <row r="37199" customFormat="1" x14ac:dyDescent="0.35"/>
    <row r="37200" customFormat="1" x14ac:dyDescent="0.35"/>
    <row r="37201" customFormat="1" x14ac:dyDescent="0.35"/>
    <row r="37202" customFormat="1" x14ac:dyDescent="0.35"/>
    <row r="37203" customFormat="1" x14ac:dyDescent="0.35"/>
    <row r="37204" customFormat="1" x14ac:dyDescent="0.35"/>
    <row r="37205" customFormat="1" x14ac:dyDescent="0.35"/>
    <row r="37206" customFormat="1" x14ac:dyDescent="0.35"/>
    <row r="37207" customFormat="1" x14ac:dyDescent="0.35"/>
    <row r="37208" customFormat="1" x14ac:dyDescent="0.35"/>
    <row r="37209" customFormat="1" x14ac:dyDescent="0.35"/>
    <row r="37210" customFormat="1" x14ac:dyDescent="0.35"/>
    <row r="37211" customFormat="1" x14ac:dyDescent="0.35"/>
    <row r="37212" customFormat="1" x14ac:dyDescent="0.35"/>
    <row r="37213" customFormat="1" x14ac:dyDescent="0.35"/>
    <row r="37214" customFormat="1" x14ac:dyDescent="0.35"/>
    <row r="37215" customFormat="1" x14ac:dyDescent="0.35"/>
    <row r="37216" customFormat="1" x14ac:dyDescent="0.35"/>
    <row r="37217" customFormat="1" x14ac:dyDescent="0.35"/>
    <row r="37218" customFormat="1" x14ac:dyDescent="0.35"/>
    <row r="37219" customFormat="1" x14ac:dyDescent="0.35"/>
    <row r="37220" customFormat="1" x14ac:dyDescent="0.35"/>
    <row r="37221" customFormat="1" x14ac:dyDescent="0.35"/>
    <row r="37222" customFormat="1" x14ac:dyDescent="0.35"/>
    <row r="37223" customFormat="1" x14ac:dyDescent="0.35"/>
    <row r="37224" customFormat="1" x14ac:dyDescent="0.35"/>
    <row r="37225" customFormat="1" x14ac:dyDescent="0.35"/>
    <row r="37226" customFormat="1" x14ac:dyDescent="0.35"/>
    <row r="37227" customFormat="1" x14ac:dyDescent="0.35"/>
    <row r="37228" customFormat="1" x14ac:dyDescent="0.35"/>
    <row r="37229" customFormat="1" x14ac:dyDescent="0.35"/>
    <row r="37230" customFormat="1" x14ac:dyDescent="0.35"/>
    <row r="37231" customFormat="1" x14ac:dyDescent="0.35"/>
    <row r="37232" customFormat="1" x14ac:dyDescent="0.35"/>
    <row r="37233" customFormat="1" x14ac:dyDescent="0.35"/>
    <row r="37234" customFormat="1" x14ac:dyDescent="0.35"/>
    <row r="37235" customFormat="1" x14ac:dyDescent="0.35"/>
    <row r="37236" customFormat="1" x14ac:dyDescent="0.35"/>
    <row r="37237" customFormat="1" x14ac:dyDescent="0.35"/>
    <row r="37238" customFormat="1" x14ac:dyDescent="0.35"/>
    <row r="37239" customFormat="1" x14ac:dyDescent="0.35"/>
    <row r="37240" customFormat="1" x14ac:dyDescent="0.35"/>
    <row r="37241" customFormat="1" x14ac:dyDescent="0.35"/>
    <row r="37242" customFormat="1" x14ac:dyDescent="0.35"/>
    <row r="37243" customFormat="1" x14ac:dyDescent="0.35"/>
    <row r="37244" customFormat="1" x14ac:dyDescent="0.35"/>
    <row r="37245" customFormat="1" x14ac:dyDescent="0.35"/>
    <row r="37246" customFormat="1" x14ac:dyDescent="0.35"/>
    <row r="37247" customFormat="1" x14ac:dyDescent="0.35"/>
    <row r="37248" customFormat="1" x14ac:dyDescent="0.35"/>
    <row r="37249" customFormat="1" x14ac:dyDescent="0.35"/>
    <row r="37250" customFormat="1" x14ac:dyDescent="0.35"/>
    <row r="37251" customFormat="1" x14ac:dyDescent="0.35"/>
    <row r="37252" customFormat="1" x14ac:dyDescent="0.35"/>
    <row r="37253" customFormat="1" x14ac:dyDescent="0.35"/>
    <row r="37254" customFormat="1" x14ac:dyDescent="0.35"/>
    <row r="37255" customFormat="1" x14ac:dyDescent="0.35"/>
    <row r="37256" customFormat="1" x14ac:dyDescent="0.35"/>
    <row r="37257" customFormat="1" x14ac:dyDescent="0.35"/>
    <row r="37258" customFormat="1" x14ac:dyDescent="0.35"/>
    <row r="37259" customFormat="1" x14ac:dyDescent="0.35"/>
    <row r="37260" customFormat="1" x14ac:dyDescent="0.35"/>
    <row r="37261" customFormat="1" x14ac:dyDescent="0.35"/>
    <row r="37262" customFormat="1" x14ac:dyDescent="0.35"/>
    <row r="37263" customFormat="1" x14ac:dyDescent="0.35"/>
    <row r="37264" customFormat="1" x14ac:dyDescent="0.35"/>
    <row r="37265" customFormat="1" x14ac:dyDescent="0.35"/>
    <row r="37266" customFormat="1" x14ac:dyDescent="0.35"/>
    <row r="37267" customFormat="1" x14ac:dyDescent="0.35"/>
    <row r="37268" customFormat="1" x14ac:dyDescent="0.35"/>
    <row r="37269" customFormat="1" x14ac:dyDescent="0.35"/>
    <row r="37270" customFormat="1" x14ac:dyDescent="0.35"/>
    <row r="37271" customFormat="1" x14ac:dyDescent="0.35"/>
    <row r="37272" customFormat="1" x14ac:dyDescent="0.35"/>
    <row r="37273" customFormat="1" x14ac:dyDescent="0.35"/>
    <row r="37274" customFormat="1" x14ac:dyDescent="0.35"/>
    <row r="37275" customFormat="1" x14ac:dyDescent="0.35"/>
    <row r="37276" customFormat="1" x14ac:dyDescent="0.35"/>
    <row r="37277" customFormat="1" x14ac:dyDescent="0.35"/>
    <row r="37278" customFormat="1" x14ac:dyDescent="0.35"/>
    <row r="37279" customFormat="1" x14ac:dyDescent="0.35"/>
    <row r="37280" customFormat="1" x14ac:dyDescent="0.35"/>
    <row r="37281" customFormat="1" x14ac:dyDescent="0.35"/>
    <row r="37282" customFormat="1" x14ac:dyDescent="0.35"/>
    <row r="37283" customFormat="1" x14ac:dyDescent="0.35"/>
    <row r="37284" customFormat="1" x14ac:dyDescent="0.35"/>
    <row r="37285" customFormat="1" x14ac:dyDescent="0.35"/>
    <row r="37286" customFormat="1" x14ac:dyDescent="0.35"/>
    <row r="37287" customFormat="1" x14ac:dyDescent="0.35"/>
    <row r="37288" customFormat="1" x14ac:dyDescent="0.35"/>
    <row r="37289" customFormat="1" x14ac:dyDescent="0.35"/>
    <row r="37290" customFormat="1" x14ac:dyDescent="0.35"/>
    <row r="37291" customFormat="1" x14ac:dyDescent="0.35"/>
    <row r="37292" customFormat="1" x14ac:dyDescent="0.35"/>
    <row r="37293" customFormat="1" x14ac:dyDescent="0.35"/>
    <row r="37294" customFormat="1" x14ac:dyDescent="0.35"/>
    <row r="37295" customFormat="1" x14ac:dyDescent="0.35"/>
    <row r="37296" customFormat="1" x14ac:dyDescent="0.35"/>
    <row r="37297" customFormat="1" x14ac:dyDescent="0.35"/>
    <row r="37298" customFormat="1" x14ac:dyDescent="0.35"/>
    <row r="37299" customFormat="1" x14ac:dyDescent="0.35"/>
    <row r="37300" customFormat="1" x14ac:dyDescent="0.35"/>
    <row r="37301" customFormat="1" x14ac:dyDescent="0.35"/>
    <row r="37302" customFormat="1" x14ac:dyDescent="0.35"/>
    <row r="37303" customFormat="1" x14ac:dyDescent="0.35"/>
    <row r="37304" customFormat="1" x14ac:dyDescent="0.35"/>
    <row r="37305" customFormat="1" x14ac:dyDescent="0.35"/>
    <row r="37306" customFormat="1" x14ac:dyDescent="0.35"/>
    <row r="37307" customFormat="1" x14ac:dyDescent="0.35"/>
    <row r="37308" customFormat="1" x14ac:dyDescent="0.35"/>
    <row r="37309" customFormat="1" x14ac:dyDescent="0.35"/>
    <row r="37310" customFormat="1" x14ac:dyDescent="0.35"/>
    <row r="37311" customFormat="1" x14ac:dyDescent="0.35"/>
    <row r="37312" customFormat="1" x14ac:dyDescent="0.35"/>
    <row r="37313" customFormat="1" x14ac:dyDescent="0.35"/>
    <row r="37314" customFormat="1" x14ac:dyDescent="0.35"/>
    <row r="37315" customFormat="1" x14ac:dyDescent="0.35"/>
    <row r="37316" customFormat="1" x14ac:dyDescent="0.35"/>
    <row r="37317" customFormat="1" x14ac:dyDescent="0.35"/>
    <row r="37318" customFormat="1" x14ac:dyDescent="0.35"/>
    <row r="37319" customFormat="1" x14ac:dyDescent="0.35"/>
    <row r="37320" customFormat="1" x14ac:dyDescent="0.35"/>
    <row r="37321" customFormat="1" x14ac:dyDescent="0.35"/>
    <row r="37322" customFormat="1" x14ac:dyDescent="0.35"/>
    <row r="37323" customFormat="1" x14ac:dyDescent="0.35"/>
    <row r="37324" customFormat="1" x14ac:dyDescent="0.35"/>
    <row r="37325" customFormat="1" x14ac:dyDescent="0.35"/>
    <row r="37326" customFormat="1" x14ac:dyDescent="0.35"/>
    <row r="37327" customFormat="1" x14ac:dyDescent="0.35"/>
    <row r="37328" customFormat="1" x14ac:dyDescent="0.35"/>
    <row r="37329" customFormat="1" x14ac:dyDescent="0.35"/>
    <row r="37330" customFormat="1" x14ac:dyDescent="0.35"/>
    <row r="37331" customFormat="1" x14ac:dyDescent="0.35"/>
    <row r="37332" customFormat="1" x14ac:dyDescent="0.35"/>
    <row r="37333" customFormat="1" x14ac:dyDescent="0.35"/>
    <row r="37334" customFormat="1" x14ac:dyDescent="0.35"/>
    <row r="37335" customFormat="1" x14ac:dyDescent="0.35"/>
    <row r="37336" customFormat="1" x14ac:dyDescent="0.35"/>
    <row r="37337" customFormat="1" x14ac:dyDescent="0.35"/>
    <row r="37338" customFormat="1" x14ac:dyDescent="0.35"/>
    <row r="37339" customFormat="1" x14ac:dyDescent="0.35"/>
    <row r="37340" customFormat="1" x14ac:dyDescent="0.35"/>
    <row r="37341" customFormat="1" x14ac:dyDescent="0.35"/>
    <row r="37342" customFormat="1" x14ac:dyDescent="0.35"/>
    <row r="37343" customFormat="1" x14ac:dyDescent="0.35"/>
    <row r="37344" customFormat="1" x14ac:dyDescent="0.35"/>
    <row r="37345" customFormat="1" x14ac:dyDescent="0.35"/>
    <row r="37346" customFormat="1" x14ac:dyDescent="0.35"/>
    <row r="37347" customFormat="1" x14ac:dyDescent="0.35"/>
    <row r="37348" customFormat="1" x14ac:dyDescent="0.35"/>
    <row r="37349" customFormat="1" x14ac:dyDescent="0.35"/>
    <row r="37350" customFormat="1" x14ac:dyDescent="0.35"/>
    <row r="37351" customFormat="1" x14ac:dyDescent="0.35"/>
    <row r="37352" customFormat="1" x14ac:dyDescent="0.35"/>
    <row r="37353" customFormat="1" x14ac:dyDescent="0.35"/>
    <row r="37354" customFormat="1" x14ac:dyDescent="0.35"/>
    <row r="37355" customFormat="1" x14ac:dyDescent="0.35"/>
    <row r="37356" customFormat="1" x14ac:dyDescent="0.35"/>
    <row r="37357" customFormat="1" x14ac:dyDescent="0.35"/>
    <row r="37358" customFormat="1" x14ac:dyDescent="0.35"/>
    <row r="37359" customFormat="1" x14ac:dyDescent="0.35"/>
    <row r="37360" customFormat="1" x14ac:dyDescent="0.35"/>
    <row r="37361" customFormat="1" x14ac:dyDescent="0.35"/>
    <row r="37362" customFormat="1" x14ac:dyDescent="0.35"/>
    <row r="37363" customFormat="1" x14ac:dyDescent="0.35"/>
    <row r="37364" customFormat="1" x14ac:dyDescent="0.35"/>
    <row r="37365" customFormat="1" x14ac:dyDescent="0.35"/>
    <row r="37366" customFormat="1" x14ac:dyDescent="0.35"/>
    <row r="37367" customFormat="1" x14ac:dyDescent="0.35"/>
    <row r="37368" customFormat="1" x14ac:dyDescent="0.35"/>
    <row r="37369" customFormat="1" x14ac:dyDescent="0.35"/>
    <row r="37370" customFormat="1" x14ac:dyDescent="0.35"/>
    <row r="37371" customFormat="1" x14ac:dyDescent="0.35"/>
    <row r="37372" customFormat="1" x14ac:dyDescent="0.35"/>
    <row r="37373" customFormat="1" x14ac:dyDescent="0.35"/>
    <row r="37374" customFormat="1" x14ac:dyDescent="0.35"/>
    <row r="37375" customFormat="1" x14ac:dyDescent="0.35"/>
    <row r="37376" customFormat="1" x14ac:dyDescent="0.35"/>
    <row r="37377" customFormat="1" x14ac:dyDescent="0.35"/>
    <row r="37378" customFormat="1" x14ac:dyDescent="0.35"/>
    <row r="37379" customFormat="1" x14ac:dyDescent="0.35"/>
    <row r="37380" customFormat="1" x14ac:dyDescent="0.35"/>
    <row r="37381" customFormat="1" x14ac:dyDescent="0.35"/>
    <row r="37382" customFormat="1" x14ac:dyDescent="0.35"/>
    <row r="37383" customFormat="1" x14ac:dyDescent="0.35"/>
    <row r="37384" customFormat="1" x14ac:dyDescent="0.35"/>
    <row r="37385" customFormat="1" x14ac:dyDescent="0.35"/>
    <row r="37386" customFormat="1" x14ac:dyDescent="0.35"/>
    <row r="37387" customFormat="1" x14ac:dyDescent="0.35"/>
    <row r="37388" customFormat="1" x14ac:dyDescent="0.35"/>
    <row r="37389" customFormat="1" x14ac:dyDescent="0.35"/>
    <row r="37390" customFormat="1" x14ac:dyDescent="0.35"/>
    <row r="37391" customFormat="1" x14ac:dyDescent="0.35"/>
    <row r="37392" customFormat="1" x14ac:dyDescent="0.35"/>
    <row r="37393" customFormat="1" x14ac:dyDescent="0.35"/>
    <row r="37394" customFormat="1" x14ac:dyDescent="0.35"/>
    <row r="37395" customFormat="1" x14ac:dyDescent="0.35"/>
    <row r="37396" customFormat="1" x14ac:dyDescent="0.35"/>
    <row r="37397" customFormat="1" x14ac:dyDescent="0.35"/>
    <row r="37398" customFormat="1" x14ac:dyDescent="0.35"/>
    <row r="37399" customFormat="1" x14ac:dyDescent="0.35"/>
    <row r="37400" customFormat="1" x14ac:dyDescent="0.35"/>
    <row r="37401" customFormat="1" x14ac:dyDescent="0.35"/>
    <row r="37402" customFormat="1" x14ac:dyDescent="0.35"/>
    <row r="37403" customFormat="1" x14ac:dyDescent="0.35"/>
    <row r="37404" customFormat="1" x14ac:dyDescent="0.35"/>
    <row r="37405" customFormat="1" x14ac:dyDescent="0.35"/>
    <row r="37406" customFormat="1" x14ac:dyDescent="0.35"/>
    <row r="37407" customFormat="1" x14ac:dyDescent="0.35"/>
    <row r="37408" customFormat="1" x14ac:dyDescent="0.35"/>
    <row r="37409" customFormat="1" x14ac:dyDescent="0.35"/>
    <row r="37410" customFormat="1" x14ac:dyDescent="0.35"/>
    <row r="37411" customFormat="1" x14ac:dyDescent="0.35"/>
    <row r="37412" customFormat="1" x14ac:dyDescent="0.35"/>
    <row r="37413" customFormat="1" x14ac:dyDescent="0.35"/>
    <row r="37414" customFormat="1" x14ac:dyDescent="0.35"/>
    <row r="37415" customFormat="1" x14ac:dyDescent="0.35"/>
    <row r="37416" customFormat="1" x14ac:dyDescent="0.35"/>
    <row r="37417" customFormat="1" x14ac:dyDescent="0.35"/>
    <row r="37418" customFormat="1" x14ac:dyDescent="0.35"/>
    <row r="37419" customFormat="1" x14ac:dyDescent="0.35"/>
    <row r="37420" customFormat="1" x14ac:dyDescent="0.35"/>
    <row r="37421" customFormat="1" x14ac:dyDescent="0.35"/>
    <row r="37422" customFormat="1" x14ac:dyDescent="0.35"/>
    <row r="37423" customFormat="1" x14ac:dyDescent="0.35"/>
    <row r="37424" customFormat="1" x14ac:dyDescent="0.35"/>
    <row r="37425" customFormat="1" x14ac:dyDescent="0.35"/>
    <row r="37426" customFormat="1" x14ac:dyDescent="0.35"/>
    <row r="37427" customFormat="1" x14ac:dyDescent="0.35"/>
    <row r="37428" customFormat="1" x14ac:dyDescent="0.35"/>
    <row r="37429" customFormat="1" x14ac:dyDescent="0.35"/>
    <row r="37430" customFormat="1" x14ac:dyDescent="0.35"/>
    <row r="37431" customFormat="1" x14ac:dyDescent="0.35"/>
    <row r="37432" customFormat="1" x14ac:dyDescent="0.35"/>
    <row r="37433" customFormat="1" x14ac:dyDescent="0.35"/>
    <row r="37434" customFormat="1" x14ac:dyDescent="0.35"/>
    <row r="37435" customFormat="1" x14ac:dyDescent="0.35"/>
    <row r="37436" customFormat="1" x14ac:dyDescent="0.35"/>
    <row r="37437" customFormat="1" x14ac:dyDescent="0.35"/>
    <row r="37438" customFormat="1" x14ac:dyDescent="0.35"/>
    <row r="37439" customFormat="1" x14ac:dyDescent="0.35"/>
    <row r="37440" customFormat="1" x14ac:dyDescent="0.35"/>
    <row r="37441" customFormat="1" x14ac:dyDescent="0.35"/>
    <row r="37442" customFormat="1" x14ac:dyDescent="0.35"/>
    <row r="37443" customFormat="1" x14ac:dyDescent="0.35"/>
    <row r="37444" customFormat="1" x14ac:dyDescent="0.35"/>
    <row r="37445" customFormat="1" x14ac:dyDescent="0.35"/>
    <row r="37446" customFormat="1" x14ac:dyDescent="0.35"/>
    <row r="37447" customFormat="1" x14ac:dyDescent="0.35"/>
    <row r="37448" customFormat="1" x14ac:dyDescent="0.35"/>
    <row r="37449" customFormat="1" x14ac:dyDescent="0.35"/>
    <row r="37450" customFormat="1" x14ac:dyDescent="0.35"/>
    <row r="37451" customFormat="1" x14ac:dyDescent="0.35"/>
    <row r="37452" customFormat="1" x14ac:dyDescent="0.35"/>
    <row r="37453" customFormat="1" x14ac:dyDescent="0.35"/>
    <row r="37454" customFormat="1" x14ac:dyDescent="0.35"/>
    <row r="37455" customFormat="1" x14ac:dyDescent="0.35"/>
    <row r="37456" customFormat="1" x14ac:dyDescent="0.35"/>
    <row r="37457" customFormat="1" x14ac:dyDescent="0.35"/>
    <row r="37458" customFormat="1" x14ac:dyDescent="0.35"/>
    <row r="37459" customFormat="1" x14ac:dyDescent="0.35"/>
    <row r="37460" customFormat="1" x14ac:dyDescent="0.35"/>
    <row r="37461" customFormat="1" x14ac:dyDescent="0.35"/>
    <row r="37462" customFormat="1" x14ac:dyDescent="0.35"/>
    <row r="37463" customFormat="1" x14ac:dyDescent="0.35"/>
    <row r="37464" customFormat="1" x14ac:dyDescent="0.35"/>
    <row r="37465" customFormat="1" x14ac:dyDescent="0.35"/>
    <row r="37466" customFormat="1" x14ac:dyDescent="0.35"/>
    <row r="37467" customFormat="1" x14ac:dyDescent="0.35"/>
    <row r="37468" customFormat="1" x14ac:dyDescent="0.35"/>
    <row r="37469" customFormat="1" x14ac:dyDescent="0.35"/>
    <row r="37470" customFormat="1" x14ac:dyDescent="0.35"/>
    <row r="37471" customFormat="1" x14ac:dyDescent="0.35"/>
    <row r="37472" customFormat="1" x14ac:dyDescent="0.35"/>
    <row r="37473" customFormat="1" x14ac:dyDescent="0.35"/>
    <row r="37474" customFormat="1" x14ac:dyDescent="0.35"/>
    <row r="37475" customFormat="1" x14ac:dyDescent="0.35"/>
    <row r="37476" customFormat="1" x14ac:dyDescent="0.35"/>
    <row r="37477" customFormat="1" x14ac:dyDescent="0.35"/>
    <row r="37478" customFormat="1" x14ac:dyDescent="0.35"/>
    <row r="37479" customFormat="1" x14ac:dyDescent="0.35"/>
    <row r="37480" customFormat="1" x14ac:dyDescent="0.35"/>
    <row r="37481" customFormat="1" x14ac:dyDescent="0.35"/>
    <row r="37482" customFormat="1" x14ac:dyDescent="0.35"/>
    <row r="37483" customFormat="1" x14ac:dyDescent="0.35"/>
    <row r="37484" customFormat="1" x14ac:dyDescent="0.35"/>
    <row r="37485" customFormat="1" x14ac:dyDescent="0.35"/>
    <row r="37486" customFormat="1" x14ac:dyDescent="0.35"/>
    <row r="37487" customFormat="1" x14ac:dyDescent="0.35"/>
    <row r="37488" customFormat="1" x14ac:dyDescent="0.35"/>
    <row r="37489" customFormat="1" x14ac:dyDescent="0.35"/>
    <row r="37490" customFormat="1" x14ac:dyDescent="0.35"/>
    <row r="37491" customFormat="1" x14ac:dyDescent="0.35"/>
    <row r="37492" customFormat="1" x14ac:dyDescent="0.35"/>
    <row r="37493" customFormat="1" x14ac:dyDescent="0.35"/>
    <row r="37494" customFormat="1" x14ac:dyDescent="0.35"/>
    <row r="37495" customFormat="1" x14ac:dyDescent="0.35"/>
    <row r="37496" customFormat="1" x14ac:dyDescent="0.35"/>
    <row r="37497" customFormat="1" x14ac:dyDescent="0.35"/>
    <row r="37498" customFormat="1" x14ac:dyDescent="0.35"/>
    <row r="37499" customFormat="1" x14ac:dyDescent="0.35"/>
    <row r="37500" customFormat="1" x14ac:dyDescent="0.35"/>
    <row r="37501" customFormat="1" x14ac:dyDescent="0.35"/>
    <row r="37502" customFormat="1" x14ac:dyDescent="0.35"/>
    <row r="37503" customFormat="1" x14ac:dyDescent="0.35"/>
    <row r="37504" customFormat="1" x14ac:dyDescent="0.35"/>
    <row r="37505" customFormat="1" x14ac:dyDescent="0.35"/>
    <row r="37506" customFormat="1" x14ac:dyDescent="0.35"/>
    <row r="37507" customFormat="1" x14ac:dyDescent="0.35"/>
    <row r="37508" customFormat="1" x14ac:dyDescent="0.35"/>
    <row r="37509" customFormat="1" x14ac:dyDescent="0.35"/>
    <row r="37510" customFormat="1" x14ac:dyDescent="0.35"/>
    <row r="37511" customFormat="1" x14ac:dyDescent="0.35"/>
    <row r="37512" customFormat="1" x14ac:dyDescent="0.35"/>
    <row r="37513" customFormat="1" x14ac:dyDescent="0.35"/>
    <row r="37514" customFormat="1" x14ac:dyDescent="0.35"/>
    <row r="37515" customFormat="1" x14ac:dyDescent="0.35"/>
    <row r="37516" customFormat="1" x14ac:dyDescent="0.35"/>
    <row r="37517" customFormat="1" x14ac:dyDescent="0.35"/>
    <row r="37518" customFormat="1" x14ac:dyDescent="0.35"/>
    <row r="37519" customFormat="1" x14ac:dyDescent="0.35"/>
    <row r="37520" customFormat="1" x14ac:dyDescent="0.35"/>
    <row r="37521" customFormat="1" x14ac:dyDescent="0.35"/>
    <row r="37522" customFormat="1" x14ac:dyDescent="0.35"/>
    <row r="37523" customFormat="1" x14ac:dyDescent="0.35"/>
    <row r="37524" customFormat="1" x14ac:dyDescent="0.35"/>
    <row r="37525" customFormat="1" x14ac:dyDescent="0.35"/>
    <row r="37526" customFormat="1" x14ac:dyDescent="0.35"/>
    <row r="37527" customFormat="1" x14ac:dyDescent="0.35"/>
    <row r="37528" customFormat="1" x14ac:dyDescent="0.35"/>
    <row r="37529" customFormat="1" x14ac:dyDescent="0.35"/>
    <row r="37530" customFormat="1" x14ac:dyDescent="0.35"/>
    <row r="37531" customFormat="1" x14ac:dyDescent="0.35"/>
    <row r="37532" customFormat="1" x14ac:dyDescent="0.35"/>
    <row r="37533" customFormat="1" x14ac:dyDescent="0.35"/>
    <row r="37534" customFormat="1" x14ac:dyDescent="0.35"/>
    <row r="37535" customFormat="1" x14ac:dyDescent="0.35"/>
    <row r="37536" customFormat="1" x14ac:dyDescent="0.35"/>
    <row r="37537" customFormat="1" x14ac:dyDescent="0.35"/>
    <row r="37538" customFormat="1" x14ac:dyDescent="0.35"/>
    <row r="37539" customFormat="1" x14ac:dyDescent="0.35"/>
    <row r="37540" customFormat="1" x14ac:dyDescent="0.35"/>
    <row r="37541" customFormat="1" x14ac:dyDescent="0.35"/>
    <row r="37542" customFormat="1" x14ac:dyDescent="0.35"/>
    <row r="37543" customFormat="1" x14ac:dyDescent="0.35"/>
    <row r="37544" customFormat="1" x14ac:dyDescent="0.35"/>
    <row r="37545" customFormat="1" x14ac:dyDescent="0.35"/>
    <row r="37546" customFormat="1" x14ac:dyDescent="0.35"/>
    <row r="37547" customFormat="1" x14ac:dyDescent="0.35"/>
    <row r="37548" customFormat="1" x14ac:dyDescent="0.35"/>
    <row r="37549" customFormat="1" x14ac:dyDescent="0.35"/>
    <row r="37550" customFormat="1" x14ac:dyDescent="0.35"/>
    <row r="37551" customFormat="1" x14ac:dyDescent="0.35"/>
    <row r="37552" customFormat="1" x14ac:dyDescent="0.35"/>
    <row r="37553" customFormat="1" x14ac:dyDescent="0.35"/>
    <row r="37554" customFormat="1" x14ac:dyDescent="0.35"/>
    <row r="37555" customFormat="1" x14ac:dyDescent="0.35"/>
    <row r="37556" customFormat="1" x14ac:dyDescent="0.35"/>
    <row r="37557" customFormat="1" x14ac:dyDescent="0.35"/>
    <row r="37558" customFormat="1" x14ac:dyDescent="0.35"/>
    <row r="37559" customFormat="1" x14ac:dyDescent="0.35"/>
    <row r="37560" customFormat="1" x14ac:dyDescent="0.35"/>
    <row r="37561" customFormat="1" x14ac:dyDescent="0.35"/>
    <row r="37562" customFormat="1" x14ac:dyDescent="0.35"/>
    <row r="37563" customFormat="1" x14ac:dyDescent="0.35"/>
    <row r="37564" customFormat="1" x14ac:dyDescent="0.35"/>
    <row r="37565" customFormat="1" x14ac:dyDescent="0.35"/>
    <row r="37566" customFormat="1" x14ac:dyDescent="0.35"/>
    <row r="37567" customFormat="1" x14ac:dyDescent="0.35"/>
    <row r="37568" customFormat="1" x14ac:dyDescent="0.35"/>
    <row r="37569" customFormat="1" x14ac:dyDescent="0.35"/>
    <row r="37570" customFormat="1" x14ac:dyDescent="0.35"/>
    <row r="37571" customFormat="1" x14ac:dyDescent="0.35"/>
    <row r="37572" customFormat="1" x14ac:dyDescent="0.35"/>
    <row r="37573" customFormat="1" x14ac:dyDescent="0.35"/>
    <row r="37574" customFormat="1" x14ac:dyDescent="0.35"/>
    <row r="37575" customFormat="1" x14ac:dyDescent="0.35"/>
    <row r="37576" customFormat="1" x14ac:dyDescent="0.35"/>
    <row r="37577" customFormat="1" x14ac:dyDescent="0.35"/>
    <row r="37578" customFormat="1" x14ac:dyDescent="0.35"/>
    <row r="37579" customFormat="1" x14ac:dyDescent="0.35"/>
    <row r="37580" customFormat="1" x14ac:dyDescent="0.35"/>
    <row r="37581" customFormat="1" x14ac:dyDescent="0.35"/>
    <row r="37582" customFormat="1" x14ac:dyDescent="0.35"/>
    <row r="37583" customFormat="1" x14ac:dyDescent="0.35"/>
    <row r="37584" customFormat="1" x14ac:dyDescent="0.35"/>
    <row r="37585" customFormat="1" x14ac:dyDescent="0.35"/>
    <row r="37586" customFormat="1" x14ac:dyDescent="0.35"/>
    <row r="37587" customFormat="1" x14ac:dyDescent="0.35"/>
    <row r="37588" customFormat="1" x14ac:dyDescent="0.35"/>
    <row r="37589" customFormat="1" x14ac:dyDescent="0.35"/>
    <row r="37590" customFormat="1" x14ac:dyDescent="0.35"/>
    <row r="37591" customFormat="1" x14ac:dyDescent="0.35"/>
    <row r="37592" customFormat="1" x14ac:dyDescent="0.35"/>
    <row r="37593" customFormat="1" x14ac:dyDescent="0.35"/>
    <row r="37594" customFormat="1" x14ac:dyDescent="0.35"/>
    <row r="37595" customFormat="1" x14ac:dyDescent="0.35"/>
    <row r="37596" customFormat="1" x14ac:dyDescent="0.35"/>
    <row r="37597" customFormat="1" x14ac:dyDescent="0.35"/>
    <row r="37598" customFormat="1" x14ac:dyDescent="0.35"/>
    <row r="37599" customFormat="1" x14ac:dyDescent="0.35"/>
    <row r="37600" customFormat="1" x14ac:dyDescent="0.35"/>
    <row r="37601" customFormat="1" x14ac:dyDescent="0.35"/>
    <row r="37602" customFormat="1" x14ac:dyDescent="0.35"/>
    <row r="37603" customFormat="1" x14ac:dyDescent="0.35"/>
    <row r="37604" customFormat="1" x14ac:dyDescent="0.35"/>
    <row r="37605" customFormat="1" x14ac:dyDescent="0.35"/>
    <row r="37606" customFormat="1" x14ac:dyDescent="0.35"/>
    <row r="37607" customFormat="1" x14ac:dyDescent="0.35"/>
    <row r="37608" customFormat="1" x14ac:dyDescent="0.35"/>
    <row r="37609" customFormat="1" x14ac:dyDescent="0.35"/>
    <row r="37610" customFormat="1" x14ac:dyDescent="0.35"/>
    <row r="37611" customFormat="1" x14ac:dyDescent="0.35"/>
    <row r="37612" customFormat="1" x14ac:dyDescent="0.35"/>
    <row r="37613" customFormat="1" x14ac:dyDescent="0.35"/>
    <row r="37614" customFormat="1" x14ac:dyDescent="0.35"/>
    <row r="37615" customFormat="1" x14ac:dyDescent="0.35"/>
    <row r="37616" customFormat="1" x14ac:dyDescent="0.35"/>
    <row r="37617" customFormat="1" x14ac:dyDescent="0.35"/>
    <row r="37618" customFormat="1" x14ac:dyDescent="0.35"/>
    <row r="37619" customFormat="1" x14ac:dyDescent="0.35"/>
    <row r="37620" customFormat="1" x14ac:dyDescent="0.35"/>
    <row r="37621" customFormat="1" x14ac:dyDescent="0.35"/>
    <row r="37622" customFormat="1" x14ac:dyDescent="0.35"/>
    <row r="37623" customFormat="1" x14ac:dyDescent="0.35"/>
    <row r="37624" customFormat="1" x14ac:dyDescent="0.35"/>
    <row r="37625" customFormat="1" x14ac:dyDescent="0.35"/>
    <row r="37626" customFormat="1" x14ac:dyDescent="0.35"/>
    <row r="37627" customFormat="1" x14ac:dyDescent="0.35"/>
    <row r="37628" customFormat="1" x14ac:dyDescent="0.35"/>
    <row r="37629" customFormat="1" x14ac:dyDescent="0.35"/>
    <row r="37630" customFormat="1" x14ac:dyDescent="0.35"/>
    <row r="37631" customFormat="1" x14ac:dyDescent="0.35"/>
    <row r="37632" customFormat="1" x14ac:dyDescent="0.35"/>
    <row r="37633" customFormat="1" x14ac:dyDescent="0.35"/>
    <row r="37634" customFormat="1" x14ac:dyDescent="0.35"/>
    <row r="37635" customFormat="1" x14ac:dyDescent="0.35"/>
    <row r="37636" customFormat="1" x14ac:dyDescent="0.35"/>
    <row r="37637" customFormat="1" x14ac:dyDescent="0.35"/>
    <row r="37638" customFormat="1" x14ac:dyDescent="0.35"/>
    <row r="37639" customFormat="1" x14ac:dyDescent="0.35"/>
    <row r="37640" customFormat="1" x14ac:dyDescent="0.35"/>
    <row r="37641" customFormat="1" x14ac:dyDescent="0.35"/>
    <row r="37642" customFormat="1" x14ac:dyDescent="0.35"/>
    <row r="37643" customFormat="1" x14ac:dyDescent="0.35"/>
    <row r="37644" customFormat="1" x14ac:dyDescent="0.35"/>
    <row r="37645" customFormat="1" x14ac:dyDescent="0.35"/>
    <row r="37646" customFormat="1" x14ac:dyDescent="0.35"/>
    <row r="37647" customFormat="1" x14ac:dyDescent="0.35"/>
    <row r="37648" customFormat="1" x14ac:dyDescent="0.35"/>
    <row r="37649" customFormat="1" x14ac:dyDescent="0.35"/>
    <row r="37650" customFormat="1" x14ac:dyDescent="0.35"/>
    <row r="37651" customFormat="1" x14ac:dyDescent="0.35"/>
    <row r="37652" customFormat="1" x14ac:dyDescent="0.35"/>
    <row r="37653" customFormat="1" x14ac:dyDescent="0.35"/>
    <row r="37654" customFormat="1" x14ac:dyDescent="0.35"/>
    <row r="37655" customFormat="1" x14ac:dyDescent="0.35"/>
    <row r="37656" customFormat="1" x14ac:dyDescent="0.35"/>
    <row r="37657" customFormat="1" x14ac:dyDescent="0.35"/>
    <row r="37658" customFormat="1" x14ac:dyDescent="0.35"/>
    <row r="37659" customFormat="1" x14ac:dyDescent="0.35"/>
    <row r="37660" customFormat="1" x14ac:dyDescent="0.35"/>
    <row r="37661" customFormat="1" x14ac:dyDescent="0.35"/>
    <row r="37662" customFormat="1" x14ac:dyDescent="0.35"/>
    <row r="37663" customFormat="1" x14ac:dyDescent="0.35"/>
    <row r="37664" customFormat="1" x14ac:dyDescent="0.35"/>
    <row r="37665" customFormat="1" x14ac:dyDescent="0.35"/>
    <row r="37666" customFormat="1" x14ac:dyDescent="0.35"/>
    <row r="37667" customFormat="1" x14ac:dyDescent="0.35"/>
    <row r="37668" customFormat="1" x14ac:dyDescent="0.35"/>
    <row r="37669" customFormat="1" x14ac:dyDescent="0.35"/>
    <row r="37670" customFormat="1" x14ac:dyDescent="0.35"/>
    <row r="37671" customFormat="1" x14ac:dyDescent="0.35"/>
    <row r="37672" customFormat="1" x14ac:dyDescent="0.35"/>
    <row r="37673" customFormat="1" x14ac:dyDescent="0.35"/>
    <row r="37674" customFormat="1" x14ac:dyDescent="0.35"/>
    <row r="37675" customFormat="1" x14ac:dyDescent="0.35"/>
    <row r="37676" customFormat="1" x14ac:dyDescent="0.35"/>
    <row r="37677" customFormat="1" x14ac:dyDescent="0.35"/>
    <row r="37678" customFormat="1" x14ac:dyDescent="0.35"/>
    <row r="37679" customFormat="1" x14ac:dyDescent="0.35"/>
    <row r="37680" customFormat="1" x14ac:dyDescent="0.35"/>
    <row r="37681" customFormat="1" x14ac:dyDescent="0.35"/>
    <row r="37682" customFormat="1" x14ac:dyDescent="0.35"/>
    <row r="37683" customFormat="1" x14ac:dyDescent="0.35"/>
    <row r="37684" customFormat="1" x14ac:dyDescent="0.35"/>
    <row r="37685" customFormat="1" x14ac:dyDescent="0.35"/>
    <row r="37686" customFormat="1" x14ac:dyDescent="0.35"/>
    <row r="37687" customFormat="1" x14ac:dyDescent="0.35"/>
    <row r="37688" customFormat="1" x14ac:dyDescent="0.35"/>
    <row r="37689" customFormat="1" x14ac:dyDescent="0.35"/>
    <row r="37690" customFormat="1" x14ac:dyDescent="0.35"/>
    <row r="37691" customFormat="1" x14ac:dyDescent="0.35"/>
    <row r="37692" customFormat="1" x14ac:dyDescent="0.35"/>
    <row r="37693" customFormat="1" x14ac:dyDescent="0.35"/>
    <row r="37694" customFormat="1" x14ac:dyDescent="0.35"/>
    <row r="37695" customFormat="1" x14ac:dyDescent="0.35"/>
    <row r="37696" customFormat="1" x14ac:dyDescent="0.35"/>
    <row r="37697" customFormat="1" x14ac:dyDescent="0.35"/>
    <row r="37698" customFormat="1" x14ac:dyDescent="0.35"/>
    <row r="37699" customFormat="1" x14ac:dyDescent="0.35"/>
    <row r="37700" customFormat="1" x14ac:dyDescent="0.35"/>
    <row r="37701" customFormat="1" x14ac:dyDescent="0.35"/>
    <row r="37702" customFormat="1" x14ac:dyDescent="0.35"/>
    <row r="37703" customFormat="1" x14ac:dyDescent="0.35"/>
    <row r="37704" customFormat="1" x14ac:dyDescent="0.35"/>
    <row r="37705" customFormat="1" x14ac:dyDescent="0.35"/>
    <row r="37706" customFormat="1" x14ac:dyDescent="0.35"/>
    <row r="37707" customFormat="1" x14ac:dyDescent="0.35"/>
    <row r="37708" customFormat="1" x14ac:dyDescent="0.35"/>
    <row r="37709" customFormat="1" x14ac:dyDescent="0.35"/>
    <row r="37710" customFormat="1" x14ac:dyDescent="0.35"/>
    <row r="37711" customFormat="1" x14ac:dyDescent="0.35"/>
    <row r="37712" customFormat="1" x14ac:dyDescent="0.35"/>
    <row r="37713" customFormat="1" x14ac:dyDescent="0.35"/>
    <row r="37714" customFormat="1" x14ac:dyDescent="0.35"/>
    <row r="37715" customFormat="1" x14ac:dyDescent="0.35"/>
    <row r="37716" customFormat="1" x14ac:dyDescent="0.35"/>
    <row r="37717" customFormat="1" x14ac:dyDescent="0.35"/>
    <row r="37718" customFormat="1" x14ac:dyDescent="0.35"/>
    <row r="37719" customFormat="1" x14ac:dyDescent="0.35"/>
    <row r="37720" customFormat="1" x14ac:dyDescent="0.35"/>
    <row r="37721" customFormat="1" x14ac:dyDescent="0.35"/>
    <row r="37722" customFormat="1" x14ac:dyDescent="0.35"/>
    <row r="37723" customFormat="1" x14ac:dyDescent="0.35"/>
    <row r="37724" customFormat="1" x14ac:dyDescent="0.35"/>
    <row r="37725" customFormat="1" x14ac:dyDescent="0.35"/>
    <row r="37726" customFormat="1" x14ac:dyDescent="0.35"/>
    <row r="37727" customFormat="1" x14ac:dyDescent="0.35"/>
    <row r="37728" customFormat="1" x14ac:dyDescent="0.35"/>
    <row r="37729" customFormat="1" x14ac:dyDescent="0.35"/>
    <row r="37730" customFormat="1" x14ac:dyDescent="0.35"/>
    <row r="37731" customFormat="1" x14ac:dyDescent="0.35"/>
    <row r="37732" customFormat="1" x14ac:dyDescent="0.35"/>
    <row r="37733" customFormat="1" x14ac:dyDescent="0.35"/>
    <row r="37734" customFormat="1" x14ac:dyDescent="0.35"/>
    <row r="37735" customFormat="1" x14ac:dyDescent="0.35"/>
    <row r="37736" customFormat="1" x14ac:dyDescent="0.35"/>
    <row r="37737" customFormat="1" x14ac:dyDescent="0.35"/>
    <row r="37738" customFormat="1" x14ac:dyDescent="0.35"/>
    <row r="37739" customFormat="1" x14ac:dyDescent="0.35"/>
    <row r="37740" customFormat="1" x14ac:dyDescent="0.35"/>
    <row r="37741" customFormat="1" x14ac:dyDescent="0.35"/>
    <row r="37742" customFormat="1" x14ac:dyDescent="0.35"/>
    <row r="37743" customFormat="1" x14ac:dyDescent="0.35"/>
    <row r="37744" customFormat="1" x14ac:dyDescent="0.35"/>
    <row r="37745" customFormat="1" x14ac:dyDescent="0.35"/>
    <row r="37746" customFormat="1" x14ac:dyDescent="0.35"/>
    <row r="37747" customFormat="1" x14ac:dyDescent="0.35"/>
    <row r="37748" customFormat="1" x14ac:dyDescent="0.35"/>
    <row r="37749" customFormat="1" x14ac:dyDescent="0.35"/>
    <row r="37750" customFormat="1" x14ac:dyDescent="0.35"/>
    <row r="37751" customFormat="1" x14ac:dyDescent="0.35"/>
    <row r="37752" customFormat="1" x14ac:dyDescent="0.35"/>
    <row r="37753" customFormat="1" x14ac:dyDescent="0.35"/>
    <row r="37754" customFormat="1" x14ac:dyDescent="0.35"/>
    <row r="37755" customFormat="1" x14ac:dyDescent="0.35"/>
    <row r="37756" customFormat="1" x14ac:dyDescent="0.35"/>
    <row r="37757" customFormat="1" x14ac:dyDescent="0.35"/>
    <row r="37758" customFormat="1" x14ac:dyDescent="0.35"/>
    <row r="37759" customFormat="1" x14ac:dyDescent="0.35"/>
    <row r="37760" customFormat="1" x14ac:dyDescent="0.35"/>
    <row r="37761" customFormat="1" x14ac:dyDescent="0.35"/>
    <row r="37762" customFormat="1" x14ac:dyDescent="0.35"/>
    <row r="37763" customFormat="1" x14ac:dyDescent="0.35"/>
    <row r="37764" customFormat="1" x14ac:dyDescent="0.35"/>
    <row r="37765" customFormat="1" x14ac:dyDescent="0.35"/>
    <row r="37766" customFormat="1" x14ac:dyDescent="0.35"/>
    <row r="37767" customFormat="1" x14ac:dyDescent="0.35"/>
    <row r="37768" customFormat="1" x14ac:dyDescent="0.35"/>
    <row r="37769" customFormat="1" x14ac:dyDescent="0.35"/>
    <row r="37770" customFormat="1" x14ac:dyDescent="0.35"/>
    <row r="37771" customFormat="1" x14ac:dyDescent="0.35"/>
    <row r="37772" customFormat="1" x14ac:dyDescent="0.35"/>
    <row r="37773" customFormat="1" x14ac:dyDescent="0.35"/>
    <row r="37774" customFormat="1" x14ac:dyDescent="0.35"/>
    <row r="37775" customFormat="1" x14ac:dyDescent="0.35"/>
    <row r="37776" customFormat="1" x14ac:dyDescent="0.35"/>
    <row r="37777" customFormat="1" x14ac:dyDescent="0.35"/>
    <row r="37778" customFormat="1" x14ac:dyDescent="0.35"/>
    <row r="37779" customFormat="1" x14ac:dyDescent="0.35"/>
    <row r="37780" customFormat="1" x14ac:dyDescent="0.35"/>
    <row r="37781" customFormat="1" x14ac:dyDescent="0.35"/>
    <row r="37782" customFormat="1" x14ac:dyDescent="0.35"/>
    <row r="37783" customFormat="1" x14ac:dyDescent="0.35"/>
    <row r="37784" customFormat="1" x14ac:dyDescent="0.35"/>
    <row r="37785" customFormat="1" x14ac:dyDescent="0.35"/>
    <row r="37786" customFormat="1" x14ac:dyDescent="0.35"/>
    <row r="37787" customFormat="1" x14ac:dyDescent="0.35"/>
    <row r="37788" customFormat="1" x14ac:dyDescent="0.35"/>
    <row r="37789" customFormat="1" x14ac:dyDescent="0.35"/>
    <row r="37790" customFormat="1" x14ac:dyDescent="0.35"/>
    <row r="37791" customFormat="1" x14ac:dyDescent="0.35"/>
    <row r="37792" customFormat="1" x14ac:dyDescent="0.35"/>
    <row r="37793" customFormat="1" x14ac:dyDescent="0.35"/>
    <row r="37794" customFormat="1" x14ac:dyDescent="0.35"/>
    <row r="37795" customFormat="1" x14ac:dyDescent="0.35"/>
    <row r="37796" customFormat="1" x14ac:dyDescent="0.35"/>
    <row r="37797" customFormat="1" x14ac:dyDescent="0.35"/>
    <row r="37798" customFormat="1" x14ac:dyDescent="0.35"/>
    <row r="37799" customFormat="1" x14ac:dyDescent="0.35"/>
    <row r="37800" customFormat="1" x14ac:dyDescent="0.35"/>
    <row r="37801" customFormat="1" x14ac:dyDescent="0.35"/>
    <row r="37802" customFormat="1" x14ac:dyDescent="0.35"/>
    <row r="37803" customFormat="1" x14ac:dyDescent="0.35"/>
    <row r="37804" customFormat="1" x14ac:dyDescent="0.35"/>
    <row r="37805" customFormat="1" x14ac:dyDescent="0.35"/>
    <row r="37806" customFormat="1" x14ac:dyDescent="0.35"/>
    <row r="37807" customFormat="1" x14ac:dyDescent="0.35"/>
    <row r="37808" customFormat="1" x14ac:dyDescent="0.35"/>
    <row r="37809" customFormat="1" x14ac:dyDescent="0.35"/>
    <row r="37810" customFormat="1" x14ac:dyDescent="0.35"/>
    <row r="37811" customFormat="1" x14ac:dyDescent="0.35"/>
    <row r="37812" customFormat="1" x14ac:dyDescent="0.35"/>
    <row r="37813" customFormat="1" x14ac:dyDescent="0.35"/>
    <row r="37814" customFormat="1" x14ac:dyDescent="0.35"/>
    <row r="37815" customFormat="1" x14ac:dyDescent="0.35"/>
    <row r="37816" customFormat="1" x14ac:dyDescent="0.35"/>
    <row r="37817" customFormat="1" x14ac:dyDescent="0.35"/>
    <row r="37818" customFormat="1" x14ac:dyDescent="0.35"/>
    <row r="37819" customFormat="1" x14ac:dyDescent="0.35"/>
    <row r="37820" customFormat="1" x14ac:dyDescent="0.35"/>
    <row r="37821" customFormat="1" x14ac:dyDescent="0.35"/>
    <row r="37822" customFormat="1" x14ac:dyDescent="0.35"/>
    <row r="37823" customFormat="1" x14ac:dyDescent="0.35"/>
    <row r="37824" customFormat="1" x14ac:dyDescent="0.35"/>
    <row r="37825" customFormat="1" x14ac:dyDescent="0.35"/>
    <row r="37826" customFormat="1" x14ac:dyDescent="0.35"/>
    <row r="37827" customFormat="1" x14ac:dyDescent="0.35"/>
    <row r="37828" customFormat="1" x14ac:dyDescent="0.35"/>
    <row r="37829" customFormat="1" x14ac:dyDescent="0.35"/>
    <row r="37830" customFormat="1" x14ac:dyDescent="0.35"/>
    <row r="37831" customFormat="1" x14ac:dyDescent="0.35"/>
    <row r="37832" customFormat="1" x14ac:dyDescent="0.35"/>
    <row r="37833" customFormat="1" x14ac:dyDescent="0.35"/>
    <row r="37834" customFormat="1" x14ac:dyDescent="0.35"/>
    <row r="37835" customFormat="1" x14ac:dyDescent="0.35"/>
    <row r="37836" customFormat="1" x14ac:dyDescent="0.35"/>
    <row r="37837" customFormat="1" x14ac:dyDescent="0.35"/>
    <row r="37838" customFormat="1" x14ac:dyDescent="0.35"/>
    <row r="37839" customFormat="1" x14ac:dyDescent="0.35"/>
    <row r="37840" customFormat="1" x14ac:dyDescent="0.35"/>
    <row r="37841" customFormat="1" x14ac:dyDescent="0.35"/>
    <row r="37842" customFormat="1" x14ac:dyDescent="0.35"/>
    <row r="37843" customFormat="1" x14ac:dyDescent="0.35"/>
    <row r="37844" customFormat="1" x14ac:dyDescent="0.35"/>
    <row r="37845" customFormat="1" x14ac:dyDescent="0.35"/>
    <row r="37846" customFormat="1" x14ac:dyDescent="0.35"/>
    <row r="37847" customFormat="1" x14ac:dyDescent="0.35"/>
    <row r="37848" customFormat="1" x14ac:dyDescent="0.35"/>
    <row r="37849" customFormat="1" x14ac:dyDescent="0.35"/>
    <row r="37850" customFormat="1" x14ac:dyDescent="0.35"/>
    <row r="37851" customFormat="1" x14ac:dyDescent="0.35"/>
    <row r="37852" customFormat="1" x14ac:dyDescent="0.35"/>
    <row r="37853" customFormat="1" x14ac:dyDescent="0.35"/>
    <row r="37854" customFormat="1" x14ac:dyDescent="0.35"/>
    <row r="37855" customFormat="1" x14ac:dyDescent="0.35"/>
    <row r="37856" customFormat="1" x14ac:dyDescent="0.35"/>
    <row r="37857" customFormat="1" x14ac:dyDescent="0.35"/>
    <row r="37858" customFormat="1" x14ac:dyDescent="0.35"/>
    <row r="37859" customFormat="1" x14ac:dyDescent="0.35"/>
    <row r="37860" customFormat="1" x14ac:dyDescent="0.35"/>
    <row r="37861" customFormat="1" x14ac:dyDescent="0.35"/>
    <row r="37862" customFormat="1" x14ac:dyDescent="0.35"/>
    <row r="37863" customFormat="1" x14ac:dyDescent="0.35"/>
    <row r="37864" customFormat="1" x14ac:dyDescent="0.35"/>
    <row r="37865" customFormat="1" x14ac:dyDescent="0.35"/>
    <row r="37866" customFormat="1" x14ac:dyDescent="0.35"/>
    <row r="37867" customFormat="1" x14ac:dyDescent="0.35"/>
    <row r="37868" customFormat="1" x14ac:dyDescent="0.35"/>
    <row r="37869" customFormat="1" x14ac:dyDescent="0.35"/>
    <row r="37870" customFormat="1" x14ac:dyDescent="0.35"/>
    <row r="37871" customFormat="1" x14ac:dyDescent="0.35"/>
    <row r="37872" customFormat="1" x14ac:dyDescent="0.35"/>
    <row r="37873" customFormat="1" x14ac:dyDescent="0.35"/>
    <row r="37874" customFormat="1" x14ac:dyDescent="0.35"/>
    <row r="37875" customFormat="1" x14ac:dyDescent="0.35"/>
    <row r="37876" customFormat="1" x14ac:dyDescent="0.35"/>
    <row r="37877" customFormat="1" x14ac:dyDescent="0.35"/>
    <row r="37878" customFormat="1" x14ac:dyDescent="0.35"/>
    <row r="37879" customFormat="1" x14ac:dyDescent="0.35"/>
    <row r="37880" customFormat="1" x14ac:dyDescent="0.35"/>
    <row r="37881" customFormat="1" x14ac:dyDescent="0.35"/>
    <row r="37882" customFormat="1" x14ac:dyDescent="0.35"/>
    <row r="37883" customFormat="1" x14ac:dyDescent="0.35"/>
    <row r="37884" customFormat="1" x14ac:dyDescent="0.35"/>
    <row r="37885" customFormat="1" x14ac:dyDescent="0.35"/>
    <row r="37886" customFormat="1" x14ac:dyDescent="0.35"/>
    <row r="37887" customFormat="1" x14ac:dyDescent="0.35"/>
    <row r="37888" customFormat="1" x14ac:dyDescent="0.35"/>
    <row r="37889" customFormat="1" x14ac:dyDescent="0.35"/>
    <row r="37890" customFormat="1" x14ac:dyDescent="0.35"/>
    <row r="37891" customFormat="1" x14ac:dyDescent="0.35"/>
    <row r="37892" customFormat="1" x14ac:dyDescent="0.35"/>
    <row r="37893" customFormat="1" x14ac:dyDescent="0.35"/>
    <row r="37894" customFormat="1" x14ac:dyDescent="0.35"/>
    <row r="37895" customFormat="1" x14ac:dyDescent="0.35"/>
    <row r="37896" customFormat="1" x14ac:dyDescent="0.35"/>
    <row r="37897" customFormat="1" x14ac:dyDescent="0.35"/>
    <row r="37898" customFormat="1" x14ac:dyDescent="0.35"/>
    <row r="37899" customFormat="1" x14ac:dyDescent="0.35"/>
    <row r="37900" customFormat="1" x14ac:dyDescent="0.35"/>
    <row r="37901" customFormat="1" x14ac:dyDescent="0.35"/>
    <row r="37902" customFormat="1" x14ac:dyDescent="0.35"/>
    <row r="37903" customFormat="1" x14ac:dyDescent="0.35"/>
    <row r="37904" customFormat="1" x14ac:dyDescent="0.35"/>
    <row r="37905" customFormat="1" x14ac:dyDescent="0.35"/>
    <row r="37906" customFormat="1" x14ac:dyDescent="0.35"/>
    <row r="37907" customFormat="1" x14ac:dyDescent="0.35"/>
    <row r="37908" customFormat="1" x14ac:dyDescent="0.35"/>
    <row r="37909" customFormat="1" x14ac:dyDescent="0.35"/>
    <row r="37910" customFormat="1" x14ac:dyDescent="0.35"/>
    <row r="37911" customFormat="1" x14ac:dyDescent="0.35"/>
    <row r="37912" customFormat="1" x14ac:dyDescent="0.35"/>
    <row r="37913" customFormat="1" x14ac:dyDescent="0.35"/>
    <row r="37914" customFormat="1" x14ac:dyDescent="0.35"/>
    <row r="37915" customFormat="1" x14ac:dyDescent="0.35"/>
    <row r="37916" customFormat="1" x14ac:dyDescent="0.35"/>
    <row r="37917" customFormat="1" x14ac:dyDescent="0.35"/>
    <row r="37918" customFormat="1" x14ac:dyDescent="0.35"/>
    <row r="37919" customFormat="1" x14ac:dyDescent="0.35"/>
    <row r="37920" customFormat="1" x14ac:dyDescent="0.35"/>
    <row r="37921" customFormat="1" x14ac:dyDescent="0.35"/>
    <row r="37922" customFormat="1" x14ac:dyDescent="0.35"/>
    <row r="37923" customFormat="1" x14ac:dyDescent="0.35"/>
    <row r="37924" customFormat="1" x14ac:dyDescent="0.35"/>
    <row r="37925" customFormat="1" x14ac:dyDescent="0.35"/>
    <row r="37926" customFormat="1" x14ac:dyDescent="0.35"/>
    <row r="37927" customFormat="1" x14ac:dyDescent="0.35"/>
    <row r="37928" customFormat="1" x14ac:dyDescent="0.35"/>
    <row r="37929" customFormat="1" x14ac:dyDescent="0.35"/>
    <row r="37930" customFormat="1" x14ac:dyDescent="0.35"/>
    <row r="37931" customFormat="1" x14ac:dyDescent="0.35"/>
    <row r="37932" customFormat="1" x14ac:dyDescent="0.35"/>
    <row r="37933" customFormat="1" x14ac:dyDescent="0.35"/>
    <row r="37934" customFormat="1" x14ac:dyDescent="0.35"/>
    <row r="37935" customFormat="1" x14ac:dyDescent="0.35"/>
    <row r="37936" customFormat="1" x14ac:dyDescent="0.35"/>
    <row r="37937" customFormat="1" x14ac:dyDescent="0.35"/>
    <row r="37938" customFormat="1" x14ac:dyDescent="0.35"/>
    <row r="37939" customFormat="1" x14ac:dyDescent="0.35"/>
    <row r="37940" customFormat="1" x14ac:dyDescent="0.35"/>
    <row r="37941" customFormat="1" x14ac:dyDescent="0.35"/>
    <row r="37942" customFormat="1" x14ac:dyDescent="0.35"/>
    <row r="37943" customFormat="1" x14ac:dyDescent="0.35"/>
    <row r="37944" customFormat="1" x14ac:dyDescent="0.35"/>
    <row r="37945" customFormat="1" x14ac:dyDescent="0.35"/>
    <row r="37946" customFormat="1" x14ac:dyDescent="0.35"/>
    <row r="37947" customFormat="1" x14ac:dyDescent="0.35"/>
    <row r="37948" customFormat="1" x14ac:dyDescent="0.35"/>
    <row r="37949" customFormat="1" x14ac:dyDescent="0.35"/>
    <row r="37950" customFormat="1" x14ac:dyDescent="0.35"/>
    <row r="37951" customFormat="1" x14ac:dyDescent="0.35"/>
    <row r="37952" customFormat="1" x14ac:dyDescent="0.35"/>
    <row r="37953" customFormat="1" x14ac:dyDescent="0.35"/>
    <row r="37954" customFormat="1" x14ac:dyDescent="0.35"/>
    <row r="37955" customFormat="1" x14ac:dyDescent="0.35"/>
    <row r="37956" customFormat="1" x14ac:dyDescent="0.35"/>
    <row r="37957" customFormat="1" x14ac:dyDescent="0.35"/>
    <row r="37958" customFormat="1" x14ac:dyDescent="0.35"/>
    <row r="37959" customFormat="1" x14ac:dyDescent="0.35"/>
    <row r="37960" customFormat="1" x14ac:dyDescent="0.35"/>
    <row r="37961" customFormat="1" x14ac:dyDescent="0.35"/>
    <row r="37962" customFormat="1" x14ac:dyDescent="0.35"/>
    <row r="37963" customFormat="1" x14ac:dyDescent="0.35"/>
    <row r="37964" customFormat="1" x14ac:dyDescent="0.35"/>
    <row r="37965" customFormat="1" x14ac:dyDescent="0.35"/>
    <row r="37966" customFormat="1" x14ac:dyDescent="0.35"/>
    <row r="37967" customFormat="1" x14ac:dyDescent="0.35"/>
    <row r="37968" customFormat="1" x14ac:dyDescent="0.35"/>
    <row r="37969" customFormat="1" x14ac:dyDescent="0.35"/>
    <row r="37970" customFormat="1" x14ac:dyDescent="0.35"/>
    <row r="37971" customFormat="1" x14ac:dyDescent="0.35"/>
    <row r="37972" customFormat="1" x14ac:dyDescent="0.35"/>
    <row r="37973" customFormat="1" x14ac:dyDescent="0.35"/>
    <row r="37974" customFormat="1" x14ac:dyDescent="0.35"/>
    <row r="37975" customFormat="1" x14ac:dyDescent="0.35"/>
    <row r="37976" customFormat="1" x14ac:dyDescent="0.35"/>
    <row r="37977" customFormat="1" x14ac:dyDescent="0.35"/>
    <row r="37978" customFormat="1" x14ac:dyDescent="0.35"/>
    <row r="37979" customFormat="1" x14ac:dyDescent="0.35"/>
    <row r="37980" customFormat="1" x14ac:dyDescent="0.35"/>
    <row r="37981" customFormat="1" x14ac:dyDescent="0.35"/>
    <row r="37982" customFormat="1" x14ac:dyDescent="0.35"/>
    <row r="37983" customFormat="1" x14ac:dyDescent="0.35"/>
    <row r="37984" customFormat="1" x14ac:dyDescent="0.35"/>
    <row r="37985" customFormat="1" x14ac:dyDescent="0.35"/>
    <row r="37986" customFormat="1" x14ac:dyDescent="0.35"/>
    <row r="37987" customFormat="1" x14ac:dyDescent="0.35"/>
    <row r="37988" customFormat="1" x14ac:dyDescent="0.35"/>
    <row r="37989" customFormat="1" x14ac:dyDescent="0.35"/>
    <row r="37990" customFormat="1" x14ac:dyDescent="0.35"/>
    <row r="37991" customFormat="1" x14ac:dyDescent="0.35"/>
    <row r="37992" customFormat="1" x14ac:dyDescent="0.35"/>
    <row r="37993" customFormat="1" x14ac:dyDescent="0.35"/>
    <row r="37994" customFormat="1" x14ac:dyDescent="0.35"/>
    <row r="37995" customFormat="1" x14ac:dyDescent="0.35"/>
    <row r="37996" customFormat="1" x14ac:dyDescent="0.35"/>
    <row r="37997" customFormat="1" x14ac:dyDescent="0.35"/>
    <row r="37998" customFormat="1" x14ac:dyDescent="0.35"/>
    <row r="37999" customFormat="1" x14ac:dyDescent="0.35"/>
    <row r="38000" customFormat="1" x14ac:dyDescent="0.35"/>
    <row r="38001" customFormat="1" x14ac:dyDescent="0.35"/>
    <row r="38002" customFormat="1" x14ac:dyDescent="0.35"/>
    <row r="38003" customFormat="1" x14ac:dyDescent="0.35"/>
    <row r="38004" customFormat="1" x14ac:dyDescent="0.35"/>
    <row r="38005" customFormat="1" x14ac:dyDescent="0.35"/>
    <row r="38006" customFormat="1" x14ac:dyDescent="0.35"/>
    <row r="38007" customFormat="1" x14ac:dyDescent="0.35"/>
    <row r="38008" customFormat="1" x14ac:dyDescent="0.35"/>
    <row r="38009" customFormat="1" x14ac:dyDescent="0.35"/>
    <row r="38010" customFormat="1" x14ac:dyDescent="0.35"/>
    <row r="38011" customFormat="1" x14ac:dyDescent="0.35"/>
    <row r="38012" customFormat="1" x14ac:dyDescent="0.35"/>
    <row r="38013" customFormat="1" x14ac:dyDescent="0.35"/>
    <row r="38014" customFormat="1" x14ac:dyDescent="0.35"/>
    <row r="38015" customFormat="1" x14ac:dyDescent="0.35"/>
    <row r="38016" customFormat="1" x14ac:dyDescent="0.35"/>
    <row r="38017" customFormat="1" x14ac:dyDescent="0.35"/>
    <row r="38018" customFormat="1" x14ac:dyDescent="0.35"/>
    <row r="38019" customFormat="1" x14ac:dyDescent="0.35"/>
    <row r="38020" customFormat="1" x14ac:dyDescent="0.35"/>
    <row r="38021" customFormat="1" x14ac:dyDescent="0.35"/>
    <row r="38022" customFormat="1" x14ac:dyDescent="0.35"/>
    <row r="38023" customFormat="1" x14ac:dyDescent="0.35"/>
    <row r="38024" customFormat="1" x14ac:dyDescent="0.35"/>
    <row r="38025" customFormat="1" x14ac:dyDescent="0.35"/>
    <row r="38026" customFormat="1" x14ac:dyDescent="0.35"/>
    <row r="38027" customFormat="1" x14ac:dyDescent="0.35"/>
    <row r="38028" customFormat="1" x14ac:dyDescent="0.35"/>
    <row r="38029" customFormat="1" x14ac:dyDescent="0.35"/>
    <row r="38030" customFormat="1" x14ac:dyDescent="0.35"/>
    <row r="38031" customFormat="1" x14ac:dyDescent="0.35"/>
    <row r="38032" customFormat="1" x14ac:dyDescent="0.35"/>
    <row r="38033" customFormat="1" x14ac:dyDescent="0.35"/>
    <row r="38034" customFormat="1" x14ac:dyDescent="0.35"/>
    <row r="38035" customFormat="1" x14ac:dyDescent="0.35"/>
    <row r="38036" customFormat="1" x14ac:dyDescent="0.35"/>
    <row r="38037" customFormat="1" x14ac:dyDescent="0.35"/>
    <row r="38038" customFormat="1" x14ac:dyDescent="0.35"/>
    <row r="38039" customFormat="1" x14ac:dyDescent="0.35"/>
    <row r="38040" customFormat="1" x14ac:dyDescent="0.35"/>
    <row r="38041" customFormat="1" x14ac:dyDescent="0.35"/>
    <row r="38042" customFormat="1" x14ac:dyDescent="0.35"/>
    <row r="38043" customFormat="1" x14ac:dyDescent="0.35"/>
    <row r="38044" customFormat="1" x14ac:dyDescent="0.35"/>
    <row r="38045" customFormat="1" x14ac:dyDescent="0.35"/>
    <row r="38046" customFormat="1" x14ac:dyDescent="0.35"/>
    <row r="38047" customFormat="1" x14ac:dyDescent="0.35"/>
    <row r="38048" customFormat="1" x14ac:dyDescent="0.35"/>
    <row r="38049" customFormat="1" x14ac:dyDescent="0.35"/>
    <row r="38050" customFormat="1" x14ac:dyDescent="0.35"/>
    <row r="38051" customFormat="1" x14ac:dyDescent="0.35"/>
    <row r="38052" customFormat="1" x14ac:dyDescent="0.35"/>
    <row r="38053" customFormat="1" x14ac:dyDescent="0.35"/>
    <row r="38054" customFormat="1" x14ac:dyDescent="0.35"/>
    <row r="38055" customFormat="1" x14ac:dyDescent="0.35"/>
    <row r="38056" customFormat="1" x14ac:dyDescent="0.35"/>
    <row r="38057" customFormat="1" x14ac:dyDescent="0.35"/>
    <row r="38058" customFormat="1" x14ac:dyDescent="0.35"/>
    <row r="38059" customFormat="1" x14ac:dyDescent="0.35"/>
    <row r="38060" customFormat="1" x14ac:dyDescent="0.35"/>
    <row r="38061" customFormat="1" x14ac:dyDescent="0.35"/>
    <row r="38062" customFormat="1" x14ac:dyDescent="0.35"/>
    <row r="38063" customFormat="1" x14ac:dyDescent="0.35"/>
    <row r="38064" customFormat="1" x14ac:dyDescent="0.35"/>
    <row r="38065" customFormat="1" x14ac:dyDescent="0.35"/>
    <row r="38066" customFormat="1" x14ac:dyDescent="0.35"/>
    <row r="38067" customFormat="1" x14ac:dyDescent="0.35"/>
    <row r="38068" customFormat="1" x14ac:dyDescent="0.35"/>
    <row r="38069" customFormat="1" x14ac:dyDescent="0.35"/>
    <row r="38070" customFormat="1" x14ac:dyDescent="0.35"/>
    <row r="38071" customFormat="1" x14ac:dyDescent="0.35"/>
    <row r="38072" customFormat="1" x14ac:dyDescent="0.35"/>
    <row r="38073" customFormat="1" x14ac:dyDescent="0.35"/>
    <row r="38074" customFormat="1" x14ac:dyDescent="0.35"/>
    <row r="38075" customFormat="1" x14ac:dyDescent="0.35"/>
    <row r="38076" customFormat="1" x14ac:dyDescent="0.35"/>
    <row r="38077" customFormat="1" x14ac:dyDescent="0.35"/>
    <row r="38078" customFormat="1" x14ac:dyDescent="0.35"/>
    <row r="38079" customFormat="1" x14ac:dyDescent="0.35"/>
    <row r="38080" customFormat="1" x14ac:dyDescent="0.35"/>
    <row r="38081" customFormat="1" x14ac:dyDescent="0.35"/>
    <row r="38082" customFormat="1" x14ac:dyDescent="0.35"/>
    <row r="38083" customFormat="1" x14ac:dyDescent="0.35"/>
    <row r="38084" customFormat="1" x14ac:dyDescent="0.35"/>
    <row r="38085" customFormat="1" x14ac:dyDescent="0.35"/>
    <row r="38086" customFormat="1" x14ac:dyDescent="0.35"/>
    <row r="38087" customFormat="1" x14ac:dyDescent="0.35"/>
    <row r="38088" customFormat="1" x14ac:dyDescent="0.35"/>
    <row r="38089" customFormat="1" x14ac:dyDescent="0.35"/>
    <row r="38090" customFormat="1" x14ac:dyDescent="0.35"/>
    <row r="38091" customFormat="1" x14ac:dyDescent="0.35"/>
    <row r="38092" customFormat="1" x14ac:dyDescent="0.35"/>
    <row r="38093" customFormat="1" x14ac:dyDescent="0.35"/>
    <row r="38094" customFormat="1" x14ac:dyDescent="0.35"/>
    <row r="38095" customFormat="1" x14ac:dyDescent="0.35"/>
    <row r="38096" customFormat="1" x14ac:dyDescent="0.35"/>
    <row r="38097" customFormat="1" x14ac:dyDescent="0.35"/>
    <row r="38098" customFormat="1" x14ac:dyDescent="0.35"/>
    <row r="38099" customFormat="1" x14ac:dyDescent="0.35"/>
    <row r="38100" customFormat="1" x14ac:dyDescent="0.35"/>
    <row r="38101" customFormat="1" x14ac:dyDescent="0.35"/>
    <row r="38102" customFormat="1" x14ac:dyDescent="0.35"/>
    <row r="38103" customFormat="1" x14ac:dyDescent="0.35"/>
    <row r="38104" customFormat="1" x14ac:dyDescent="0.35"/>
    <row r="38105" customFormat="1" x14ac:dyDescent="0.35"/>
    <row r="38106" customFormat="1" x14ac:dyDescent="0.35"/>
    <row r="38107" customFormat="1" x14ac:dyDescent="0.35"/>
    <row r="38108" customFormat="1" x14ac:dyDescent="0.35"/>
    <row r="38109" customFormat="1" x14ac:dyDescent="0.35"/>
    <row r="38110" customFormat="1" x14ac:dyDescent="0.35"/>
    <row r="38111" customFormat="1" x14ac:dyDescent="0.35"/>
    <row r="38112" customFormat="1" x14ac:dyDescent="0.35"/>
    <row r="38113" customFormat="1" x14ac:dyDescent="0.35"/>
    <row r="38114" customFormat="1" x14ac:dyDescent="0.35"/>
    <row r="38115" customFormat="1" x14ac:dyDescent="0.35"/>
    <row r="38116" customFormat="1" x14ac:dyDescent="0.35"/>
    <row r="38117" customFormat="1" x14ac:dyDescent="0.35"/>
    <row r="38118" customFormat="1" x14ac:dyDescent="0.35"/>
    <row r="38119" customFormat="1" x14ac:dyDescent="0.35"/>
    <row r="38120" customFormat="1" x14ac:dyDescent="0.35"/>
    <row r="38121" customFormat="1" x14ac:dyDescent="0.35"/>
    <row r="38122" customFormat="1" x14ac:dyDescent="0.35"/>
    <row r="38123" customFormat="1" x14ac:dyDescent="0.35"/>
    <row r="38124" customFormat="1" x14ac:dyDescent="0.35"/>
    <row r="38125" customFormat="1" x14ac:dyDescent="0.35"/>
    <row r="38126" customFormat="1" x14ac:dyDescent="0.35"/>
    <row r="38127" customFormat="1" x14ac:dyDescent="0.35"/>
    <row r="38128" customFormat="1" x14ac:dyDescent="0.35"/>
    <row r="38129" customFormat="1" x14ac:dyDescent="0.35"/>
    <row r="38130" customFormat="1" x14ac:dyDescent="0.35"/>
    <row r="38131" customFormat="1" x14ac:dyDescent="0.35"/>
    <row r="38132" customFormat="1" x14ac:dyDescent="0.35"/>
    <row r="38133" customFormat="1" x14ac:dyDescent="0.35"/>
    <row r="38134" customFormat="1" x14ac:dyDescent="0.35"/>
    <row r="38135" customFormat="1" x14ac:dyDescent="0.35"/>
    <row r="38136" customFormat="1" x14ac:dyDescent="0.35"/>
    <row r="38137" customFormat="1" x14ac:dyDescent="0.35"/>
    <row r="38138" customFormat="1" x14ac:dyDescent="0.35"/>
    <row r="38139" customFormat="1" x14ac:dyDescent="0.35"/>
    <row r="38140" customFormat="1" x14ac:dyDescent="0.35"/>
    <row r="38141" customFormat="1" x14ac:dyDescent="0.35"/>
    <row r="38142" customFormat="1" x14ac:dyDescent="0.35"/>
    <row r="38143" customFormat="1" x14ac:dyDescent="0.35"/>
    <row r="38144" customFormat="1" x14ac:dyDescent="0.35"/>
    <row r="38145" customFormat="1" x14ac:dyDescent="0.35"/>
    <row r="38146" customFormat="1" x14ac:dyDescent="0.35"/>
    <row r="38147" customFormat="1" x14ac:dyDescent="0.35"/>
    <row r="38148" customFormat="1" x14ac:dyDescent="0.35"/>
    <row r="38149" customFormat="1" x14ac:dyDescent="0.35"/>
    <row r="38150" customFormat="1" x14ac:dyDescent="0.35"/>
    <row r="38151" customFormat="1" x14ac:dyDescent="0.35"/>
    <row r="38152" customFormat="1" x14ac:dyDescent="0.35"/>
    <row r="38153" customFormat="1" x14ac:dyDescent="0.35"/>
    <row r="38154" customFormat="1" x14ac:dyDescent="0.35"/>
    <row r="38155" customFormat="1" x14ac:dyDescent="0.35"/>
    <row r="38156" customFormat="1" x14ac:dyDescent="0.35"/>
    <row r="38157" customFormat="1" x14ac:dyDescent="0.35"/>
    <row r="38158" customFormat="1" x14ac:dyDescent="0.35"/>
    <row r="38159" customFormat="1" x14ac:dyDescent="0.35"/>
    <row r="38160" customFormat="1" x14ac:dyDescent="0.35"/>
    <row r="38161" customFormat="1" x14ac:dyDescent="0.35"/>
    <row r="38162" customFormat="1" x14ac:dyDescent="0.35"/>
    <row r="38163" customFormat="1" x14ac:dyDescent="0.35"/>
    <row r="38164" customFormat="1" x14ac:dyDescent="0.35"/>
    <row r="38165" customFormat="1" x14ac:dyDescent="0.35"/>
    <row r="38166" customFormat="1" x14ac:dyDescent="0.35"/>
    <row r="38167" customFormat="1" x14ac:dyDescent="0.35"/>
    <row r="38168" customFormat="1" x14ac:dyDescent="0.35"/>
    <row r="38169" customFormat="1" x14ac:dyDescent="0.35"/>
    <row r="38170" customFormat="1" x14ac:dyDescent="0.35"/>
    <row r="38171" customFormat="1" x14ac:dyDescent="0.35"/>
    <row r="38172" customFormat="1" x14ac:dyDescent="0.35"/>
    <row r="38173" customFormat="1" x14ac:dyDescent="0.35"/>
    <row r="38174" customFormat="1" x14ac:dyDescent="0.35"/>
    <row r="38175" customFormat="1" x14ac:dyDescent="0.35"/>
    <row r="38176" customFormat="1" x14ac:dyDescent="0.35"/>
    <row r="38177" customFormat="1" x14ac:dyDescent="0.35"/>
    <row r="38178" customFormat="1" x14ac:dyDescent="0.35"/>
    <row r="38179" customFormat="1" x14ac:dyDescent="0.35"/>
    <row r="38180" customFormat="1" x14ac:dyDescent="0.35"/>
    <row r="38181" customFormat="1" x14ac:dyDescent="0.35"/>
    <row r="38182" customFormat="1" x14ac:dyDescent="0.35"/>
    <row r="38183" customFormat="1" x14ac:dyDescent="0.35"/>
    <row r="38184" customFormat="1" x14ac:dyDescent="0.35"/>
    <row r="38185" customFormat="1" x14ac:dyDescent="0.35"/>
    <row r="38186" customFormat="1" x14ac:dyDescent="0.35"/>
    <row r="38187" customFormat="1" x14ac:dyDescent="0.35"/>
    <row r="38188" customFormat="1" x14ac:dyDescent="0.35"/>
    <row r="38189" customFormat="1" x14ac:dyDescent="0.35"/>
    <row r="38190" customFormat="1" x14ac:dyDescent="0.35"/>
    <row r="38191" customFormat="1" x14ac:dyDescent="0.35"/>
    <row r="38192" customFormat="1" x14ac:dyDescent="0.35"/>
    <row r="38193" customFormat="1" x14ac:dyDescent="0.35"/>
    <row r="38194" customFormat="1" x14ac:dyDescent="0.35"/>
    <row r="38195" customFormat="1" x14ac:dyDescent="0.35"/>
    <row r="38196" customFormat="1" x14ac:dyDescent="0.35"/>
    <row r="38197" customFormat="1" x14ac:dyDescent="0.35"/>
    <row r="38198" customFormat="1" x14ac:dyDescent="0.35"/>
    <row r="38199" customFormat="1" x14ac:dyDescent="0.35"/>
    <row r="38200" customFormat="1" x14ac:dyDescent="0.35"/>
    <row r="38201" customFormat="1" x14ac:dyDescent="0.35"/>
    <row r="38202" customFormat="1" x14ac:dyDescent="0.35"/>
    <row r="38203" customFormat="1" x14ac:dyDescent="0.35"/>
    <row r="38204" customFormat="1" x14ac:dyDescent="0.35"/>
    <row r="38205" customFormat="1" x14ac:dyDescent="0.35"/>
    <row r="38206" customFormat="1" x14ac:dyDescent="0.35"/>
    <row r="38207" customFormat="1" x14ac:dyDescent="0.35"/>
    <row r="38208" customFormat="1" x14ac:dyDescent="0.35"/>
    <row r="38209" customFormat="1" x14ac:dyDescent="0.35"/>
    <row r="38210" customFormat="1" x14ac:dyDescent="0.35"/>
    <row r="38211" customFormat="1" x14ac:dyDescent="0.35"/>
    <row r="38212" customFormat="1" x14ac:dyDescent="0.35"/>
    <row r="38213" customFormat="1" x14ac:dyDescent="0.35"/>
    <row r="38214" customFormat="1" x14ac:dyDescent="0.35"/>
    <row r="38215" customFormat="1" x14ac:dyDescent="0.35"/>
    <row r="38216" customFormat="1" x14ac:dyDescent="0.35"/>
    <row r="38217" customFormat="1" x14ac:dyDescent="0.35"/>
    <row r="38218" customFormat="1" x14ac:dyDescent="0.35"/>
    <row r="38219" customFormat="1" x14ac:dyDescent="0.35"/>
    <row r="38220" customFormat="1" x14ac:dyDescent="0.35"/>
    <row r="38221" customFormat="1" x14ac:dyDescent="0.35"/>
    <row r="38222" customFormat="1" x14ac:dyDescent="0.35"/>
    <row r="38223" customFormat="1" x14ac:dyDescent="0.35"/>
    <row r="38224" customFormat="1" x14ac:dyDescent="0.35"/>
    <row r="38225" customFormat="1" x14ac:dyDescent="0.35"/>
    <row r="38226" customFormat="1" x14ac:dyDescent="0.35"/>
    <row r="38227" customFormat="1" x14ac:dyDescent="0.35"/>
    <row r="38228" customFormat="1" x14ac:dyDescent="0.35"/>
    <row r="38229" customFormat="1" x14ac:dyDescent="0.35"/>
    <row r="38230" customFormat="1" x14ac:dyDescent="0.35"/>
    <row r="38231" customFormat="1" x14ac:dyDescent="0.35"/>
    <row r="38232" customFormat="1" x14ac:dyDescent="0.35"/>
    <row r="38233" customFormat="1" x14ac:dyDescent="0.35"/>
    <row r="38234" customFormat="1" x14ac:dyDescent="0.35"/>
    <row r="38235" customFormat="1" x14ac:dyDescent="0.35"/>
    <row r="38236" customFormat="1" x14ac:dyDescent="0.35"/>
    <row r="38237" customFormat="1" x14ac:dyDescent="0.35"/>
    <row r="38238" customFormat="1" x14ac:dyDescent="0.35"/>
    <row r="38239" customFormat="1" x14ac:dyDescent="0.35"/>
    <row r="38240" customFormat="1" x14ac:dyDescent="0.35"/>
    <row r="38241" customFormat="1" x14ac:dyDescent="0.35"/>
    <row r="38242" customFormat="1" x14ac:dyDescent="0.35"/>
    <row r="38243" customFormat="1" x14ac:dyDescent="0.35"/>
    <row r="38244" customFormat="1" x14ac:dyDescent="0.35"/>
    <row r="38245" customFormat="1" x14ac:dyDescent="0.35"/>
    <row r="38246" customFormat="1" x14ac:dyDescent="0.35"/>
    <row r="38247" customFormat="1" x14ac:dyDescent="0.35"/>
    <row r="38248" customFormat="1" x14ac:dyDescent="0.35"/>
    <row r="38249" customFormat="1" x14ac:dyDescent="0.35"/>
    <row r="38250" customFormat="1" x14ac:dyDescent="0.35"/>
    <row r="38251" customFormat="1" x14ac:dyDescent="0.35"/>
    <row r="38252" customFormat="1" x14ac:dyDescent="0.35"/>
    <row r="38253" customFormat="1" x14ac:dyDescent="0.35"/>
    <row r="38254" customFormat="1" x14ac:dyDescent="0.35"/>
    <row r="38255" customFormat="1" x14ac:dyDescent="0.35"/>
    <row r="38256" customFormat="1" x14ac:dyDescent="0.35"/>
    <row r="38257" customFormat="1" x14ac:dyDescent="0.35"/>
    <row r="38258" customFormat="1" x14ac:dyDescent="0.35"/>
    <row r="38259" customFormat="1" x14ac:dyDescent="0.35"/>
    <row r="38260" customFormat="1" x14ac:dyDescent="0.35"/>
    <row r="38261" customFormat="1" x14ac:dyDescent="0.35"/>
    <row r="38262" customFormat="1" x14ac:dyDescent="0.35"/>
    <row r="38263" customFormat="1" x14ac:dyDescent="0.35"/>
    <row r="38264" customFormat="1" x14ac:dyDescent="0.35"/>
    <row r="38265" customFormat="1" x14ac:dyDescent="0.35"/>
    <row r="38266" customFormat="1" x14ac:dyDescent="0.35"/>
    <row r="38267" customFormat="1" x14ac:dyDescent="0.35"/>
    <row r="38268" customFormat="1" x14ac:dyDescent="0.35"/>
    <row r="38269" customFormat="1" x14ac:dyDescent="0.35"/>
    <row r="38270" customFormat="1" x14ac:dyDescent="0.35"/>
    <row r="38271" customFormat="1" x14ac:dyDescent="0.35"/>
    <row r="38272" customFormat="1" x14ac:dyDescent="0.35"/>
    <row r="38273" customFormat="1" x14ac:dyDescent="0.35"/>
    <row r="38274" customFormat="1" x14ac:dyDescent="0.35"/>
    <row r="38275" customFormat="1" x14ac:dyDescent="0.35"/>
    <row r="38276" customFormat="1" x14ac:dyDescent="0.35"/>
    <row r="38277" customFormat="1" x14ac:dyDescent="0.35"/>
    <row r="38278" customFormat="1" x14ac:dyDescent="0.35"/>
    <row r="38279" customFormat="1" x14ac:dyDescent="0.35"/>
    <row r="38280" customFormat="1" x14ac:dyDescent="0.35"/>
    <row r="38281" customFormat="1" x14ac:dyDescent="0.35"/>
    <row r="38282" customFormat="1" x14ac:dyDescent="0.35"/>
    <row r="38283" customFormat="1" x14ac:dyDescent="0.35"/>
    <row r="38284" customFormat="1" x14ac:dyDescent="0.35"/>
    <row r="38285" customFormat="1" x14ac:dyDescent="0.35"/>
    <row r="38286" customFormat="1" x14ac:dyDescent="0.35"/>
    <row r="38287" customFormat="1" x14ac:dyDescent="0.35"/>
    <row r="38288" customFormat="1" x14ac:dyDescent="0.35"/>
    <row r="38289" customFormat="1" x14ac:dyDescent="0.35"/>
    <row r="38290" customFormat="1" x14ac:dyDescent="0.35"/>
    <row r="38291" customFormat="1" x14ac:dyDescent="0.35"/>
    <row r="38292" customFormat="1" x14ac:dyDescent="0.35"/>
    <row r="38293" customFormat="1" x14ac:dyDescent="0.35"/>
    <row r="38294" customFormat="1" x14ac:dyDescent="0.35"/>
    <row r="38295" customFormat="1" x14ac:dyDescent="0.35"/>
    <row r="38296" customFormat="1" x14ac:dyDescent="0.35"/>
    <row r="38297" customFormat="1" x14ac:dyDescent="0.35"/>
    <row r="38298" customFormat="1" x14ac:dyDescent="0.35"/>
    <row r="38299" customFormat="1" x14ac:dyDescent="0.35"/>
    <row r="38300" customFormat="1" x14ac:dyDescent="0.35"/>
    <row r="38301" customFormat="1" x14ac:dyDescent="0.35"/>
    <row r="38302" customFormat="1" x14ac:dyDescent="0.35"/>
    <row r="38303" customFormat="1" x14ac:dyDescent="0.35"/>
    <row r="38304" customFormat="1" x14ac:dyDescent="0.35"/>
    <row r="38305" customFormat="1" x14ac:dyDescent="0.35"/>
    <row r="38306" customFormat="1" x14ac:dyDescent="0.35"/>
    <row r="38307" customFormat="1" x14ac:dyDescent="0.35"/>
    <row r="38308" customFormat="1" x14ac:dyDescent="0.35"/>
    <row r="38309" customFormat="1" x14ac:dyDescent="0.35"/>
    <row r="38310" customFormat="1" x14ac:dyDescent="0.35"/>
    <row r="38311" customFormat="1" x14ac:dyDescent="0.35"/>
    <row r="38312" customFormat="1" x14ac:dyDescent="0.35"/>
    <row r="38313" customFormat="1" x14ac:dyDescent="0.35"/>
    <row r="38314" customFormat="1" x14ac:dyDescent="0.35"/>
    <row r="38315" customFormat="1" x14ac:dyDescent="0.35"/>
    <row r="38316" customFormat="1" x14ac:dyDescent="0.35"/>
    <row r="38317" customFormat="1" x14ac:dyDescent="0.35"/>
    <row r="38318" customFormat="1" x14ac:dyDescent="0.35"/>
    <row r="38319" customFormat="1" x14ac:dyDescent="0.35"/>
    <row r="38320" customFormat="1" x14ac:dyDescent="0.35"/>
    <row r="38321" customFormat="1" x14ac:dyDescent="0.35"/>
    <row r="38322" customFormat="1" x14ac:dyDescent="0.35"/>
    <row r="38323" customFormat="1" x14ac:dyDescent="0.35"/>
    <row r="38324" customFormat="1" x14ac:dyDescent="0.35"/>
    <row r="38325" customFormat="1" x14ac:dyDescent="0.35"/>
    <row r="38326" customFormat="1" x14ac:dyDescent="0.35"/>
    <row r="38327" customFormat="1" x14ac:dyDescent="0.35"/>
    <row r="38328" customFormat="1" x14ac:dyDescent="0.35"/>
    <row r="38329" customFormat="1" x14ac:dyDescent="0.35"/>
    <row r="38330" customFormat="1" x14ac:dyDescent="0.35"/>
    <row r="38331" customFormat="1" x14ac:dyDescent="0.35"/>
    <row r="38332" customFormat="1" x14ac:dyDescent="0.35"/>
    <row r="38333" customFormat="1" x14ac:dyDescent="0.35"/>
    <row r="38334" customFormat="1" x14ac:dyDescent="0.35"/>
    <row r="38335" customFormat="1" x14ac:dyDescent="0.35"/>
    <row r="38336" customFormat="1" x14ac:dyDescent="0.35"/>
    <row r="38337" customFormat="1" x14ac:dyDescent="0.35"/>
    <row r="38338" customFormat="1" x14ac:dyDescent="0.35"/>
    <row r="38339" customFormat="1" x14ac:dyDescent="0.35"/>
    <row r="38340" customFormat="1" x14ac:dyDescent="0.35"/>
    <row r="38341" customFormat="1" x14ac:dyDescent="0.35"/>
    <row r="38342" customFormat="1" x14ac:dyDescent="0.35"/>
    <row r="38343" customFormat="1" x14ac:dyDescent="0.35"/>
    <row r="38344" customFormat="1" x14ac:dyDescent="0.35"/>
    <row r="38345" customFormat="1" x14ac:dyDescent="0.35"/>
    <row r="38346" customFormat="1" x14ac:dyDescent="0.35"/>
    <row r="38347" customFormat="1" x14ac:dyDescent="0.35"/>
    <row r="38348" customFormat="1" x14ac:dyDescent="0.35"/>
    <row r="38349" customFormat="1" x14ac:dyDescent="0.35"/>
    <row r="38350" customFormat="1" x14ac:dyDescent="0.35"/>
    <row r="38351" customFormat="1" x14ac:dyDescent="0.35"/>
    <row r="38352" customFormat="1" x14ac:dyDescent="0.35"/>
    <row r="38353" customFormat="1" x14ac:dyDescent="0.35"/>
    <row r="38354" customFormat="1" x14ac:dyDescent="0.35"/>
    <row r="38355" customFormat="1" x14ac:dyDescent="0.35"/>
    <row r="38356" customFormat="1" x14ac:dyDescent="0.35"/>
    <row r="38357" customFormat="1" x14ac:dyDescent="0.35"/>
    <row r="38358" customFormat="1" x14ac:dyDescent="0.35"/>
    <row r="38359" customFormat="1" x14ac:dyDescent="0.35"/>
    <row r="38360" customFormat="1" x14ac:dyDescent="0.35"/>
    <row r="38361" customFormat="1" x14ac:dyDescent="0.35"/>
    <row r="38362" customFormat="1" x14ac:dyDescent="0.35"/>
    <row r="38363" customFormat="1" x14ac:dyDescent="0.35"/>
    <row r="38364" customFormat="1" x14ac:dyDescent="0.35"/>
    <row r="38365" customFormat="1" x14ac:dyDescent="0.35"/>
    <row r="38366" customFormat="1" x14ac:dyDescent="0.35"/>
    <row r="38367" customFormat="1" x14ac:dyDescent="0.35"/>
    <row r="38368" customFormat="1" x14ac:dyDescent="0.35"/>
    <row r="38369" customFormat="1" x14ac:dyDescent="0.35"/>
    <row r="38370" customFormat="1" x14ac:dyDescent="0.35"/>
    <row r="38371" customFormat="1" x14ac:dyDescent="0.35"/>
    <row r="38372" customFormat="1" x14ac:dyDescent="0.35"/>
    <row r="38373" customFormat="1" x14ac:dyDescent="0.35"/>
    <row r="38374" customFormat="1" x14ac:dyDescent="0.35"/>
    <row r="38375" customFormat="1" x14ac:dyDescent="0.35"/>
    <row r="38376" customFormat="1" x14ac:dyDescent="0.35"/>
    <row r="38377" customFormat="1" x14ac:dyDescent="0.35"/>
    <row r="38378" customFormat="1" x14ac:dyDescent="0.35"/>
    <row r="38379" customFormat="1" x14ac:dyDescent="0.35"/>
    <row r="38380" customFormat="1" x14ac:dyDescent="0.35"/>
    <row r="38381" customFormat="1" x14ac:dyDescent="0.35"/>
    <row r="38382" customFormat="1" x14ac:dyDescent="0.35"/>
    <row r="38383" customFormat="1" x14ac:dyDescent="0.35"/>
    <row r="38384" customFormat="1" x14ac:dyDescent="0.35"/>
    <row r="38385" customFormat="1" x14ac:dyDescent="0.35"/>
    <row r="38386" customFormat="1" x14ac:dyDescent="0.35"/>
    <row r="38387" customFormat="1" x14ac:dyDescent="0.35"/>
    <row r="38388" customFormat="1" x14ac:dyDescent="0.35"/>
    <row r="38389" customFormat="1" x14ac:dyDescent="0.35"/>
    <row r="38390" customFormat="1" x14ac:dyDescent="0.35"/>
    <row r="38391" customFormat="1" x14ac:dyDescent="0.35"/>
    <row r="38392" customFormat="1" x14ac:dyDescent="0.35"/>
    <row r="38393" customFormat="1" x14ac:dyDescent="0.35"/>
    <row r="38394" customFormat="1" x14ac:dyDescent="0.35"/>
    <row r="38395" customFormat="1" x14ac:dyDescent="0.35"/>
    <row r="38396" customFormat="1" x14ac:dyDescent="0.35"/>
    <row r="38397" customFormat="1" x14ac:dyDescent="0.35"/>
    <row r="38398" customFormat="1" x14ac:dyDescent="0.35"/>
    <row r="38399" customFormat="1" x14ac:dyDescent="0.35"/>
    <row r="38400" customFormat="1" x14ac:dyDescent="0.35"/>
    <row r="38401" customFormat="1" x14ac:dyDescent="0.35"/>
    <row r="38402" customFormat="1" x14ac:dyDescent="0.35"/>
    <row r="38403" customFormat="1" x14ac:dyDescent="0.35"/>
    <row r="38404" customFormat="1" x14ac:dyDescent="0.35"/>
    <row r="38405" customFormat="1" x14ac:dyDescent="0.35"/>
    <row r="38406" customFormat="1" x14ac:dyDescent="0.35"/>
    <row r="38407" customFormat="1" x14ac:dyDescent="0.35"/>
    <row r="38408" customFormat="1" x14ac:dyDescent="0.35"/>
    <row r="38409" customFormat="1" x14ac:dyDescent="0.35"/>
    <row r="38410" customFormat="1" x14ac:dyDescent="0.35"/>
    <row r="38411" customFormat="1" x14ac:dyDescent="0.35"/>
    <row r="38412" customFormat="1" x14ac:dyDescent="0.35"/>
    <row r="38413" customFormat="1" x14ac:dyDescent="0.35"/>
    <row r="38414" customFormat="1" x14ac:dyDescent="0.35"/>
    <row r="38415" customFormat="1" x14ac:dyDescent="0.35"/>
    <row r="38416" customFormat="1" x14ac:dyDescent="0.35"/>
    <row r="38417" customFormat="1" x14ac:dyDescent="0.35"/>
    <row r="38418" customFormat="1" x14ac:dyDescent="0.35"/>
    <row r="38419" customFormat="1" x14ac:dyDescent="0.35"/>
    <row r="38420" customFormat="1" x14ac:dyDescent="0.35"/>
    <row r="38421" customFormat="1" x14ac:dyDescent="0.35"/>
    <row r="38422" customFormat="1" x14ac:dyDescent="0.35"/>
    <row r="38423" customFormat="1" x14ac:dyDescent="0.35"/>
    <row r="38424" customFormat="1" x14ac:dyDescent="0.35"/>
    <row r="38425" customFormat="1" x14ac:dyDescent="0.35"/>
    <row r="38426" customFormat="1" x14ac:dyDescent="0.35"/>
    <row r="38427" customFormat="1" x14ac:dyDescent="0.35"/>
    <row r="38428" customFormat="1" x14ac:dyDescent="0.35"/>
    <row r="38429" customFormat="1" x14ac:dyDescent="0.35"/>
    <row r="38430" customFormat="1" x14ac:dyDescent="0.35"/>
    <row r="38431" customFormat="1" x14ac:dyDescent="0.35"/>
    <row r="38432" customFormat="1" x14ac:dyDescent="0.35"/>
    <row r="38433" customFormat="1" x14ac:dyDescent="0.35"/>
    <row r="38434" customFormat="1" x14ac:dyDescent="0.35"/>
    <row r="38435" customFormat="1" x14ac:dyDescent="0.35"/>
    <row r="38436" customFormat="1" x14ac:dyDescent="0.35"/>
    <row r="38437" customFormat="1" x14ac:dyDescent="0.35"/>
    <row r="38438" customFormat="1" x14ac:dyDescent="0.35"/>
    <row r="38439" customFormat="1" x14ac:dyDescent="0.35"/>
    <row r="38440" customFormat="1" x14ac:dyDescent="0.35"/>
    <row r="38441" customFormat="1" x14ac:dyDescent="0.35"/>
    <row r="38442" customFormat="1" x14ac:dyDescent="0.35"/>
    <row r="38443" customFormat="1" x14ac:dyDescent="0.35"/>
    <row r="38444" customFormat="1" x14ac:dyDescent="0.35"/>
    <row r="38445" customFormat="1" x14ac:dyDescent="0.35"/>
    <row r="38446" customFormat="1" x14ac:dyDescent="0.35"/>
    <row r="38447" customFormat="1" x14ac:dyDescent="0.35"/>
    <row r="38448" customFormat="1" x14ac:dyDescent="0.35"/>
    <row r="38449" customFormat="1" x14ac:dyDescent="0.35"/>
    <row r="38450" customFormat="1" x14ac:dyDescent="0.35"/>
    <row r="38451" customFormat="1" x14ac:dyDescent="0.35"/>
    <row r="38452" customFormat="1" x14ac:dyDescent="0.35"/>
    <row r="38453" customFormat="1" x14ac:dyDescent="0.35"/>
    <row r="38454" customFormat="1" x14ac:dyDescent="0.35"/>
    <row r="38455" customFormat="1" x14ac:dyDescent="0.35"/>
    <row r="38456" customFormat="1" x14ac:dyDescent="0.35"/>
    <row r="38457" customFormat="1" x14ac:dyDescent="0.35"/>
    <row r="38458" customFormat="1" x14ac:dyDescent="0.35"/>
    <row r="38459" customFormat="1" x14ac:dyDescent="0.35"/>
    <row r="38460" customFormat="1" x14ac:dyDescent="0.35"/>
    <row r="38461" customFormat="1" x14ac:dyDescent="0.35"/>
    <row r="38462" customFormat="1" x14ac:dyDescent="0.35"/>
    <row r="38463" customFormat="1" x14ac:dyDescent="0.35"/>
    <row r="38464" customFormat="1" x14ac:dyDescent="0.35"/>
    <row r="38465" customFormat="1" x14ac:dyDescent="0.35"/>
    <row r="38466" customFormat="1" x14ac:dyDescent="0.35"/>
    <row r="38467" customFormat="1" x14ac:dyDescent="0.35"/>
    <row r="38468" customFormat="1" x14ac:dyDescent="0.35"/>
    <row r="38469" customFormat="1" x14ac:dyDescent="0.35"/>
    <row r="38470" customFormat="1" x14ac:dyDescent="0.35"/>
    <row r="38471" customFormat="1" x14ac:dyDescent="0.35"/>
    <row r="38472" customFormat="1" x14ac:dyDescent="0.35"/>
    <row r="38473" customFormat="1" x14ac:dyDescent="0.35"/>
    <row r="38474" customFormat="1" x14ac:dyDescent="0.35"/>
    <row r="38475" customFormat="1" x14ac:dyDescent="0.35"/>
    <row r="38476" customFormat="1" x14ac:dyDescent="0.35"/>
    <row r="38477" customFormat="1" x14ac:dyDescent="0.35"/>
    <row r="38478" customFormat="1" x14ac:dyDescent="0.35"/>
    <row r="38479" customFormat="1" x14ac:dyDescent="0.35"/>
    <row r="38480" customFormat="1" x14ac:dyDescent="0.35"/>
    <row r="38481" customFormat="1" x14ac:dyDescent="0.35"/>
    <row r="38482" customFormat="1" x14ac:dyDescent="0.35"/>
    <row r="38483" customFormat="1" x14ac:dyDescent="0.35"/>
    <row r="38484" customFormat="1" x14ac:dyDescent="0.35"/>
    <row r="38485" customFormat="1" x14ac:dyDescent="0.35"/>
    <row r="38486" customFormat="1" x14ac:dyDescent="0.35"/>
    <row r="38487" customFormat="1" x14ac:dyDescent="0.35"/>
    <row r="38488" customFormat="1" x14ac:dyDescent="0.35"/>
    <row r="38489" customFormat="1" x14ac:dyDescent="0.35"/>
    <row r="38490" customFormat="1" x14ac:dyDescent="0.35"/>
    <row r="38491" customFormat="1" x14ac:dyDescent="0.35"/>
    <row r="38492" customFormat="1" x14ac:dyDescent="0.35"/>
    <row r="38493" customFormat="1" x14ac:dyDescent="0.35"/>
    <row r="38494" customFormat="1" x14ac:dyDescent="0.35"/>
    <row r="38495" customFormat="1" x14ac:dyDescent="0.35"/>
    <row r="38496" customFormat="1" x14ac:dyDescent="0.35"/>
    <row r="38497" customFormat="1" x14ac:dyDescent="0.35"/>
    <row r="38498" customFormat="1" x14ac:dyDescent="0.35"/>
    <row r="38499" customFormat="1" x14ac:dyDescent="0.35"/>
    <row r="38500" customFormat="1" x14ac:dyDescent="0.35"/>
    <row r="38501" customFormat="1" x14ac:dyDescent="0.35"/>
    <row r="38502" customFormat="1" x14ac:dyDescent="0.35"/>
    <row r="38503" customFormat="1" x14ac:dyDescent="0.35"/>
    <row r="38504" customFormat="1" x14ac:dyDescent="0.35"/>
    <row r="38505" customFormat="1" x14ac:dyDescent="0.35"/>
    <row r="38506" customFormat="1" x14ac:dyDescent="0.35"/>
    <row r="38507" customFormat="1" x14ac:dyDescent="0.35"/>
    <row r="38508" customFormat="1" x14ac:dyDescent="0.35"/>
    <row r="38509" customFormat="1" x14ac:dyDescent="0.35"/>
    <row r="38510" customFormat="1" x14ac:dyDescent="0.35"/>
    <row r="38511" customFormat="1" x14ac:dyDescent="0.35"/>
    <row r="38512" customFormat="1" x14ac:dyDescent="0.35"/>
    <row r="38513" customFormat="1" x14ac:dyDescent="0.35"/>
    <row r="38514" customFormat="1" x14ac:dyDescent="0.35"/>
    <row r="38515" customFormat="1" x14ac:dyDescent="0.35"/>
    <row r="38516" customFormat="1" x14ac:dyDescent="0.35"/>
    <row r="38517" customFormat="1" x14ac:dyDescent="0.35"/>
    <row r="38518" customFormat="1" x14ac:dyDescent="0.35"/>
    <row r="38519" customFormat="1" x14ac:dyDescent="0.35"/>
    <row r="38520" customFormat="1" x14ac:dyDescent="0.35"/>
    <row r="38521" customFormat="1" x14ac:dyDescent="0.35"/>
    <row r="38522" customFormat="1" x14ac:dyDescent="0.35"/>
    <row r="38523" customFormat="1" x14ac:dyDescent="0.35"/>
    <row r="38524" customFormat="1" x14ac:dyDescent="0.35"/>
    <row r="38525" customFormat="1" x14ac:dyDescent="0.35"/>
    <row r="38526" customFormat="1" x14ac:dyDescent="0.35"/>
    <row r="38527" customFormat="1" x14ac:dyDescent="0.35"/>
    <row r="38528" customFormat="1" x14ac:dyDescent="0.35"/>
    <row r="38529" customFormat="1" x14ac:dyDescent="0.35"/>
    <row r="38530" customFormat="1" x14ac:dyDescent="0.35"/>
    <row r="38531" customFormat="1" x14ac:dyDescent="0.35"/>
    <row r="38532" customFormat="1" x14ac:dyDescent="0.35"/>
    <row r="38533" customFormat="1" x14ac:dyDescent="0.35"/>
    <row r="38534" customFormat="1" x14ac:dyDescent="0.35"/>
    <row r="38535" customFormat="1" x14ac:dyDescent="0.35"/>
    <row r="38536" customFormat="1" x14ac:dyDescent="0.35"/>
    <row r="38537" customFormat="1" x14ac:dyDescent="0.35"/>
    <row r="38538" customFormat="1" x14ac:dyDescent="0.35"/>
    <row r="38539" customFormat="1" x14ac:dyDescent="0.35"/>
    <row r="38540" customFormat="1" x14ac:dyDescent="0.35"/>
    <row r="38541" customFormat="1" x14ac:dyDescent="0.35"/>
    <row r="38542" customFormat="1" x14ac:dyDescent="0.35"/>
    <row r="38543" customFormat="1" x14ac:dyDescent="0.35"/>
    <row r="38544" customFormat="1" x14ac:dyDescent="0.35"/>
    <row r="38545" customFormat="1" x14ac:dyDescent="0.35"/>
    <row r="38546" customFormat="1" x14ac:dyDescent="0.35"/>
    <row r="38547" customFormat="1" x14ac:dyDescent="0.35"/>
    <row r="38548" customFormat="1" x14ac:dyDescent="0.35"/>
    <row r="38549" customFormat="1" x14ac:dyDescent="0.35"/>
    <row r="38550" customFormat="1" x14ac:dyDescent="0.35"/>
    <row r="38551" customFormat="1" x14ac:dyDescent="0.35"/>
    <row r="38552" customFormat="1" x14ac:dyDescent="0.35"/>
    <row r="38553" customFormat="1" x14ac:dyDescent="0.35"/>
    <row r="38554" customFormat="1" x14ac:dyDescent="0.35"/>
    <row r="38555" customFormat="1" x14ac:dyDescent="0.35"/>
    <row r="38556" customFormat="1" x14ac:dyDescent="0.35"/>
    <row r="38557" customFormat="1" x14ac:dyDescent="0.35"/>
    <row r="38558" customFormat="1" x14ac:dyDescent="0.35"/>
    <row r="38559" customFormat="1" x14ac:dyDescent="0.35"/>
    <row r="38560" customFormat="1" x14ac:dyDescent="0.35"/>
    <row r="38561" customFormat="1" x14ac:dyDescent="0.35"/>
    <row r="38562" customFormat="1" x14ac:dyDescent="0.35"/>
    <row r="38563" customFormat="1" x14ac:dyDescent="0.35"/>
    <row r="38564" customFormat="1" x14ac:dyDescent="0.35"/>
    <row r="38565" customFormat="1" x14ac:dyDescent="0.35"/>
    <row r="38566" customFormat="1" x14ac:dyDescent="0.35"/>
    <row r="38567" customFormat="1" x14ac:dyDescent="0.35"/>
    <row r="38568" customFormat="1" x14ac:dyDescent="0.35"/>
    <row r="38569" customFormat="1" x14ac:dyDescent="0.35"/>
    <row r="38570" customFormat="1" x14ac:dyDescent="0.35"/>
    <row r="38571" customFormat="1" x14ac:dyDescent="0.35"/>
    <row r="38572" customFormat="1" x14ac:dyDescent="0.35"/>
    <row r="38573" customFormat="1" x14ac:dyDescent="0.35"/>
    <row r="38574" customFormat="1" x14ac:dyDescent="0.35"/>
    <row r="38575" customFormat="1" x14ac:dyDescent="0.35"/>
    <row r="38576" customFormat="1" x14ac:dyDescent="0.35"/>
    <row r="38577" customFormat="1" x14ac:dyDescent="0.35"/>
    <row r="38578" customFormat="1" x14ac:dyDescent="0.35"/>
    <row r="38579" customFormat="1" x14ac:dyDescent="0.35"/>
    <row r="38580" customFormat="1" x14ac:dyDescent="0.35"/>
    <row r="38581" customFormat="1" x14ac:dyDescent="0.35"/>
    <row r="38582" customFormat="1" x14ac:dyDescent="0.35"/>
    <row r="38583" customFormat="1" x14ac:dyDescent="0.35"/>
    <row r="38584" customFormat="1" x14ac:dyDescent="0.35"/>
    <row r="38585" customFormat="1" x14ac:dyDescent="0.35"/>
    <row r="38586" customFormat="1" x14ac:dyDescent="0.35"/>
    <row r="38587" customFormat="1" x14ac:dyDescent="0.35"/>
    <row r="38588" customFormat="1" x14ac:dyDescent="0.35"/>
    <row r="38589" customFormat="1" x14ac:dyDescent="0.35"/>
    <row r="38590" customFormat="1" x14ac:dyDescent="0.35"/>
    <row r="38591" customFormat="1" x14ac:dyDescent="0.35"/>
    <row r="38592" customFormat="1" x14ac:dyDescent="0.35"/>
    <row r="38593" customFormat="1" x14ac:dyDescent="0.35"/>
    <row r="38594" customFormat="1" x14ac:dyDescent="0.35"/>
    <row r="38595" customFormat="1" x14ac:dyDescent="0.35"/>
    <row r="38596" customFormat="1" x14ac:dyDescent="0.35"/>
    <row r="38597" customFormat="1" x14ac:dyDescent="0.35"/>
    <row r="38598" customFormat="1" x14ac:dyDescent="0.35"/>
    <row r="38599" customFormat="1" x14ac:dyDescent="0.35"/>
    <row r="38600" customFormat="1" x14ac:dyDescent="0.35"/>
    <row r="38601" customFormat="1" x14ac:dyDescent="0.35"/>
    <row r="38602" customFormat="1" x14ac:dyDescent="0.35"/>
    <row r="38603" customFormat="1" x14ac:dyDescent="0.35"/>
    <row r="38604" customFormat="1" x14ac:dyDescent="0.35"/>
    <row r="38605" customFormat="1" x14ac:dyDescent="0.35"/>
    <row r="38606" customFormat="1" x14ac:dyDescent="0.35"/>
    <row r="38607" customFormat="1" x14ac:dyDescent="0.35"/>
    <row r="38608" customFormat="1" x14ac:dyDescent="0.35"/>
    <row r="38609" customFormat="1" x14ac:dyDescent="0.35"/>
    <row r="38610" customFormat="1" x14ac:dyDescent="0.35"/>
    <row r="38611" customFormat="1" x14ac:dyDescent="0.35"/>
    <row r="38612" customFormat="1" x14ac:dyDescent="0.35"/>
    <row r="38613" customFormat="1" x14ac:dyDescent="0.35"/>
    <row r="38614" customFormat="1" x14ac:dyDescent="0.35"/>
    <row r="38615" customFormat="1" x14ac:dyDescent="0.35"/>
    <row r="38616" customFormat="1" x14ac:dyDescent="0.35"/>
    <row r="38617" customFormat="1" x14ac:dyDescent="0.35"/>
    <row r="38618" customFormat="1" x14ac:dyDescent="0.35"/>
    <row r="38619" customFormat="1" x14ac:dyDescent="0.35"/>
    <row r="38620" customFormat="1" x14ac:dyDescent="0.35"/>
    <row r="38621" customFormat="1" x14ac:dyDescent="0.35"/>
    <row r="38622" customFormat="1" x14ac:dyDescent="0.35"/>
    <row r="38623" customFormat="1" x14ac:dyDescent="0.35"/>
    <row r="38624" customFormat="1" x14ac:dyDescent="0.35"/>
    <row r="38625" customFormat="1" x14ac:dyDescent="0.35"/>
    <row r="38626" customFormat="1" x14ac:dyDescent="0.35"/>
    <row r="38627" customFormat="1" x14ac:dyDescent="0.35"/>
    <row r="38628" customFormat="1" x14ac:dyDescent="0.35"/>
    <row r="38629" customFormat="1" x14ac:dyDescent="0.35"/>
    <row r="38630" customFormat="1" x14ac:dyDescent="0.35"/>
    <row r="38631" customFormat="1" x14ac:dyDescent="0.35"/>
    <row r="38632" customFormat="1" x14ac:dyDescent="0.35"/>
    <row r="38633" customFormat="1" x14ac:dyDescent="0.35"/>
    <row r="38634" customFormat="1" x14ac:dyDescent="0.35"/>
    <row r="38635" customFormat="1" x14ac:dyDescent="0.35"/>
    <row r="38636" customFormat="1" x14ac:dyDescent="0.35"/>
    <row r="38637" customFormat="1" x14ac:dyDescent="0.35"/>
    <row r="38638" customFormat="1" x14ac:dyDescent="0.35"/>
    <row r="38639" customFormat="1" x14ac:dyDescent="0.35"/>
    <row r="38640" customFormat="1" x14ac:dyDescent="0.35"/>
    <row r="38641" customFormat="1" x14ac:dyDescent="0.35"/>
    <row r="38642" customFormat="1" x14ac:dyDescent="0.35"/>
    <row r="38643" customFormat="1" x14ac:dyDescent="0.35"/>
    <row r="38644" customFormat="1" x14ac:dyDescent="0.35"/>
    <row r="38645" customFormat="1" x14ac:dyDescent="0.35"/>
    <row r="38646" customFormat="1" x14ac:dyDescent="0.35"/>
    <row r="38647" customFormat="1" x14ac:dyDescent="0.35"/>
    <row r="38648" customFormat="1" x14ac:dyDescent="0.35"/>
    <row r="38649" customFormat="1" x14ac:dyDescent="0.35"/>
    <row r="38650" customFormat="1" x14ac:dyDescent="0.35"/>
    <row r="38651" customFormat="1" x14ac:dyDescent="0.35"/>
    <row r="38652" customFormat="1" x14ac:dyDescent="0.35"/>
    <row r="38653" customFormat="1" x14ac:dyDescent="0.35"/>
    <row r="38654" customFormat="1" x14ac:dyDescent="0.35"/>
    <row r="38655" customFormat="1" x14ac:dyDescent="0.35"/>
    <row r="38656" customFormat="1" x14ac:dyDescent="0.35"/>
    <row r="38657" customFormat="1" x14ac:dyDescent="0.35"/>
    <row r="38658" customFormat="1" x14ac:dyDescent="0.35"/>
    <row r="38659" customFormat="1" x14ac:dyDescent="0.35"/>
    <row r="38660" customFormat="1" x14ac:dyDescent="0.35"/>
    <row r="38661" customFormat="1" x14ac:dyDescent="0.35"/>
    <row r="38662" customFormat="1" x14ac:dyDescent="0.35"/>
    <row r="38663" customFormat="1" x14ac:dyDescent="0.35"/>
    <row r="38664" customFormat="1" x14ac:dyDescent="0.35"/>
    <row r="38665" customFormat="1" x14ac:dyDescent="0.35"/>
    <row r="38666" customFormat="1" x14ac:dyDescent="0.35"/>
    <row r="38667" customFormat="1" x14ac:dyDescent="0.35"/>
    <row r="38668" customFormat="1" x14ac:dyDescent="0.35"/>
    <row r="38669" customFormat="1" x14ac:dyDescent="0.35"/>
    <row r="38670" customFormat="1" x14ac:dyDescent="0.35"/>
    <row r="38671" customFormat="1" x14ac:dyDescent="0.35"/>
    <row r="38672" customFormat="1" x14ac:dyDescent="0.35"/>
    <row r="38673" customFormat="1" x14ac:dyDescent="0.35"/>
    <row r="38674" customFormat="1" x14ac:dyDescent="0.35"/>
    <row r="38675" customFormat="1" x14ac:dyDescent="0.35"/>
    <row r="38676" customFormat="1" x14ac:dyDescent="0.35"/>
    <row r="38677" customFormat="1" x14ac:dyDescent="0.35"/>
    <row r="38678" customFormat="1" x14ac:dyDescent="0.35"/>
    <row r="38679" customFormat="1" x14ac:dyDescent="0.35"/>
    <row r="38680" customFormat="1" x14ac:dyDescent="0.35"/>
    <row r="38681" customFormat="1" x14ac:dyDescent="0.35"/>
    <row r="38682" customFormat="1" x14ac:dyDescent="0.35"/>
    <row r="38683" customFormat="1" x14ac:dyDescent="0.35"/>
    <row r="38684" customFormat="1" x14ac:dyDescent="0.35"/>
    <row r="38685" customFormat="1" x14ac:dyDescent="0.35"/>
    <row r="38686" customFormat="1" x14ac:dyDescent="0.35"/>
    <row r="38687" customFormat="1" x14ac:dyDescent="0.35"/>
    <row r="38688" customFormat="1" x14ac:dyDescent="0.35"/>
    <row r="38689" customFormat="1" x14ac:dyDescent="0.35"/>
    <row r="38690" customFormat="1" x14ac:dyDescent="0.35"/>
    <row r="38691" customFormat="1" x14ac:dyDescent="0.35"/>
    <row r="38692" customFormat="1" x14ac:dyDescent="0.35"/>
    <row r="38693" customFormat="1" x14ac:dyDescent="0.35"/>
    <row r="38694" customFormat="1" x14ac:dyDescent="0.35"/>
    <row r="38695" customFormat="1" x14ac:dyDescent="0.35"/>
    <row r="38696" customFormat="1" x14ac:dyDescent="0.35"/>
    <row r="38697" customFormat="1" x14ac:dyDescent="0.35"/>
    <row r="38698" customFormat="1" x14ac:dyDescent="0.35"/>
    <row r="38699" customFormat="1" x14ac:dyDescent="0.35"/>
    <row r="38700" customFormat="1" x14ac:dyDescent="0.35"/>
    <row r="38701" customFormat="1" x14ac:dyDescent="0.35"/>
    <row r="38702" customFormat="1" x14ac:dyDescent="0.35"/>
    <row r="38703" customFormat="1" x14ac:dyDescent="0.35"/>
    <row r="38704" customFormat="1" x14ac:dyDescent="0.35"/>
    <row r="38705" customFormat="1" x14ac:dyDescent="0.35"/>
    <row r="38706" customFormat="1" x14ac:dyDescent="0.35"/>
    <row r="38707" customFormat="1" x14ac:dyDescent="0.35"/>
    <row r="38708" customFormat="1" x14ac:dyDescent="0.35"/>
    <row r="38709" customFormat="1" x14ac:dyDescent="0.35"/>
    <row r="38710" customFormat="1" x14ac:dyDescent="0.35"/>
    <row r="38711" customFormat="1" x14ac:dyDescent="0.35"/>
    <row r="38712" customFormat="1" x14ac:dyDescent="0.35"/>
    <row r="38713" customFormat="1" x14ac:dyDescent="0.35"/>
    <row r="38714" customFormat="1" x14ac:dyDescent="0.35"/>
    <row r="38715" customFormat="1" x14ac:dyDescent="0.35"/>
    <row r="38716" customFormat="1" x14ac:dyDescent="0.35"/>
    <row r="38717" customFormat="1" x14ac:dyDescent="0.35"/>
    <row r="38718" customFormat="1" x14ac:dyDescent="0.35"/>
    <row r="38719" customFormat="1" x14ac:dyDescent="0.35"/>
    <row r="38720" customFormat="1" x14ac:dyDescent="0.35"/>
    <row r="38721" customFormat="1" x14ac:dyDescent="0.35"/>
    <row r="38722" customFormat="1" x14ac:dyDescent="0.35"/>
    <row r="38723" customFormat="1" x14ac:dyDescent="0.35"/>
    <row r="38724" customFormat="1" x14ac:dyDescent="0.35"/>
    <row r="38725" customFormat="1" x14ac:dyDescent="0.35"/>
    <row r="38726" customFormat="1" x14ac:dyDescent="0.35"/>
    <row r="38727" customFormat="1" x14ac:dyDescent="0.35"/>
    <row r="38728" customFormat="1" x14ac:dyDescent="0.35"/>
    <row r="38729" customFormat="1" x14ac:dyDescent="0.35"/>
    <row r="38730" customFormat="1" x14ac:dyDescent="0.35"/>
    <row r="38731" customFormat="1" x14ac:dyDescent="0.35"/>
    <row r="38732" customFormat="1" x14ac:dyDescent="0.35"/>
    <row r="38733" customFormat="1" x14ac:dyDescent="0.35"/>
    <row r="38734" customFormat="1" x14ac:dyDescent="0.35"/>
    <row r="38735" customFormat="1" x14ac:dyDescent="0.35"/>
    <row r="38736" customFormat="1" x14ac:dyDescent="0.35"/>
    <row r="38737" customFormat="1" x14ac:dyDescent="0.35"/>
    <row r="38738" customFormat="1" x14ac:dyDescent="0.35"/>
    <row r="38739" customFormat="1" x14ac:dyDescent="0.35"/>
    <row r="38740" customFormat="1" x14ac:dyDescent="0.35"/>
    <row r="38741" customFormat="1" x14ac:dyDescent="0.35"/>
    <row r="38742" customFormat="1" x14ac:dyDescent="0.35"/>
    <row r="38743" customFormat="1" x14ac:dyDescent="0.35"/>
    <row r="38744" customFormat="1" x14ac:dyDescent="0.35"/>
    <row r="38745" customFormat="1" x14ac:dyDescent="0.35"/>
    <row r="38746" customFormat="1" x14ac:dyDescent="0.35"/>
    <row r="38747" customFormat="1" x14ac:dyDescent="0.35"/>
    <row r="38748" customFormat="1" x14ac:dyDescent="0.35"/>
    <row r="38749" customFormat="1" x14ac:dyDescent="0.35"/>
    <row r="38750" customFormat="1" x14ac:dyDescent="0.35"/>
    <row r="38751" customFormat="1" x14ac:dyDescent="0.35"/>
    <row r="38752" customFormat="1" x14ac:dyDescent="0.35"/>
    <row r="38753" customFormat="1" x14ac:dyDescent="0.35"/>
    <row r="38754" customFormat="1" x14ac:dyDescent="0.35"/>
    <row r="38755" customFormat="1" x14ac:dyDescent="0.35"/>
    <row r="38756" customFormat="1" x14ac:dyDescent="0.35"/>
    <row r="38757" customFormat="1" x14ac:dyDescent="0.35"/>
    <row r="38758" customFormat="1" x14ac:dyDescent="0.35"/>
    <row r="38759" customFormat="1" x14ac:dyDescent="0.35"/>
    <row r="38760" customFormat="1" x14ac:dyDescent="0.35"/>
    <row r="38761" customFormat="1" x14ac:dyDescent="0.35"/>
    <row r="38762" customFormat="1" x14ac:dyDescent="0.35"/>
    <row r="38763" customFormat="1" x14ac:dyDescent="0.35"/>
    <row r="38764" customFormat="1" x14ac:dyDescent="0.35"/>
    <row r="38765" customFormat="1" x14ac:dyDescent="0.35"/>
    <row r="38766" customFormat="1" x14ac:dyDescent="0.35"/>
    <row r="38767" customFormat="1" x14ac:dyDescent="0.35"/>
    <row r="38768" customFormat="1" x14ac:dyDescent="0.35"/>
    <row r="38769" customFormat="1" x14ac:dyDescent="0.35"/>
    <row r="38770" customFormat="1" x14ac:dyDescent="0.35"/>
    <row r="38771" customFormat="1" x14ac:dyDescent="0.35"/>
    <row r="38772" customFormat="1" x14ac:dyDescent="0.35"/>
    <row r="38773" customFormat="1" x14ac:dyDescent="0.35"/>
    <row r="38774" customFormat="1" x14ac:dyDescent="0.35"/>
    <row r="38775" customFormat="1" x14ac:dyDescent="0.35"/>
    <row r="38776" customFormat="1" x14ac:dyDescent="0.35"/>
    <row r="38777" customFormat="1" x14ac:dyDescent="0.35"/>
    <row r="38778" customFormat="1" x14ac:dyDescent="0.35"/>
    <row r="38779" customFormat="1" x14ac:dyDescent="0.35"/>
    <row r="38780" customFormat="1" x14ac:dyDescent="0.35"/>
    <row r="38781" customFormat="1" x14ac:dyDescent="0.35"/>
    <row r="38782" customFormat="1" x14ac:dyDescent="0.35"/>
    <row r="38783" customFormat="1" x14ac:dyDescent="0.35"/>
    <row r="38784" customFormat="1" x14ac:dyDescent="0.35"/>
    <row r="38785" customFormat="1" x14ac:dyDescent="0.35"/>
    <row r="38786" customFormat="1" x14ac:dyDescent="0.35"/>
    <row r="38787" customFormat="1" x14ac:dyDescent="0.35"/>
    <row r="38788" customFormat="1" x14ac:dyDescent="0.35"/>
    <row r="38789" customFormat="1" x14ac:dyDescent="0.35"/>
    <row r="38790" customFormat="1" x14ac:dyDescent="0.35"/>
    <row r="38791" customFormat="1" x14ac:dyDescent="0.35"/>
    <row r="38792" customFormat="1" x14ac:dyDescent="0.35"/>
    <row r="38793" customFormat="1" x14ac:dyDescent="0.35"/>
    <row r="38794" customFormat="1" x14ac:dyDescent="0.35"/>
    <row r="38795" customFormat="1" x14ac:dyDescent="0.35"/>
    <row r="38796" customFormat="1" x14ac:dyDescent="0.35"/>
    <row r="38797" customFormat="1" x14ac:dyDescent="0.35"/>
    <row r="38798" customFormat="1" x14ac:dyDescent="0.35"/>
    <row r="38799" customFormat="1" x14ac:dyDescent="0.35"/>
    <row r="38800" customFormat="1" x14ac:dyDescent="0.35"/>
    <row r="38801" customFormat="1" x14ac:dyDescent="0.35"/>
    <row r="38802" customFormat="1" x14ac:dyDescent="0.35"/>
    <row r="38803" customFormat="1" x14ac:dyDescent="0.35"/>
    <row r="38804" customFormat="1" x14ac:dyDescent="0.35"/>
    <row r="38805" customFormat="1" x14ac:dyDescent="0.35"/>
    <row r="38806" customFormat="1" x14ac:dyDescent="0.35"/>
    <row r="38807" customFormat="1" x14ac:dyDescent="0.35"/>
    <row r="38808" customFormat="1" x14ac:dyDescent="0.35"/>
    <row r="38809" customFormat="1" x14ac:dyDescent="0.35"/>
    <row r="38810" customFormat="1" x14ac:dyDescent="0.35"/>
    <row r="38811" customFormat="1" x14ac:dyDescent="0.35"/>
    <row r="38812" customFormat="1" x14ac:dyDescent="0.35"/>
    <row r="38813" customFormat="1" x14ac:dyDescent="0.35"/>
    <row r="38814" customFormat="1" x14ac:dyDescent="0.35"/>
    <row r="38815" customFormat="1" x14ac:dyDescent="0.35"/>
    <row r="38816" customFormat="1" x14ac:dyDescent="0.35"/>
    <row r="38817" customFormat="1" x14ac:dyDescent="0.35"/>
    <row r="38818" customFormat="1" x14ac:dyDescent="0.35"/>
    <row r="38819" customFormat="1" x14ac:dyDescent="0.35"/>
    <row r="38820" customFormat="1" x14ac:dyDescent="0.35"/>
    <row r="38821" customFormat="1" x14ac:dyDescent="0.35"/>
    <row r="38822" customFormat="1" x14ac:dyDescent="0.35"/>
    <row r="38823" customFormat="1" x14ac:dyDescent="0.35"/>
    <row r="38824" customFormat="1" x14ac:dyDescent="0.35"/>
    <row r="38825" customFormat="1" x14ac:dyDescent="0.35"/>
    <row r="38826" customFormat="1" x14ac:dyDescent="0.35"/>
    <row r="38827" customFormat="1" x14ac:dyDescent="0.35"/>
    <row r="38828" customFormat="1" x14ac:dyDescent="0.35"/>
    <row r="38829" customFormat="1" x14ac:dyDescent="0.35"/>
    <row r="38830" customFormat="1" x14ac:dyDescent="0.35"/>
    <row r="38831" customFormat="1" x14ac:dyDescent="0.35"/>
    <row r="38832" customFormat="1" x14ac:dyDescent="0.35"/>
    <row r="38833" customFormat="1" x14ac:dyDescent="0.35"/>
    <row r="38834" customFormat="1" x14ac:dyDescent="0.35"/>
    <row r="38835" customFormat="1" x14ac:dyDescent="0.35"/>
    <row r="38836" customFormat="1" x14ac:dyDescent="0.35"/>
    <row r="38837" customFormat="1" x14ac:dyDescent="0.35"/>
    <row r="38838" customFormat="1" x14ac:dyDescent="0.35"/>
    <row r="38839" customFormat="1" x14ac:dyDescent="0.35"/>
    <row r="38840" customFormat="1" x14ac:dyDescent="0.35"/>
    <row r="38841" customFormat="1" x14ac:dyDescent="0.35"/>
    <row r="38842" customFormat="1" x14ac:dyDescent="0.35"/>
    <row r="38843" customFormat="1" x14ac:dyDescent="0.35"/>
    <row r="38844" customFormat="1" x14ac:dyDescent="0.35"/>
    <row r="38845" customFormat="1" x14ac:dyDescent="0.35"/>
    <row r="38846" customFormat="1" x14ac:dyDescent="0.35"/>
    <row r="38847" customFormat="1" x14ac:dyDescent="0.35"/>
    <row r="38848" customFormat="1" x14ac:dyDescent="0.35"/>
    <row r="38849" customFormat="1" x14ac:dyDescent="0.35"/>
    <row r="38850" customFormat="1" x14ac:dyDescent="0.35"/>
    <row r="38851" customFormat="1" x14ac:dyDescent="0.35"/>
    <row r="38852" customFormat="1" x14ac:dyDescent="0.35"/>
    <row r="38853" customFormat="1" x14ac:dyDescent="0.35"/>
    <row r="38854" customFormat="1" x14ac:dyDescent="0.35"/>
    <row r="38855" customFormat="1" x14ac:dyDescent="0.35"/>
    <row r="38856" customFormat="1" x14ac:dyDescent="0.35"/>
    <row r="38857" customFormat="1" x14ac:dyDescent="0.35"/>
    <row r="38858" customFormat="1" x14ac:dyDescent="0.35"/>
    <row r="38859" customFormat="1" x14ac:dyDescent="0.35"/>
    <row r="38860" customFormat="1" x14ac:dyDescent="0.35"/>
    <row r="38861" customFormat="1" x14ac:dyDescent="0.35"/>
    <row r="38862" customFormat="1" x14ac:dyDescent="0.35"/>
    <row r="38863" customFormat="1" x14ac:dyDescent="0.35"/>
    <row r="38864" customFormat="1" x14ac:dyDescent="0.35"/>
    <row r="38865" customFormat="1" x14ac:dyDescent="0.35"/>
    <row r="38866" customFormat="1" x14ac:dyDescent="0.35"/>
    <row r="38867" customFormat="1" x14ac:dyDescent="0.35"/>
    <row r="38868" customFormat="1" x14ac:dyDescent="0.35"/>
    <row r="38869" customFormat="1" x14ac:dyDescent="0.35"/>
    <row r="38870" customFormat="1" x14ac:dyDescent="0.35"/>
    <row r="38871" customFormat="1" x14ac:dyDescent="0.35"/>
    <row r="38872" customFormat="1" x14ac:dyDescent="0.35"/>
    <row r="38873" customFormat="1" x14ac:dyDescent="0.35"/>
    <row r="38874" customFormat="1" x14ac:dyDescent="0.35"/>
    <row r="38875" customFormat="1" x14ac:dyDescent="0.35"/>
    <row r="38876" customFormat="1" x14ac:dyDescent="0.35"/>
    <row r="38877" customFormat="1" x14ac:dyDescent="0.35"/>
    <row r="38878" customFormat="1" x14ac:dyDescent="0.35"/>
    <row r="38879" customFormat="1" x14ac:dyDescent="0.35"/>
    <row r="38880" customFormat="1" x14ac:dyDescent="0.35"/>
    <row r="38881" customFormat="1" x14ac:dyDescent="0.35"/>
    <row r="38882" customFormat="1" x14ac:dyDescent="0.35"/>
    <row r="38883" customFormat="1" x14ac:dyDescent="0.35"/>
    <row r="38884" customFormat="1" x14ac:dyDescent="0.35"/>
    <row r="38885" customFormat="1" x14ac:dyDescent="0.35"/>
    <row r="38886" customFormat="1" x14ac:dyDescent="0.35"/>
    <row r="38887" customFormat="1" x14ac:dyDescent="0.35"/>
    <row r="38888" customFormat="1" x14ac:dyDescent="0.35"/>
    <row r="38889" customFormat="1" x14ac:dyDescent="0.35"/>
    <row r="38890" customFormat="1" x14ac:dyDescent="0.35"/>
    <row r="38891" customFormat="1" x14ac:dyDescent="0.35"/>
    <row r="38892" customFormat="1" x14ac:dyDescent="0.35"/>
    <row r="38893" customFormat="1" x14ac:dyDescent="0.35"/>
    <row r="38894" customFormat="1" x14ac:dyDescent="0.35"/>
    <row r="38895" customFormat="1" x14ac:dyDescent="0.35"/>
    <row r="38896" customFormat="1" x14ac:dyDescent="0.35"/>
    <row r="38897" customFormat="1" x14ac:dyDescent="0.35"/>
    <row r="38898" customFormat="1" x14ac:dyDescent="0.35"/>
    <row r="38899" customFormat="1" x14ac:dyDescent="0.35"/>
    <row r="38900" customFormat="1" x14ac:dyDescent="0.35"/>
    <row r="38901" customFormat="1" x14ac:dyDescent="0.35"/>
    <row r="38902" customFormat="1" x14ac:dyDescent="0.35"/>
    <row r="38903" customFormat="1" x14ac:dyDescent="0.35"/>
    <row r="38904" customFormat="1" x14ac:dyDescent="0.35"/>
    <row r="38905" customFormat="1" x14ac:dyDescent="0.35"/>
    <row r="38906" customFormat="1" x14ac:dyDescent="0.35"/>
    <row r="38907" customFormat="1" x14ac:dyDescent="0.35"/>
    <row r="38908" customFormat="1" x14ac:dyDescent="0.35"/>
    <row r="38909" customFormat="1" x14ac:dyDescent="0.35"/>
    <row r="38910" customFormat="1" x14ac:dyDescent="0.35"/>
    <row r="38911" customFormat="1" x14ac:dyDescent="0.35"/>
    <row r="38912" customFormat="1" x14ac:dyDescent="0.35"/>
    <row r="38913" customFormat="1" x14ac:dyDescent="0.35"/>
    <row r="38914" customFormat="1" x14ac:dyDescent="0.35"/>
    <row r="38915" customFormat="1" x14ac:dyDescent="0.35"/>
    <row r="38916" customFormat="1" x14ac:dyDescent="0.35"/>
    <row r="38917" customFormat="1" x14ac:dyDescent="0.35"/>
    <row r="38918" customFormat="1" x14ac:dyDescent="0.35"/>
    <row r="38919" customFormat="1" x14ac:dyDescent="0.35"/>
    <row r="38920" customFormat="1" x14ac:dyDescent="0.35"/>
    <row r="38921" customFormat="1" x14ac:dyDescent="0.35"/>
    <row r="38922" customFormat="1" x14ac:dyDescent="0.35"/>
    <row r="38923" customFormat="1" x14ac:dyDescent="0.35"/>
    <row r="38924" customFormat="1" x14ac:dyDescent="0.35"/>
    <row r="38925" customFormat="1" x14ac:dyDescent="0.35"/>
    <row r="38926" customFormat="1" x14ac:dyDescent="0.35"/>
    <row r="38927" customFormat="1" x14ac:dyDescent="0.35"/>
    <row r="38928" customFormat="1" x14ac:dyDescent="0.35"/>
    <row r="38929" customFormat="1" x14ac:dyDescent="0.35"/>
    <row r="38930" customFormat="1" x14ac:dyDescent="0.35"/>
    <row r="38931" customFormat="1" x14ac:dyDescent="0.35"/>
    <row r="38932" customFormat="1" x14ac:dyDescent="0.35"/>
    <row r="38933" customFormat="1" x14ac:dyDescent="0.35"/>
    <row r="38934" customFormat="1" x14ac:dyDescent="0.35"/>
    <row r="38935" customFormat="1" x14ac:dyDescent="0.35"/>
    <row r="38936" customFormat="1" x14ac:dyDescent="0.35"/>
    <row r="38937" customFormat="1" x14ac:dyDescent="0.35"/>
    <row r="38938" customFormat="1" x14ac:dyDescent="0.35"/>
    <row r="38939" customFormat="1" x14ac:dyDescent="0.35"/>
    <row r="38940" customFormat="1" x14ac:dyDescent="0.35"/>
    <row r="38941" customFormat="1" x14ac:dyDescent="0.35"/>
    <row r="38942" customFormat="1" x14ac:dyDescent="0.35"/>
    <row r="38943" customFormat="1" x14ac:dyDescent="0.35"/>
    <row r="38944" customFormat="1" x14ac:dyDescent="0.35"/>
    <row r="38945" customFormat="1" x14ac:dyDescent="0.35"/>
    <row r="38946" customFormat="1" x14ac:dyDescent="0.35"/>
    <row r="38947" customFormat="1" x14ac:dyDescent="0.35"/>
    <row r="38948" customFormat="1" x14ac:dyDescent="0.35"/>
    <row r="38949" customFormat="1" x14ac:dyDescent="0.35"/>
    <row r="38950" customFormat="1" x14ac:dyDescent="0.35"/>
    <row r="38951" customFormat="1" x14ac:dyDescent="0.35"/>
    <row r="38952" customFormat="1" x14ac:dyDescent="0.35"/>
    <row r="38953" customFormat="1" x14ac:dyDescent="0.35"/>
    <row r="38954" customFormat="1" x14ac:dyDescent="0.35"/>
    <row r="38955" customFormat="1" x14ac:dyDescent="0.35"/>
    <row r="38956" customFormat="1" x14ac:dyDescent="0.35"/>
    <row r="38957" customFormat="1" x14ac:dyDescent="0.35"/>
    <row r="38958" customFormat="1" x14ac:dyDescent="0.35"/>
    <row r="38959" customFormat="1" x14ac:dyDescent="0.35"/>
    <row r="38960" customFormat="1" x14ac:dyDescent="0.35"/>
    <row r="38961" customFormat="1" x14ac:dyDescent="0.35"/>
    <row r="38962" customFormat="1" x14ac:dyDescent="0.35"/>
    <row r="38963" customFormat="1" x14ac:dyDescent="0.35"/>
    <row r="38964" customFormat="1" x14ac:dyDescent="0.35"/>
    <row r="38965" customFormat="1" x14ac:dyDescent="0.35"/>
    <row r="38966" customFormat="1" x14ac:dyDescent="0.35"/>
    <row r="38967" customFormat="1" x14ac:dyDescent="0.35"/>
    <row r="38968" customFormat="1" x14ac:dyDescent="0.35"/>
    <row r="38969" customFormat="1" x14ac:dyDescent="0.35"/>
    <row r="38970" customFormat="1" x14ac:dyDescent="0.35"/>
    <row r="38971" customFormat="1" x14ac:dyDescent="0.35"/>
    <row r="38972" customFormat="1" x14ac:dyDescent="0.35"/>
    <row r="38973" customFormat="1" x14ac:dyDescent="0.35"/>
    <row r="38974" customFormat="1" x14ac:dyDescent="0.35"/>
    <row r="38975" customFormat="1" x14ac:dyDescent="0.35"/>
    <row r="38976" customFormat="1" x14ac:dyDescent="0.35"/>
    <row r="38977" customFormat="1" x14ac:dyDescent="0.35"/>
    <row r="38978" customFormat="1" x14ac:dyDescent="0.35"/>
    <row r="38979" customFormat="1" x14ac:dyDescent="0.35"/>
    <row r="38980" customFormat="1" x14ac:dyDescent="0.35"/>
    <row r="38981" customFormat="1" x14ac:dyDescent="0.35"/>
    <row r="38982" customFormat="1" x14ac:dyDescent="0.35"/>
    <row r="38983" customFormat="1" x14ac:dyDescent="0.35"/>
    <row r="38984" customFormat="1" x14ac:dyDescent="0.35"/>
    <row r="38985" customFormat="1" x14ac:dyDescent="0.35"/>
    <row r="38986" customFormat="1" x14ac:dyDescent="0.35"/>
    <row r="38987" customFormat="1" x14ac:dyDescent="0.35"/>
    <row r="38988" customFormat="1" x14ac:dyDescent="0.35"/>
    <row r="38989" customFormat="1" x14ac:dyDescent="0.35"/>
    <row r="38990" customFormat="1" x14ac:dyDescent="0.35"/>
    <row r="38991" customFormat="1" x14ac:dyDescent="0.35"/>
    <row r="38992" customFormat="1" x14ac:dyDescent="0.35"/>
    <row r="38993" customFormat="1" x14ac:dyDescent="0.35"/>
    <row r="38994" customFormat="1" x14ac:dyDescent="0.35"/>
    <row r="38995" customFormat="1" x14ac:dyDescent="0.35"/>
    <row r="38996" customFormat="1" x14ac:dyDescent="0.35"/>
    <row r="38997" customFormat="1" x14ac:dyDescent="0.35"/>
    <row r="38998" customFormat="1" x14ac:dyDescent="0.35"/>
    <row r="38999" customFormat="1" x14ac:dyDescent="0.35"/>
    <row r="39000" customFormat="1" x14ac:dyDescent="0.35"/>
    <row r="39001" customFormat="1" x14ac:dyDescent="0.35"/>
    <row r="39002" customFormat="1" x14ac:dyDescent="0.35"/>
    <row r="39003" customFormat="1" x14ac:dyDescent="0.35"/>
    <row r="39004" customFormat="1" x14ac:dyDescent="0.35"/>
    <row r="39005" customFormat="1" x14ac:dyDescent="0.35"/>
    <row r="39006" customFormat="1" x14ac:dyDescent="0.35"/>
    <row r="39007" customFormat="1" x14ac:dyDescent="0.35"/>
    <row r="39008" customFormat="1" x14ac:dyDescent="0.35"/>
    <row r="39009" customFormat="1" x14ac:dyDescent="0.35"/>
    <row r="39010" customFormat="1" x14ac:dyDescent="0.35"/>
    <row r="39011" customFormat="1" x14ac:dyDescent="0.35"/>
    <row r="39012" customFormat="1" x14ac:dyDescent="0.35"/>
    <row r="39013" customFormat="1" x14ac:dyDescent="0.35"/>
    <row r="39014" customFormat="1" x14ac:dyDescent="0.35"/>
    <row r="39015" customFormat="1" x14ac:dyDescent="0.35"/>
    <row r="39016" customFormat="1" x14ac:dyDescent="0.35"/>
    <row r="39017" customFormat="1" x14ac:dyDescent="0.35"/>
    <row r="39018" customFormat="1" x14ac:dyDescent="0.35"/>
    <row r="39019" customFormat="1" x14ac:dyDescent="0.35"/>
    <row r="39020" customFormat="1" x14ac:dyDescent="0.35"/>
    <row r="39021" customFormat="1" x14ac:dyDescent="0.35"/>
    <row r="39022" customFormat="1" x14ac:dyDescent="0.35"/>
    <row r="39023" customFormat="1" x14ac:dyDescent="0.35"/>
    <row r="39024" customFormat="1" x14ac:dyDescent="0.35"/>
    <row r="39025" customFormat="1" x14ac:dyDescent="0.35"/>
    <row r="39026" customFormat="1" x14ac:dyDescent="0.35"/>
    <row r="39027" customFormat="1" x14ac:dyDescent="0.35"/>
    <row r="39028" customFormat="1" x14ac:dyDescent="0.35"/>
    <row r="39029" customFormat="1" x14ac:dyDescent="0.35"/>
    <row r="39030" customFormat="1" x14ac:dyDescent="0.35"/>
    <row r="39031" customFormat="1" x14ac:dyDescent="0.35"/>
    <row r="39032" customFormat="1" x14ac:dyDescent="0.35"/>
    <row r="39033" customFormat="1" x14ac:dyDescent="0.35"/>
    <row r="39034" customFormat="1" x14ac:dyDescent="0.35"/>
    <row r="39035" customFormat="1" x14ac:dyDescent="0.35"/>
    <row r="39036" customFormat="1" x14ac:dyDescent="0.35"/>
    <row r="39037" customFormat="1" x14ac:dyDescent="0.35"/>
    <row r="39038" customFormat="1" x14ac:dyDescent="0.35"/>
    <row r="39039" customFormat="1" x14ac:dyDescent="0.35"/>
    <row r="39040" customFormat="1" x14ac:dyDescent="0.35"/>
    <row r="39041" customFormat="1" x14ac:dyDescent="0.35"/>
    <row r="39042" customFormat="1" x14ac:dyDescent="0.35"/>
    <row r="39043" customFormat="1" x14ac:dyDescent="0.35"/>
    <row r="39044" customFormat="1" x14ac:dyDescent="0.35"/>
    <row r="39045" customFormat="1" x14ac:dyDescent="0.35"/>
    <row r="39046" customFormat="1" x14ac:dyDescent="0.35"/>
    <row r="39047" customFormat="1" x14ac:dyDescent="0.35"/>
    <row r="39048" customFormat="1" x14ac:dyDescent="0.35"/>
    <row r="39049" customFormat="1" x14ac:dyDescent="0.35"/>
    <row r="39050" customFormat="1" x14ac:dyDescent="0.35"/>
    <row r="39051" customFormat="1" x14ac:dyDescent="0.35"/>
    <row r="39052" customFormat="1" x14ac:dyDescent="0.35"/>
    <row r="39053" customFormat="1" x14ac:dyDescent="0.35"/>
    <row r="39054" customFormat="1" x14ac:dyDescent="0.35"/>
    <row r="39055" customFormat="1" x14ac:dyDescent="0.35"/>
    <row r="39056" customFormat="1" x14ac:dyDescent="0.35"/>
    <row r="39057" customFormat="1" x14ac:dyDescent="0.35"/>
    <row r="39058" customFormat="1" x14ac:dyDescent="0.35"/>
    <row r="39059" customFormat="1" x14ac:dyDescent="0.35"/>
    <row r="39060" customFormat="1" x14ac:dyDescent="0.35"/>
    <row r="39061" customFormat="1" x14ac:dyDescent="0.35"/>
    <row r="39062" customFormat="1" x14ac:dyDescent="0.35"/>
    <row r="39063" customFormat="1" x14ac:dyDescent="0.35"/>
    <row r="39064" customFormat="1" x14ac:dyDescent="0.35"/>
    <row r="39065" customFormat="1" x14ac:dyDescent="0.35"/>
    <row r="39066" customFormat="1" x14ac:dyDescent="0.35"/>
    <row r="39067" customFormat="1" x14ac:dyDescent="0.35"/>
    <row r="39068" customFormat="1" x14ac:dyDescent="0.35"/>
    <row r="39069" customFormat="1" x14ac:dyDescent="0.35"/>
    <row r="39070" customFormat="1" x14ac:dyDescent="0.35"/>
    <row r="39071" customFormat="1" x14ac:dyDescent="0.35"/>
    <row r="39072" customFormat="1" x14ac:dyDescent="0.35"/>
    <row r="39073" customFormat="1" x14ac:dyDescent="0.35"/>
    <row r="39074" customFormat="1" x14ac:dyDescent="0.35"/>
    <row r="39075" customFormat="1" x14ac:dyDescent="0.35"/>
    <row r="39076" customFormat="1" x14ac:dyDescent="0.35"/>
    <row r="39077" customFormat="1" x14ac:dyDescent="0.35"/>
    <row r="39078" customFormat="1" x14ac:dyDescent="0.35"/>
    <row r="39079" customFormat="1" x14ac:dyDescent="0.35"/>
    <row r="39080" customFormat="1" x14ac:dyDescent="0.35"/>
    <row r="39081" customFormat="1" x14ac:dyDescent="0.35"/>
    <row r="39082" customFormat="1" x14ac:dyDescent="0.35"/>
    <row r="39083" customFormat="1" x14ac:dyDescent="0.35"/>
    <row r="39084" customFormat="1" x14ac:dyDescent="0.35"/>
    <row r="39085" customFormat="1" x14ac:dyDescent="0.35"/>
    <row r="39086" customFormat="1" x14ac:dyDescent="0.35"/>
    <row r="39087" customFormat="1" x14ac:dyDescent="0.35"/>
    <row r="39088" customFormat="1" x14ac:dyDescent="0.35"/>
    <row r="39089" customFormat="1" x14ac:dyDescent="0.35"/>
    <row r="39090" customFormat="1" x14ac:dyDescent="0.35"/>
    <row r="39091" customFormat="1" x14ac:dyDescent="0.35"/>
    <row r="39092" customFormat="1" x14ac:dyDescent="0.35"/>
    <row r="39093" customFormat="1" x14ac:dyDescent="0.35"/>
    <row r="39094" customFormat="1" x14ac:dyDescent="0.35"/>
    <row r="39095" customFormat="1" x14ac:dyDescent="0.35"/>
    <row r="39096" customFormat="1" x14ac:dyDescent="0.35"/>
    <row r="39097" customFormat="1" x14ac:dyDescent="0.35"/>
    <row r="39098" customFormat="1" x14ac:dyDescent="0.35"/>
    <row r="39099" customFormat="1" x14ac:dyDescent="0.35"/>
    <row r="39100" customFormat="1" x14ac:dyDescent="0.35"/>
    <row r="39101" customFormat="1" x14ac:dyDescent="0.35"/>
    <row r="39102" customFormat="1" x14ac:dyDescent="0.35"/>
    <row r="39103" customFormat="1" x14ac:dyDescent="0.35"/>
    <row r="39104" customFormat="1" x14ac:dyDescent="0.35"/>
    <row r="39105" customFormat="1" x14ac:dyDescent="0.35"/>
    <row r="39106" customFormat="1" x14ac:dyDescent="0.35"/>
    <row r="39107" customFormat="1" x14ac:dyDescent="0.35"/>
    <row r="39108" customFormat="1" x14ac:dyDescent="0.35"/>
    <row r="39109" customFormat="1" x14ac:dyDescent="0.35"/>
    <row r="39110" customFormat="1" x14ac:dyDescent="0.35"/>
    <row r="39111" customFormat="1" x14ac:dyDescent="0.35"/>
    <row r="39112" customFormat="1" x14ac:dyDescent="0.35"/>
    <row r="39113" customFormat="1" x14ac:dyDescent="0.35"/>
    <row r="39114" customFormat="1" x14ac:dyDescent="0.35"/>
    <row r="39115" customFormat="1" x14ac:dyDescent="0.35"/>
    <row r="39116" customFormat="1" x14ac:dyDescent="0.35"/>
    <row r="39117" customFormat="1" x14ac:dyDescent="0.35"/>
    <row r="39118" customFormat="1" x14ac:dyDescent="0.35"/>
    <row r="39119" customFormat="1" x14ac:dyDescent="0.35"/>
    <row r="39120" customFormat="1" x14ac:dyDescent="0.35"/>
    <row r="39121" customFormat="1" x14ac:dyDescent="0.35"/>
    <row r="39122" customFormat="1" x14ac:dyDescent="0.35"/>
    <row r="39123" customFormat="1" x14ac:dyDescent="0.35"/>
    <row r="39124" customFormat="1" x14ac:dyDescent="0.35"/>
    <row r="39125" customFormat="1" x14ac:dyDescent="0.35"/>
    <row r="39126" customFormat="1" x14ac:dyDescent="0.35"/>
    <row r="39127" customFormat="1" x14ac:dyDescent="0.35"/>
    <row r="39128" customFormat="1" x14ac:dyDescent="0.35"/>
    <row r="39129" customFormat="1" x14ac:dyDescent="0.35"/>
    <row r="39130" customFormat="1" x14ac:dyDescent="0.35"/>
    <row r="39131" customFormat="1" x14ac:dyDescent="0.35"/>
    <row r="39132" customFormat="1" x14ac:dyDescent="0.35"/>
    <row r="39133" customFormat="1" x14ac:dyDescent="0.35"/>
    <row r="39134" customFormat="1" x14ac:dyDescent="0.35"/>
    <row r="39135" customFormat="1" x14ac:dyDescent="0.35"/>
    <row r="39136" customFormat="1" x14ac:dyDescent="0.35"/>
    <row r="39137" customFormat="1" x14ac:dyDescent="0.35"/>
    <row r="39138" customFormat="1" x14ac:dyDescent="0.35"/>
    <row r="39139" customFormat="1" x14ac:dyDescent="0.35"/>
    <row r="39140" customFormat="1" x14ac:dyDescent="0.35"/>
    <row r="39141" customFormat="1" x14ac:dyDescent="0.35"/>
    <row r="39142" customFormat="1" x14ac:dyDescent="0.35"/>
    <row r="39143" customFormat="1" x14ac:dyDescent="0.35"/>
    <row r="39144" customFormat="1" x14ac:dyDescent="0.35"/>
    <row r="39145" customFormat="1" x14ac:dyDescent="0.35"/>
    <row r="39146" customFormat="1" x14ac:dyDescent="0.35"/>
    <row r="39147" customFormat="1" x14ac:dyDescent="0.35"/>
    <row r="39148" customFormat="1" x14ac:dyDescent="0.35"/>
    <row r="39149" customFormat="1" x14ac:dyDescent="0.35"/>
    <row r="39150" customFormat="1" x14ac:dyDescent="0.35"/>
    <row r="39151" customFormat="1" x14ac:dyDescent="0.35"/>
    <row r="39152" customFormat="1" x14ac:dyDescent="0.35"/>
    <row r="39153" customFormat="1" x14ac:dyDescent="0.35"/>
    <row r="39154" customFormat="1" x14ac:dyDescent="0.35"/>
    <row r="39155" customFormat="1" x14ac:dyDescent="0.35"/>
    <row r="39156" customFormat="1" x14ac:dyDescent="0.35"/>
    <row r="39157" customFormat="1" x14ac:dyDescent="0.35"/>
    <row r="39158" customFormat="1" x14ac:dyDescent="0.35"/>
    <row r="39159" customFormat="1" x14ac:dyDescent="0.35"/>
    <row r="39160" customFormat="1" x14ac:dyDescent="0.35"/>
    <row r="39161" customFormat="1" x14ac:dyDescent="0.35"/>
    <row r="39162" customFormat="1" x14ac:dyDescent="0.35"/>
    <row r="39163" customFormat="1" x14ac:dyDescent="0.35"/>
    <row r="39164" customFormat="1" x14ac:dyDescent="0.35"/>
    <row r="39165" customFormat="1" x14ac:dyDescent="0.35"/>
    <row r="39166" customFormat="1" x14ac:dyDescent="0.35"/>
    <row r="39167" customFormat="1" x14ac:dyDescent="0.35"/>
    <row r="39168" customFormat="1" x14ac:dyDescent="0.35"/>
    <row r="39169" customFormat="1" x14ac:dyDescent="0.35"/>
    <row r="39170" customFormat="1" x14ac:dyDescent="0.35"/>
    <row r="39171" customFormat="1" x14ac:dyDescent="0.35"/>
    <row r="39172" customFormat="1" x14ac:dyDescent="0.35"/>
    <row r="39173" customFormat="1" x14ac:dyDescent="0.35"/>
    <row r="39174" customFormat="1" x14ac:dyDescent="0.35"/>
    <row r="39175" customFormat="1" x14ac:dyDescent="0.35"/>
    <row r="39176" customFormat="1" x14ac:dyDescent="0.35"/>
    <row r="39177" customFormat="1" x14ac:dyDescent="0.35"/>
    <row r="39178" customFormat="1" x14ac:dyDescent="0.35"/>
    <row r="39179" customFormat="1" x14ac:dyDescent="0.35"/>
    <row r="39180" customFormat="1" x14ac:dyDescent="0.35"/>
    <row r="39181" customFormat="1" x14ac:dyDescent="0.35"/>
    <row r="39182" customFormat="1" x14ac:dyDescent="0.35"/>
    <row r="39183" customFormat="1" x14ac:dyDescent="0.35"/>
    <row r="39184" customFormat="1" x14ac:dyDescent="0.35"/>
    <row r="39185" customFormat="1" x14ac:dyDescent="0.35"/>
    <row r="39186" customFormat="1" x14ac:dyDescent="0.35"/>
    <row r="39187" customFormat="1" x14ac:dyDescent="0.35"/>
    <row r="39188" customFormat="1" x14ac:dyDescent="0.35"/>
    <row r="39189" customFormat="1" x14ac:dyDescent="0.35"/>
    <row r="39190" customFormat="1" x14ac:dyDescent="0.35"/>
    <row r="39191" customFormat="1" x14ac:dyDescent="0.35"/>
    <row r="39192" customFormat="1" x14ac:dyDescent="0.35"/>
    <row r="39193" customFormat="1" x14ac:dyDescent="0.35"/>
    <row r="39194" customFormat="1" x14ac:dyDescent="0.35"/>
    <row r="39195" customFormat="1" x14ac:dyDescent="0.35"/>
    <row r="39196" customFormat="1" x14ac:dyDescent="0.35"/>
    <row r="39197" customFormat="1" x14ac:dyDescent="0.35"/>
    <row r="39198" customFormat="1" x14ac:dyDescent="0.35"/>
    <row r="39199" customFormat="1" x14ac:dyDescent="0.35"/>
    <row r="39200" customFormat="1" x14ac:dyDescent="0.35"/>
    <row r="39201" customFormat="1" x14ac:dyDescent="0.35"/>
    <row r="39202" customFormat="1" x14ac:dyDescent="0.35"/>
    <row r="39203" customFormat="1" x14ac:dyDescent="0.35"/>
    <row r="39204" customFormat="1" x14ac:dyDescent="0.35"/>
    <row r="39205" customFormat="1" x14ac:dyDescent="0.35"/>
    <row r="39206" customFormat="1" x14ac:dyDescent="0.35"/>
    <row r="39207" customFormat="1" x14ac:dyDescent="0.35"/>
    <row r="39208" customFormat="1" x14ac:dyDescent="0.35"/>
    <row r="39209" customFormat="1" x14ac:dyDescent="0.35"/>
    <row r="39210" customFormat="1" x14ac:dyDescent="0.35"/>
    <row r="39211" customFormat="1" x14ac:dyDescent="0.35"/>
    <row r="39212" customFormat="1" x14ac:dyDescent="0.35"/>
    <row r="39213" customFormat="1" x14ac:dyDescent="0.35"/>
    <row r="39214" customFormat="1" x14ac:dyDescent="0.35"/>
    <row r="39215" customFormat="1" x14ac:dyDescent="0.35"/>
    <row r="39216" customFormat="1" x14ac:dyDescent="0.35"/>
    <row r="39217" customFormat="1" x14ac:dyDescent="0.35"/>
    <row r="39218" customFormat="1" x14ac:dyDescent="0.35"/>
    <row r="39219" customFormat="1" x14ac:dyDescent="0.35"/>
    <row r="39220" customFormat="1" x14ac:dyDescent="0.35"/>
    <row r="39221" customFormat="1" x14ac:dyDescent="0.35"/>
    <row r="39222" customFormat="1" x14ac:dyDescent="0.35"/>
    <row r="39223" customFormat="1" x14ac:dyDescent="0.35"/>
    <row r="39224" customFormat="1" x14ac:dyDescent="0.35"/>
    <row r="39225" customFormat="1" x14ac:dyDescent="0.35"/>
    <row r="39226" customFormat="1" x14ac:dyDescent="0.35"/>
    <row r="39227" customFormat="1" x14ac:dyDescent="0.35"/>
    <row r="39228" customFormat="1" x14ac:dyDescent="0.35"/>
    <row r="39229" customFormat="1" x14ac:dyDescent="0.35"/>
    <row r="39230" customFormat="1" x14ac:dyDescent="0.35"/>
    <row r="39231" customFormat="1" x14ac:dyDescent="0.35"/>
    <row r="39232" customFormat="1" x14ac:dyDescent="0.35"/>
    <row r="39233" customFormat="1" x14ac:dyDescent="0.35"/>
    <row r="39234" customFormat="1" x14ac:dyDescent="0.35"/>
    <row r="39235" customFormat="1" x14ac:dyDescent="0.35"/>
    <row r="39236" customFormat="1" x14ac:dyDescent="0.35"/>
    <row r="39237" customFormat="1" x14ac:dyDescent="0.35"/>
    <row r="39238" customFormat="1" x14ac:dyDescent="0.35"/>
    <row r="39239" customFormat="1" x14ac:dyDescent="0.35"/>
    <row r="39240" customFormat="1" x14ac:dyDescent="0.35"/>
    <row r="39241" customFormat="1" x14ac:dyDescent="0.35"/>
    <row r="39242" customFormat="1" x14ac:dyDescent="0.35"/>
    <row r="39243" customFormat="1" x14ac:dyDescent="0.35"/>
    <row r="39244" customFormat="1" x14ac:dyDescent="0.35"/>
    <row r="39245" customFormat="1" x14ac:dyDescent="0.35"/>
    <row r="39246" customFormat="1" x14ac:dyDescent="0.35"/>
    <row r="39247" customFormat="1" x14ac:dyDescent="0.35"/>
    <row r="39248" customFormat="1" x14ac:dyDescent="0.35"/>
    <row r="39249" customFormat="1" x14ac:dyDescent="0.35"/>
    <row r="39250" customFormat="1" x14ac:dyDescent="0.35"/>
    <row r="39251" customFormat="1" x14ac:dyDescent="0.35"/>
    <row r="39252" customFormat="1" x14ac:dyDescent="0.35"/>
    <row r="39253" customFormat="1" x14ac:dyDescent="0.35"/>
    <row r="39254" customFormat="1" x14ac:dyDescent="0.35"/>
    <row r="39255" customFormat="1" x14ac:dyDescent="0.35"/>
    <row r="39256" customFormat="1" x14ac:dyDescent="0.35"/>
    <row r="39257" customFormat="1" x14ac:dyDescent="0.35"/>
    <row r="39258" customFormat="1" x14ac:dyDescent="0.35"/>
    <row r="39259" customFormat="1" x14ac:dyDescent="0.35"/>
    <row r="39260" customFormat="1" x14ac:dyDescent="0.35"/>
    <row r="39261" customFormat="1" x14ac:dyDescent="0.35"/>
    <row r="39262" customFormat="1" x14ac:dyDescent="0.35"/>
    <row r="39263" customFormat="1" x14ac:dyDescent="0.35"/>
    <row r="39264" customFormat="1" x14ac:dyDescent="0.35"/>
    <row r="39265" customFormat="1" x14ac:dyDescent="0.35"/>
    <row r="39266" customFormat="1" x14ac:dyDescent="0.35"/>
    <row r="39267" customFormat="1" x14ac:dyDescent="0.35"/>
    <row r="39268" customFormat="1" x14ac:dyDescent="0.35"/>
    <row r="39269" customFormat="1" x14ac:dyDescent="0.35"/>
    <row r="39270" customFormat="1" x14ac:dyDescent="0.35"/>
    <row r="39271" customFormat="1" x14ac:dyDescent="0.35"/>
    <row r="39272" customFormat="1" x14ac:dyDescent="0.35"/>
    <row r="39273" customFormat="1" x14ac:dyDescent="0.35"/>
    <row r="39274" customFormat="1" x14ac:dyDescent="0.35"/>
    <row r="39275" customFormat="1" x14ac:dyDescent="0.35"/>
    <row r="39276" customFormat="1" x14ac:dyDescent="0.35"/>
    <row r="39277" customFormat="1" x14ac:dyDescent="0.35"/>
    <row r="39278" customFormat="1" x14ac:dyDescent="0.35"/>
    <row r="39279" customFormat="1" x14ac:dyDescent="0.35"/>
    <row r="39280" customFormat="1" x14ac:dyDescent="0.35"/>
    <row r="39281" customFormat="1" x14ac:dyDescent="0.35"/>
    <row r="39282" customFormat="1" x14ac:dyDescent="0.35"/>
    <row r="39283" customFormat="1" x14ac:dyDescent="0.35"/>
    <row r="39284" customFormat="1" x14ac:dyDescent="0.35"/>
    <row r="39285" customFormat="1" x14ac:dyDescent="0.35"/>
    <row r="39286" customFormat="1" x14ac:dyDescent="0.35"/>
    <row r="39287" customFormat="1" x14ac:dyDescent="0.35"/>
    <row r="39288" customFormat="1" x14ac:dyDescent="0.35"/>
    <row r="39289" customFormat="1" x14ac:dyDescent="0.35"/>
    <row r="39290" customFormat="1" x14ac:dyDescent="0.35"/>
    <row r="39291" customFormat="1" x14ac:dyDescent="0.35"/>
    <row r="39292" customFormat="1" x14ac:dyDescent="0.35"/>
    <row r="39293" customFormat="1" x14ac:dyDescent="0.35"/>
    <row r="39294" customFormat="1" x14ac:dyDescent="0.35"/>
    <row r="39295" customFormat="1" x14ac:dyDescent="0.35"/>
    <row r="39296" customFormat="1" x14ac:dyDescent="0.35"/>
    <row r="39297" customFormat="1" x14ac:dyDescent="0.35"/>
    <row r="39298" customFormat="1" x14ac:dyDescent="0.35"/>
    <row r="39299" customFormat="1" x14ac:dyDescent="0.35"/>
    <row r="39300" customFormat="1" x14ac:dyDescent="0.35"/>
    <row r="39301" customFormat="1" x14ac:dyDescent="0.35"/>
    <row r="39302" customFormat="1" x14ac:dyDescent="0.35"/>
    <row r="39303" customFormat="1" x14ac:dyDescent="0.35"/>
    <row r="39304" customFormat="1" x14ac:dyDescent="0.35"/>
    <row r="39305" customFormat="1" x14ac:dyDescent="0.35"/>
    <row r="39306" customFormat="1" x14ac:dyDescent="0.35"/>
    <row r="39307" customFormat="1" x14ac:dyDescent="0.35"/>
    <row r="39308" customFormat="1" x14ac:dyDescent="0.35"/>
    <row r="39309" customFormat="1" x14ac:dyDescent="0.35"/>
    <row r="39310" customFormat="1" x14ac:dyDescent="0.35"/>
    <row r="39311" customFormat="1" x14ac:dyDescent="0.35"/>
    <row r="39312" customFormat="1" x14ac:dyDescent="0.35"/>
    <row r="39313" customFormat="1" x14ac:dyDescent="0.35"/>
    <row r="39314" customFormat="1" x14ac:dyDescent="0.35"/>
    <row r="39315" customFormat="1" x14ac:dyDescent="0.35"/>
    <row r="39316" customFormat="1" x14ac:dyDescent="0.35"/>
    <row r="39317" customFormat="1" x14ac:dyDescent="0.35"/>
    <row r="39318" customFormat="1" x14ac:dyDescent="0.35"/>
    <row r="39319" customFormat="1" x14ac:dyDescent="0.35"/>
    <row r="39320" customFormat="1" x14ac:dyDescent="0.35"/>
    <row r="39321" customFormat="1" x14ac:dyDescent="0.35"/>
    <row r="39322" customFormat="1" x14ac:dyDescent="0.35"/>
    <row r="39323" customFormat="1" x14ac:dyDescent="0.35"/>
    <row r="39324" customFormat="1" x14ac:dyDescent="0.35"/>
    <row r="39325" customFormat="1" x14ac:dyDescent="0.35"/>
    <row r="39326" customFormat="1" x14ac:dyDescent="0.35"/>
    <row r="39327" customFormat="1" x14ac:dyDescent="0.35"/>
    <row r="39328" customFormat="1" x14ac:dyDescent="0.35"/>
    <row r="39329" customFormat="1" x14ac:dyDescent="0.35"/>
    <row r="39330" customFormat="1" x14ac:dyDescent="0.35"/>
    <row r="39331" customFormat="1" x14ac:dyDescent="0.35"/>
    <row r="39332" customFormat="1" x14ac:dyDescent="0.35"/>
    <row r="39333" customFormat="1" x14ac:dyDescent="0.35"/>
    <row r="39334" customFormat="1" x14ac:dyDescent="0.35"/>
    <row r="39335" customFormat="1" x14ac:dyDescent="0.35"/>
    <row r="39336" customFormat="1" x14ac:dyDescent="0.35"/>
    <row r="39337" customFormat="1" x14ac:dyDescent="0.35"/>
    <row r="39338" customFormat="1" x14ac:dyDescent="0.35"/>
    <row r="39339" customFormat="1" x14ac:dyDescent="0.35"/>
    <row r="39340" customFormat="1" x14ac:dyDescent="0.35"/>
    <row r="39341" customFormat="1" x14ac:dyDescent="0.35"/>
    <row r="39342" customFormat="1" x14ac:dyDescent="0.35"/>
    <row r="39343" customFormat="1" x14ac:dyDescent="0.35"/>
    <row r="39344" customFormat="1" x14ac:dyDescent="0.35"/>
    <row r="39345" customFormat="1" x14ac:dyDescent="0.35"/>
    <row r="39346" customFormat="1" x14ac:dyDescent="0.35"/>
    <row r="39347" customFormat="1" x14ac:dyDescent="0.35"/>
    <row r="39348" customFormat="1" x14ac:dyDescent="0.35"/>
    <row r="39349" customFormat="1" x14ac:dyDescent="0.35"/>
    <row r="39350" customFormat="1" x14ac:dyDescent="0.35"/>
    <row r="39351" customFormat="1" x14ac:dyDescent="0.35"/>
    <row r="39352" customFormat="1" x14ac:dyDescent="0.35"/>
    <row r="39353" customFormat="1" x14ac:dyDescent="0.35"/>
    <row r="39354" customFormat="1" x14ac:dyDescent="0.35"/>
    <row r="39355" customFormat="1" x14ac:dyDescent="0.35"/>
    <row r="39356" customFormat="1" x14ac:dyDescent="0.35"/>
    <row r="39357" customFormat="1" x14ac:dyDescent="0.35"/>
    <row r="39358" customFormat="1" x14ac:dyDescent="0.35"/>
    <row r="39359" customFormat="1" x14ac:dyDescent="0.35"/>
    <row r="39360" customFormat="1" x14ac:dyDescent="0.35"/>
    <row r="39361" customFormat="1" x14ac:dyDescent="0.35"/>
    <row r="39362" customFormat="1" x14ac:dyDescent="0.35"/>
    <row r="39363" customFormat="1" x14ac:dyDescent="0.35"/>
    <row r="39364" customFormat="1" x14ac:dyDescent="0.35"/>
    <row r="39365" customFormat="1" x14ac:dyDescent="0.35"/>
    <row r="39366" customFormat="1" x14ac:dyDescent="0.35"/>
    <row r="39367" customFormat="1" x14ac:dyDescent="0.35"/>
    <row r="39368" customFormat="1" x14ac:dyDescent="0.35"/>
    <row r="39369" customFormat="1" x14ac:dyDescent="0.35"/>
    <row r="39370" customFormat="1" x14ac:dyDescent="0.35"/>
    <row r="39371" customFormat="1" x14ac:dyDescent="0.35"/>
    <row r="39372" customFormat="1" x14ac:dyDescent="0.35"/>
    <row r="39373" customFormat="1" x14ac:dyDescent="0.35"/>
    <row r="39374" customFormat="1" x14ac:dyDescent="0.35"/>
    <row r="39375" customFormat="1" x14ac:dyDescent="0.35"/>
    <row r="39376" customFormat="1" x14ac:dyDescent="0.35"/>
    <row r="39377" customFormat="1" x14ac:dyDescent="0.35"/>
    <row r="39378" customFormat="1" x14ac:dyDescent="0.35"/>
    <row r="39379" customFormat="1" x14ac:dyDescent="0.35"/>
    <row r="39380" customFormat="1" x14ac:dyDescent="0.35"/>
    <row r="39381" customFormat="1" x14ac:dyDescent="0.35"/>
    <row r="39382" customFormat="1" x14ac:dyDescent="0.35"/>
    <row r="39383" customFormat="1" x14ac:dyDescent="0.35"/>
    <row r="39384" customFormat="1" x14ac:dyDescent="0.35"/>
    <row r="39385" customFormat="1" x14ac:dyDescent="0.35"/>
    <row r="39386" customFormat="1" x14ac:dyDescent="0.35"/>
    <row r="39387" customFormat="1" x14ac:dyDescent="0.35"/>
    <row r="39388" customFormat="1" x14ac:dyDescent="0.35"/>
    <row r="39389" customFormat="1" x14ac:dyDescent="0.35"/>
    <row r="39390" customFormat="1" x14ac:dyDescent="0.35"/>
    <row r="39391" customFormat="1" x14ac:dyDescent="0.35"/>
    <row r="39392" customFormat="1" x14ac:dyDescent="0.35"/>
    <row r="39393" customFormat="1" x14ac:dyDescent="0.35"/>
    <row r="39394" customFormat="1" x14ac:dyDescent="0.35"/>
    <row r="39395" customFormat="1" x14ac:dyDescent="0.35"/>
    <row r="39396" customFormat="1" x14ac:dyDescent="0.35"/>
    <row r="39397" customFormat="1" x14ac:dyDescent="0.35"/>
    <row r="39398" customFormat="1" x14ac:dyDescent="0.35"/>
    <row r="39399" customFormat="1" x14ac:dyDescent="0.35"/>
    <row r="39400" customFormat="1" x14ac:dyDescent="0.35"/>
    <row r="39401" customFormat="1" x14ac:dyDescent="0.35"/>
    <row r="39402" customFormat="1" x14ac:dyDescent="0.35"/>
    <row r="39403" customFormat="1" x14ac:dyDescent="0.35"/>
    <row r="39404" customFormat="1" x14ac:dyDescent="0.35"/>
    <row r="39405" customFormat="1" x14ac:dyDescent="0.35"/>
    <row r="39406" customFormat="1" x14ac:dyDescent="0.35"/>
    <row r="39407" customFormat="1" x14ac:dyDescent="0.35"/>
    <row r="39408" customFormat="1" x14ac:dyDescent="0.35"/>
    <row r="39409" customFormat="1" x14ac:dyDescent="0.35"/>
    <row r="39410" customFormat="1" x14ac:dyDescent="0.35"/>
    <row r="39411" customFormat="1" x14ac:dyDescent="0.35"/>
    <row r="39412" customFormat="1" x14ac:dyDescent="0.35"/>
    <row r="39413" customFormat="1" x14ac:dyDescent="0.35"/>
    <row r="39414" customFormat="1" x14ac:dyDescent="0.35"/>
    <row r="39415" customFormat="1" x14ac:dyDescent="0.35"/>
    <row r="39416" customFormat="1" x14ac:dyDescent="0.35"/>
    <row r="39417" customFormat="1" x14ac:dyDescent="0.35"/>
    <row r="39418" customFormat="1" x14ac:dyDescent="0.35"/>
    <row r="39419" customFormat="1" x14ac:dyDescent="0.35"/>
    <row r="39420" customFormat="1" x14ac:dyDescent="0.35"/>
    <row r="39421" customFormat="1" x14ac:dyDescent="0.35"/>
    <row r="39422" customFormat="1" x14ac:dyDescent="0.35"/>
    <row r="39423" customFormat="1" x14ac:dyDescent="0.35"/>
    <row r="39424" customFormat="1" x14ac:dyDescent="0.35"/>
    <row r="39425" customFormat="1" x14ac:dyDescent="0.35"/>
    <row r="39426" customFormat="1" x14ac:dyDescent="0.35"/>
    <row r="39427" customFormat="1" x14ac:dyDescent="0.35"/>
    <row r="39428" customFormat="1" x14ac:dyDescent="0.35"/>
    <row r="39429" customFormat="1" x14ac:dyDescent="0.35"/>
    <row r="39430" customFormat="1" x14ac:dyDescent="0.35"/>
    <row r="39431" customFormat="1" x14ac:dyDescent="0.35"/>
    <row r="39432" customFormat="1" x14ac:dyDescent="0.35"/>
    <row r="39433" customFormat="1" x14ac:dyDescent="0.35"/>
    <row r="39434" customFormat="1" x14ac:dyDescent="0.35"/>
    <row r="39435" customFormat="1" x14ac:dyDescent="0.35"/>
    <row r="39436" customFormat="1" x14ac:dyDescent="0.35"/>
    <row r="39437" customFormat="1" x14ac:dyDescent="0.35"/>
    <row r="39438" customFormat="1" x14ac:dyDescent="0.35"/>
    <row r="39439" customFormat="1" x14ac:dyDescent="0.35"/>
    <row r="39440" customFormat="1" x14ac:dyDescent="0.35"/>
    <row r="39441" customFormat="1" x14ac:dyDescent="0.35"/>
    <row r="39442" customFormat="1" x14ac:dyDescent="0.35"/>
    <row r="39443" customFormat="1" x14ac:dyDescent="0.35"/>
    <row r="39444" customFormat="1" x14ac:dyDescent="0.35"/>
    <row r="39445" customFormat="1" x14ac:dyDescent="0.35"/>
    <row r="39446" customFormat="1" x14ac:dyDescent="0.35"/>
    <row r="39447" customFormat="1" x14ac:dyDescent="0.35"/>
    <row r="39448" customFormat="1" x14ac:dyDescent="0.35"/>
    <row r="39449" customFormat="1" x14ac:dyDescent="0.35"/>
    <row r="39450" customFormat="1" x14ac:dyDescent="0.35"/>
    <row r="39451" customFormat="1" x14ac:dyDescent="0.35"/>
    <row r="39452" customFormat="1" x14ac:dyDescent="0.35"/>
    <row r="39453" customFormat="1" x14ac:dyDescent="0.35"/>
    <row r="39454" customFormat="1" x14ac:dyDescent="0.35"/>
    <row r="39455" customFormat="1" x14ac:dyDescent="0.35"/>
    <row r="39456" customFormat="1" x14ac:dyDescent="0.35"/>
    <row r="39457" customFormat="1" x14ac:dyDescent="0.35"/>
    <row r="39458" customFormat="1" x14ac:dyDescent="0.35"/>
    <row r="39459" customFormat="1" x14ac:dyDescent="0.35"/>
    <row r="39460" customFormat="1" x14ac:dyDescent="0.35"/>
    <row r="39461" customFormat="1" x14ac:dyDescent="0.35"/>
    <row r="39462" customFormat="1" x14ac:dyDescent="0.35"/>
    <row r="39463" customFormat="1" x14ac:dyDescent="0.35"/>
    <row r="39464" customFormat="1" x14ac:dyDescent="0.35"/>
    <row r="39465" customFormat="1" x14ac:dyDescent="0.35"/>
    <row r="39466" customFormat="1" x14ac:dyDescent="0.35"/>
    <row r="39467" customFormat="1" x14ac:dyDescent="0.35"/>
    <row r="39468" customFormat="1" x14ac:dyDescent="0.35"/>
    <row r="39469" customFormat="1" x14ac:dyDescent="0.35"/>
    <row r="39470" customFormat="1" x14ac:dyDescent="0.35"/>
    <row r="39471" customFormat="1" x14ac:dyDescent="0.35"/>
    <row r="39472" customFormat="1" x14ac:dyDescent="0.35"/>
    <row r="39473" customFormat="1" x14ac:dyDescent="0.35"/>
    <row r="39474" customFormat="1" x14ac:dyDescent="0.35"/>
    <row r="39475" customFormat="1" x14ac:dyDescent="0.35"/>
    <row r="39476" customFormat="1" x14ac:dyDescent="0.35"/>
    <row r="39477" customFormat="1" x14ac:dyDescent="0.35"/>
    <row r="39478" customFormat="1" x14ac:dyDescent="0.35"/>
    <row r="39479" customFormat="1" x14ac:dyDescent="0.35"/>
    <row r="39480" customFormat="1" x14ac:dyDescent="0.35"/>
    <row r="39481" customFormat="1" x14ac:dyDescent="0.35"/>
    <row r="39482" customFormat="1" x14ac:dyDescent="0.35"/>
    <row r="39483" customFormat="1" x14ac:dyDescent="0.35"/>
    <row r="39484" customFormat="1" x14ac:dyDescent="0.35"/>
    <row r="39485" customFormat="1" x14ac:dyDescent="0.35"/>
    <row r="39486" customFormat="1" x14ac:dyDescent="0.35"/>
    <row r="39487" customFormat="1" x14ac:dyDescent="0.35"/>
    <row r="39488" customFormat="1" x14ac:dyDescent="0.35"/>
    <row r="39489" customFormat="1" x14ac:dyDescent="0.35"/>
    <row r="39490" customFormat="1" x14ac:dyDescent="0.35"/>
    <row r="39491" customFormat="1" x14ac:dyDescent="0.35"/>
    <row r="39492" customFormat="1" x14ac:dyDescent="0.35"/>
    <row r="39493" customFormat="1" x14ac:dyDescent="0.35"/>
    <row r="39494" customFormat="1" x14ac:dyDescent="0.35"/>
    <row r="39495" customFormat="1" x14ac:dyDescent="0.35"/>
    <row r="39496" customFormat="1" x14ac:dyDescent="0.35"/>
    <row r="39497" customFormat="1" x14ac:dyDescent="0.35"/>
    <row r="39498" customFormat="1" x14ac:dyDescent="0.35"/>
    <row r="39499" customFormat="1" x14ac:dyDescent="0.35"/>
    <row r="39500" customFormat="1" x14ac:dyDescent="0.35"/>
    <row r="39501" customFormat="1" x14ac:dyDescent="0.35"/>
    <row r="39502" customFormat="1" x14ac:dyDescent="0.35"/>
    <row r="39503" customFormat="1" x14ac:dyDescent="0.35"/>
    <row r="39504" customFormat="1" x14ac:dyDescent="0.35"/>
    <row r="39505" customFormat="1" x14ac:dyDescent="0.35"/>
    <row r="39506" customFormat="1" x14ac:dyDescent="0.35"/>
    <row r="39507" customFormat="1" x14ac:dyDescent="0.35"/>
    <row r="39508" customFormat="1" x14ac:dyDescent="0.35"/>
    <row r="39509" customFormat="1" x14ac:dyDescent="0.35"/>
    <row r="39510" customFormat="1" x14ac:dyDescent="0.35"/>
    <row r="39511" customFormat="1" x14ac:dyDescent="0.35"/>
    <row r="39512" customFormat="1" x14ac:dyDescent="0.35"/>
    <row r="39513" customFormat="1" x14ac:dyDescent="0.35"/>
    <row r="39514" customFormat="1" x14ac:dyDescent="0.35"/>
    <row r="39515" customFormat="1" x14ac:dyDescent="0.35"/>
    <row r="39516" customFormat="1" x14ac:dyDescent="0.35"/>
    <row r="39517" customFormat="1" x14ac:dyDescent="0.35"/>
    <row r="39518" customFormat="1" x14ac:dyDescent="0.35"/>
    <row r="39519" customFormat="1" x14ac:dyDescent="0.35"/>
    <row r="39520" customFormat="1" x14ac:dyDescent="0.35"/>
    <row r="39521" customFormat="1" x14ac:dyDescent="0.35"/>
    <row r="39522" customFormat="1" x14ac:dyDescent="0.35"/>
    <row r="39523" customFormat="1" x14ac:dyDescent="0.35"/>
    <row r="39524" customFormat="1" x14ac:dyDescent="0.35"/>
    <row r="39525" customFormat="1" x14ac:dyDescent="0.35"/>
    <row r="39526" customFormat="1" x14ac:dyDescent="0.35"/>
    <row r="39527" customFormat="1" x14ac:dyDescent="0.35"/>
    <row r="39528" customFormat="1" x14ac:dyDescent="0.35"/>
    <row r="39529" customFormat="1" x14ac:dyDescent="0.35"/>
    <row r="39530" customFormat="1" x14ac:dyDescent="0.35"/>
    <row r="39531" customFormat="1" x14ac:dyDescent="0.35"/>
    <row r="39532" customFormat="1" x14ac:dyDescent="0.35"/>
    <row r="39533" customFormat="1" x14ac:dyDescent="0.35"/>
    <row r="39534" customFormat="1" x14ac:dyDescent="0.35"/>
    <row r="39535" customFormat="1" x14ac:dyDescent="0.35"/>
    <row r="39536" customFormat="1" x14ac:dyDescent="0.35"/>
    <row r="39537" customFormat="1" x14ac:dyDescent="0.35"/>
    <row r="39538" customFormat="1" x14ac:dyDescent="0.35"/>
    <row r="39539" customFormat="1" x14ac:dyDescent="0.35"/>
    <row r="39540" customFormat="1" x14ac:dyDescent="0.35"/>
    <row r="39541" customFormat="1" x14ac:dyDescent="0.35"/>
    <row r="39542" customFormat="1" x14ac:dyDescent="0.35"/>
    <row r="39543" customFormat="1" x14ac:dyDescent="0.35"/>
    <row r="39544" customFormat="1" x14ac:dyDescent="0.35"/>
    <row r="39545" customFormat="1" x14ac:dyDescent="0.35"/>
    <row r="39546" customFormat="1" x14ac:dyDescent="0.35"/>
    <row r="39547" customFormat="1" x14ac:dyDescent="0.35"/>
    <row r="39548" customFormat="1" x14ac:dyDescent="0.35"/>
    <row r="39549" customFormat="1" x14ac:dyDescent="0.35"/>
    <row r="39550" customFormat="1" x14ac:dyDescent="0.35"/>
    <row r="39551" customFormat="1" x14ac:dyDescent="0.35"/>
    <row r="39552" customFormat="1" x14ac:dyDescent="0.35"/>
    <row r="39553" customFormat="1" x14ac:dyDescent="0.35"/>
    <row r="39554" customFormat="1" x14ac:dyDescent="0.35"/>
    <row r="39555" customFormat="1" x14ac:dyDescent="0.35"/>
    <row r="39556" customFormat="1" x14ac:dyDescent="0.35"/>
    <row r="39557" customFormat="1" x14ac:dyDescent="0.35"/>
    <row r="39558" customFormat="1" x14ac:dyDescent="0.35"/>
    <row r="39559" customFormat="1" x14ac:dyDescent="0.35"/>
    <row r="39560" customFormat="1" x14ac:dyDescent="0.35"/>
    <row r="39561" customFormat="1" x14ac:dyDescent="0.35"/>
    <row r="39562" customFormat="1" x14ac:dyDescent="0.35"/>
    <row r="39563" customFormat="1" x14ac:dyDescent="0.35"/>
    <row r="39564" customFormat="1" x14ac:dyDescent="0.35"/>
    <row r="39565" customFormat="1" x14ac:dyDescent="0.35"/>
    <row r="39566" customFormat="1" x14ac:dyDescent="0.35"/>
    <row r="39567" customFormat="1" x14ac:dyDescent="0.35"/>
    <row r="39568" customFormat="1" x14ac:dyDescent="0.35"/>
    <row r="39569" customFormat="1" x14ac:dyDescent="0.35"/>
    <row r="39570" customFormat="1" x14ac:dyDescent="0.35"/>
    <row r="39571" customFormat="1" x14ac:dyDescent="0.35"/>
    <row r="39572" customFormat="1" x14ac:dyDescent="0.35"/>
    <row r="39573" customFormat="1" x14ac:dyDescent="0.35"/>
    <row r="39574" customFormat="1" x14ac:dyDescent="0.35"/>
    <row r="39575" customFormat="1" x14ac:dyDescent="0.35"/>
    <row r="39576" customFormat="1" x14ac:dyDescent="0.35"/>
    <row r="39577" customFormat="1" x14ac:dyDescent="0.35"/>
    <row r="39578" customFormat="1" x14ac:dyDescent="0.35"/>
    <row r="39579" customFormat="1" x14ac:dyDescent="0.35"/>
    <row r="39580" customFormat="1" x14ac:dyDescent="0.35"/>
    <row r="39581" customFormat="1" x14ac:dyDescent="0.35"/>
    <row r="39582" customFormat="1" x14ac:dyDescent="0.35"/>
    <row r="39583" customFormat="1" x14ac:dyDescent="0.35"/>
    <row r="39584" customFormat="1" x14ac:dyDescent="0.35"/>
    <row r="39585" customFormat="1" x14ac:dyDescent="0.35"/>
    <row r="39586" customFormat="1" x14ac:dyDescent="0.35"/>
    <row r="39587" customFormat="1" x14ac:dyDescent="0.35"/>
    <row r="39588" customFormat="1" x14ac:dyDescent="0.35"/>
    <row r="39589" customFormat="1" x14ac:dyDescent="0.35"/>
    <row r="39590" customFormat="1" x14ac:dyDescent="0.35"/>
    <row r="39591" customFormat="1" x14ac:dyDescent="0.35"/>
    <row r="39592" customFormat="1" x14ac:dyDescent="0.35"/>
    <row r="39593" customFormat="1" x14ac:dyDescent="0.35"/>
    <row r="39594" customFormat="1" x14ac:dyDescent="0.35"/>
    <row r="39595" customFormat="1" x14ac:dyDescent="0.35"/>
    <row r="39596" customFormat="1" x14ac:dyDescent="0.35"/>
    <row r="39597" customFormat="1" x14ac:dyDescent="0.35"/>
    <row r="39598" customFormat="1" x14ac:dyDescent="0.35"/>
    <row r="39599" customFormat="1" x14ac:dyDescent="0.35"/>
    <row r="39600" customFormat="1" x14ac:dyDescent="0.35"/>
    <row r="39601" customFormat="1" x14ac:dyDescent="0.35"/>
    <row r="39602" customFormat="1" x14ac:dyDescent="0.35"/>
    <row r="39603" customFormat="1" x14ac:dyDescent="0.35"/>
    <row r="39604" customFormat="1" x14ac:dyDescent="0.35"/>
    <row r="39605" customFormat="1" x14ac:dyDescent="0.35"/>
    <row r="39606" customFormat="1" x14ac:dyDescent="0.35"/>
    <row r="39607" customFormat="1" x14ac:dyDescent="0.35"/>
    <row r="39608" customFormat="1" x14ac:dyDescent="0.35"/>
    <row r="39609" customFormat="1" x14ac:dyDescent="0.35"/>
    <row r="39610" customFormat="1" x14ac:dyDescent="0.35"/>
    <row r="39611" customFormat="1" x14ac:dyDescent="0.35"/>
    <row r="39612" customFormat="1" x14ac:dyDescent="0.35"/>
    <row r="39613" customFormat="1" x14ac:dyDescent="0.35"/>
    <row r="39614" customFormat="1" x14ac:dyDescent="0.35"/>
    <row r="39615" customFormat="1" x14ac:dyDescent="0.35"/>
    <row r="39616" customFormat="1" x14ac:dyDescent="0.35"/>
    <row r="39617" customFormat="1" x14ac:dyDescent="0.35"/>
    <row r="39618" customFormat="1" x14ac:dyDescent="0.35"/>
    <row r="39619" customFormat="1" x14ac:dyDescent="0.35"/>
    <row r="39620" customFormat="1" x14ac:dyDescent="0.35"/>
    <row r="39621" customFormat="1" x14ac:dyDescent="0.35"/>
    <row r="39622" customFormat="1" x14ac:dyDescent="0.35"/>
    <row r="39623" customFormat="1" x14ac:dyDescent="0.35"/>
    <row r="39624" customFormat="1" x14ac:dyDescent="0.35"/>
    <row r="39625" customFormat="1" x14ac:dyDescent="0.35"/>
    <row r="39626" customFormat="1" x14ac:dyDescent="0.35"/>
    <row r="39627" customFormat="1" x14ac:dyDescent="0.35"/>
    <row r="39628" customFormat="1" x14ac:dyDescent="0.35"/>
    <row r="39629" customFormat="1" x14ac:dyDescent="0.35"/>
    <row r="39630" customFormat="1" x14ac:dyDescent="0.35"/>
    <row r="39631" customFormat="1" x14ac:dyDescent="0.35"/>
    <row r="39632" customFormat="1" x14ac:dyDescent="0.35"/>
    <row r="39633" customFormat="1" x14ac:dyDescent="0.35"/>
    <row r="39634" customFormat="1" x14ac:dyDescent="0.35"/>
    <row r="39635" customFormat="1" x14ac:dyDescent="0.35"/>
    <row r="39636" customFormat="1" x14ac:dyDescent="0.35"/>
    <row r="39637" customFormat="1" x14ac:dyDescent="0.35"/>
    <row r="39638" customFormat="1" x14ac:dyDescent="0.35"/>
    <row r="39639" customFormat="1" x14ac:dyDescent="0.35"/>
    <row r="39640" customFormat="1" x14ac:dyDescent="0.35"/>
    <row r="39641" customFormat="1" x14ac:dyDescent="0.35"/>
    <row r="39642" customFormat="1" x14ac:dyDescent="0.35"/>
    <row r="39643" customFormat="1" x14ac:dyDescent="0.35"/>
    <row r="39644" customFormat="1" x14ac:dyDescent="0.35"/>
    <row r="39645" customFormat="1" x14ac:dyDescent="0.35"/>
    <row r="39646" customFormat="1" x14ac:dyDescent="0.35"/>
    <row r="39647" customFormat="1" x14ac:dyDescent="0.35"/>
    <row r="39648" customFormat="1" x14ac:dyDescent="0.35"/>
    <row r="39649" customFormat="1" x14ac:dyDescent="0.35"/>
    <row r="39650" customFormat="1" x14ac:dyDescent="0.35"/>
    <row r="39651" customFormat="1" x14ac:dyDescent="0.35"/>
    <row r="39652" customFormat="1" x14ac:dyDescent="0.35"/>
    <row r="39653" customFormat="1" x14ac:dyDescent="0.35"/>
    <row r="39654" customFormat="1" x14ac:dyDescent="0.35"/>
    <row r="39655" customFormat="1" x14ac:dyDescent="0.35"/>
    <row r="39656" customFormat="1" x14ac:dyDescent="0.35"/>
    <row r="39657" customFormat="1" x14ac:dyDescent="0.35"/>
    <row r="39658" customFormat="1" x14ac:dyDescent="0.35"/>
    <row r="39659" customFormat="1" x14ac:dyDescent="0.35"/>
    <row r="39660" customFormat="1" x14ac:dyDescent="0.35"/>
    <row r="39661" customFormat="1" x14ac:dyDescent="0.35"/>
    <row r="39662" customFormat="1" x14ac:dyDescent="0.35"/>
    <row r="39663" customFormat="1" x14ac:dyDescent="0.35"/>
    <row r="39664" customFormat="1" x14ac:dyDescent="0.35"/>
    <row r="39665" customFormat="1" x14ac:dyDescent="0.35"/>
    <row r="39666" customFormat="1" x14ac:dyDescent="0.35"/>
    <row r="39667" customFormat="1" x14ac:dyDescent="0.35"/>
    <row r="39668" customFormat="1" x14ac:dyDescent="0.35"/>
    <row r="39669" customFormat="1" x14ac:dyDescent="0.35"/>
    <row r="39670" customFormat="1" x14ac:dyDescent="0.35"/>
    <row r="39671" customFormat="1" x14ac:dyDescent="0.35"/>
    <row r="39672" customFormat="1" x14ac:dyDescent="0.35"/>
    <row r="39673" customFormat="1" x14ac:dyDescent="0.35"/>
    <row r="39674" customFormat="1" x14ac:dyDescent="0.35"/>
    <row r="39675" customFormat="1" x14ac:dyDescent="0.35"/>
    <row r="39676" customFormat="1" x14ac:dyDescent="0.35"/>
    <row r="39677" customFormat="1" x14ac:dyDescent="0.35"/>
    <row r="39678" customFormat="1" x14ac:dyDescent="0.35"/>
    <row r="39679" customFormat="1" x14ac:dyDescent="0.35"/>
    <row r="39680" customFormat="1" x14ac:dyDescent="0.35"/>
    <row r="39681" customFormat="1" x14ac:dyDescent="0.35"/>
    <row r="39682" customFormat="1" x14ac:dyDescent="0.35"/>
    <row r="39683" customFormat="1" x14ac:dyDescent="0.35"/>
    <row r="39684" customFormat="1" x14ac:dyDescent="0.35"/>
    <row r="39685" customFormat="1" x14ac:dyDescent="0.35"/>
    <row r="39686" customFormat="1" x14ac:dyDescent="0.35"/>
    <row r="39687" customFormat="1" x14ac:dyDescent="0.35"/>
    <row r="39688" customFormat="1" x14ac:dyDescent="0.35"/>
    <row r="39689" customFormat="1" x14ac:dyDescent="0.35"/>
    <row r="39690" customFormat="1" x14ac:dyDescent="0.35"/>
    <row r="39691" customFormat="1" x14ac:dyDescent="0.35"/>
    <row r="39692" customFormat="1" x14ac:dyDescent="0.35"/>
    <row r="39693" customFormat="1" x14ac:dyDescent="0.35"/>
    <row r="39694" customFormat="1" x14ac:dyDescent="0.35"/>
    <row r="39695" customFormat="1" x14ac:dyDescent="0.35"/>
    <row r="39696" customFormat="1" x14ac:dyDescent="0.35"/>
    <row r="39697" customFormat="1" x14ac:dyDescent="0.35"/>
    <row r="39698" customFormat="1" x14ac:dyDescent="0.35"/>
    <row r="39699" customFormat="1" x14ac:dyDescent="0.35"/>
    <row r="39700" customFormat="1" x14ac:dyDescent="0.35"/>
    <row r="39701" customFormat="1" x14ac:dyDescent="0.35"/>
    <row r="39702" customFormat="1" x14ac:dyDescent="0.35"/>
    <row r="39703" customFormat="1" x14ac:dyDescent="0.35"/>
    <row r="39704" customFormat="1" x14ac:dyDescent="0.35"/>
    <row r="39705" customFormat="1" x14ac:dyDescent="0.35"/>
    <row r="39706" customFormat="1" x14ac:dyDescent="0.35"/>
    <row r="39707" customFormat="1" x14ac:dyDescent="0.35"/>
    <row r="39708" customFormat="1" x14ac:dyDescent="0.35"/>
    <row r="39709" customFormat="1" x14ac:dyDescent="0.35"/>
    <row r="39710" customFormat="1" x14ac:dyDescent="0.35"/>
    <row r="39711" customFormat="1" x14ac:dyDescent="0.35"/>
    <row r="39712" customFormat="1" x14ac:dyDescent="0.35"/>
    <row r="39713" customFormat="1" x14ac:dyDescent="0.35"/>
    <row r="39714" customFormat="1" x14ac:dyDescent="0.35"/>
    <row r="39715" customFormat="1" x14ac:dyDescent="0.35"/>
    <row r="39716" customFormat="1" x14ac:dyDescent="0.35"/>
    <row r="39717" customFormat="1" x14ac:dyDescent="0.35"/>
    <row r="39718" customFormat="1" x14ac:dyDescent="0.35"/>
    <row r="39719" customFormat="1" x14ac:dyDescent="0.35"/>
    <row r="39720" customFormat="1" x14ac:dyDescent="0.35"/>
    <row r="39721" customFormat="1" x14ac:dyDescent="0.35"/>
    <row r="39722" customFormat="1" x14ac:dyDescent="0.35"/>
    <row r="39723" customFormat="1" x14ac:dyDescent="0.35"/>
    <row r="39724" customFormat="1" x14ac:dyDescent="0.35"/>
    <row r="39725" customFormat="1" x14ac:dyDescent="0.35"/>
    <row r="39726" customFormat="1" x14ac:dyDescent="0.35"/>
    <row r="39727" customFormat="1" x14ac:dyDescent="0.35"/>
    <row r="39728" customFormat="1" x14ac:dyDescent="0.35"/>
    <row r="39729" customFormat="1" x14ac:dyDescent="0.35"/>
    <row r="39730" customFormat="1" x14ac:dyDescent="0.35"/>
    <row r="39731" customFormat="1" x14ac:dyDescent="0.35"/>
    <row r="39732" customFormat="1" x14ac:dyDescent="0.35"/>
    <row r="39733" customFormat="1" x14ac:dyDescent="0.35"/>
    <row r="39734" customFormat="1" x14ac:dyDescent="0.35"/>
    <row r="39735" customFormat="1" x14ac:dyDescent="0.35"/>
    <row r="39736" customFormat="1" x14ac:dyDescent="0.35"/>
    <row r="39737" customFormat="1" x14ac:dyDescent="0.35"/>
    <row r="39738" customFormat="1" x14ac:dyDescent="0.35"/>
    <row r="39739" customFormat="1" x14ac:dyDescent="0.35"/>
    <row r="39740" customFormat="1" x14ac:dyDescent="0.35"/>
    <row r="39741" customFormat="1" x14ac:dyDescent="0.35"/>
    <row r="39742" customFormat="1" x14ac:dyDescent="0.35"/>
    <row r="39743" customFormat="1" x14ac:dyDescent="0.35"/>
    <row r="39744" customFormat="1" x14ac:dyDescent="0.35"/>
    <row r="39745" customFormat="1" x14ac:dyDescent="0.35"/>
    <row r="39746" customFormat="1" x14ac:dyDescent="0.35"/>
    <row r="39747" customFormat="1" x14ac:dyDescent="0.35"/>
    <row r="39748" customFormat="1" x14ac:dyDescent="0.35"/>
    <row r="39749" customFormat="1" x14ac:dyDescent="0.35"/>
    <row r="39750" customFormat="1" x14ac:dyDescent="0.35"/>
    <row r="39751" customFormat="1" x14ac:dyDescent="0.35"/>
    <row r="39752" customFormat="1" x14ac:dyDescent="0.35"/>
    <row r="39753" customFormat="1" x14ac:dyDescent="0.35"/>
    <row r="39754" customFormat="1" x14ac:dyDescent="0.35"/>
    <row r="39755" customFormat="1" x14ac:dyDescent="0.35"/>
    <row r="39756" customFormat="1" x14ac:dyDescent="0.35"/>
    <row r="39757" customFormat="1" x14ac:dyDescent="0.35"/>
    <row r="39758" customFormat="1" x14ac:dyDescent="0.35"/>
    <row r="39759" customFormat="1" x14ac:dyDescent="0.35"/>
    <row r="39760" customFormat="1" x14ac:dyDescent="0.35"/>
    <row r="39761" customFormat="1" x14ac:dyDescent="0.35"/>
    <row r="39762" customFormat="1" x14ac:dyDescent="0.35"/>
    <row r="39763" customFormat="1" x14ac:dyDescent="0.35"/>
    <row r="39764" customFormat="1" x14ac:dyDescent="0.35"/>
    <row r="39765" customFormat="1" x14ac:dyDescent="0.35"/>
    <row r="39766" customFormat="1" x14ac:dyDescent="0.35"/>
    <row r="39767" customFormat="1" x14ac:dyDescent="0.35"/>
    <row r="39768" customFormat="1" x14ac:dyDescent="0.35"/>
    <row r="39769" customFormat="1" x14ac:dyDescent="0.35"/>
    <row r="39770" customFormat="1" x14ac:dyDescent="0.35"/>
    <row r="39771" customFormat="1" x14ac:dyDescent="0.35"/>
    <row r="39772" customFormat="1" x14ac:dyDescent="0.35"/>
    <row r="39773" customFormat="1" x14ac:dyDescent="0.35"/>
    <row r="39774" customFormat="1" x14ac:dyDescent="0.35"/>
    <row r="39775" customFormat="1" x14ac:dyDescent="0.35"/>
    <row r="39776" customFormat="1" x14ac:dyDescent="0.35"/>
    <row r="39777" customFormat="1" x14ac:dyDescent="0.35"/>
    <row r="39778" customFormat="1" x14ac:dyDescent="0.35"/>
    <row r="39779" customFormat="1" x14ac:dyDescent="0.35"/>
    <row r="39780" customFormat="1" x14ac:dyDescent="0.35"/>
    <row r="39781" customFormat="1" x14ac:dyDescent="0.35"/>
    <row r="39782" customFormat="1" x14ac:dyDescent="0.35"/>
    <row r="39783" customFormat="1" x14ac:dyDescent="0.35"/>
    <row r="39784" customFormat="1" x14ac:dyDescent="0.35"/>
    <row r="39785" customFormat="1" x14ac:dyDescent="0.35"/>
    <row r="39786" customFormat="1" x14ac:dyDescent="0.35"/>
    <row r="39787" customFormat="1" x14ac:dyDescent="0.35"/>
    <row r="39788" customFormat="1" x14ac:dyDescent="0.35"/>
    <row r="39789" customFormat="1" x14ac:dyDescent="0.35"/>
    <row r="39790" customFormat="1" x14ac:dyDescent="0.35"/>
    <row r="39791" customFormat="1" x14ac:dyDescent="0.35"/>
    <row r="39792" customFormat="1" x14ac:dyDescent="0.35"/>
    <row r="39793" customFormat="1" x14ac:dyDescent="0.35"/>
    <row r="39794" customFormat="1" x14ac:dyDescent="0.35"/>
    <row r="39795" customFormat="1" x14ac:dyDescent="0.35"/>
    <row r="39796" customFormat="1" x14ac:dyDescent="0.35"/>
    <row r="39797" customFormat="1" x14ac:dyDescent="0.35"/>
    <row r="39798" customFormat="1" x14ac:dyDescent="0.35"/>
    <row r="39799" customFormat="1" x14ac:dyDescent="0.35"/>
    <row r="39800" customFormat="1" x14ac:dyDescent="0.35"/>
    <row r="39801" customFormat="1" x14ac:dyDescent="0.35"/>
    <row r="39802" customFormat="1" x14ac:dyDescent="0.35"/>
    <row r="39803" customFormat="1" x14ac:dyDescent="0.35"/>
    <row r="39804" customFormat="1" x14ac:dyDescent="0.35"/>
    <row r="39805" customFormat="1" x14ac:dyDescent="0.35"/>
    <row r="39806" customFormat="1" x14ac:dyDescent="0.35"/>
    <row r="39807" customFormat="1" x14ac:dyDescent="0.35"/>
    <row r="39808" customFormat="1" x14ac:dyDescent="0.35"/>
    <row r="39809" customFormat="1" x14ac:dyDescent="0.35"/>
    <row r="39810" customFormat="1" x14ac:dyDescent="0.35"/>
    <row r="39811" customFormat="1" x14ac:dyDescent="0.35"/>
    <row r="39812" customFormat="1" x14ac:dyDescent="0.35"/>
    <row r="39813" customFormat="1" x14ac:dyDescent="0.35"/>
    <row r="39814" customFormat="1" x14ac:dyDescent="0.35"/>
    <row r="39815" customFormat="1" x14ac:dyDescent="0.35"/>
    <row r="39816" customFormat="1" x14ac:dyDescent="0.35"/>
    <row r="39817" customFormat="1" x14ac:dyDescent="0.35"/>
    <row r="39818" customFormat="1" x14ac:dyDescent="0.35"/>
    <row r="39819" customFormat="1" x14ac:dyDescent="0.35"/>
    <row r="39820" customFormat="1" x14ac:dyDescent="0.35"/>
    <row r="39821" customFormat="1" x14ac:dyDescent="0.35"/>
    <row r="39822" customFormat="1" x14ac:dyDescent="0.35"/>
    <row r="39823" customFormat="1" x14ac:dyDescent="0.35"/>
    <row r="39824" customFormat="1" x14ac:dyDescent="0.35"/>
    <row r="39825" customFormat="1" x14ac:dyDescent="0.35"/>
    <row r="39826" customFormat="1" x14ac:dyDescent="0.35"/>
    <row r="39827" customFormat="1" x14ac:dyDescent="0.35"/>
    <row r="39828" customFormat="1" x14ac:dyDescent="0.35"/>
    <row r="39829" customFormat="1" x14ac:dyDescent="0.35"/>
    <row r="39830" customFormat="1" x14ac:dyDescent="0.35"/>
    <row r="39831" customFormat="1" x14ac:dyDescent="0.35"/>
    <row r="39832" customFormat="1" x14ac:dyDescent="0.35"/>
    <row r="39833" customFormat="1" x14ac:dyDescent="0.35"/>
    <row r="39834" customFormat="1" x14ac:dyDescent="0.35"/>
    <row r="39835" customFormat="1" x14ac:dyDescent="0.35"/>
    <row r="39836" customFormat="1" x14ac:dyDescent="0.35"/>
    <row r="39837" customFormat="1" x14ac:dyDescent="0.35"/>
    <row r="39838" customFormat="1" x14ac:dyDescent="0.35"/>
    <row r="39839" customFormat="1" x14ac:dyDescent="0.35"/>
    <row r="39840" customFormat="1" x14ac:dyDescent="0.35"/>
    <row r="39841" customFormat="1" x14ac:dyDescent="0.35"/>
    <row r="39842" customFormat="1" x14ac:dyDescent="0.35"/>
    <row r="39843" customFormat="1" x14ac:dyDescent="0.35"/>
    <row r="39844" customFormat="1" x14ac:dyDescent="0.35"/>
    <row r="39845" customFormat="1" x14ac:dyDescent="0.35"/>
    <row r="39846" customFormat="1" x14ac:dyDescent="0.35"/>
    <row r="39847" customFormat="1" x14ac:dyDescent="0.35"/>
    <row r="39848" customFormat="1" x14ac:dyDescent="0.35"/>
    <row r="39849" customFormat="1" x14ac:dyDescent="0.35"/>
    <row r="39850" customFormat="1" x14ac:dyDescent="0.35"/>
    <row r="39851" customFormat="1" x14ac:dyDescent="0.35"/>
    <row r="39852" customFormat="1" x14ac:dyDescent="0.35"/>
    <row r="39853" customFormat="1" x14ac:dyDescent="0.35"/>
    <row r="39854" customFormat="1" x14ac:dyDescent="0.35"/>
    <row r="39855" customFormat="1" x14ac:dyDescent="0.35"/>
    <row r="39856" customFormat="1" x14ac:dyDescent="0.35"/>
    <row r="39857" customFormat="1" x14ac:dyDescent="0.35"/>
    <row r="39858" customFormat="1" x14ac:dyDescent="0.35"/>
    <row r="39859" customFormat="1" x14ac:dyDescent="0.35"/>
    <row r="39860" customFormat="1" x14ac:dyDescent="0.35"/>
    <row r="39861" customFormat="1" x14ac:dyDescent="0.35"/>
    <row r="39862" customFormat="1" x14ac:dyDescent="0.35"/>
    <row r="39863" customFormat="1" x14ac:dyDescent="0.35"/>
    <row r="39864" customFormat="1" x14ac:dyDescent="0.35"/>
    <row r="39865" customFormat="1" x14ac:dyDescent="0.35"/>
    <row r="39866" customFormat="1" x14ac:dyDescent="0.35"/>
    <row r="39867" customFormat="1" x14ac:dyDescent="0.35"/>
    <row r="39868" customFormat="1" x14ac:dyDescent="0.35"/>
    <row r="39869" customFormat="1" x14ac:dyDescent="0.35"/>
    <row r="39870" customFormat="1" x14ac:dyDescent="0.35"/>
    <row r="39871" customFormat="1" x14ac:dyDescent="0.35"/>
    <row r="39872" customFormat="1" x14ac:dyDescent="0.35"/>
    <row r="39873" customFormat="1" x14ac:dyDescent="0.35"/>
    <row r="39874" customFormat="1" x14ac:dyDescent="0.35"/>
    <row r="39875" customFormat="1" x14ac:dyDescent="0.35"/>
    <row r="39876" customFormat="1" x14ac:dyDescent="0.35"/>
    <row r="39877" customFormat="1" x14ac:dyDescent="0.35"/>
    <row r="39878" customFormat="1" x14ac:dyDescent="0.35"/>
    <row r="39879" customFormat="1" x14ac:dyDescent="0.35"/>
    <row r="39880" customFormat="1" x14ac:dyDescent="0.35"/>
    <row r="39881" customFormat="1" x14ac:dyDescent="0.35"/>
    <row r="39882" customFormat="1" x14ac:dyDescent="0.35"/>
    <row r="39883" customFormat="1" x14ac:dyDescent="0.35"/>
    <row r="39884" customFormat="1" x14ac:dyDescent="0.35"/>
    <row r="39885" customFormat="1" x14ac:dyDescent="0.35"/>
    <row r="39886" customFormat="1" x14ac:dyDescent="0.35"/>
    <row r="39887" customFormat="1" x14ac:dyDescent="0.35"/>
    <row r="39888" customFormat="1" x14ac:dyDescent="0.35"/>
    <row r="39889" customFormat="1" x14ac:dyDescent="0.35"/>
    <row r="39890" customFormat="1" x14ac:dyDescent="0.35"/>
    <row r="39891" customFormat="1" x14ac:dyDescent="0.35"/>
    <row r="39892" customFormat="1" x14ac:dyDescent="0.35"/>
    <row r="39893" customFormat="1" x14ac:dyDescent="0.35"/>
    <row r="39894" customFormat="1" x14ac:dyDescent="0.35"/>
    <row r="39895" customFormat="1" x14ac:dyDescent="0.35"/>
    <row r="39896" customFormat="1" x14ac:dyDescent="0.35"/>
    <row r="39897" customFormat="1" x14ac:dyDescent="0.35"/>
    <row r="39898" customFormat="1" x14ac:dyDescent="0.35"/>
    <row r="39899" customFormat="1" x14ac:dyDescent="0.35"/>
    <row r="39900" customFormat="1" x14ac:dyDescent="0.35"/>
    <row r="39901" customFormat="1" x14ac:dyDescent="0.35"/>
    <row r="39902" customFormat="1" x14ac:dyDescent="0.35"/>
    <row r="39903" customFormat="1" x14ac:dyDescent="0.35"/>
    <row r="39904" customFormat="1" x14ac:dyDescent="0.35"/>
    <row r="39905" customFormat="1" x14ac:dyDescent="0.35"/>
    <row r="39906" customFormat="1" x14ac:dyDescent="0.35"/>
    <row r="39907" customFormat="1" x14ac:dyDescent="0.35"/>
    <row r="39908" customFormat="1" x14ac:dyDescent="0.35"/>
    <row r="39909" customFormat="1" x14ac:dyDescent="0.35"/>
    <row r="39910" customFormat="1" x14ac:dyDescent="0.35"/>
    <row r="39911" customFormat="1" x14ac:dyDescent="0.35"/>
    <row r="39912" customFormat="1" x14ac:dyDescent="0.35"/>
    <row r="39913" customFormat="1" x14ac:dyDescent="0.35"/>
    <row r="39914" customFormat="1" x14ac:dyDescent="0.35"/>
    <row r="39915" customFormat="1" x14ac:dyDescent="0.35"/>
    <row r="39916" customFormat="1" x14ac:dyDescent="0.35"/>
    <row r="39917" customFormat="1" x14ac:dyDescent="0.35"/>
    <row r="39918" customFormat="1" x14ac:dyDescent="0.35"/>
    <row r="39919" customFormat="1" x14ac:dyDescent="0.35"/>
    <row r="39920" customFormat="1" x14ac:dyDescent="0.35"/>
    <row r="39921" customFormat="1" x14ac:dyDescent="0.35"/>
    <row r="39922" customFormat="1" x14ac:dyDescent="0.35"/>
    <row r="39923" customFormat="1" x14ac:dyDescent="0.35"/>
    <row r="39924" customFormat="1" x14ac:dyDescent="0.35"/>
    <row r="39925" customFormat="1" x14ac:dyDescent="0.35"/>
    <row r="39926" customFormat="1" x14ac:dyDescent="0.35"/>
    <row r="39927" customFormat="1" x14ac:dyDescent="0.35"/>
    <row r="39928" customFormat="1" x14ac:dyDescent="0.35"/>
    <row r="39929" customFormat="1" x14ac:dyDescent="0.35"/>
    <row r="39930" customFormat="1" x14ac:dyDescent="0.35"/>
    <row r="39931" customFormat="1" x14ac:dyDescent="0.35"/>
    <row r="39932" customFormat="1" x14ac:dyDescent="0.35"/>
    <row r="39933" customFormat="1" x14ac:dyDescent="0.35"/>
    <row r="39934" customFormat="1" x14ac:dyDescent="0.35"/>
    <row r="39935" customFormat="1" x14ac:dyDescent="0.35"/>
    <row r="39936" customFormat="1" x14ac:dyDescent="0.35"/>
    <row r="39937" customFormat="1" x14ac:dyDescent="0.35"/>
    <row r="39938" customFormat="1" x14ac:dyDescent="0.35"/>
    <row r="39939" customFormat="1" x14ac:dyDescent="0.35"/>
    <row r="39940" customFormat="1" x14ac:dyDescent="0.35"/>
    <row r="39941" customFormat="1" x14ac:dyDescent="0.35"/>
    <row r="39942" customFormat="1" x14ac:dyDescent="0.35"/>
    <row r="39943" customFormat="1" x14ac:dyDescent="0.35"/>
    <row r="39944" customFormat="1" x14ac:dyDescent="0.35"/>
    <row r="39945" customFormat="1" x14ac:dyDescent="0.35"/>
    <row r="39946" customFormat="1" x14ac:dyDescent="0.35"/>
    <row r="39947" customFormat="1" x14ac:dyDescent="0.35"/>
    <row r="39948" customFormat="1" x14ac:dyDescent="0.35"/>
    <row r="39949" customFormat="1" x14ac:dyDescent="0.35"/>
    <row r="39950" customFormat="1" x14ac:dyDescent="0.35"/>
    <row r="39951" customFormat="1" x14ac:dyDescent="0.35"/>
    <row r="39952" customFormat="1" x14ac:dyDescent="0.35"/>
    <row r="39953" customFormat="1" x14ac:dyDescent="0.35"/>
    <row r="39954" customFormat="1" x14ac:dyDescent="0.35"/>
    <row r="39955" customFormat="1" x14ac:dyDescent="0.35"/>
    <row r="39956" customFormat="1" x14ac:dyDescent="0.35"/>
    <row r="39957" customFormat="1" x14ac:dyDescent="0.35"/>
    <row r="39958" customFormat="1" x14ac:dyDescent="0.35"/>
    <row r="39959" customFormat="1" x14ac:dyDescent="0.35"/>
    <row r="39960" customFormat="1" x14ac:dyDescent="0.35"/>
    <row r="39961" customFormat="1" x14ac:dyDescent="0.35"/>
    <row r="39962" customFormat="1" x14ac:dyDescent="0.35"/>
    <row r="39963" customFormat="1" x14ac:dyDescent="0.35"/>
    <row r="39964" customFormat="1" x14ac:dyDescent="0.35"/>
    <row r="39965" customFormat="1" x14ac:dyDescent="0.35"/>
    <row r="39966" customFormat="1" x14ac:dyDescent="0.35"/>
    <row r="39967" customFormat="1" x14ac:dyDescent="0.35"/>
    <row r="39968" customFormat="1" x14ac:dyDescent="0.35"/>
    <row r="39969" customFormat="1" x14ac:dyDescent="0.35"/>
    <row r="39970" customFormat="1" x14ac:dyDescent="0.35"/>
    <row r="39971" customFormat="1" x14ac:dyDescent="0.35"/>
    <row r="39972" customFormat="1" x14ac:dyDescent="0.35"/>
    <row r="39973" customFormat="1" x14ac:dyDescent="0.35"/>
    <row r="39974" customFormat="1" x14ac:dyDescent="0.35"/>
    <row r="39975" customFormat="1" x14ac:dyDescent="0.35"/>
    <row r="39976" customFormat="1" x14ac:dyDescent="0.35"/>
    <row r="39977" customFormat="1" x14ac:dyDescent="0.35"/>
    <row r="39978" customFormat="1" x14ac:dyDescent="0.35"/>
    <row r="39979" customFormat="1" x14ac:dyDescent="0.35"/>
    <row r="39980" customFormat="1" x14ac:dyDescent="0.35"/>
    <row r="39981" customFormat="1" x14ac:dyDescent="0.35"/>
    <row r="39982" customFormat="1" x14ac:dyDescent="0.35"/>
    <row r="39983" customFormat="1" x14ac:dyDescent="0.35"/>
    <row r="39984" customFormat="1" x14ac:dyDescent="0.35"/>
    <row r="39985" customFormat="1" x14ac:dyDescent="0.35"/>
    <row r="39986" customFormat="1" x14ac:dyDescent="0.35"/>
    <row r="39987" customFormat="1" x14ac:dyDescent="0.35"/>
    <row r="39988" customFormat="1" x14ac:dyDescent="0.35"/>
    <row r="39989" customFormat="1" x14ac:dyDescent="0.35"/>
    <row r="39990" customFormat="1" x14ac:dyDescent="0.35"/>
    <row r="39991" customFormat="1" x14ac:dyDescent="0.35"/>
    <row r="39992" customFormat="1" x14ac:dyDescent="0.35"/>
    <row r="39993" customFormat="1" x14ac:dyDescent="0.35"/>
    <row r="39994" customFormat="1" x14ac:dyDescent="0.35"/>
    <row r="39995" customFormat="1" x14ac:dyDescent="0.35"/>
    <row r="39996" customFormat="1" x14ac:dyDescent="0.35"/>
    <row r="39997" customFormat="1" x14ac:dyDescent="0.35"/>
    <row r="39998" customFormat="1" x14ac:dyDescent="0.35"/>
    <row r="39999" customFormat="1" x14ac:dyDescent="0.35"/>
    <row r="40000" customFormat="1" x14ac:dyDescent="0.35"/>
    <row r="40001" customFormat="1" x14ac:dyDescent="0.35"/>
    <row r="40002" customFormat="1" x14ac:dyDescent="0.35"/>
    <row r="40003" customFormat="1" x14ac:dyDescent="0.35"/>
    <row r="40004" customFormat="1" x14ac:dyDescent="0.35"/>
    <row r="40005" customFormat="1" x14ac:dyDescent="0.35"/>
    <row r="40006" customFormat="1" x14ac:dyDescent="0.35"/>
    <row r="40007" customFormat="1" x14ac:dyDescent="0.35"/>
    <row r="40008" customFormat="1" x14ac:dyDescent="0.35"/>
    <row r="40009" customFormat="1" x14ac:dyDescent="0.35"/>
    <row r="40010" customFormat="1" x14ac:dyDescent="0.35"/>
    <row r="40011" customFormat="1" x14ac:dyDescent="0.35"/>
    <row r="40012" customFormat="1" x14ac:dyDescent="0.35"/>
    <row r="40013" customFormat="1" x14ac:dyDescent="0.35"/>
    <row r="40014" customFormat="1" x14ac:dyDescent="0.35"/>
    <row r="40015" customFormat="1" x14ac:dyDescent="0.35"/>
    <row r="40016" customFormat="1" x14ac:dyDescent="0.35"/>
    <row r="40017" customFormat="1" x14ac:dyDescent="0.35"/>
    <row r="40018" customFormat="1" x14ac:dyDescent="0.35"/>
    <row r="40019" customFormat="1" x14ac:dyDescent="0.35"/>
    <row r="40020" customFormat="1" x14ac:dyDescent="0.35"/>
    <row r="40021" customFormat="1" x14ac:dyDescent="0.35"/>
    <row r="40022" customFormat="1" x14ac:dyDescent="0.35"/>
    <row r="40023" customFormat="1" x14ac:dyDescent="0.35"/>
    <row r="40024" customFormat="1" x14ac:dyDescent="0.35"/>
    <row r="40025" customFormat="1" x14ac:dyDescent="0.35"/>
    <row r="40026" customFormat="1" x14ac:dyDescent="0.35"/>
    <row r="40027" customFormat="1" x14ac:dyDescent="0.35"/>
    <row r="40028" customFormat="1" x14ac:dyDescent="0.35"/>
    <row r="40029" customFormat="1" x14ac:dyDescent="0.35"/>
    <row r="40030" customFormat="1" x14ac:dyDescent="0.35"/>
    <row r="40031" customFormat="1" x14ac:dyDescent="0.35"/>
    <row r="40032" customFormat="1" x14ac:dyDescent="0.35"/>
    <row r="40033" customFormat="1" x14ac:dyDescent="0.35"/>
    <row r="40034" customFormat="1" x14ac:dyDescent="0.35"/>
    <row r="40035" customFormat="1" x14ac:dyDescent="0.35"/>
    <row r="40036" customFormat="1" x14ac:dyDescent="0.35"/>
    <row r="40037" customFormat="1" x14ac:dyDescent="0.35"/>
    <row r="40038" customFormat="1" x14ac:dyDescent="0.35"/>
    <row r="40039" customFormat="1" x14ac:dyDescent="0.35"/>
    <row r="40040" customFormat="1" x14ac:dyDescent="0.35"/>
    <row r="40041" customFormat="1" x14ac:dyDescent="0.35"/>
    <row r="40042" customFormat="1" x14ac:dyDescent="0.35"/>
    <row r="40043" customFormat="1" x14ac:dyDescent="0.35"/>
    <row r="40044" customFormat="1" x14ac:dyDescent="0.35"/>
    <row r="40045" customFormat="1" x14ac:dyDescent="0.35"/>
    <row r="40046" customFormat="1" x14ac:dyDescent="0.35"/>
    <row r="40047" customFormat="1" x14ac:dyDescent="0.35"/>
    <row r="40048" customFormat="1" x14ac:dyDescent="0.35"/>
    <row r="40049" customFormat="1" x14ac:dyDescent="0.35"/>
    <row r="40050" customFormat="1" x14ac:dyDescent="0.35"/>
    <row r="40051" customFormat="1" x14ac:dyDescent="0.35"/>
    <row r="40052" customFormat="1" x14ac:dyDescent="0.35"/>
    <row r="40053" customFormat="1" x14ac:dyDescent="0.35"/>
    <row r="40054" customFormat="1" x14ac:dyDescent="0.35"/>
    <row r="40055" customFormat="1" x14ac:dyDescent="0.35"/>
    <row r="40056" customFormat="1" x14ac:dyDescent="0.35"/>
    <row r="40057" customFormat="1" x14ac:dyDescent="0.35"/>
    <row r="40058" customFormat="1" x14ac:dyDescent="0.35"/>
    <row r="40059" customFormat="1" x14ac:dyDescent="0.35"/>
    <row r="40060" customFormat="1" x14ac:dyDescent="0.35"/>
    <row r="40061" customFormat="1" x14ac:dyDescent="0.35"/>
    <row r="40062" customFormat="1" x14ac:dyDescent="0.35"/>
    <row r="40063" customFormat="1" x14ac:dyDescent="0.35"/>
    <row r="40064" customFormat="1" x14ac:dyDescent="0.35"/>
    <row r="40065" customFormat="1" x14ac:dyDescent="0.35"/>
    <row r="40066" customFormat="1" x14ac:dyDescent="0.35"/>
    <row r="40067" customFormat="1" x14ac:dyDescent="0.35"/>
    <row r="40068" customFormat="1" x14ac:dyDescent="0.35"/>
    <row r="40069" customFormat="1" x14ac:dyDescent="0.35"/>
    <row r="40070" customFormat="1" x14ac:dyDescent="0.35"/>
    <row r="40071" customFormat="1" x14ac:dyDescent="0.35"/>
    <row r="40072" customFormat="1" x14ac:dyDescent="0.35"/>
    <row r="40073" customFormat="1" x14ac:dyDescent="0.35"/>
    <row r="40074" customFormat="1" x14ac:dyDescent="0.35"/>
    <row r="40075" customFormat="1" x14ac:dyDescent="0.35"/>
    <row r="40076" customFormat="1" x14ac:dyDescent="0.35"/>
    <row r="40077" customFormat="1" x14ac:dyDescent="0.35"/>
    <row r="40078" customFormat="1" x14ac:dyDescent="0.35"/>
    <row r="40079" customFormat="1" x14ac:dyDescent="0.35"/>
    <row r="40080" customFormat="1" x14ac:dyDescent="0.35"/>
    <row r="40081" customFormat="1" x14ac:dyDescent="0.35"/>
    <row r="40082" customFormat="1" x14ac:dyDescent="0.35"/>
    <row r="40083" customFormat="1" x14ac:dyDescent="0.35"/>
    <row r="40084" customFormat="1" x14ac:dyDescent="0.35"/>
    <row r="40085" customFormat="1" x14ac:dyDescent="0.35"/>
    <row r="40086" customFormat="1" x14ac:dyDescent="0.35"/>
    <row r="40087" customFormat="1" x14ac:dyDescent="0.35"/>
    <row r="40088" customFormat="1" x14ac:dyDescent="0.35"/>
    <row r="40089" customFormat="1" x14ac:dyDescent="0.35"/>
    <row r="40090" customFormat="1" x14ac:dyDescent="0.35"/>
    <row r="40091" customFormat="1" x14ac:dyDescent="0.35"/>
    <row r="40092" customFormat="1" x14ac:dyDescent="0.35"/>
    <row r="40093" customFormat="1" x14ac:dyDescent="0.35"/>
    <row r="40094" customFormat="1" x14ac:dyDescent="0.35"/>
    <row r="40095" customFormat="1" x14ac:dyDescent="0.35"/>
    <row r="40096" customFormat="1" x14ac:dyDescent="0.35"/>
    <row r="40097" customFormat="1" x14ac:dyDescent="0.35"/>
    <row r="40098" customFormat="1" x14ac:dyDescent="0.35"/>
    <row r="40099" customFormat="1" x14ac:dyDescent="0.35"/>
    <row r="40100" customFormat="1" x14ac:dyDescent="0.35"/>
    <row r="40101" customFormat="1" x14ac:dyDescent="0.35"/>
    <row r="40102" customFormat="1" x14ac:dyDescent="0.35"/>
    <row r="40103" customFormat="1" x14ac:dyDescent="0.35"/>
    <row r="40104" customFormat="1" x14ac:dyDescent="0.35"/>
    <row r="40105" customFormat="1" x14ac:dyDescent="0.35"/>
    <row r="40106" customFormat="1" x14ac:dyDescent="0.35"/>
    <row r="40107" customFormat="1" x14ac:dyDescent="0.35"/>
    <row r="40108" customFormat="1" x14ac:dyDescent="0.35"/>
    <row r="40109" customFormat="1" x14ac:dyDescent="0.35"/>
    <row r="40110" customFormat="1" x14ac:dyDescent="0.35"/>
    <row r="40111" customFormat="1" x14ac:dyDescent="0.35"/>
    <row r="40112" customFormat="1" x14ac:dyDescent="0.35"/>
    <row r="40113" customFormat="1" x14ac:dyDescent="0.35"/>
    <row r="40114" customFormat="1" x14ac:dyDescent="0.35"/>
    <row r="40115" customFormat="1" x14ac:dyDescent="0.35"/>
    <row r="40116" customFormat="1" x14ac:dyDescent="0.35"/>
    <row r="40117" customFormat="1" x14ac:dyDescent="0.35"/>
    <row r="40118" customFormat="1" x14ac:dyDescent="0.35"/>
    <row r="40119" customFormat="1" x14ac:dyDescent="0.35"/>
    <row r="40120" customFormat="1" x14ac:dyDescent="0.35"/>
    <row r="40121" customFormat="1" x14ac:dyDescent="0.35"/>
    <row r="40122" customFormat="1" x14ac:dyDescent="0.35"/>
    <row r="40123" customFormat="1" x14ac:dyDescent="0.35"/>
    <row r="40124" customFormat="1" x14ac:dyDescent="0.35"/>
    <row r="40125" customFormat="1" x14ac:dyDescent="0.35"/>
    <row r="40126" customFormat="1" x14ac:dyDescent="0.35"/>
    <row r="40127" customFormat="1" x14ac:dyDescent="0.35"/>
    <row r="40128" customFormat="1" x14ac:dyDescent="0.35"/>
    <row r="40129" customFormat="1" x14ac:dyDescent="0.35"/>
    <row r="40130" customFormat="1" x14ac:dyDescent="0.35"/>
    <row r="40131" customFormat="1" x14ac:dyDescent="0.35"/>
    <row r="40132" customFormat="1" x14ac:dyDescent="0.35"/>
    <row r="40133" customFormat="1" x14ac:dyDescent="0.35"/>
    <row r="40134" customFormat="1" x14ac:dyDescent="0.35"/>
    <row r="40135" customFormat="1" x14ac:dyDescent="0.35"/>
    <row r="40136" customFormat="1" x14ac:dyDescent="0.35"/>
    <row r="40137" customFormat="1" x14ac:dyDescent="0.35"/>
    <row r="40138" customFormat="1" x14ac:dyDescent="0.35"/>
    <row r="40139" customFormat="1" x14ac:dyDescent="0.35"/>
    <row r="40140" customFormat="1" x14ac:dyDescent="0.35"/>
    <row r="40141" customFormat="1" x14ac:dyDescent="0.35"/>
    <row r="40142" customFormat="1" x14ac:dyDescent="0.35"/>
    <row r="40143" customFormat="1" x14ac:dyDescent="0.35"/>
    <row r="40144" customFormat="1" x14ac:dyDescent="0.35"/>
    <row r="40145" customFormat="1" x14ac:dyDescent="0.35"/>
    <row r="40146" customFormat="1" x14ac:dyDescent="0.35"/>
    <row r="40147" customFormat="1" x14ac:dyDescent="0.35"/>
    <row r="40148" customFormat="1" x14ac:dyDescent="0.35"/>
    <row r="40149" customFormat="1" x14ac:dyDescent="0.35"/>
    <row r="40150" customFormat="1" x14ac:dyDescent="0.35"/>
    <row r="40151" customFormat="1" x14ac:dyDescent="0.35"/>
    <row r="40152" customFormat="1" x14ac:dyDescent="0.35"/>
    <row r="40153" customFormat="1" x14ac:dyDescent="0.35"/>
    <row r="40154" customFormat="1" x14ac:dyDescent="0.35"/>
    <row r="40155" customFormat="1" x14ac:dyDescent="0.35"/>
    <row r="40156" customFormat="1" x14ac:dyDescent="0.35"/>
    <row r="40157" customFormat="1" x14ac:dyDescent="0.35"/>
    <row r="40158" customFormat="1" x14ac:dyDescent="0.35"/>
    <row r="40159" customFormat="1" x14ac:dyDescent="0.35"/>
    <row r="40160" customFormat="1" x14ac:dyDescent="0.35"/>
    <row r="40161" customFormat="1" x14ac:dyDescent="0.35"/>
    <row r="40162" customFormat="1" x14ac:dyDescent="0.35"/>
    <row r="40163" customFormat="1" x14ac:dyDescent="0.35"/>
    <row r="40164" customFormat="1" x14ac:dyDescent="0.35"/>
    <row r="40165" customFormat="1" x14ac:dyDescent="0.35"/>
    <row r="40166" customFormat="1" x14ac:dyDescent="0.35"/>
    <row r="40167" customFormat="1" x14ac:dyDescent="0.35"/>
    <row r="40168" customFormat="1" x14ac:dyDescent="0.35"/>
    <row r="40169" customFormat="1" x14ac:dyDescent="0.35"/>
    <row r="40170" customFormat="1" x14ac:dyDescent="0.35"/>
    <row r="40171" customFormat="1" x14ac:dyDescent="0.35"/>
    <row r="40172" customFormat="1" x14ac:dyDescent="0.35"/>
    <row r="40173" customFormat="1" x14ac:dyDescent="0.35"/>
    <row r="40174" customFormat="1" x14ac:dyDescent="0.35"/>
    <row r="40175" customFormat="1" x14ac:dyDescent="0.35"/>
    <row r="40176" customFormat="1" x14ac:dyDescent="0.35"/>
    <row r="40177" customFormat="1" x14ac:dyDescent="0.35"/>
    <row r="40178" customFormat="1" x14ac:dyDescent="0.35"/>
    <row r="40179" customFormat="1" x14ac:dyDescent="0.35"/>
    <row r="40180" customFormat="1" x14ac:dyDescent="0.35"/>
    <row r="40181" customFormat="1" x14ac:dyDescent="0.35"/>
    <row r="40182" customFormat="1" x14ac:dyDescent="0.35"/>
    <row r="40183" customFormat="1" x14ac:dyDescent="0.35"/>
    <row r="40184" customFormat="1" x14ac:dyDescent="0.35"/>
    <row r="40185" customFormat="1" x14ac:dyDescent="0.35"/>
    <row r="40186" customFormat="1" x14ac:dyDescent="0.35"/>
    <row r="40187" customFormat="1" x14ac:dyDescent="0.35"/>
    <row r="40188" customFormat="1" x14ac:dyDescent="0.35"/>
    <row r="40189" customFormat="1" x14ac:dyDescent="0.35"/>
    <row r="40190" customFormat="1" x14ac:dyDescent="0.35"/>
    <row r="40191" customFormat="1" x14ac:dyDescent="0.35"/>
    <row r="40192" customFormat="1" x14ac:dyDescent="0.35"/>
    <row r="40193" customFormat="1" x14ac:dyDescent="0.35"/>
    <row r="40194" customFormat="1" x14ac:dyDescent="0.35"/>
    <row r="40195" customFormat="1" x14ac:dyDescent="0.35"/>
    <row r="40196" customFormat="1" x14ac:dyDescent="0.35"/>
    <row r="40197" customFormat="1" x14ac:dyDescent="0.35"/>
    <row r="40198" customFormat="1" x14ac:dyDescent="0.35"/>
    <row r="40199" customFormat="1" x14ac:dyDescent="0.35"/>
    <row r="40200" customFormat="1" x14ac:dyDescent="0.35"/>
    <row r="40201" customFormat="1" x14ac:dyDescent="0.35"/>
    <row r="40202" customFormat="1" x14ac:dyDescent="0.35"/>
    <row r="40203" customFormat="1" x14ac:dyDescent="0.35"/>
    <row r="40204" customFormat="1" x14ac:dyDescent="0.35"/>
    <row r="40205" customFormat="1" x14ac:dyDescent="0.35"/>
    <row r="40206" customFormat="1" x14ac:dyDescent="0.35"/>
    <row r="40207" customFormat="1" x14ac:dyDescent="0.35"/>
    <row r="40208" customFormat="1" x14ac:dyDescent="0.35"/>
    <row r="40209" customFormat="1" x14ac:dyDescent="0.35"/>
    <row r="40210" customFormat="1" x14ac:dyDescent="0.35"/>
    <row r="40211" customFormat="1" x14ac:dyDescent="0.35"/>
    <row r="40212" customFormat="1" x14ac:dyDescent="0.35"/>
    <row r="40213" customFormat="1" x14ac:dyDescent="0.35"/>
    <row r="40214" customFormat="1" x14ac:dyDescent="0.35"/>
    <row r="40215" customFormat="1" x14ac:dyDescent="0.35"/>
    <row r="40216" customFormat="1" x14ac:dyDescent="0.35"/>
    <row r="40217" customFormat="1" x14ac:dyDescent="0.35"/>
    <row r="40218" customFormat="1" x14ac:dyDescent="0.35"/>
    <row r="40219" customFormat="1" x14ac:dyDescent="0.35"/>
    <row r="40220" customFormat="1" x14ac:dyDescent="0.35"/>
    <row r="40221" customFormat="1" x14ac:dyDescent="0.35"/>
    <row r="40222" customFormat="1" x14ac:dyDescent="0.35"/>
    <row r="40223" customFormat="1" x14ac:dyDescent="0.35"/>
    <row r="40224" customFormat="1" x14ac:dyDescent="0.35"/>
    <row r="40225" customFormat="1" x14ac:dyDescent="0.35"/>
    <row r="40226" customFormat="1" x14ac:dyDescent="0.35"/>
    <row r="40227" customFormat="1" x14ac:dyDescent="0.35"/>
    <row r="40228" customFormat="1" x14ac:dyDescent="0.35"/>
    <row r="40229" customFormat="1" x14ac:dyDescent="0.35"/>
    <row r="40230" customFormat="1" x14ac:dyDescent="0.35"/>
    <row r="40231" customFormat="1" x14ac:dyDescent="0.35"/>
    <row r="40232" customFormat="1" x14ac:dyDescent="0.35"/>
    <row r="40233" customFormat="1" x14ac:dyDescent="0.35"/>
    <row r="40234" customFormat="1" x14ac:dyDescent="0.35"/>
    <row r="40235" customFormat="1" x14ac:dyDescent="0.35"/>
    <row r="40236" customFormat="1" x14ac:dyDescent="0.35"/>
    <row r="40237" customFormat="1" x14ac:dyDescent="0.35"/>
    <row r="40238" customFormat="1" x14ac:dyDescent="0.35"/>
    <row r="40239" customFormat="1" x14ac:dyDescent="0.35"/>
    <row r="40240" customFormat="1" x14ac:dyDescent="0.35"/>
    <row r="40241" customFormat="1" x14ac:dyDescent="0.35"/>
    <row r="40242" customFormat="1" x14ac:dyDescent="0.35"/>
    <row r="40243" customFormat="1" x14ac:dyDescent="0.35"/>
    <row r="40244" customFormat="1" x14ac:dyDescent="0.35"/>
    <row r="40245" customFormat="1" x14ac:dyDescent="0.35"/>
    <row r="40246" customFormat="1" x14ac:dyDescent="0.35"/>
    <row r="40247" customFormat="1" x14ac:dyDescent="0.35"/>
    <row r="40248" customFormat="1" x14ac:dyDescent="0.35"/>
    <row r="40249" customFormat="1" x14ac:dyDescent="0.35"/>
    <row r="40250" customFormat="1" x14ac:dyDescent="0.35"/>
    <row r="40251" customFormat="1" x14ac:dyDescent="0.35"/>
    <row r="40252" customFormat="1" x14ac:dyDescent="0.35"/>
    <row r="40253" customFormat="1" x14ac:dyDescent="0.35"/>
    <row r="40254" customFormat="1" x14ac:dyDescent="0.35"/>
    <row r="40255" customFormat="1" x14ac:dyDescent="0.35"/>
    <row r="40256" customFormat="1" x14ac:dyDescent="0.35"/>
    <row r="40257" customFormat="1" x14ac:dyDescent="0.35"/>
    <row r="40258" customFormat="1" x14ac:dyDescent="0.35"/>
    <row r="40259" customFormat="1" x14ac:dyDescent="0.35"/>
    <row r="40260" customFormat="1" x14ac:dyDescent="0.35"/>
    <row r="40261" customFormat="1" x14ac:dyDescent="0.35"/>
    <row r="40262" customFormat="1" x14ac:dyDescent="0.35"/>
    <row r="40263" customFormat="1" x14ac:dyDescent="0.35"/>
    <row r="40264" customFormat="1" x14ac:dyDescent="0.35"/>
    <row r="40265" customFormat="1" x14ac:dyDescent="0.35"/>
    <row r="40266" customFormat="1" x14ac:dyDescent="0.35"/>
    <row r="40267" customFormat="1" x14ac:dyDescent="0.35"/>
    <row r="40268" customFormat="1" x14ac:dyDescent="0.35"/>
    <row r="40269" customFormat="1" x14ac:dyDescent="0.35"/>
    <row r="40270" customFormat="1" x14ac:dyDescent="0.35"/>
    <row r="40271" customFormat="1" x14ac:dyDescent="0.35"/>
    <row r="40272" customFormat="1" x14ac:dyDescent="0.35"/>
    <row r="40273" customFormat="1" x14ac:dyDescent="0.35"/>
    <row r="40274" customFormat="1" x14ac:dyDescent="0.35"/>
    <row r="40275" customFormat="1" x14ac:dyDescent="0.35"/>
    <row r="40276" customFormat="1" x14ac:dyDescent="0.35"/>
    <row r="40277" customFormat="1" x14ac:dyDescent="0.35"/>
    <row r="40278" customFormat="1" x14ac:dyDescent="0.35"/>
    <row r="40279" customFormat="1" x14ac:dyDescent="0.35"/>
    <row r="40280" customFormat="1" x14ac:dyDescent="0.35"/>
    <row r="40281" customFormat="1" x14ac:dyDescent="0.35"/>
    <row r="40282" customFormat="1" x14ac:dyDescent="0.35"/>
    <row r="40283" customFormat="1" x14ac:dyDescent="0.35"/>
    <row r="40284" customFormat="1" x14ac:dyDescent="0.35"/>
    <row r="40285" customFormat="1" x14ac:dyDescent="0.35"/>
    <row r="40286" customFormat="1" x14ac:dyDescent="0.35"/>
    <row r="40287" customFormat="1" x14ac:dyDescent="0.35"/>
    <row r="40288" customFormat="1" x14ac:dyDescent="0.35"/>
    <row r="40289" customFormat="1" x14ac:dyDescent="0.35"/>
    <row r="40290" customFormat="1" x14ac:dyDescent="0.35"/>
    <row r="40291" customFormat="1" x14ac:dyDescent="0.35"/>
    <row r="40292" customFormat="1" x14ac:dyDescent="0.35"/>
    <row r="40293" customFormat="1" x14ac:dyDescent="0.35"/>
    <row r="40294" customFormat="1" x14ac:dyDescent="0.35"/>
    <row r="40295" customFormat="1" x14ac:dyDescent="0.35"/>
    <row r="40296" customFormat="1" x14ac:dyDescent="0.35"/>
    <row r="40297" customFormat="1" x14ac:dyDescent="0.35"/>
    <row r="40298" customFormat="1" x14ac:dyDescent="0.35"/>
    <row r="40299" customFormat="1" x14ac:dyDescent="0.35"/>
    <row r="40300" customFormat="1" x14ac:dyDescent="0.35"/>
    <row r="40301" customFormat="1" x14ac:dyDescent="0.35"/>
    <row r="40302" customFormat="1" x14ac:dyDescent="0.35"/>
    <row r="40303" customFormat="1" x14ac:dyDescent="0.35"/>
    <row r="40304" customFormat="1" x14ac:dyDescent="0.35"/>
    <row r="40305" customFormat="1" x14ac:dyDescent="0.35"/>
    <row r="40306" customFormat="1" x14ac:dyDescent="0.35"/>
    <row r="40307" customFormat="1" x14ac:dyDescent="0.35"/>
    <row r="40308" customFormat="1" x14ac:dyDescent="0.35"/>
    <row r="40309" customFormat="1" x14ac:dyDescent="0.35"/>
    <row r="40310" customFormat="1" x14ac:dyDescent="0.35"/>
    <row r="40311" customFormat="1" x14ac:dyDescent="0.35"/>
    <row r="40312" customFormat="1" x14ac:dyDescent="0.35"/>
    <row r="40313" customFormat="1" x14ac:dyDescent="0.35"/>
    <row r="40314" customFormat="1" x14ac:dyDescent="0.35"/>
    <row r="40315" customFormat="1" x14ac:dyDescent="0.35"/>
    <row r="40316" customFormat="1" x14ac:dyDescent="0.35"/>
    <row r="40317" customFormat="1" x14ac:dyDescent="0.35"/>
    <row r="40318" customFormat="1" x14ac:dyDescent="0.35"/>
    <row r="40319" customFormat="1" x14ac:dyDescent="0.35"/>
    <row r="40320" customFormat="1" x14ac:dyDescent="0.35"/>
    <row r="40321" customFormat="1" x14ac:dyDescent="0.35"/>
    <row r="40322" customFormat="1" x14ac:dyDescent="0.35"/>
    <row r="40323" customFormat="1" x14ac:dyDescent="0.35"/>
    <row r="40324" customFormat="1" x14ac:dyDescent="0.35"/>
    <row r="40325" customFormat="1" x14ac:dyDescent="0.35"/>
    <row r="40326" customFormat="1" x14ac:dyDescent="0.35"/>
    <row r="40327" customFormat="1" x14ac:dyDescent="0.35"/>
    <row r="40328" customFormat="1" x14ac:dyDescent="0.35"/>
    <row r="40329" customFormat="1" x14ac:dyDescent="0.35"/>
    <row r="40330" customFormat="1" x14ac:dyDescent="0.35"/>
    <row r="40331" customFormat="1" x14ac:dyDescent="0.35"/>
    <row r="40332" customFormat="1" x14ac:dyDescent="0.35"/>
    <row r="40333" customFormat="1" x14ac:dyDescent="0.35"/>
    <row r="40334" customFormat="1" x14ac:dyDescent="0.35"/>
    <row r="40335" customFormat="1" x14ac:dyDescent="0.35"/>
    <row r="40336" customFormat="1" x14ac:dyDescent="0.35"/>
    <row r="40337" customFormat="1" x14ac:dyDescent="0.35"/>
    <row r="40338" customFormat="1" x14ac:dyDescent="0.35"/>
    <row r="40339" customFormat="1" x14ac:dyDescent="0.35"/>
    <row r="40340" customFormat="1" x14ac:dyDescent="0.35"/>
    <row r="40341" customFormat="1" x14ac:dyDescent="0.35"/>
    <row r="40342" customFormat="1" x14ac:dyDescent="0.35"/>
    <row r="40343" customFormat="1" x14ac:dyDescent="0.35"/>
    <row r="40344" customFormat="1" x14ac:dyDescent="0.35"/>
    <row r="40345" customFormat="1" x14ac:dyDescent="0.35"/>
    <row r="40346" customFormat="1" x14ac:dyDescent="0.35"/>
    <row r="40347" customFormat="1" x14ac:dyDescent="0.35"/>
    <row r="40348" customFormat="1" x14ac:dyDescent="0.35"/>
    <row r="40349" customFormat="1" x14ac:dyDescent="0.35"/>
    <row r="40350" customFormat="1" x14ac:dyDescent="0.35"/>
    <row r="40351" customFormat="1" x14ac:dyDescent="0.35"/>
    <row r="40352" customFormat="1" x14ac:dyDescent="0.35"/>
    <row r="40353" customFormat="1" x14ac:dyDescent="0.35"/>
    <row r="40354" customFormat="1" x14ac:dyDescent="0.35"/>
    <row r="40355" customFormat="1" x14ac:dyDescent="0.35"/>
    <row r="40356" customFormat="1" x14ac:dyDescent="0.35"/>
    <row r="40357" customFormat="1" x14ac:dyDescent="0.35"/>
    <row r="40358" customFormat="1" x14ac:dyDescent="0.35"/>
    <row r="40359" customFormat="1" x14ac:dyDescent="0.35"/>
    <row r="40360" customFormat="1" x14ac:dyDescent="0.35"/>
    <row r="40361" customFormat="1" x14ac:dyDescent="0.35"/>
    <row r="40362" customFormat="1" x14ac:dyDescent="0.35"/>
    <row r="40363" customFormat="1" x14ac:dyDescent="0.35"/>
    <row r="40364" customFormat="1" x14ac:dyDescent="0.35"/>
    <row r="40365" customFormat="1" x14ac:dyDescent="0.35"/>
    <row r="40366" customFormat="1" x14ac:dyDescent="0.35"/>
    <row r="40367" customFormat="1" x14ac:dyDescent="0.35"/>
    <row r="40368" customFormat="1" x14ac:dyDescent="0.35"/>
    <row r="40369" customFormat="1" x14ac:dyDescent="0.35"/>
    <row r="40370" customFormat="1" x14ac:dyDescent="0.35"/>
    <row r="40371" customFormat="1" x14ac:dyDescent="0.35"/>
    <row r="40372" customFormat="1" x14ac:dyDescent="0.35"/>
    <row r="40373" customFormat="1" x14ac:dyDescent="0.35"/>
    <row r="40374" customFormat="1" x14ac:dyDescent="0.35"/>
    <row r="40375" customFormat="1" x14ac:dyDescent="0.35"/>
    <row r="40376" customFormat="1" x14ac:dyDescent="0.35"/>
    <row r="40377" customFormat="1" x14ac:dyDescent="0.35"/>
    <row r="40378" customFormat="1" x14ac:dyDescent="0.35"/>
    <row r="40379" customFormat="1" x14ac:dyDescent="0.35"/>
    <row r="40380" customFormat="1" x14ac:dyDescent="0.35"/>
    <row r="40381" customFormat="1" x14ac:dyDescent="0.35"/>
    <row r="40382" customFormat="1" x14ac:dyDescent="0.35"/>
    <row r="40383" customFormat="1" x14ac:dyDescent="0.35"/>
    <row r="40384" customFormat="1" x14ac:dyDescent="0.35"/>
    <row r="40385" customFormat="1" x14ac:dyDescent="0.35"/>
    <row r="40386" customFormat="1" x14ac:dyDescent="0.35"/>
    <row r="40387" customFormat="1" x14ac:dyDescent="0.35"/>
    <row r="40388" customFormat="1" x14ac:dyDescent="0.35"/>
    <row r="40389" customFormat="1" x14ac:dyDescent="0.35"/>
    <row r="40390" customFormat="1" x14ac:dyDescent="0.35"/>
    <row r="40391" customFormat="1" x14ac:dyDescent="0.35"/>
    <row r="40392" customFormat="1" x14ac:dyDescent="0.35"/>
    <row r="40393" customFormat="1" x14ac:dyDescent="0.35"/>
    <row r="40394" customFormat="1" x14ac:dyDescent="0.35"/>
    <row r="40395" customFormat="1" x14ac:dyDescent="0.35"/>
    <row r="40396" customFormat="1" x14ac:dyDescent="0.35"/>
    <row r="40397" customFormat="1" x14ac:dyDescent="0.35"/>
    <row r="40398" customFormat="1" x14ac:dyDescent="0.35"/>
    <row r="40399" customFormat="1" x14ac:dyDescent="0.35"/>
    <row r="40400" customFormat="1" x14ac:dyDescent="0.35"/>
    <row r="40401" customFormat="1" x14ac:dyDescent="0.35"/>
    <row r="40402" customFormat="1" x14ac:dyDescent="0.35"/>
    <row r="40403" customFormat="1" x14ac:dyDescent="0.35"/>
    <row r="40404" customFormat="1" x14ac:dyDescent="0.35"/>
    <row r="40405" customFormat="1" x14ac:dyDescent="0.35"/>
    <row r="40406" customFormat="1" x14ac:dyDescent="0.35"/>
    <row r="40407" customFormat="1" x14ac:dyDescent="0.35"/>
    <row r="40408" customFormat="1" x14ac:dyDescent="0.35"/>
    <row r="40409" customFormat="1" x14ac:dyDescent="0.35"/>
    <row r="40410" customFormat="1" x14ac:dyDescent="0.35"/>
    <row r="40411" customFormat="1" x14ac:dyDescent="0.35"/>
    <row r="40412" customFormat="1" x14ac:dyDescent="0.35"/>
    <row r="40413" customFormat="1" x14ac:dyDescent="0.35"/>
    <row r="40414" customFormat="1" x14ac:dyDescent="0.35"/>
    <row r="40415" customFormat="1" x14ac:dyDescent="0.35"/>
    <row r="40416" customFormat="1" x14ac:dyDescent="0.35"/>
    <row r="40417" customFormat="1" x14ac:dyDescent="0.35"/>
    <row r="40418" customFormat="1" x14ac:dyDescent="0.35"/>
    <row r="40419" customFormat="1" x14ac:dyDescent="0.35"/>
    <row r="40420" customFormat="1" x14ac:dyDescent="0.35"/>
    <row r="40421" customFormat="1" x14ac:dyDescent="0.35"/>
    <row r="40422" customFormat="1" x14ac:dyDescent="0.35"/>
    <row r="40423" customFormat="1" x14ac:dyDescent="0.35"/>
    <row r="40424" customFormat="1" x14ac:dyDescent="0.35"/>
    <row r="40425" customFormat="1" x14ac:dyDescent="0.35"/>
    <row r="40426" customFormat="1" x14ac:dyDescent="0.35"/>
    <row r="40427" customFormat="1" x14ac:dyDescent="0.35"/>
    <row r="40428" customFormat="1" x14ac:dyDescent="0.35"/>
    <row r="40429" customFormat="1" x14ac:dyDescent="0.35"/>
    <row r="40430" customFormat="1" x14ac:dyDescent="0.35"/>
    <row r="40431" customFormat="1" x14ac:dyDescent="0.35"/>
    <row r="40432" customFormat="1" x14ac:dyDescent="0.35"/>
    <row r="40433" customFormat="1" x14ac:dyDescent="0.35"/>
    <row r="40434" customFormat="1" x14ac:dyDescent="0.35"/>
    <row r="40435" customFormat="1" x14ac:dyDescent="0.35"/>
    <row r="40436" customFormat="1" x14ac:dyDescent="0.35"/>
    <row r="40437" customFormat="1" x14ac:dyDescent="0.35"/>
    <row r="40438" customFormat="1" x14ac:dyDescent="0.35"/>
    <row r="40439" customFormat="1" x14ac:dyDescent="0.35"/>
    <row r="40440" customFormat="1" x14ac:dyDescent="0.35"/>
    <row r="40441" customFormat="1" x14ac:dyDescent="0.35"/>
    <row r="40442" customFormat="1" x14ac:dyDescent="0.35"/>
    <row r="40443" customFormat="1" x14ac:dyDescent="0.35"/>
    <row r="40444" customFormat="1" x14ac:dyDescent="0.35"/>
    <row r="40445" customFormat="1" x14ac:dyDescent="0.35"/>
    <row r="40446" customFormat="1" x14ac:dyDescent="0.35"/>
    <row r="40447" customFormat="1" x14ac:dyDescent="0.35"/>
    <row r="40448" customFormat="1" x14ac:dyDescent="0.35"/>
    <row r="40449" customFormat="1" x14ac:dyDescent="0.35"/>
    <row r="40450" customFormat="1" x14ac:dyDescent="0.35"/>
    <row r="40451" customFormat="1" x14ac:dyDescent="0.35"/>
    <row r="40452" customFormat="1" x14ac:dyDescent="0.35"/>
    <row r="40453" customFormat="1" x14ac:dyDescent="0.35"/>
    <row r="40454" customFormat="1" x14ac:dyDescent="0.35"/>
    <row r="40455" customFormat="1" x14ac:dyDescent="0.35"/>
    <row r="40456" customFormat="1" x14ac:dyDescent="0.35"/>
    <row r="40457" customFormat="1" x14ac:dyDescent="0.35"/>
    <row r="40458" customFormat="1" x14ac:dyDescent="0.35"/>
    <row r="40459" customFormat="1" x14ac:dyDescent="0.35"/>
    <row r="40460" customFormat="1" x14ac:dyDescent="0.35"/>
    <row r="40461" customFormat="1" x14ac:dyDescent="0.35"/>
    <row r="40462" customFormat="1" x14ac:dyDescent="0.35"/>
    <row r="40463" customFormat="1" x14ac:dyDescent="0.35"/>
    <row r="40464" customFormat="1" x14ac:dyDescent="0.35"/>
    <row r="40465" customFormat="1" x14ac:dyDescent="0.35"/>
    <row r="40466" customFormat="1" x14ac:dyDescent="0.35"/>
    <row r="40467" customFormat="1" x14ac:dyDescent="0.35"/>
    <row r="40468" customFormat="1" x14ac:dyDescent="0.35"/>
    <row r="40469" customFormat="1" x14ac:dyDescent="0.35"/>
    <row r="40470" customFormat="1" x14ac:dyDescent="0.35"/>
    <row r="40471" customFormat="1" x14ac:dyDescent="0.35"/>
    <row r="40472" customFormat="1" x14ac:dyDescent="0.35"/>
    <row r="40473" customFormat="1" x14ac:dyDescent="0.35"/>
    <row r="40474" customFormat="1" x14ac:dyDescent="0.35"/>
    <row r="40475" customFormat="1" x14ac:dyDescent="0.35"/>
    <row r="40476" customFormat="1" x14ac:dyDescent="0.35"/>
    <row r="40477" customFormat="1" x14ac:dyDescent="0.35"/>
    <row r="40478" customFormat="1" x14ac:dyDescent="0.35"/>
    <row r="40479" customFormat="1" x14ac:dyDescent="0.35"/>
    <row r="40480" customFormat="1" x14ac:dyDescent="0.35"/>
    <row r="40481" customFormat="1" x14ac:dyDescent="0.35"/>
    <row r="40482" customFormat="1" x14ac:dyDescent="0.35"/>
    <row r="40483" customFormat="1" x14ac:dyDescent="0.35"/>
    <row r="40484" customFormat="1" x14ac:dyDescent="0.35"/>
    <row r="40485" customFormat="1" x14ac:dyDescent="0.35"/>
    <row r="40486" customFormat="1" x14ac:dyDescent="0.35"/>
    <row r="40487" customFormat="1" x14ac:dyDescent="0.35"/>
    <row r="40488" customFormat="1" x14ac:dyDescent="0.35"/>
    <row r="40489" customFormat="1" x14ac:dyDescent="0.35"/>
    <row r="40490" customFormat="1" x14ac:dyDescent="0.35"/>
    <row r="40491" customFormat="1" x14ac:dyDescent="0.35"/>
    <row r="40492" customFormat="1" x14ac:dyDescent="0.35"/>
    <row r="40493" customFormat="1" x14ac:dyDescent="0.35"/>
    <row r="40494" customFormat="1" x14ac:dyDescent="0.35"/>
    <row r="40495" customFormat="1" x14ac:dyDescent="0.35"/>
    <row r="40496" customFormat="1" x14ac:dyDescent="0.35"/>
    <row r="40497" customFormat="1" x14ac:dyDescent="0.35"/>
    <row r="40498" customFormat="1" x14ac:dyDescent="0.35"/>
    <row r="40499" customFormat="1" x14ac:dyDescent="0.35"/>
    <row r="40500" customFormat="1" x14ac:dyDescent="0.35"/>
    <row r="40501" customFormat="1" x14ac:dyDescent="0.35"/>
    <row r="40502" customFormat="1" x14ac:dyDescent="0.35"/>
    <row r="40503" customFormat="1" x14ac:dyDescent="0.35"/>
    <row r="40504" customFormat="1" x14ac:dyDescent="0.35"/>
    <row r="40505" customFormat="1" x14ac:dyDescent="0.35"/>
    <row r="40506" customFormat="1" x14ac:dyDescent="0.35"/>
    <row r="40507" customFormat="1" x14ac:dyDescent="0.35"/>
    <row r="40508" customFormat="1" x14ac:dyDescent="0.35"/>
    <row r="40509" customFormat="1" x14ac:dyDescent="0.35"/>
    <row r="40510" customFormat="1" x14ac:dyDescent="0.35"/>
    <row r="40511" customFormat="1" x14ac:dyDescent="0.35"/>
    <row r="40512" customFormat="1" x14ac:dyDescent="0.35"/>
    <row r="40513" customFormat="1" x14ac:dyDescent="0.35"/>
    <row r="40514" customFormat="1" x14ac:dyDescent="0.35"/>
    <row r="40515" customFormat="1" x14ac:dyDescent="0.35"/>
    <row r="40516" customFormat="1" x14ac:dyDescent="0.35"/>
    <row r="40517" customFormat="1" x14ac:dyDescent="0.35"/>
    <row r="40518" customFormat="1" x14ac:dyDescent="0.35"/>
    <row r="40519" customFormat="1" x14ac:dyDescent="0.35"/>
    <row r="40520" customFormat="1" x14ac:dyDescent="0.35"/>
    <row r="40521" customFormat="1" x14ac:dyDescent="0.35"/>
    <row r="40522" customFormat="1" x14ac:dyDescent="0.35"/>
    <row r="40523" customFormat="1" x14ac:dyDescent="0.35"/>
    <row r="40524" customFormat="1" x14ac:dyDescent="0.35"/>
    <row r="40525" customFormat="1" x14ac:dyDescent="0.35"/>
    <row r="40526" customFormat="1" x14ac:dyDescent="0.35"/>
    <row r="40527" customFormat="1" x14ac:dyDescent="0.35"/>
    <row r="40528" customFormat="1" x14ac:dyDescent="0.35"/>
    <row r="40529" customFormat="1" x14ac:dyDescent="0.35"/>
    <row r="40530" customFormat="1" x14ac:dyDescent="0.35"/>
    <row r="40531" customFormat="1" x14ac:dyDescent="0.35"/>
    <row r="40532" customFormat="1" x14ac:dyDescent="0.35"/>
    <row r="40533" customFormat="1" x14ac:dyDescent="0.35"/>
    <row r="40534" customFormat="1" x14ac:dyDescent="0.35"/>
    <row r="40535" customFormat="1" x14ac:dyDescent="0.35"/>
    <row r="40536" customFormat="1" x14ac:dyDescent="0.35"/>
    <row r="40537" customFormat="1" x14ac:dyDescent="0.35"/>
    <row r="40538" customFormat="1" x14ac:dyDescent="0.35"/>
    <row r="40539" customFormat="1" x14ac:dyDescent="0.35"/>
    <row r="40540" customFormat="1" x14ac:dyDescent="0.35"/>
    <row r="40541" customFormat="1" x14ac:dyDescent="0.35"/>
    <row r="40542" customFormat="1" x14ac:dyDescent="0.35"/>
    <row r="40543" customFormat="1" x14ac:dyDescent="0.35"/>
    <row r="40544" customFormat="1" x14ac:dyDescent="0.35"/>
    <row r="40545" customFormat="1" x14ac:dyDescent="0.35"/>
    <row r="40546" customFormat="1" x14ac:dyDescent="0.35"/>
    <row r="40547" customFormat="1" x14ac:dyDescent="0.35"/>
    <row r="40548" customFormat="1" x14ac:dyDescent="0.35"/>
    <row r="40549" customFormat="1" x14ac:dyDescent="0.35"/>
    <row r="40550" customFormat="1" x14ac:dyDescent="0.35"/>
    <row r="40551" customFormat="1" x14ac:dyDescent="0.35"/>
    <row r="40552" customFormat="1" x14ac:dyDescent="0.35"/>
    <row r="40553" customFormat="1" x14ac:dyDescent="0.35"/>
    <row r="40554" customFormat="1" x14ac:dyDescent="0.35"/>
    <row r="40555" customFormat="1" x14ac:dyDescent="0.35"/>
    <row r="40556" customFormat="1" x14ac:dyDescent="0.35"/>
    <row r="40557" customFormat="1" x14ac:dyDescent="0.35"/>
    <row r="40558" customFormat="1" x14ac:dyDescent="0.35"/>
    <row r="40559" customFormat="1" x14ac:dyDescent="0.35"/>
    <row r="40560" customFormat="1" x14ac:dyDescent="0.35"/>
    <row r="40561" customFormat="1" x14ac:dyDescent="0.35"/>
    <row r="40562" customFormat="1" x14ac:dyDescent="0.35"/>
    <row r="40563" customFormat="1" x14ac:dyDescent="0.35"/>
    <row r="40564" customFormat="1" x14ac:dyDescent="0.35"/>
    <row r="40565" customFormat="1" x14ac:dyDescent="0.35"/>
    <row r="40566" customFormat="1" x14ac:dyDescent="0.35"/>
    <row r="40567" customFormat="1" x14ac:dyDescent="0.35"/>
    <row r="40568" customFormat="1" x14ac:dyDescent="0.35"/>
    <row r="40569" customFormat="1" x14ac:dyDescent="0.35"/>
    <row r="40570" customFormat="1" x14ac:dyDescent="0.35"/>
    <row r="40571" customFormat="1" x14ac:dyDescent="0.35"/>
    <row r="40572" customFormat="1" x14ac:dyDescent="0.35"/>
    <row r="40573" customFormat="1" x14ac:dyDescent="0.35"/>
    <row r="40574" customFormat="1" x14ac:dyDescent="0.35"/>
    <row r="40575" customFormat="1" x14ac:dyDescent="0.35"/>
    <row r="40576" customFormat="1" x14ac:dyDescent="0.35"/>
    <row r="40577" customFormat="1" x14ac:dyDescent="0.35"/>
    <row r="40578" customFormat="1" x14ac:dyDescent="0.35"/>
    <row r="40579" customFormat="1" x14ac:dyDescent="0.35"/>
    <row r="40580" customFormat="1" x14ac:dyDescent="0.35"/>
    <row r="40581" customFormat="1" x14ac:dyDescent="0.35"/>
    <row r="40582" customFormat="1" x14ac:dyDescent="0.35"/>
    <row r="40583" customFormat="1" x14ac:dyDescent="0.35"/>
    <row r="40584" customFormat="1" x14ac:dyDescent="0.35"/>
    <row r="40585" customFormat="1" x14ac:dyDescent="0.35"/>
    <row r="40586" customFormat="1" x14ac:dyDescent="0.35"/>
    <row r="40587" customFormat="1" x14ac:dyDescent="0.35"/>
    <row r="40588" customFormat="1" x14ac:dyDescent="0.35"/>
    <row r="40589" customFormat="1" x14ac:dyDescent="0.35"/>
    <row r="40590" customFormat="1" x14ac:dyDescent="0.35"/>
    <row r="40591" customFormat="1" x14ac:dyDescent="0.35"/>
    <row r="40592" customFormat="1" x14ac:dyDescent="0.35"/>
    <row r="40593" customFormat="1" x14ac:dyDescent="0.35"/>
    <row r="40594" customFormat="1" x14ac:dyDescent="0.35"/>
    <row r="40595" customFormat="1" x14ac:dyDescent="0.35"/>
    <row r="40596" customFormat="1" x14ac:dyDescent="0.35"/>
    <row r="40597" customFormat="1" x14ac:dyDescent="0.35"/>
    <row r="40598" customFormat="1" x14ac:dyDescent="0.35"/>
    <row r="40599" customFormat="1" x14ac:dyDescent="0.35"/>
    <row r="40600" customFormat="1" x14ac:dyDescent="0.35"/>
    <row r="40601" customFormat="1" x14ac:dyDescent="0.35"/>
    <row r="40602" customFormat="1" x14ac:dyDescent="0.35"/>
    <row r="40603" customFormat="1" x14ac:dyDescent="0.35"/>
    <row r="40604" customFormat="1" x14ac:dyDescent="0.35"/>
    <row r="40605" customFormat="1" x14ac:dyDescent="0.35"/>
    <row r="40606" customFormat="1" x14ac:dyDescent="0.35"/>
    <row r="40607" customFormat="1" x14ac:dyDescent="0.35"/>
    <row r="40608" customFormat="1" x14ac:dyDescent="0.35"/>
    <row r="40609" customFormat="1" x14ac:dyDescent="0.35"/>
    <row r="40610" customFormat="1" x14ac:dyDescent="0.35"/>
    <row r="40611" customFormat="1" x14ac:dyDescent="0.35"/>
    <row r="40612" customFormat="1" x14ac:dyDescent="0.35"/>
    <row r="40613" customFormat="1" x14ac:dyDescent="0.35"/>
    <row r="40614" customFormat="1" x14ac:dyDescent="0.35"/>
    <row r="40615" customFormat="1" x14ac:dyDescent="0.35"/>
    <row r="40616" customFormat="1" x14ac:dyDescent="0.35"/>
    <row r="40617" customFormat="1" x14ac:dyDescent="0.35"/>
    <row r="40618" customFormat="1" x14ac:dyDescent="0.35"/>
    <row r="40619" customFormat="1" x14ac:dyDescent="0.35"/>
    <row r="40620" customFormat="1" x14ac:dyDescent="0.35"/>
    <row r="40621" customFormat="1" x14ac:dyDescent="0.35"/>
    <row r="40622" customFormat="1" x14ac:dyDescent="0.35"/>
    <row r="40623" customFormat="1" x14ac:dyDescent="0.35"/>
    <row r="40624" customFormat="1" x14ac:dyDescent="0.35"/>
    <row r="40625" customFormat="1" x14ac:dyDescent="0.35"/>
    <row r="40626" customFormat="1" x14ac:dyDescent="0.35"/>
    <row r="40627" customFormat="1" x14ac:dyDescent="0.35"/>
    <row r="40628" customFormat="1" x14ac:dyDescent="0.35"/>
    <row r="40629" customFormat="1" x14ac:dyDescent="0.35"/>
    <row r="40630" customFormat="1" x14ac:dyDescent="0.35"/>
    <row r="40631" customFormat="1" x14ac:dyDescent="0.35"/>
    <row r="40632" customFormat="1" x14ac:dyDescent="0.35"/>
    <row r="40633" customFormat="1" x14ac:dyDescent="0.35"/>
    <row r="40634" customFormat="1" x14ac:dyDescent="0.35"/>
    <row r="40635" customFormat="1" x14ac:dyDescent="0.35"/>
    <row r="40636" customFormat="1" x14ac:dyDescent="0.35"/>
    <row r="40637" customFormat="1" x14ac:dyDescent="0.35"/>
    <row r="40638" customFormat="1" x14ac:dyDescent="0.35"/>
    <row r="40639" customFormat="1" x14ac:dyDescent="0.35"/>
    <row r="40640" customFormat="1" x14ac:dyDescent="0.35"/>
    <row r="40641" customFormat="1" x14ac:dyDescent="0.35"/>
    <row r="40642" customFormat="1" x14ac:dyDescent="0.35"/>
    <row r="40643" customFormat="1" x14ac:dyDescent="0.35"/>
    <row r="40644" customFormat="1" x14ac:dyDescent="0.35"/>
    <row r="40645" customFormat="1" x14ac:dyDescent="0.35"/>
    <row r="40646" customFormat="1" x14ac:dyDescent="0.35"/>
    <row r="40647" customFormat="1" x14ac:dyDescent="0.35"/>
    <row r="40648" customFormat="1" x14ac:dyDescent="0.35"/>
    <row r="40649" customFormat="1" x14ac:dyDescent="0.35"/>
    <row r="40650" customFormat="1" x14ac:dyDescent="0.35"/>
    <row r="40651" customFormat="1" x14ac:dyDescent="0.35"/>
    <row r="40652" customFormat="1" x14ac:dyDescent="0.35"/>
    <row r="40653" customFormat="1" x14ac:dyDescent="0.35"/>
    <row r="40654" customFormat="1" x14ac:dyDescent="0.35"/>
    <row r="40655" customFormat="1" x14ac:dyDescent="0.35"/>
    <row r="40656" customFormat="1" x14ac:dyDescent="0.35"/>
    <row r="40657" customFormat="1" x14ac:dyDescent="0.35"/>
    <row r="40658" customFormat="1" x14ac:dyDescent="0.35"/>
    <row r="40659" customFormat="1" x14ac:dyDescent="0.35"/>
    <row r="40660" customFormat="1" x14ac:dyDescent="0.35"/>
    <row r="40661" customFormat="1" x14ac:dyDescent="0.35"/>
    <row r="40662" customFormat="1" x14ac:dyDescent="0.35"/>
    <row r="40663" customFormat="1" x14ac:dyDescent="0.35"/>
    <row r="40664" customFormat="1" x14ac:dyDescent="0.35"/>
    <row r="40665" customFormat="1" x14ac:dyDescent="0.35"/>
    <row r="40666" customFormat="1" x14ac:dyDescent="0.35"/>
    <row r="40667" customFormat="1" x14ac:dyDescent="0.35"/>
    <row r="40668" customFormat="1" x14ac:dyDescent="0.35"/>
    <row r="40669" customFormat="1" x14ac:dyDescent="0.35"/>
    <row r="40670" customFormat="1" x14ac:dyDescent="0.35"/>
    <row r="40671" customFormat="1" x14ac:dyDescent="0.35"/>
    <row r="40672" customFormat="1" x14ac:dyDescent="0.35"/>
    <row r="40673" customFormat="1" x14ac:dyDescent="0.35"/>
    <row r="40674" customFormat="1" x14ac:dyDescent="0.35"/>
    <row r="40675" customFormat="1" x14ac:dyDescent="0.35"/>
    <row r="40676" customFormat="1" x14ac:dyDescent="0.35"/>
    <row r="40677" customFormat="1" x14ac:dyDescent="0.35"/>
    <row r="40678" customFormat="1" x14ac:dyDescent="0.35"/>
    <row r="40679" customFormat="1" x14ac:dyDescent="0.35"/>
    <row r="40680" customFormat="1" x14ac:dyDescent="0.35"/>
    <row r="40681" customFormat="1" x14ac:dyDescent="0.35"/>
    <row r="40682" customFormat="1" x14ac:dyDescent="0.35"/>
    <row r="40683" customFormat="1" x14ac:dyDescent="0.35"/>
    <row r="40684" customFormat="1" x14ac:dyDescent="0.35"/>
    <row r="40685" customFormat="1" x14ac:dyDescent="0.35"/>
    <row r="40686" customFormat="1" x14ac:dyDescent="0.35"/>
    <row r="40687" customFormat="1" x14ac:dyDescent="0.35"/>
    <row r="40688" customFormat="1" x14ac:dyDescent="0.35"/>
    <row r="40689" customFormat="1" x14ac:dyDescent="0.35"/>
    <row r="40690" customFormat="1" x14ac:dyDescent="0.35"/>
    <row r="40691" customFormat="1" x14ac:dyDescent="0.35"/>
    <row r="40692" customFormat="1" x14ac:dyDescent="0.35"/>
    <row r="40693" customFormat="1" x14ac:dyDescent="0.35"/>
    <row r="40694" customFormat="1" x14ac:dyDescent="0.35"/>
    <row r="40695" customFormat="1" x14ac:dyDescent="0.35"/>
    <row r="40696" customFormat="1" x14ac:dyDescent="0.35"/>
    <row r="40697" customFormat="1" x14ac:dyDescent="0.35"/>
    <row r="40698" customFormat="1" x14ac:dyDescent="0.35"/>
    <row r="40699" customFormat="1" x14ac:dyDescent="0.35"/>
    <row r="40700" customFormat="1" x14ac:dyDescent="0.35"/>
    <row r="40701" customFormat="1" x14ac:dyDescent="0.35"/>
    <row r="40702" customFormat="1" x14ac:dyDescent="0.35"/>
    <row r="40703" customFormat="1" x14ac:dyDescent="0.35"/>
    <row r="40704" customFormat="1" x14ac:dyDescent="0.35"/>
    <row r="40705" customFormat="1" x14ac:dyDescent="0.35"/>
    <row r="40706" customFormat="1" x14ac:dyDescent="0.35"/>
    <row r="40707" customFormat="1" x14ac:dyDescent="0.35"/>
    <row r="40708" customFormat="1" x14ac:dyDescent="0.35"/>
    <row r="40709" customFormat="1" x14ac:dyDescent="0.35"/>
    <row r="40710" customFormat="1" x14ac:dyDescent="0.35"/>
    <row r="40711" customFormat="1" x14ac:dyDescent="0.35"/>
    <row r="40712" customFormat="1" x14ac:dyDescent="0.35"/>
    <row r="40713" customFormat="1" x14ac:dyDescent="0.35"/>
    <row r="40714" customFormat="1" x14ac:dyDescent="0.35"/>
    <row r="40715" customFormat="1" x14ac:dyDescent="0.35"/>
    <row r="40716" customFormat="1" x14ac:dyDescent="0.35"/>
    <row r="40717" customFormat="1" x14ac:dyDescent="0.35"/>
    <row r="40718" customFormat="1" x14ac:dyDescent="0.35"/>
    <row r="40719" customFormat="1" x14ac:dyDescent="0.35"/>
    <row r="40720" customFormat="1" x14ac:dyDescent="0.35"/>
    <row r="40721" customFormat="1" x14ac:dyDescent="0.35"/>
    <row r="40722" customFormat="1" x14ac:dyDescent="0.35"/>
    <row r="40723" customFormat="1" x14ac:dyDescent="0.35"/>
    <row r="40724" customFormat="1" x14ac:dyDescent="0.35"/>
    <row r="40725" customFormat="1" x14ac:dyDescent="0.35"/>
    <row r="40726" customFormat="1" x14ac:dyDescent="0.35"/>
    <row r="40727" customFormat="1" x14ac:dyDescent="0.35"/>
    <row r="40728" customFormat="1" x14ac:dyDescent="0.35"/>
    <row r="40729" customFormat="1" x14ac:dyDescent="0.35"/>
    <row r="40730" customFormat="1" x14ac:dyDescent="0.35"/>
    <row r="40731" customFormat="1" x14ac:dyDescent="0.35"/>
    <row r="40732" customFormat="1" x14ac:dyDescent="0.35"/>
    <row r="40733" customFormat="1" x14ac:dyDescent="0.35"/>
    <row r="40734" customFormat="1" x14ac:dyDescent="0.35"/>
    <row r="40735" customFormat="1" x14ac:dyDescent="0.35"/>
    <row r="40736" customFormat="1" x14ac:dyDescent="0.35"/>
    <row r="40737" customFormat="1" x14ac:dyDescent="0.35"/>
    <row r="40738" customFormat="1" x14ac:dyDescent="0.35"/>
    <row r="40739" customFormat="1" x14ac:dyDescent="0.35"/>
    <row r="40740" customFormat="1" x14ac:dyDescent="0.35"/>
    <row r="40741" customFormat="1" x14ac:dyDescent="0.35"/>
    <row r="40742" customFormat="1" x14ac:dyDescent="0.35"/>
    <row r="40743" customFormat="1" x14ac:dyDescent="0.35"/>
    <row r="40744" customFormat="1" x14ac:dyDescent="0.35"/>
    <row r="40745" customFormat="1" x14ac:dyDescent="0.35"/>
    <row r="40746" customFormat="1" x14ac:dyDescent="0.35"/>
    <row r="40747" customFormat="1" x14ac:dyDescent="0.35"/>
    <row r="40748" customFormat="1" x14ac:dyDescent="0.35"/>
    <row r="40749" customFormat="1" x14ac:dyDescent="0.35"/>
    <row r="40750" customFormat="1" x14ac:dyDescent="0.35"/>
    <row r="40751" customFormat="1" x14ac:dyDescent="0.35"/>
    <row r="40752" customFormat="1" x14ac:dyDescent="0.35"/>
    <row r="40753" customFormat="1" x14ac:dyDescent="0.35"/>
    <row r="40754" customFormat="1" x14ac:dyDescent="0.35"/>
    <row r="40755" customFormat="1" x14ac:dyDescent="0.35"/>
    <row r="40756" customFormat="1" x14ac:dyDescent="0.35"/>
    <row r="40757" customFormat="1" x14ac:dyDescent="0.35"/>
    <row r="40758" customFormat="1" x14ac:dyDescent="0.35"/>
    <row r="40759" customFormat="1" x14ac:dyDescent="0.35"/>
    <row r="40760" customFormat="1" x14ac:dyDescent="0.35"/>
    <row r="40761" customFormat="1" x14ac:dyDescent="0.35"/>
    <row r="40762" customFormat="1" x14ac:dyDescent="0.35"/>
    <row r="40763" customFormat="1" x14ac:dyDescent="0.35"/>
    <row r="40764" customFormat="1" x14ac:dyDescent="0.35"/>
    <row r="40765" customFormat="1" x14ac:dyDescent="0.35"/>
    <row r="40766" customFormat="1" x14ac:dyDescent="0.35"/>
    <row r="40767" customFormat="1" x14ac:dyDescent="0.35"/>
    <row r="40768" customFormat="1" x14ac:dyDescent="0.35"/>
    <row r="40769" customFormat="1" x14ac:dyDescent="0.35"/>
    <row r="40770" customFormat="1" x14ac:dyDescent="0.35"/>
    <row r="40771" customFormat="1" x14ac:dyDescent="0.35"/>
    <row r="40772" customFormat="1" x14ac:dyDescent="0.35"/>
    <row r="40773" customFormat="1" x14ac:dyDescent="0.35"/>
    <row r="40774" customFormat="1" x14ac:dyDescent="0.35"/>
    <row r="40775" customFormat="1" x14ac:dyDescent="0.35"/>
    <row r="40776" customFormat="1" x14ac:dyDescent="0.35"/>
    <row r="40777" customFormat="1" x14ac:dyDescent="0.35"/>
    <row r="40778" customFormat="1" x14ac:dyDescent="0.35"/>
    <row r="40779" customFormat="1" x14ac:dyDescent="0.35"/>
    <row r="40780" customFormat="1" x14ac:dyDescent="0.35"/>
    <row r="40781" customFormat="1" x14ac:dyDescent="0.35"/>
    <row r="40782" customFormat="1" x14ac:dyDescent="0.35"/>
    <row r="40783" customFormat="1" x14ac:dyDescent="0.35"/>
    <row r="40784" customFormat="1" x14ac:dyDescent="0.35"/>
    <row r="40785" customFormat="1" x14ac:dyDescent="0.35"/>
    <row r="40786" customFormat="1" x14ac:dyDescent="0.35"/>
    <row r="40787" customFormat="1" x14ac:dyDescent="0.35"/>
    <row r="40788" customFormat="1" x14ac:dyDescent="0.35"/>
    <row r="40789" customFormat="1" x14ac:dyDescent="0.35"/>
    <row r="40790" customFormat="1" x14ac:dyDescent="0.35"/>
    <row r="40791" customFormat="1" x14ac:dyDescent="0.35"/>
    <row r="40792" customFormat="1" x14ac:dyDescent="0.35"/>
    <row r="40793" customFormat="1" x14ac:dyDescent="0.35"/>
    <row r="40794" customFormat="1" x14ac:dyDescent="0.35"/>
    <row r="40795" customFormat="1" x14ac:dyDescent="0.35"/>
    <row r="40796" customFormat="1" x14ac:dyDescent="0.35"/>
    <row r="40797" customFormat="1" x14ac:dyDescent="0.35"/>
    <row r="40798" customFormat="1" x14ac:dyDescent="0.35"/>
    <row r="40799" customFormat="1" x14ac:dyDescent="0.35"/>
    <row r="40800" customFormat="1" x14ac:dyDescent="0.35"/>
    <row r="40801" customFormat="1" x14ac:dyDescent="0.35"/>
    <row r="40802" customFormat="1" x14ac:dyDescent="0.35"/>
    <row r="40803" customFormat="1" x14ac:dyDescent="0.35"/>
    <row r="40804" customFormat="1" x14ac:dyDescent="0.35"/>
    <row r="40805" customFormat="1" x14ac:dyDescent="0.35"/>
    <row r="40806" customFormat="1" x14ac:dyDescent="0.35"/>
    <row r="40807" customFormat="1" x14ac:dyDescent="0.35"/>
    <row r="40808" customFormat="1" x14ac:dyDescent="0.35"/>
    <row r="40809" customFormat="1" x14ac:dyDescent="0.35"/>
    <row r="40810" customFormat="1" x14ac:dyDescent="0.35"/>
    <row r="40811" customFormat="1" x14ac:dyDescent="0.35"/>
    <row r="40812" customFormat="1" x14ac:dyDescent="0.35"/>
    <row r="40813" customFormat="1" x14ac:dyDescent="0.35"/>
    <row r="40814" customFormat="1" x14ac:dyDescent="0.35"/>
    <row r="40815" customFormat="1" x14ac:dyDescent="0.35"/>
    <row r="40816" customFormat="1" x14ac:dyDescent="0.35"/>
    <row r="40817" customFormat="1" x14ac:dyDescent="0.35"/>
    <row r="40818" customFormat="1" x14ac:dyDescent="0.35"/>
    <row r="40819" customFormat="1" x14ac:dyDescent="0.35"/>
    <row r="40820" customFormat="1" x14ac:dyDescent="0.35"/>
    <row r="40821" customFormat="1" x14ac:dyDescent="0.35"/>
    <row r="40822" customFormat="1" x14ac:dyDescent="0.35"/>
    <row r="40823" customFormat="1" x14ac:dyDescent="0.35"/>
    <row r="40824" customFormat="1" x14ac:dyDescent="0.35"/>
    <row r="40825" customFormat="1" x14ac:dyDescent="0.35"/>
    <row r="40826" customFormat="1" x14ac:dyDescent="0.35"/>
    <row r="40827" customFormat="1" x14ac:dyDescent="0.35"/>
    <row r="40828" customFormat="1" x14ac:dyDescent="0.35"/>
    <row r="40829" customFormat="1" x14ac:dyDescent="0.35"/>
    <row r="40830" customFormat="1" x14ac:dyDescent="0.35"/>
    <row r="40831" customFormat="1" x14ac:dyDescent="0.35"/>
    <row r="40832" customFormat="1" x14ac:dyDescent="0.35"/>
    <row r="40833" customFormat="1" x14ac:dyDescent="0.35"/>
    <row r="40834" customFormat="1" x14ac:dyDescent="0.35"/>
    <row r="40835" customFormat="1" x14ac:dyDescent="0.35"/>
    <row r="40836" customFormat="1" x14ac:dyDescent="0.35"/>
    <row r="40837" customFormat="1" x14ac:dyDescent="0.35"/>
    <row r="40838" customFormat="1" x14ac:dyDescent="0.35"/>
    <row r="40839" customFormat="1" x14ac:dyDescent="0.35"/>
    <row r="40840" customFormat="1" x14ac:dyDescent="0.35"/>
    <row r="40841" customFormat="1" x14ac:dyDescent="0.35"/>
    <row r="40842" customFormat="1" x14ac:dyDescent="0.35"/>
    <row r="40843" customFormat="1" x14ac:dyDescent="0.35"/>
    <row r="40844" customFormat="1" x14ac:dyDescent="0.35"/>
    <row r="40845" customFormat="1" x14ac:dyDescent="0.35"/>
    <row r="40846" customFormat="1" x14ac:dyDescent="0.35"/>
    <row r="40847" customFormat="1" x14ac:dyDescent="0.35"/>
    <row r="40848" customFormat="1" x14ac:dyDescent="0.35"/>
    <row r="40849" customFormat="1" x14ac:dyDescent="0.35"/>
    <row r="40850" customFormat="1" x14ac:dyDescent="0.35"/>
    <row r="40851" customFormat="1" x14ac:dyDescent="0.35"/>
    <row r="40852" customFormat="1" x14ac:dyDescent="0.35"/>
    <row r="40853" customFormat="1" x14ac:dyDescent="0.35"/>
    <row r="40854" customFormat="1" x14ac:dyDescent="0.35"/>
    <row r="40855" customFormat="1" x14ac:dyDescent="0.35"/>
    <row r="40856" customFormat="1" x14ac:dyDescent="0.35"/>
    <row r="40857" customFormat="1" x14ac:dyDescent="0.35"/>
    <row r="40858" customFormat="1" x14ac:dyDescent="0.35"/>
    <row r="40859" customFormat="1" x14ac:dyDescent="0.35"/>
    <row r="40860" customFormat="1" x14ac:dyDescent="0.35"/>
    <row r="40861" customFormat="1" x14ac:dyDescent="0.35"/>
    <row r="40862" customFormat="1" x14ac:dyDescent="0.35"/>
    <row r="40863" customFormat="1" x14ac:dyDescent="0.35"/>
    <row r="40864" customFormat="1" x14ac:dyDescent="0.35"/>
    <row r="40865" customFormat="1" x14ac:dyDescent="0.35"/>
    <row r="40866" customFormat="1" x14ac:dyDescent="0.35"/>
    <row r="40867" customFormat="1" x14ac:dyDescent="0.35"/>
    <row r="40868" customFormat="1" x14ac:dyDescent="0.35"/>
    <row r="40869" customFormat="1" x14ac:dyDescent="0.35"/>
    <row r="40870" customFormat="1" x14ac:dyDescent="0.35"/>
    <row r="40871" customFormat="1" x14ac:dyDescent="0.35"/>
    <row r="40872" customFormat="1" x14ac:dyDescent="0.35"/>
    <row r="40873" customFormat="1" x14ac:dyDescent="0.35"/>
    <row r="40874" customFormat="1" x14ac:dyDescent="0.35"/>
    <row r="40875" customFormat="1" x14ac:dyDescent="0.35"/>
    <row r="40876" customFormat="1" x14ac:dyDescent="0.35"/>
    <row r="40877" customFormat="1" x14ac:dyDescent="0.35"/>
    <row r="40878" customFormat="1" x14ac:dyDescent="0.35"/>
    <row r="40879" customFormat="1" x14ac:dyDescent="0.35"/>
    <row r="40880" customFormat="1" x14ac:dyDescent="0.35"/>
    <row r="40881" customFormat="1" x14ac:dyDescent="0.35"/>
    <row r="40882" customFormat="1" x14ac:dyDescent="0.35"/>
    <row r="40883" customFormat="1" x14ac:dyDescent="0.35"/>
    <row r="40884" customFormat="1" x14ac:dyDescent="0.35"/>
    <row r="40885" customFormat="1" x14ac:dyDescent="0.35"/>
    <row r="40886" customFormat="1" x14ac:dyDescent="0.35"/>
    <row r="40887" customFormat="1" x14ac:dyDescent="0.35"/>
    <row r="40888" customFormat="1" x14ac:dyDescent="0.35"/>
    <row r="40889" customFormat="1" x14ac:dyDescent="0.35"/>
    <row r="40890" customFormat="1" x14ac:dyDescent="0.35"/>
    <row r="40891" customFormat="1" x14ac:dyDescent="0.35"/>
    <row r="40892" customFormat="1" x14ac:dyDescent="0.35"/>
    <row r="40893" customFormat="1" x14ac:dyDescent="0.35"/>
    <row r="40894" customFormat="1" x14ac:dyDescent="0.35"/>
    <row r="40895" customFormat="1" x14ac:dyDescent="0.35"/>
    <row r="40896" customFormat="1" x14ac:dyDescent="0.35"/>
    <row r="40897" customFormat="1" x14ac:dyDescent="0.35"/>
    <row r="40898" customFormat="1" x14ac:dyDescent="0.35"/>
    <row r="40899" customFormat="1" x14ac:dyDescent="0.35"/>
    <row r="40900" customFormat="1" x14ac:dyDescent="0.35"/>
    <row r="40901" customFormat="1" x14ac:dyDescent="0.35"/>
    <row r="40902" customFormat="1" x14ac:dyDescent="0.35"/>
    <row r="40903" customFormat="1" x14ac:dyDescent="0.35"/>
    <row r="40904" customFormat="1" x14ac:dyDescent="0.35"/>
    <row r="40905" customFormat="1" x14ac:dyDescent="0.35"/>
    <row r="40906" customFormat="1" x14ac:dyDescent="0.35"/>
    <row r="40907" customFormat="1" x14ac:dyDescent="0.35"/>
    <row r="40908" customFormat="1" x14ac:dyDescent="0.35"/>
    <row r="40909" customFormat="1" x14ac:dyDescent="0.35"/>
    <row r="40910" customFormat="1" x14ac:dyDescent="0.35"/>
    <row r="40911" customFormat="1" x14ac:dyDescent="0.35"/>
    <row r="40912" customFormat="1" x14ac:dyDescent="0.35"/>
    <row r="40913" customFormat="1" x14ac:dyDescent="0.35"/>
    <row r="40914" customFormat="1" x14ac:dyDescent="0.35"/>
    <row r="40915" customFormat="1" x14ac:dyDescent="0.35"/>
    <row r="40916" customFormat="1" x14ac:dyDescent="0.35"/>
    <row r="40917" customFormat="1" x14ac:dyDescent="0.35"/>
    <row r="40918" customFormat="1" x14ac:dyDescent="0.35"/>
    <row r="40919" customFormat="1" x14ac:dyDescent="0.35"/>
    <row r="40920" customFormat="1" x14ac:dyDescent="0.35"/>
    <row r="40921" customFormat="1" x14ac:dyDescent="0.35"/>
    <row r="40922" customFormat="1" x14ac:dyDescent="0.35"/>
    <row r="40923" customFormat="1" x14ac:dyDescent="0.35"/>
    <row r="40924" customFormat="1" x14ac:dyDescent="0.35"/>
    <row r="40925" customFormat="1" x14ac:dyDescent="0.35"/>
    <row r="40926" customFormat="1" x14ac:dyDescent="0.35"/>
    <row r="40927" customFormat="1" x14ac:dyDescent="0.35"/>
    <row r="40928" customFormat="1" x14ac:dyDescent="0.35"/>
    <row r="40929" customFormat="1" x14ac:dyDescent="0.35"/>
    <row r="40930" customFormat="1" x14ac:dyDescent="0.35"/>
    <row r="40931" customFormat="1" x14ac:dyDescent="0.35"/>
    <row r="40932" customFormat="1" x14ac:dyDescent="0.35"/>
    <row r="40933" customFormat="1" x14ac:dyDescent="0.35"/>
    <row r="40934" customFormat="1" x14ac:dyDescent="0.35"/>
    <row r="40935" customFormat="1" x14ac:dyDescent="0.35"/>
    <row r="40936" customFormat="1" x14ac:dyDescent="0.35"/>
    <row r="40937" customFormat="1" x14ac:dyDescent="0.35"/>
    <row r="40938" customFormat="1" x14ac:dyDescent="0.35"/>
    <row r="40939" customFormat="1" x14ac:dyDescent="0.35"/>
    <row r="40940" customFormat="1" x14ac:dyDescent="0.35"/>
    <row r="40941" customFormat="1" x14ac:dyDescent="0.35"/>
    <row r="40942" customFormat="1" x14ac:dyDescent="0.35"/>
    <row r="40943" customFormat="1" x14ac:dyDescent="0.35"/>
    <row r="40944" customFormat="1" x14ac:dyDescent="0.35"/>
    <row r="40945" customFormat="1" x14ac:dyDescent="0.35"/>
    <row r="40946" customFormat="1" x14ac:dyDescent="0.35"/>
    <row r="40947" customFormat="1" x14ac:dyDescent="0.35"/>
    <row r="40948" customFormat="1" x14ac:dyDescent="0.35"/>
    <row r="40949" customFormat="1" x14ac:dyDescent="0.35"/>
    <row r="40950" customFormat="1" x14ac:dyDescent="0.35"/>
    <row r="40951" customFormat="1" x14ac:dyDescent="0.35"/>
    <row r="40952" customFormat="1" x14ac:dyDescent="0.35"/>
    <row r="40953" customFormat="1" x14ac:dyDescent="0.35"/>
    <row r="40954" customFormat="1" x14ac:dyDescent="0.35"/>
    <row r="40955" customFormat="1" x14ac:dyDescent="0.35"/>
    <row r="40956" customFormat="1" x14ac:dyDescent="0.35"/>
    <row r="40957" customFormat="1" x14ac:dyDescent="0.35"/>
    <row r="40958" customFormat="1" x14ac:dyDescent="0.35"/>
    <row r="40959" customFormat="1" x14ac:dyDescent="0.35"/>
    <row r="40960" customFormat="1" x14ac:dyDescent="0.35"/>
    <row r="40961" customFormat="1" x14ac:dyDescent="0.35"/>
    <row r="40962" customFormat="1" x14ac:dyDescent="0.35"/>
    <row r="40963" customFormat="1" x14ac:dyDescent="0.35"/>
    <row r="40964" customFormat="1" x14ac:dyDescent="0.35"/>
    <row r="40965" customFormat="1" x14ac:dyDescent="0.35"/>
    <row r="40966" customFormat="1" x14ac:dyDescent="0.35"/>
    <row r="40967" customFormat="1" x14ac:dyDescent="0.35"/>
    <row r="40968" customFormat="1" x14ac:dyDescent="0.35"/>
    <row r="40969" customFormat="1" x14ac:dyDescent="0.35"/>
    <row r="40970" customFormat="1" x14ac:dyDescent="0.35"/>
    <row r="40971" customFormat="1" x14ac:dyDescent="0.35"/>
    <row r="40972" customFormat="1" x14ac:dyDescent="0.35"/>
    <row r="40973" customFormat="1" x14ac:dyDescent="0.35"/>
    <row r="40974" customFormat="1" x14ac:dyDescent="0.35"/>
    <row r="40975" customFormat="1" x14ac:dyDescent="0.35"/>
    <row r="40976" customFormat="1" x14ac:dyDescent="0.35"/>
    <row r="40977" customFormat="1" x14ac:dyDescent="0.35"/>
    <row r="40978" customFormat="1" x14ac:dyDescent="0.35"/>
    <row r="40979" customFormat="1" x14ac:dyDescent="0.35"/>
    <row r="40980" customFormat="1" x14ac:dyDescent="0.35"/>
    <row r="40981" customFormat="1" x14ac:dyDescent="0.35"/>
    <row r="40982" customFormat="1" x14ac:dyDescent="0.35"/>
    <row r="40983" customFormat="1" x14ac:dyDescent="0.35"/>
    <row r="40984" customFormat="1" x14ac:dyDescent="0.35"/>
    <row r="40985" customFormat="1" x14ac:dyDescent="0.35"/>
    <row r="40986" customFormat="1" x14ac:dyDescent="0.35"/>
    <row r="40987" customFormat="1" x14ac:dyDescent="0.35"/>
    <row r="40988" customFormat="1" x14ac:dyDescent="0.35"/>
    <row r="40989" customFormat="1" x14ac:dyDescent="0.35"/>
    <row r="40990" customFormat="1" x14ac:dyDescent="0.35"/>
    <row r="40991" customFormat="1" x14ac:dyDescent="0.35"/>
    <row r="40992" customFormat="1" x14ac:dyDescent="0.35"/>
    <row r="40993" customFormat="1" x14ac:dyDescent="0.35"/>
    <row r="40994" customFormat="1" x14ac:dyDescent="0.35"/>
    <row r="40995" customFormat="1" x14ac:dyDescent="0.35"/>
    <row r="40996" customFormat="1" x14ac:dyDescent="0.35"/>
    <row r="40997" customFormat="1" x14ac:dyDescent="0.35"/>
    <row r="40998" customFormat="1" x14ac:dyDescent="0.35"/>
    <row r="40999" customFormat="1" x14ac:dyDescent="0.35"/>
    <row r="41000" customFormat="1" x14ac:dyDescent="0.35"/>
    <row r="41001" customFormat="1" x14ac:dyDescent="0.35"/>
    <row r="41002" customFormat="1" x14ac:dyDescent="0.35"/>
    <row r="41003" customFormat="1" x14ac:dyDescent="0.35"/>
    <row r="41004" customFormat="1" x14ac:dyDescent="0.35"/>
    <row r="41005" customFormat="1" x14ac:dyDescent="0.35"/>
    <row r="41006" customFormat="1" x14ac:dyDescent="0.35"/>
    <row r="41007" customFormat="1" x14ac:dyDescent="0.35"/>
    <row r="41008" customFormat="1" x14ac:dyDescent="0.35"/>
    <row r="41009" customFormat="1" x14ac:dyDescent="0.35"/>
    <row r="41010" customFormat="1" x14ac:dyDescent="0.35"/>
    <row r="41011" customFormat="1" x14ac:dyDescent="0.35"/>
    <row r="41012" customFormat="1" x14ac:dyDescent="0.35"/>
    <row r="41013" customFormat="1" x14ac:dyDescent="0.35"/>
    <row r="41014" customFormat="1" x14ac:dyDescent="0.35"/>
    <row r="41015" customFormat="1" x14ac:dyDescent="0.35"/>
    <row r="41016" customFormat="1" x14ac:dyDescent="0.35"/>
    <row r="41017" customFormat="1" x14ac:dyDescent="0.35"/>
    <row r="41018" customFormat="1" x14ac:dyDescent="0.35"/>
    <row r="41019" customFormat="1" x14ac:dyDescent="0.35"/>
    <row r="41020" customFormat="1" x14ac:dyDescent="0.35"/>
    <row r="41021" customFormat="1" x14ac:dyDescent="0.35"/>
    <row r="41022" customFormat="1" x14ac:dyDescent="0.35"/>
    <row r="41023" customFormat="1" x14ac:dyDescent="0.35"/>
    <row r="41024" customFormat="1" x14ac:dyDescent="0.35"/>
    <row r="41025" customFormat="1" x14ac:dyDescent="0.35"/>
    <row r="41026" customFormat="1" x14ac:dyDescent="0.35"/>
    <row r="41027" customFormat="1" x14ac:dyDescent="0.35"/>
    <row r="41028" customFormat="1" x14ac:dyDescent="0.35"/>
    <row r="41029" customFormat="1" x14ac:dyDescent="0.35"/>
    <row r="41030" customFormat="1" x14ac:dyDescent="0.35"/>
    <row r="41031" customFormat="1" x14ac:dyDescent="0.35"/>
    <row r="41032" customFormat="1" x14ac:dyDescent="0.35"/>
    <row r="41033" customFormat="1" x14ac:dyDescent="0.35"/>
    <row r="41034" customFormat="1" x14ac:dyDescent="0.35"/>
    <row r="41035" customFormat="1" x14ac:dyDescent="0.35"/>
    <row r="41036" customFormat="1" x14ac:dyDescent="0.35"/>
    <row r="41037" customFormat="1" x14ac:dyDescent="0.35"/>
    <row r="41038" customFormat="1" x14ac:dyDescent="0.35"/>
    <row r="41039" customFormat="1" x14ac:dyDescent="0.35"/>
    <row r="41040" customFormat="1" x14ac:dyDescent="0.35"/>
    <row r="41041" customFormat="1" x14ac:dyDescent="0.35"/>
    <row r="41042" customFormat="1" x14ac:dyDescent="0.35"/>
    <row r="41043" customFormat="1" x14ac:dyDescent="0.35"/>
    <row r="41044" customFormat="1" x14ac:dyDescent="0.35"/>
    <row r="41045" customFormat="1" x14ac:dyDescent="0.35"/>
    <row r="41046" customFormat="1" x14ac:dyDescent="0.35"/>
    <row r="41047" customFormat="1" x14ac:dyDescent="0.35"/>
    <row r="41048" customFormat="1" x14ac:dyDescent="0.35"/>
    <row r="41049" customFormat="1" x14ac:dyDescent="0.35"/>
    <row r="41050" customFormat="1" x14ac:dyDescent="0.35"/>
    <row r="41051" customFormat="1" x14ac:dyDescent="0.35"/>
    <row r="41052" customFormat="1" x14ac:dyDescent="0.35"/>
    <row r="41053" customFormat="1" x14ac:dyDescent="0.35"/>
    <row r="41054" customFormat="1" x14ac:dyDescent="0.35"/>
    <row r="41055" customFormat="1" x14ac:dyDescent="0.35"/>
    <row r="41056" customFormat="1" x14ac:dyDescent="0.35"/>
    <row r="41057" customFormat="1" x14ac:dyDescent="0.35"/>
    <row r="41058" customFormat="1" x14ac:dyDescent="0.35"/>
    <row r="41059" customFormat="1" x14ac:dyDescent="0.35"/>
    <row r="41060" customFormat="1" x14ac:dyDescent="0.35"/>
    <row r="41061" customFormat="1" x14ac:dyDescent="0.35"/>
    <row r="41062" customFormat="1" x14ac:dyDescent="0.35"/>
    <row r="41063" customFormat="1" x14ac:dyDescent="0.35"/>
    <row r="41064" customFormat="1" x14ac:dyDescent="0.35"/>
    <row r="41065" customFormat="1" x14ac:dyDescent="0.35"/>
    <row r="41066" customFormat="1" x14ac:dyDescent="0.35"/>
    <row r="41067" customFormat="1" x14ac:dyDescent="0.35"/>
    <row r="41068" customFormat="1" x14ac:dyDescent="0.35"/>
    <row r="41069" customFormat="1" x14ac:dyDescent="0.35"/>
    <row r="41070" customFormat="1" x14ac:dyDescent="0.35"/>
    <row r="41071" customFormat="1" x14ac:dyDescent="0.35"/>
    <row r="41072" customFormat="1" x14ac:dyDescent="0.35"/>
    <row r="41073" customFormat="1" x14ac:dyDescent="0.35"/>
    <row r="41074" customFormat="1" x14ac:dyDescent="0.35"/>
    <row r="41075" customFormat="1" x14ac:dyDescent="0.35"/>
    <row r="41076" customFormat="1" x14ac:dyDescent="0.35"/>
    <row r="41077" customFormat="1" x14ac:dyDescent="0.35"/>
    <row r="41078" customFormat="1" x14ac:dyDescent="0.35"/>
    <row r="41079" customFormat="1" x14ac:dyDescent="0.35"/>
    <row r="41080" customFormat="1" x14ac:dyDescent="0.35"/>
    <row r="41081" customFormat="1" x14ac:dyDescent="0.35"/>
    <row r="41082" customFormat="1" x14ac:dyDescent="0.35"/>
    <row r="41083" customFormat="1" x14ac:dyDescent="0.35"/>
    <row r="41084" customFormat="1" x14ac:dyDescent="0.35"/>
    <row r="41085" customFormat="1" x14ac:dyDescent="0.35"/>
    <row r="41086" customFormat="1" x14ac:dyDescent="0.35"/>
    <row r="41087" customFormat="1" x14ac:dyDescent="0.35"/>
    <row r="41088" customFormat="1" x14ac:dyDescent="0.35"/>
    <row r="41089" customFormat="1" x14ac:dyDescent="0.35"/>
    <row r="41090" customFormat="1" x14ac:dyDescent="0.35"/>
    <row r="41091" customFormat="1" x14ac:dyDescent="0.35"/>
    <row r="41092" customFormat="1" x14ac:dyDescent="0.35"/>
    <row r="41093" customFormat="1" x14ac:dyDescent="0.35"/>
    <row r="41094" customFormat="1" x14ac:dyDescent="0.35"/>
    <row r="41095" customFormat="1" x14ac:dyDescent="0.35"/>
    <row r="41096" customFormat="1" x14ac:dyDescent="0.35"/>
    <row r="41097" customFormat="1" x14ac:dyDescent="0.35"/>
    <row r="41098" customFormat="1" x14ac:dyDescent="0.35"/>
    <row r="41099" customFormat="1" x14ac:dyDescent="0.35"/>
    <row r="41100" customFormat="1" x14ac:dyDescent="0.35"/>
    <row r="41101" customFormat="1" x14ac:dyDescent="0.35"/>
    <row r="41102" customFormat="1" x14ac:dyDescent="0.35"/>
    <row r="41103" customFormat="1" x14ac:dyDescent="0.35"/>
    <row r="41104" customFormat="1" x14ac:dyDescent="0.35"/>
    <row r="41105" customFormat="1" x14ac:dyDescent="0.35"/>
    <row r="41106" customFormat="1" x14ac:dyDescent="0.35"/>
    <row r="41107" customFormat="1" x14ac:dyDescent="0.35"/>
    <row r="41108" customFormat="1" x14ac:dyDescent="0.35"/>
    <row r="41109" customFormat="1" x14ac:dyDescent="0.35"/>
    <row r="41110" customFormat="1" x14ac:dyDescent="0.35"/>
    <row r="41111" customFormat="1" x14ac:dyDescent="0.35"/>
    <row r="41112" customFormat="1" x14ac:dyDescent="0.35"/>
    <row r="41113" customFormat="1" x14ac:dyDescent="0.35"/>
    <row r="41114" customFormat="1" x14ac:dyDescent="0.35"/>
    <row r="41115" customFormat="1" x14ac:dyDescent="0.35"/>
    <row r="41116" customFormat="1" x14ac:dyDescent="0.35"/>
    <row r="41117" customFormat="1" x14ac:dyDescent="0.35"/>
    <row r="41118" customFormat="1" x14ac:dyDescent="0.35"/>
    <row r="41119" customFormat="1" x14ac:dyDescent="0.35"/>
    <row r="41120" customFormat="1" x14ac:dyDescent="0.35"/>
    <row r="41121" customFormat="1" x14ac:dyDescent="0.35"/>
    <row r="41122" customFormat="1" x14ac:dyDescent="0.35"/>
    <row r="41123" customFormat="1" x14ac:dyDescent="0.35"/>
    <row r="41124" customFormat="1" x14ac:dyDescent="0.35"/>
    <row r="41125" customFormat="1" x14ac:dyDescent="0.35"/>
    <row r="41126" customFormat="1" x14ac:dyDescent="0.35"/>
    <row r="41127" customFormat="1" x14ac:dyDescent="0.35"/>
    <row r="41128" customFormat="1" x14ac:dyDescent="0.35"/>
    <row r="41129" customFormat="1" x14ac:dyDescent="0.35"/>
    <row r="41130" customFormat="1" x14ac:dyDescent="0.35"/>
    <row r="41131" customFormat="1" x14ac:dyDescent="0.35"/>
    <row r="41132" customFormat="1" x14ac:dyDescent="0.35"/>
    <row r="41133" customFormat="1" x14ac:dyDescent="0.35"/>
    <row r="41134" customFormat="1" x14ac:dyDescent="0.35"/>
    <row r="41135" customFormat="1" x14ac:dyDescent="0.35"/>
    <row r="41136" customFormat="1" x14ac:dyDescent="0.35"/>
    <row r="41137" customFormat="1" x14ac:dyDescent="0.35"/>
    <row r="41138" customFormat="1" x14ac:dyDescent="0.35"/>
    <row r="41139" customFormat="1" x14ac:dyDescent="0.35"/>
    <row r="41140" customFormat="1" x14ac:dyDescent="0.35"/>
    <row r="41141" customFormat="1" x14ac:dyDescent="0.35"/>
    <row r="41142" customFormat="1" x14ac:dyDescent="0.35"/>
    <row r="41143" customFormat="1" x14ac:dyDescent="0.35"/>
    <row r="41144" customFormat="1" x14ac:dyDescent="0.35"/>
    <row r="41145" customFormat="1" x14ac:dyDescent="0.35"/>
    <row r="41146" customFormat="1" x14ac:dyDescent="0.35"/>
    <row r="41147" customFormat="1" x14ac:dyDescent="0.35"/>
    <row r="41148" customFormat="1" x14ac:dyDescent="0.35"/>
    <row r="41149" customFormat="1" x14ac:dyDescent="0.35"/>
    <row r="41150" customFormat="1" x14ac:dyDescent="0.35"/>
    <row r="41151" customFormat="1" x14ac:dyDescent="0.35"/>
    <row r="41152" customFormat="1" x14ac:dyDescent="0.35"/>
    <row r="41153" customFormat="1" x14ac:dyDescent="0.35"/>
    <row r="41154" customFormat="1" x14ac:dyDescent="0.35"/>
    <row r="41155" customFormat="1" x14ac:dyDescent="0.35"/>
    <row r="41156" customFormat="1" x14ac:dyDescent="0.35"/>
    <row r="41157" customFormat="1" x14ac:dyDescent="0.35"/>
    <row r="41158" customFormat="1" x14ac:dyDescent="0.35"/>
    <row r="41159" customFormat="1" x14ac:dyDescent="0.35"/>
    <row r="41160" customFormat="1" x14ac:dyDescent="0.35"/>
    <row r="41161" customFormat="1" x14ac:dyDescent="0.35"/>
    <row r="41162" customFormat="1" x14ac:dyDescent="0.35"/>
    <row r="41163" customFormat="1" x14ac:dyDescent="0.35"/>
    <row r="41164" customFormat="1" x14ac:dyDescent="0.35"/>
    <row r="41165" customFormat="1" x14ac:dyDescent="0.35"/>
    <row r="41166" customFormat="1" x14ac:dyDescent="0.35"/>
    <row r="41167" customFormat="1" x14ac:dyDescent="0.35"/>
    <row r="41168" customFormat="1" x14ac:dyDescent="0.35"/>
    <row r="41169" customFormat="1" x14ac:dyDescent="0.35"/>
    <row r="41170" customFormat="1" x14ac:dyDescent="0.35"/>
    <row r="41171" customFormat="1" x14ac:dyDescent="0.35"/>
    <row r="41172" customFormat="1" x14ac:dyDescent="0.35"/>
    <row r="41173" customFormat="1" x14ac:dyDescent="0.35"/>
    <row r="41174" customFormat="1" x14ac:dyDescent="0.35"/>
    <row r="41175" customFormat="1" x14ac:dyDescent="0.35"/>
    <row r="41176" customFormat="1" x14ac:dyDescent="0.35"/>
    <row r="41177" customFormat="1" x14ac:dyDescent="0.35"/>
    <row r="41178" customFormat="1" x14ac:dyDescent="0.35"/>
    <row r="41179" customFormat="1" x14ac:dyDescent="0.35"/>
    <row r="41180" customFormat="1" x14ac:dyDescent="0.35"/>
    <row r="41181" customFormat="1" x14ac:dyDescent="0.35"/>
    <row r="41182" customFormat="1" x14ac:dyDescent="0.35"/>
    <row r="41183" customFormat="1" x14ac:dyDescent="0.35"/>
    <row r="41184" customFormat="1" x14ac:dyDescent="0.35"/>
    <row r="41185" customFormat="1" x14ac:dyDescent="0.35"/>
    <row r="41186" customFormat="1" x14ac:dyDescent="0.35"/>
    <row r="41187" customFormat="1" x14ac:dyDescent="0.35"/>
    <row r="41188" customFormat="1" x14ac:dyDescent="0.35"/>
    <row r="41189" customFormat="1" x14ac:dyDescent="0.35"/>
    <row r="41190" customFormat="1" x14ac:dyDescent="0.35"/>
    <row r="41191" customFormat="1" x14ac:dyDescent="0.35"/>
    <row r="41192" customFormat="1" x14ac:dyDescent="0.35"/>
    <row r="41193" customFormat="1" x14ac:dyDescent="0.35"/>
    <row r="41194" customFormat="1" x14ac:dyDescent="0.35"/>
    <row r="41195" customFormat="1" x14ac:dyDescent="0.35"/>
    <row r="41196" customFormat="1" x14ac:dyDescent="0.35"/>
    <row r="41197" customFormat="1" x14ac:dyDescent="0.35"/>
    <row r="41198" customFormat="1" x14ac:dyDescent="0.35"/>
    <row r="41199" customFormat="1" x14ac:dyDescent="0.35"/>
    <row r="41200" customFormat="1" x14ac:dyDescent="0.35"/>
    <row r="41201" customFormat="1" x14ac:dyDescent="0.35"/>
    <row r="41202" customFormat="1" x14ac:dyDescent="0.35"/>
    <row r="41203" customFormat="1" x14ac:dyDescent="0.35"/>
    <row r="41204" customFormat="1" x14ac:dyDescent="0.35"/>
    <row r="41205" customFormat="1" x14ac:dyDescent="0.35"/>
    <row r="41206" customFormat="1" x14ac:dyDescent="0.35"/>
    <row r="41207" customFormat="1" x14ac:dyDescent="0.35"/>
    <row r="41208" customFormat="1" x14ac:dyDescent="0.35"/>
    <row r="41209" customFormat="1" x14ac:dyDescent="0.35"/>
    <row r="41210" customFormat="1" x14ac:dyDescent="0.35"/>
    <row r="41211" customFormat="1" x14ac:dyDescent="0.35"/>
    <row r="41212" customFormat="1" x14ac:dyDescent="0.35"/>
    <row r="41213" customFormat="1" x14ac:dyDescent="0.35"/>
    <row r="41214" customFormat="1" x14ac:dyDescent="0.35"/>
    <row r="41215" customFormat="1" x14ac:dyDescent="0.35"/>
    <row r="41216" customFormat="1" x14ac:dyDescent="0.35"/>
    <row r="41217" customFormat="1" x14ac:dyDescent="0.35"/>
    <row r="41218" customFormat="1" x14ac:dyDescent="0.35"/>
    <row r="41219" customFormat="1" x14ac:dyDescent="0.35"/>
    <row r="41220" customFormat="1" x14ac:dyDescent="0.35"/>
    <row r="41221" customFormat="1" x14ac:dyDescent="0.35"/>
    <row r="41222" customFormat="1" x14ac:dyDescent="0.35"/>
    <row r="41223" customFormat="1" x14ac:dyDescent="0.35"/>
    <row r="41224" customFormat="1" x14ac:dyDescent="0.35"/>
    <row r="41225" customFormat="1" x14ac:dyDescent="0.35"/>
    <row r="41226" customFormat="1" x14ac:dyDescent="0.35"/>
    <row r="41227" customFormat="1" x14ac:dyDescent="0.35"/>
    <row r="41228" customFormat="1" x14ac:dyDescent="0.35"/>
    <row r="41229" customFormat="1" x14ac:dyDescent="0.35"/>
    <row r="41230" customFormat="1" x14ac:dyDescent="0.35"/>
    <row r="41231" customFormat="1" x14ac:dyDescent="0.35"/>
    <row r="41232" customFormat="1" x14ac:dyDescent="0.35"/>
    <row r="41233" customFormat="1" x14ac:dyDescent="0.35"/>
    <row r="41234" customFormat="1" x14ac:dyDescent="0.35"/>
    <row r="41235" customFormat="1" x14ac:dyDescent="0.35"/>
    <row r="41236" customFormat="1" x14ac:dyDescent="0.35"/>
    <row r="41237" customFormat="1" x14ac:dyDescent="0.35"/>
    <row r="41238" customFormat="1" x14ac:dyDescent="0.35"/>
    <row r="41239" customFormat="1" x14ac:dyDescent="0.35"/>
    <row r="41240" customFormat="1" x14ac:dyDescent="0.35"/>
    <row r="41241" customFormat="1" x14ac:dyDescent="0.35"/>
    <row r="41242" customFormat="1" x14ac:dyDescent="0.35"/>
    <row r="41243" customFormat="1" x14ac:dyDescent="0.35"/>
    <row r="41244" customFormat="1" x14ac:dyDescent="0.35"/>
    <row r="41245" customFormat="1" x14ac:dyDescent="0.35"/>
    <row r="41246" customFormat="1" x14ac:dyDescent="0.35"/>
    <row r="41247" customFormat="1" x14ac:dyDescent="0.35"/>
    <row r="41248" customFormat="1" x14ac:dyDescent="0.35"/>
    <row r="41249" customFormat="1" x14ac:dyDescent="0.35"/>
    <row r="41250" customFormat="1" x14ac:dyDescent="0.35"/>
    <row r="41251" customFormat="1" x14ac:dyDescent="0.35"/>
    <row r="41252" customFormat="1" x14ac:dyDescent="0.35"/>
    <row r="41253" customFormat="1" x14ac:dyDescent="0.35"/>
    <row r="41254" customFormat="1" x14ac:dyDescent="0.35"/>
    <row r="41255" customFormat="1" x14ac:dyDescent="0.35"/>
    <row r="41256" customFormat="1" x14ac:dyDescent="0.35"/>
    <row r="41257" customFormat="1" x14ac:dyDescent="0.35"/>
    <row r="41258" customFormat="1" x14ac:dyDescent="0.35"/>
    <row r="41259" customFormat="1" x14ac:dyDescent="0.35"/>
    <row r="41260" customFormat="1" x14ac:dyDescent="0.35"/>
    <row r="41261" customFormat="1" x14ac:dyDescent="0.35"/>
    <row r="41262" customFormat="1" x14ac:dyDescent="0.35"/>
    <row r="41263" customFormat="1" x14ac:dyDescent="0.35"/>
    <row r="41264" customFormat="1" x14ac:dyDescent="0.35"/>
    <row r="41265" customFormat="1" x14ac:dyDescent="0.35"/>
    <row r="41266" customFormat="1" x14ac:dyDescent="0.35"/>
    <row r="41267" customFormat="1" x14ac:dyDescent="0.35"/>
    <row r="41268" customFormat="1" x14ac:dyDescent="0.35"/>
    <row r="41269" customFormat="1" x14ac:dyDescent="0.35"/>
    <row r="41270" customFormat="1" x14ac:dyDescent="0.35"/>
    <row r="41271" customFormat="1" x14ac:dyDescent="0.35"/>
    <row r="41272" customFormat="1" x14ac:dyDescent="0.35"/>
    <row r="41273" customFormat="1" x14ac:dyDescent="0.35"/>
    <row r="41274" customFormat="1" x14ac:dyDescent="0.35"/>
    <row r="41275" customFormat="1" x14ac:dyDescent="0.35"/>
    <row r="41276" customFormat="1" x14ac:dyDescent="0.35"/>
    <row r="41277" customFormat="1" x14ac:dyDescent="0.35"/>
    <row r="41278" customFormat="1" x14ac:dyDescent="0.35"/>
    <row r="41279" customFormat="1" x14ac:dyDescent="0.35"/>
    <row r="41280" customFormat="1" x14ac:dyDescent="0.35"/>
    <row r="41281" customFormat="1" x14ac:dyDescent="0.35"/>
    <row r="41282" customFormat="1" x14ac:dyDescent="0.35"/>
    <row r="41283" customFormat="1" x14ac:dyDescent="0.35"/>
    <row r="41284" customFormat="1" x14ac:dyDescent="0.35"/>
    <row r="41285" customFormat="1" x14ac:dyDescent="0.35"/>
    <row r="41286" customFormat="1" x14ac:dyDescent="0.35"/>
    <row r="41287" customFormat="1" x14ac:dyDescent="0.35"/>
    <row r="41288" customFormat="1" x14ac:dyDescent="0.35"/>
    <row r="41289" customFormat="1" x14ac:dyDescent="0.35"/>
    <row r="41290" customFormat="1" x14ac:dyDescent="0.35"/>
    <row r="41291" customFormat="1" x14ac:dyDescent="0.35"/>
    <row r="41292" customFormat="1" x14ac:dyDescent="0.35"/>
    <row r="41293" customFormat="1" x14ac:dyDescent="0.35"/>
    <row r="41294" customFormat="1" x14ac:dyDescent="0.35"/>
    <row r="41295" customFormat="1" x14ac:dyDescent="0.35"/>
    <row r="41296" customFormat="1" x14ac:dyDescent="0.35"/>
    <row r="41297" customFormat="1" x14ac:dyDescent="0.35"/>
    <row r="41298" customFormat="1" x14ac:dyDescent="0.35"/>
    <row r="41299" customFormat="1" x14ac:dyDescent="0.35"/>
    <row r="41300" customFormat="1" x14ac:dyDescent="0.35"/>
    <row r="41301" customFormat="1" x14ac:dyDescent="0.35"/>
    <row r="41302" customFormat="1" x14ac:dyDescent="0.35"/>
    <row r="41303" customFormat="1" x14ac:dyDescent="0.35"/>
    <row r="41304" customFormat="1" x14ac:dyDescent="0.35"/>
    <row r="41305" customFormat="1" x14ac:dyDescent="0.35"/>
    <row r="41306" customFormat="1" x14ac:dyDescent="0.35"/>
    <row r="41307" customFormat="1" x14ac:dyDescent="0.35"/>
    <row r="41308" customFormat="1" x14ac:dyDescent="0.35"/>
    <row r="41309" customFormat="1" x14ac:dyDescent="0.35"/>
    <row r="41310" customFormat="1" x14ac:dyDescent="0.35"/>
    <row r="41311" customFormat="1" x14ac:dyDescent="0.35"/>
    <row r="41312" customFormat="1" x14ac:dyDescent="0.35"/>
    <row r="41313" customFormat="1" x14ac:dyDescent="0.35"/>
    <row r="41314" customFormat="1" x14ac:dyDescent="0.35"/>
    <row r="41315" customFormat="1" x14ac:dyDescent="0.35"/>
    <row r="41316" customFormat="1" x14ac:dyDescent="0.35"/>
    <row r="41317" customFormat="1" x14ac:dyDescent="0.35"/>
    <row r="41318" customFormat="1" x14ac:dyDescent="0.35"/>
    <row r="41319" customFormat="1" x14ac:dyDescent="0.35"/>
    <row r="41320" customFormat="1" x14ac:dyDescent="0.35"/>
    <row r="41321" customFormat="1" x14ac:dyDescent="0.35"/>
    <row r="41322" customFormat="1" x14ac:dyDescent="0.35"/>
    <row r="41323" customFormat="1" x14ac:dyDescent="0.35"/>
    <row r="41324" customFormat="1" x14ac:dyDescent="0.35"/>
    <row r="41325" customFormat="1" x14ac:dyDescent="0.35"/>
    <row r="41326" customFormat="1" x14ac:dyDescent="0.35"/>
    <row r="41327" customFormat="1" x14ac:dyDescent="0.35"/>
    <row r="41328" customFormat="1" x14ac:dyDescent="0.35"/>
    <row r="41329" customFormat="1" x14ac:dyDescent="0.35"/>
    <row r="41330" customFormat="1" x14ac:dyDescent="0.35"/>
    <row r="41331" customFormat="1" x14ac:dyDescent="0.35"/>
    <row r="41332" customFormat="1" x14ac:dyDescent="0.35"/>
    <row r="41333" customFormat="1" x14ac:dyDescent="0.35"/>
    <row r="41334" customFormat="1" x14ac:dyDescent="0.35"/>
    <row r="41335" customFormat="1" x14ac:dyDescent="0.35"/>
    <row r="41336" customFormat="1" x14ac:dyDescent="0.35"/>
    <row r="41337" customFormat="1" x14ac:dyDescent="0.35"/>
    <row r="41338" customFormat="1" x14ac:dyDescent="0.35"/>
    <row r="41339" customFormat="1" x14ac:dyDescent="0.35"/>
    <row r="41340" customFormat="1" x14ac:dyDescent="0.35"/>
    <row r="41341" customFormat="1" x14ac:dyDescent="0.35"/>
    <row r="41342" customFormat="1" x14ac:dyDescent="0.35"/>
    <row r="41343" customFormat="1" x14ac:dyDescent="0.35"/>
    <row r="41344" customFormat="1" x14ac:dyDescent="0.35"/>
    <row r="41345" customFormat="1" x14ac:dyDescent="0.35"/>
    <row r="41346" customFormat="1" x14ac:dyDescent="0.35"/>
    <row r="41347" customFormat="1" x14ac:dyDescent="0.35"/>
    <row r="41348" customFormat="1" x14ac:dyDescent="0.35"/>
    <row r="41349" customFormat="1" x14ac:dyDescent="0.35"/>
    <row r="41350" customFormat="1" x14ac:dyDescent="0.35"/>
    <row r="41351" customFormat="1" x14ac:dyDescent="0.35"/>
    <row r="41352" customFormat="1" x14ac:dyDescent="0.35"/>
    <row r="41353" customFormat="1" x14ac:dyDescent="0.35"/>
    <row r="41354" customFormat="1" x14ac:dyDescent="0.35"/>
    <row r="41355" customFormat="1" x14ac:dyDescent="0.35"/>
    <row r="41356" customFormat="1" x14ac:dyDescent="0.35"/>
    <row r="41357" customFormat="1" x14ac:dyDescent="0.35"/>
    <row r="41358" customFormat="1" x14ac:dyDescent="0.35"/>
    <row r="41359" customFormat="1" x14ac:dyDescent="0.35"/>
    <row r="41360" customFormat="1" x14ac:dyDescent="0.35"/>
    <row r="41361" customFormat="1" x14ac:dyDescent="0.35"/>
    <row r="41362" customFormat="1" x14ac:dyDescent="0.35"/>
    <row r="41363" customFormat="1" x14ac:dyDescent="0.35"/>
    <row r="41364" customFormat="1" x14ac:dyDescent="0.35"/>
    <row r="41365" customFormat="1" x14ac:dyDescent="0.35"/>
    <row r="41366" customFormat="1" x14ac:dyDescent="0.35"/>
    <row r="41367" customFormat="1" x14ac:dyDescent="0.35"/>
    <row r="41368" customFormat="1" x14ac:dyDescent="0.35"/>
    <row r="41369" customFormat="1" x14ac:dyDescent="0.35"/>
    <row r="41370" customFormat="1" x14ac:dyDescent="0.35"/>
    <row r="41371" customFormat="1" x14ac:dyDescent="0.35"/>
    <row r="41372" customFormat="1" x14ac:dyDescent="0.35"/>
    <row r="41373" customFormat="1" x14ac:dyDescent="0.35"/>
    <row r="41374" customFormat="1" x14ac:dyDescent="0.35"/>
    <row r="41375" customFormat="1" x14ac:dyDescent="0.35"/>
    <row r="41376" customFormat="1" x14ac:dyDescent="0.35"/>
    <row r="41377" customFormat="1" x14ac:dyDescent="0.35"/>
    <row r="41378" customFormat="1" x14ac:dyDescent="0.35"/>
    <row r="41379" customFormat="1" x14ac:dyDescent="0.35"/>
    <row r="41380" customFormat="1" x14ac:dyDescent="0.35"/>
    <row r="41381" customFormat="1" x14ac:dyDescent="0.35"/>
    <row r="41382" customFormat="1" x14ac:dyDescent="0.35"/>
    <row r="41383" customFormat="1" x14ac:dyDescent="0.35"/>
    <row r="41384" customFormat="1" x14ac:dyDescent="0.35"/>
    <row r="41385" customFormat="1" x14ac:dyDescent="0.35"/>
    <row r="41386" customFormat="1" x14ac:dyDescent="0.35"/>
    <row r="41387" customFormat="1" x14ac:dyDescent="0.35"/>
    <row r="41388" customFormat="1" x14ac:dyDescent="0.35"/>
    <row r="41389" customFormat="1" x14ac:dyDescent="0.35"/>
    <row r="41390" customFormat="1" x14ac:dyDescent="0.35"/>
    <row r="41391" customFormat="1" x14ac:dyDescent="0.35"/>
    <row r="41392" customFormat="1" x14ac:dyDescent="0.35"/>
    <row r="41393" customFormat="1" x14ac:dyDescent="0.35"/>
    <row r="41394" customFormat="1" x14ac:dyDescent="0.35"/>
    <row r="41395" customFormat="1" x14ac:dyDescent="0.35"/>
    <row r="41396" customFormat="1" x14ac:dyDescent="0.35"/>
    <row r="41397" customFormat="1" x14ac:dyDescent="0.35"/>
    <row r="41398" customFormat="1" x14ac:dyDescent="0.35"/>
    <row r="41399" customFormat="1" x14ac:dyDescent="0.35"/>
    <row r="41400" customFormat="1" x14ac:dyDescent="0.35"/>
    <row r="41401" customFormat="1" x14ac:dyDescent="0.35"/>
    <row r="41402" customFormat="1" x14ac:dyDescent="0.35"/>
    <row r="41403" customFormat="1" x14ac:dyDescent="0.35"/>
    <row r="41404" customFormat="1" x14ac:dyDescent="0.35"/>
    <row r="41405" customFormat="1" x14ac:dyDescent="0.35"/>
    <row r="41406" customFormat="1" x14ac:dyDescent="0.35"/>
    <row r="41407" customFormat="1" x14ac:dyDescent="0.35"/>
    <row r="41408" customFormat="1" x14ac:dyDescent="0.35"/>
    <row r="41409" customFormat="1" x14ac:dyDescent="0.35"/>
    <row r="41410" customFormat="1" x14ac:dyDescent="0.35"/>
    <row r="41411" customFormat="1" x14ac:dyDescent="0.35"/>
    <row r="41412" customFormat="1" x14ac:dyDescent="0.35"/>
    <row r="41413" customFormat="1" x14ac:dyDescent="0.35"/>
    <row r="41414" customFormat="1" x14ac:dyDescent="0.35"/>
    <row r="41415" customFormat="1" x14ac:dyDescent="0.35"/>
    <row r="41416" customFormat="1" x14ac:dyDescent="0.35"/>
    <row r="41417" customFormat="1" x14ac:dyDescent="0.35"/>
    <row r="41418" customFormat="1" x14ac:dyDescent="0.35"/>
    <row r="41419" customFormat="1" x14ac:dyDescent="0.35"/>
    <row r="41420" customFormat="1" x14ac:dyDescent="0.35"/>
    <row r="41421" customFormat="1" x14ac:dyDescent="0.35"/>
    <row r="41422" customFormat="1" x14ac:dyDescent="0.35"/>
    <row r="41423" customFormat="1" x14ac:dyDescent="0.35"/>
    <row r="41424" customFormat="1" x14ac:dyDescent="0.35"/>
    <row r="41425" customFormat="1" x14ac:dyDescent="0.35"/>
    <row r="41426" customFormat="1" x14ac:dyDescent="0.35"/>
    <row r="41427" customFormat="1" x14ac:dyDescent="0.35"/>
    <row r="41428" customFormat="1" x14ac:dyDescent="0.35"/>
    <row r="41429" customFormat="1" x14ac:dyDescent="0.35"/>
    <row r="41430" customFormat="1" x14ac:dyDescent="0.35"/>
    <row r="41431" customFormat="1" x14ac:dyDescent="0.35"/>
    <row r="41432" customFormat="1" x14ac:dyDescent="0.35"/>
    <row r="41433" customFormat="1" x14ac:dyDescent="0.35"/>
    <row r="41434" customFormat="1" x14ac:dyDescent="0.35"/>
    <row r="41435" customFormat="1" x14ac:dyDescent="0.35"/>
    <row r="41436" customFormat="1" x14ac:dyDescent="0.35"/>
    <row r="41437" customFormat="1" x14ac:dyDescent="0.35"/>
    <row r="41438" customFormat="1" x14ac:dyDescent="0.35"/>
    <row r="41439" customFormat="1" x14ac:dyDescent="0.35"/>
    <row r="41440" customFormat="1" x14ac:dyDescent="0.35"/>
    <row r="41441" customFormat="1" x14ac:dyDescent="0.35"/>
    <row r="41442" customFormat="1" x14ac:dyDescent="0.35"/>
    <row r="41443" customFormat="1" x14ac:dyDescent="0.35"/>
    <row r="41444" customFormat="1" x14ac:dyDescent="0.35"/>
    <row r="41445" customFormat="1" x14ac:dyDescent="0.35"/>
    <row r="41446" customFormat="1" x14ac:dyDescent="0.35"/>
    <row r="41447" customFormat="1" x14ac:dyDescent="0.35"/>
    <row r="41448" customFormat="1" x14ac:dyDescent="0.35"/>
    <row r="41449" customFormat="1" x14ac:dyDescent="0.35"/>
    <row r="41450" customFormat="1" x14ac:dyDescent="0.35"/>
    <row r="41451" customFormat="1" x14ac:dyDescent="0.35"/>
    <row r="41452" customFormat="1" x14ac:dyDescent="0.35"/>
    <row r="41453" customFormat="1" x14ac:dyDescent="0.35"/>
    <row r="41454" customFormat="1" x14ac:dyDescent="0.35"/>
    <row r="41455" customFormat="1" x14ac:dyDescent="0.35"/>
    <row r="41456" customFormat="1" x14ac:dyDescent="0.35"/>
    <row r="41457" customFormat="1" x14ac:dyDescent="0.35"/>
    <row r="41458" customFormat="1" x14ac:dyDescent="0.35"/>
    <row r="41459" customFormat="1" x14ac:dyDescent="0.35"/>
    <row r="41460" customFormat="1" x14ac:dyDescent="0.35"/>
    <row r="41461" customFormat="1" x14ac:dyDescent="0.35"/>
    <row r="41462" customFormat="1" x14ac:dyDescent="0.35"/>
    <row r="41463" customFormat="1" x14ac:dyDescent="0.35"/>
    <row r="41464" customFormat="1" x14ac:dyDescent="0.35"/>
    <row r="41465" customFormat="1" x14ac:dyDescent="0.35"/>
    <row r="41466" customFormat="1" x14ac:dyDescent="0.35"/>
    <row r="41467" customFormat="1" x14ac:dyDescent="0.35"/>
    <row r="41468" customFormat="1" x14ac:dyDescent="0.35"/>
    <row r="41469" customFormat="1" x14ac:dyDescent="0.35"/>
    <row r="41470" customFormat="1" x14ac:dyDescent="0.35"/>
    <row r="41471" customFormat="1" x14ac:dyDescent="0.35"/>
    <row r="41472" customFormat="1" x14ac:dyDescent="0.35"/>
    <row r="41473" customFormat="1" x14ac:dyDescent="0.35"/>
    <row r="41474" customFormat="1" x14ac:dyDescent="0.35"/>
    <row r="41475" customFormat="1" x14ac:dyDescent="0.35"/>
    <row r="41476" customFormat="1" x14ac:dyDescent="0.35"/>
    <row r="41477" customFormat="1" x14ac:dyDescent="0.35"/>
    <row r="41478" customFormat="1" x14ac:dyDescent="0.35"/>
    <row r="41479" customFormat="1" x14ac:dyDescent="0.35"/>
    <row r="41480" customFormat="1" x14ac:dyDescent="0.35"/>
    <row r="41481" customFormat="1" x14ac:dyDescent="0.35"/>
    <row r="41482" customFormat="1" x14ac:dyDescent="0.35"/>
    <row r="41483" customFormat="1" x14ac:dyDescent="0.35"/>
    <row r="41484" customFormat="1" x14ac:dyDescent="0.35"/>
    <row r="41485" customFormat="1" x14ac:dyDescent="0.35"/>
    <row r="41486" customFormat="1" x14ac:dyDescent="0.35"/>
    <row r="41487" customFormat="1" x14ac:dyDescent="0.35"/>
    <row r="41488" customFormat="1" x14ac:dyDescent="0.35"/>
    <row r="41489" customFormat="1" x14ac:dyDescent="0.35"/>
    <row r="41490" customFormat="1" x14ac:dyDescent="0.35"/>
    <row r="41491" customFormat="1" x14ac:dyDescent="0.35"/>
    <row r="41492" customFormat="1" x14ac:dyDescent="0.35"/>
    <row r="41493" customFormat="1" x14ac:dyDescent="0.35"/>
    <row r="41494" customFormat="1" x14ac:dyDescent="0.35"/>
    <row r="41495" customFormat="1" x14ac:dyDescent="0.35"/>
    <row r="41496" customFormat="1" x14ac:dyDescent="0.35"/>
    <row r="41497" customFormat="1" x14ac:dyDescent="0.35"/>
    <row r="41498" customFormat="1" x14ac:dyDescent="0.35"/>
    <row r="41499" customFormat="1" x14ac:dyDescent="0.35"/>
    <row r="41500" customFormat="1" x14ac:dyDescent="0.35"/>
    <row r="41501" customFormat="1" x14ac:dyDescent="0.35"/>
    <row r="41502" customFormat="1" x14ac:dyDescent="0.35"/>
    <row r="41503" customFormat="1" x14ac:dyDescent="0.35"/>
    <row r="41504" customFormat="1" x14ac:dyDescent="0.35"/>
    <row r="41505" customFormat="1" x14ac:dyDescent="0.35"/>
    <row r="41506" customFormat="1" x14ac:dyDescent="0.35"/>
    <row r="41507" customFormat="1" x14ac:dyDescent="0.35"/>
    <row r="41508" customFormat="1" x14ac:dyDescent="0.35"/>
    <row r="41509" customFormat="1" x14ac:dyDescent="0.35"/>
    <row r="41510" customFormat="1" x14ac:dyDescent="0.35"/>
    <row r="41511" customFormat="1" x14ac:dyDescent="0.35"/>
    <row r="41512" customFormat="1" x14ac:dyDescent="0.35"/>
    <row r="41513" customFormat="1" x14ac:dyDescent="0.35"/>
    <row r="41514" customFormat="1" x14ac:dyDescent="0.35"/>
    <row r="41515" customFormat="1" x14ac:dyDescent="0.35"/>
    <row r="41516" customFormat="1" x14ac:dyDescent="0.35"/>
    <row r="41517" customFormat="1" x14ac:dyDescent="0.35"/>
    <row r="41518" customFormat="1" x14ac:dyDescent="0.35"/>
    <row r="41519" customFormat="1" x14ac:dyDescent="0.35"/>
    <row r="41520" customFormat="1" x14ac:dyDescent="0.35"/>
    <row r="41521" customFormat="1" x14ac:dyDescent="0.35"/>
    <row r="41522" customFormat="1" x14ac:dyDescent="0.35"/>
    <row r="41523" customFormat="1" x14ac:dyDescent="0.35"/>
    <row r="41524" customFormat="1" x14ac:dyDescent="0.35"/>
    <row r="41525" customFormat="1" x14ac:dyDescent="0.35"/>
    <row r="41526" customFormat="1" x14ac:dyDescent="0.35"/>
    <row r="41527" customFormat="1" x14ac:dyDescent="0.35"/>
    <row r="41528" customFormat="1" x14ac:dyDescent="0.35"/>
    <row r="41529" customFormat="1" x14ac:dyDescent="0.35"/>
    <row r="41530" customFormat="1" x14ac:dyDescent="0.35"/>
    <row r="41531" customFormat="1" x14ac:dyDescent="0.35"/>
    <row r="41532" customFormat="1" x14ac:dyDescent="0.35"/>
    <row r="41533" customFormat="1" x14ac:dyDescent="0.35"/>
    <row r="41534" customFormat="1" x14ac:dyDescent="0.35"/>
    <row r="41535" customFormat="1" x14ac:dyDescent="0.35"/>
    <row r="41536" customFormat="1" x14ac:dyDescent="0.35"/>
    <row r="41537" customFormat="1" x14ac:dyDescent="0.35"/>
    <row r="41538" customFormat="1" x14ac:dyDescent="0.35"/>
    <row r="41539" customFormat="1" x14ac:dyDescent="0.35"/>
    <row r="41540" customFormat="1" x14ac:dyDescent="0.35"/>
    <row r="41541" customFormat="1" x14ac:dyDescent="0.35"/>
    <row r="41542" customFormat="1" x14ac:dyDescent="0.35"/>
    <row r="41543" customFormat="1" x14ac:dyDescent="0.35"/>
    <row r="41544" customFormat="1" x14ac:dyDescent="0.35"/>
    <row r="41545" customFormat="1" x14ac:dyDescent="0.35"/>
    <row r="41546" customFormat="1" x14ac:dyDescent="0.35"/>
    <row r="41547" customFormat="1" x14ac:dyDescent="0.35"/>
    <row r="41548" customFormat="1" x14ac:dyDescent="0.35"/>
    <row r="41549" customFormat="1" x14ac:dyDescent="0.35"/>
    <row r="41550" customFormat="1" x14ac:dyDescent="0.35"/>
    <row r="41551" customFormat="1" x14ac:dyDescent="0.35"/>
    <row r="41552" customFormat="1" x14ac:dyDescent="0.35"/>
    <row r="41553" customFormat="1" x14ac:dyDescent="0.35"/>
    <row r="41554" customFormat="1" x14ac:dyDescent="0.35"/>
    <row r="41555" customFormat="1" x14ac:dyDescent="0.35"/>
    <row r="41556" customFormat="1" x14ac:dyDescent="0.35"/>
    <row r="41557" customFormat="1" x14ac:dyDescent="0.35"/>
    <row r="41558" customFormat="1" x14ac:dyDescent="0.35"/>
    <row r="41559" customFormat="1" x14ac:dyDescent="0.35"/>
    <row r="41560" customFormat="1" x14ac:dyDescent="0.35"/>
    <row r="41561" customFormat="1" x14ac:dyDescent="0.35"/>
    <row r="41562" customFormat="1" x14ac:dyDescent="0.35"/>
    <row r="41563" customFormat="1" x14ac:dyDescent="0.35"/>
    <row r="41564" customFormat="1" x14ac:dyDescent="0.35"/>
    <row r="41565" customFormat="1" x14ac:dyDescent="0.35"/>
    <row r="41566" customFormat="1" x14ac:dyDescent="0.35"/>
    <row r="41567" customFormat="1" x14ac:dyDescent="0.35"/>
    <row r="41568" customFormat="1" x14ac:dyDescent="0.35"/>
    <row r="41569" customFormat="1" x14ac:dyDescent="0.35"/>
    <row r="41570" customFormat="1" x14ac:dyDescent="0.35"/>
    <row r="41571" customFormat="1" x14ac:dyDescent="0.35"/>
    <row r="41572" customFormat="1" x14ac:dyDescent="0.35"/>
    <row r="41573" customFormat="1" x14ac:dyDescent="0.35"/>
    <row r="41574" customFormat="1" x14ac:dyDescent="0.35"/>
    <row r="41575" customFormat="1" x14ac:dyDescent="0.35"/>
    <row r="41576" customFormat="1" x14ac:dyDescent="0.35"/>
    <row r="41577" customFormat="1" x14ac:dyDescent="0.35"/>
    <row r="41578" customFormat="1" x14ac:dyDescent="0.35"/>
    <row r="41579" customFormat="1" x14ac:dyDescent="0.35"/>
    <row r="41580" customFormat="1" x14ac:dyDescent="0.35"/>
    <row r="41581" customFormat="1" x14ac:dyDescent="0.35"/>
    <row r="41582" customFormat="1" x14ac:dyDescent="0.35"/>
    <row r="41583" customFormat="1" x14ac:dyDescent="0.35"/>
    <row r="41584" customFormat="1" x14ac:dyDescent="0.35"/>
    <row r="41585" customFormat="1" x14ac:dyDescent="0.35"/>
    <row r="41586" customFormat="1" x14ac:dyDescent="0.35"/>
    <row r="41587" customFormat="1" x14ac:dyDescent="0.35"/>
    <row r="41588" customFormat="1" x14ac:dyDescent="0.35"/>
    <row r="41589" customFormat="1" x14ac:dyDescent="0.35"/>
    <row r="41590" customFormat="1" x14ac:dyDescent="0.35"/>
    <row r="41591" customFormat="1" x14ac:dyDescent="0.35"/>
    <row r="41592" customFormat="1" x14ac:dyDescent="0.35"/>
    <row r="41593" customFormat="1" x14ac:dyDescent="0.35"/>
    <row r="41594" customFormat="1" x14ac:dyDescent="0.35"/>
    <row r="41595" customFormat="1" x14ac:dyDescent="0.35"/>
    <row r="41596" customFormat="1" x14ac:dyDescent="0.35"/>
    <row r="41597" customFormat="1" x14ac:dyDescent="0.35"/>
    <row r="41598" customFormat="1" x14ac:dyDescent="0.35"/>
    <row r="41599" customFormat="1" x14ac:dyDescent="0.35"/>
    <row r="41600" customFormat="1" x14ac:dyDescent="0.35"/>
    <row r="41601" customFormat="1" x14ac:dyDescent="0.35"/>
    <row r="41602" customFormat="1" x14ac:dyDescent="0.35"/>
    <row r="41603" customFormat="1" x14ac:dyDescent="0.35"/>
    <row r="41604" customFormat="1" x14ac:dyDescent="0.35"/>
    <row r="41605" customFormat="1" x14ac:dyDescent="0.35"/>
    <row r="41606" customFormat="1" x14ac:dyDescent="0.35"/>
    <row r="41607" customFormat="1" x14ac:dyDescent="0.35"/>
    <row r="41608" customFormat="1" x14ac:dyDescent="0.35"/>
    <row r="41609" customFormat="1" x14ac:dyDescent="0.35"/>
    <row r="41610" customFormat="1" x14ac:dyDescent="0.35"/>
    <row r="41611" customFormat="1" x14ac:dyDescent="0.35"/>
    <row r="41612" customFormat="1" x14ac:dyDescent="0.35"/>
    <row r="41613" customFormat="1" x14ac:dyDescent="0.35"/>
    <row r="41614" customFormat="1" x14ac:dyDescent="0.35"/>
    <row r="41615" customFormat="1" x14ac:dyDescent="0.35"/>
    <row r="41616" customFormat="1" x14ac:dyDescent="0.35"/>
    <row r="41617" customFormat="1" x14ac:dyDescent="0.35"/>
    <row r="41618" customFormat="1" x14ac:dyDescent="0.35"/>
    <row r="41619" customFormat="1" x14ac:dyDescent="0.35"/>
    <row r="41620" customFormat="1" x14ac:dyDescent="0.35"/>
    <row r="41621" customFormat="1" x14ac:dyDescent="0.35"/>
    <row r="41622" customFormat="1" x14ac:dyDescent="0.35"/>
    <row r="41623" customFormat="1" x14ac:dyDescent="0.35"/>
    <row r="41624" customFormat="1" x14ac:dyDescent="0.35"/>
    <row r="41625" customFormat="1" x14ac:dyDescent="0.35"/>
    <row r="41626" customFormat="1" x14ac:dyDescent="0.35"/>
    <row r="41627" customFormat="1" x14ac:dyDescent="0.35"/>
    <row r="41628" customFormat="1" x14ac:dyDescent="0.35"/>
    <row r="41629" customFormat="1" x14ac:dyDescent="0.35"/>
    <row r="41630" customFormat="1" x14ac:dyDescent="0.35"/>
    <row r="41631" customFormat="1" x14ac:dyDescent="0.35"/>
    <row r="41632" customFormat="1" x14ac:dyDescent="0.35"/>
    <row r="41633" customFormat="1" x14ac:dyDescent="0.35"/>
    <row r="41634" customFormat="1" x14ac:dyDescent="0.35"/>
    <row r="41635" customFormat="1" x14ac:dyDescent="0.35"/>
    <row r="41636" customFormat="1" x14ac:dyDescent="0.35"/>
    <row r="41637" customFormat="1" x14ac:dyDescent="0.35"/>
    <row r="41638" customFormat="1" x14ac:dyDescent="0.35"/>
    <row r="41639" customFormat="1" x14ac:dyDescent="0.35"/>
    <row r="41640" customFormat="1" x14ac:dyDescent="0.35"/>
    <row r="41641" customFormat="1" x14ac:dyDescent="0.35"/>
    <row r="41642" customFormat="1" x14ac:dyDescent="0.35"/>
    <row r="41643" customFormat="1" x14ac:dyDescent="0.35"/>
    <row r="41644" customFormat="1" x14ac:dyDescent="0.35"/>
    <row r="41645" customFormat="1" x14ac:dyDescent="0.35"/>
    <row r="41646" customFormat="1" x14ac:dyDescent="0.35"/>
    <row r="41647" customFormat="1" x14ac:dyDescent="0.35"/>
    <row r="41648" customFormat="1" x14ac:dyDescent="0.35"/>
    <row r="41649" customFormat="1" x14ac:dyDescent="0.35"/>
    <row r="41650" customFormat="1" x14ac:dyDescent="0.35"/>
    <row r="41651" customFormat="1" x14ac:dyDescent="0.35"/>
    <row r="41652" customFormat="1" x14ac:dyDescent="0.35"/>
    <row r="41653" customFormat="1" x14ac:dyDescent="0.35"/>
    <row r="41654" customFormat="1" x14ac:dyDescent="0.35"/>
    <row r="41655" customFormat="1" x14ac:dyDescent="0.35"/>
    <row r="41656" customFormat="1" x14ac:dyDescent="0.35"/>
    <row r="41657" customFormat="1" x14ac:dyDescent="0.35"/>
    <row r="41658" customFormat="1" x14ac:dyDescent="0.35"/>
    <row r="41659" customFormat="1" x14ac:dyDescent="0.35"/>
    <row r="41660" customFormat="1" x14ac:dyDescent="0.35"/>
    <row r="41661" customFormat="1" x14ac:dyDescent="0.35"/>
    <row r="41662" customFormat="1" x14ac:dyDescent="0.35"/>
    <row r="41663" customFormat="1" x14ac:dyDescent="0.35"/>
    <row r="41664" customFormat="1" x14ac:dyDescent="0.35"/>
    <row r="41665" customFormat="1" x14ac:dyDescent="0.35"/>
    <row r="41666" customFormat="1" x14ac:dyDescent="0.35"/>
    <row r="41667" customFormat="1" x14ac:dyDescent="0.35"/>
    <row r="41668" customFormat="1" x14ac:dyDescent="0.35"/>
    <row r="41669" customFormat="1" x14ac:dyDescent="0.35"/>
    <row r="41670" customFormat="1" x14ac:dyDescent="0.35"/>
    <row r="41671" customFormat="1" x14ac:dyDescent="0.35"/>
    <row r="41672" customFormat="1" x14ac:dyDescent="0.35"/>
    <row r="41673" customFormat="1" x14ac:dyDescent="0.35"/>
    <row r="41674" customFormat="1" x14ac:dyDescent="0.35"/>
    <row r="41675" customFormat="1" x14ac:dyDescent="0.35"/>
    <row r="41676" customFormat="1" x14ac:dyDescent="0.35"/>
    <row r="41677" customFormat="1" x14ac:dyDescent="0.35"/>
    <row r="41678" customFormat="1" x14ac:dyDescent="0.35"/>
    <row r="41679" customFormat="1" x14ac:dyDescent="0.35"/>
    <row r="41680" customFormat="1" x14ac:dyDescent="0.35"/>
    <row r="41681" customFormat="1" x14ac:dyDescent="0.35"/>
    <row r="41682" customFormat="1" x14ac:dyDescent="0.35"/>
    <row r="41683" customFormat="1" x14ac:dyDescent="0.35"/>
    <row r="41684" customFormat="1" x14ac:dyDescent="0.35"/>
    <row r="41685" customFormat="1" x14ac:dyDescent="0.35"/>
    <row r="41686" customFormat="1" x14ac:dyDescent="0.35"/>
    <row r="41687" customFormat="1" x14ac:dyDescent="0.35"/>
    <row r="41688" customFormat="1" x14ac:dyDescent="0.35"/>
    <row r="41689" customFormat="1" x14ac:dyDescent="0.35"/>
    <row r="41690" customFormat="1" x14ac:dyDescent="0.35"/>
    <row r="41691" customFormat="1" x14ac:dyDescent="0.35"/>
    <row r="41692" customFormat="1" x14ac:dyDescent="0.35"/>
    <row r="41693" customFormat="1" x14ac:dyDescent="0.35"/>
    <row r="41694" customFormat="1" x14ac:dyDescent="0.35"/>
    <row r="41695" customFormat="1" x14ac:dyDescent="0.35"/>
    <row r="41696" customFormat="1" x14ac:dyDescent="0.35"/>
    <row r="41697" customFormat="1" x14ac:dyDescent="0.35"/>
    <row r="41698" customFormat="1" x14ac:dyDescent="0.35"/>
    <row r="41699" customFormat="1" x14ac:dyDescent="0.35"/>
    <row r="41700" customFormat="1" x14ac:dyDescent="0.35"/>
    <row r="41701" customFormat="1" x14ac:dyDescent="0.35"/>
    <row r="41702" customFormat="1" x14ac:dyDescent="0.35"/>
    <row r="41703" customFormat="1" x14ac:dyDescent="0.35"/>
    <row r="41704" customFormat="1" x14ac:dyDescent="0.35"/>
    <row r="41705" customFormat="1" x14ac:dyDescent="0.35"/>
    <row r="41706" customFormat="1" x14ac:dyDescent="0.35"/>
    <row r="41707" customFormat="1" x14ac:dyDescent="0.35"/>
    <row r="41708" customFormat="1" x14ac:dyDescent="0.35"/>
    <row r="41709" customFormat="1" x14ac:dyDescent="0.35"/>
    <row r="41710" customFormat="1" x14ac:dyDescent="0.35"/>
    <row r="41711" customFormat="1" x14ac:dyDescent="0.35"/>
    <row r="41712" customFormat="1" x14ac:dyDescent="0.35"/>
    <row r="41713" customFormat="1" x14ac:dyDescent="0.35"/>
    <row r="41714" customFormat="1" x14ac:dyDescent="0.35"/>
    <row r="41715" customFormat="1" x14ac:dyDescent="0.35"/>
    <row r="41716" customFormat="1" x14ac:dyDescent="0.35"/>
    <row r="41717" customFormat="1" x14ac:dyDescent="0.35"/>
    <row r="41718" customFormat="1" x14ac:dyDescent="0.35"/>
    <row r="41719" customFormat="1" x14ac:dyDescent="0.35"/>
    <row r="41720" customFormat="1" x14ac:dyDescent="0.35"/>
    <row r="41721" customFormat="1" x14ac:dyDescent="0.35"/>
    <row r="41722" customFormat="1" x14ac:dyDescent="0.35"/>
    <row r="41723" customFormat="1" x14ac:dyDescent="0.35"/>
    <row r="41724" customFormat="1" x14ac:dyDescent="0.35"/>
    <row r="41725" customFormat="1" x14ac:dyDescent="0.35"/>
    <row r="41726" customFormat="1" x14ac:dyDescent="0.35"/>
    <row r="41727" customFormat="1" x14ac:dyDescent="0.35"/>
    <row r="41728" customFormat="1" x14ac:dyDescent="0.35"/>
    <row r="41729" customFormat="1" x14ac:dyDescent="0.35"/>
    <row r="41730" customFormat="1" x14ac:dyDescent="0.35"/>
    <row r="41731" customFormat="1" x14ac:dyDescent="0.35"/>
    <row r="41732" customFormat="1" x14ac:dyDescent="0.35"/>
    <row r="41733" customFormat="1" x14ac:dyDescent="0.35"/>
    <row r="41734" customFormat="1" x14ac:dyDescent="0.35"/>
    <row r="41735" customFormat="1" x14ac:dyDescent="0.35"/>
    <row r="41736" customFormat="1" x14ac:dyDescent="0.35"/>
    <row r="41737" customFormat="1" x14ac:dyDescent="0.35"/>
    <row r="41738" customFormat="1" x14ac:dyDescent="0.35"/>
    <row r="41739" customFormat="1" x14ac:dyDescent="0.35"/>
    <row r="41740" customFormat="1" x14ac:dyDescent="0.35"/>
    <row r="41741" customFormat="1" x14ac:dyDescent="0.35"/>
    <row r="41742" customFormat="1" x14ac:dyDescent="0.35"/>
    <row r="41743" customFormat="1" x14ac:dyDescent="0.35"/>
    <row r="41744" customFormat="1" x14ac:dyDescent="0.35"/>
    <row r="41745" customFormat="1" x14ac:dyDescent="0.35"/>
    <row r="41746" customFormat="1" x14ac:dyDescent="0.35"/>
    <row r="41747" customFormat="1" x14ac:dyDescent="0.35"/>
    <row r="41748" customFormat="1" x14ac:dyDescent="0.35"/>
    <row r="41749" customFormat="1" x14ac:dyDescent="0.35"/>
    <row r="41750" customFormat="1" x14ac:dyDescent="0.35"/>
    <row r="41751" customFormat="1" x14ac:dyDescent="0.35"/>
    <row r="41752" customFormat="1" x14ac:dyDescent="0.35"/>
    <row r="41753" customFormat="1" x14ac:dyDescent="0.35"/>
    <row r="41754" customFormat="1" x14ac:dyDescent="0.35"/>
    <row r="41755" customFormat="1" x14ac:dyDescent="0.35"/>
    <row r="41756" customFormat="1" x14ac:dyDescent="0.35"/>
    <row r="41757" customFormat="1" x14ac:dyDescent="0.35"/>
    <row r="41758" customFormat="1" x14ac:dyDescent="0.35"/>
    <row r="41759" customFormat="1" x14ac:dyDescent="0.35"/>
    <row r="41760" customFormat="1" x14ac:dyDescent="0.35"/>
    <row r="41761" customFormat="1" x14ac:dyDescent="0.35"/>
    <row r="41762" customFormat="1" x14ac:dyDescent="0.35"/>
    <row r="41763" customFormat="1" x14ac:dyDescent="0.35"/>
    <row r="41764" customFormat="1" x14ac:dyDescent="0.35"/>
    <row r="41765" customFormat="1" x14ac:dyDescent="0.35"/>
    <row r="41766" customFormat="1" x14ac:dyDescent="0.35"/>
    <row r="41767" customFormat="1" x14ac:dyDescent="0.35"/>
    <row r="41768" customFormat="1" x14ac:dyDescent="0.35"/>
    <row r="41769" customFormat="1" x14ac:dyDescent="0.35"/>
    <row r="41770" customFormat="1" x14ac:dyDescent="0.35"/>
    <row r="41771" customFormat="1" x14ac:dyDescent="0.35"/>
    <row r="41772" customFormat="1" x14ac:dyDescent="0.35"/>
    <row r="41773" customFormat="1" x14ac:dyDescent="0.35"/>
    <row r="41774" customFormat="1" x14ac:dyDescent="0.35"/>
    <row r="41775" customFormat="1" x14ac:dyDescent="0.35"/>
    <row r="41776" customFormat="1" x14ac:dyDescent="0.35"/>
    <row r="41777" customFormat="1" x14ac:dyDescent="0.35"/>
    <row r="41778" customFormat="1" x14ac:dyDescent="0.35"/>
    <row r="41779" customFormat="1" x14ac:dyDescent="0.35"/>
    <row r="41780" customFormat="1" x14ac:dyDescent="0.35"/>
    <row r="41781" customFormat="1" x14ac:dyDescent="0.35"/>
    <row r="41782" customFormat="1" x14ac:dyDescent="0.35"/>
    <row r="41783" customFormat="1" x14ac:dyDescent="0.35"/>
    <row r="41784" customFormat="1" x14ac:dyDescent="0.35"/>
    <row r="41785" customFormat="1" x14ac:dyDescent="0.35"/>
    <row r="41786" customFormat="1" x14ac:dyDescent="0.35"/>
    <row r="41787" customFormat="1" x14ac:dyDescent="0.35"/>
    <row r="41788" customFormat="1" x14ac:dyDescent="0.35"/>
    <row r="41789" customFormat="1" x14ac:dyDescent="0.35"/>
    <row r="41790" customFormat="1" x14ac:dyDescent="0.35"/>
    <row r="41791" customFormat="1" x14ac:dyDescent="0.35"/>
    <row r="41792" customFormat="1" x14ac:dyDescent="0.35"/>
    <row r="41793" customFormat="1" x14ac:dyDescent="0.35"/>
    <row r="41794" customFormat="1" x14ac:dyDescent="0.35"/>
    <row r="41795" customFormat="1" x14ac:dyDescent="0.35"/>
    <row r="41796" customFormat="1" x14ac:dyDescent="0.35"/>
    <row r="41797" customFormat="1" x14ac:dyDescent="0.35"/>
    <row r="41798" customFormat="1" x14ac:dyDescent="0.35"/>
    <row r="41799" customFormat="1" x14ac:dyDescent="0.35"/>
    <row r="41800" customFormat="1" x14ac:dyDescent="0.35"/>
    <row r="41801" customFormat="1" x14ac:dyDescent="0.35"/>
    <row r="41802" customFormat="1" x14ac:dyDescent="0.35"/>
    <row r="41803" customFormat="1" x14ac:dyDescent="0.35"/>
    <row r="41804" customFormat="1" x14ac:dyDescent="0.35"/>
    <row r="41805" customFormat="1" x14ac:dyDescent="0.35"/>
    <row r="41806" customFormat="1" x14ac:dyDescent="0.35"/>
    <row r="41807" customFormat="1" x14ac:dyDescent="0.35"/>
    <row r="41808" customFormat="1" x14ac:dyDescent="0.35"/>
    <row r="41809" customFormat="1" x14ac:dyDescent="0.35"/>
    <row r="41810" customFormat="1" x14ac:dyDescent="0.35"/>
    <row r="41811" customFormat="1" x14ac:dyDescent="0.35"/>
    <row r="41812" customFormat="1" x14ac:dyDescent="0.35"/>
    <row r="41813" customFormat="1" x14ac:dyDescent="0.35"/>
    <row r="41814" customFormat="1" x14ac:dyDescent="0.35"/>
    <row r="41815" customFormat="1" x14ac:dyDescent="0.35"/>
    <row r="41816" customFormat="1" x14ac:dyDescent="0.35"/>
    <row r="41817" customFormat="1" x14ac:dyDescent="0.35"/>
    <row r="41818" customFormat="1" x14ac:dyDescent="0.35"/>
    <row r="41819" customFormat="1" x14ac:dyDescent="0.35"/>
    <row r="41820" customFormat="1" x14ac:dyDescent="0.35"/>
    <row r="41821" customFormat="1" x14ac:dyDescent="0.35"/>
    <row r="41822" customFormat="1" x14ac:dyDescent="0.35"/>
    <row r="41823" customFormat="1" x14ac:dyDescent="0.35"/>
    <row r="41824" customFormat="1" x14ac:dyDescent="0.35"/>
    <row r="41825" customFormat="1" x14ac:dyDescent="0.35"/>
    <row r="41826" customFormat="1" x14ac:dyDescent="0.35"/>
    <row r="41827" customFormat="1" x14ac:dyDescent="0.35"/>
    <row r="41828" customFormat="1" x14ac:dyDescent="0.35"/>
    <row r="41829" customFormat="1" x14ac:dyDescent="0.35"/>
    <row r="41830" customFormat="1" x14ac:dyDescent="0.35"/>
    <row r="41831" customFormat="1" x14ac:dyDescent="0.35"/>
    <row r="41832" customFormat="1" x14ac:dyDescent="0.35"/>
    <row r="41833" customFormat="1" x14ac:dyDescent="0.35"/>
    <row r="41834" customFormat="1" x14ac:dyDescent="0.35"/>
    <row r="41835" customFormat="1" x14ac:dyDescent="0.35"/>
    <row r="41836" customFormat="1" x14ac:dyDescent="0.35"/>
    <row r="41837" customFormat="1" x14ac:dyDescent="0.35"/>
    <row r="41838" customFormat="1" x14ac:dyDescent="0.35"/>
    <row r="41839" customFormat="1" x14ac:dyDescent="0.35"/>
    <row r="41840" customFormat="1" x14ac:dyDescent="0.35"/>
    <row r="41841" customFormat="1" x14ac:dyDescent="0.35"/>
    <row r="41842" customFormat="1" x14ac:dyDescent="0.35"/>
    <row r="41843" customFormat="1" x14ac:dyDescent="0.35"/>
    <row r="41844" customFormat="1" x14ac:dyDescent="0.35"/>
    <row r="41845" customFormat="1" x14ac:dyDescent="0.35"/>
    <row r="41846" customFormat="1" x14ac:dyDescent="0.35"/>
    <row r="41847" customFormat="1" x14ac:dyDescent="0.35"/>
    <row r="41848" customFormat="1" x14ac:dyDescent="0.35"/>
    <row r="41849" customFormat="1" x14ac:dyDescent="0.35"/>
    <row r="41850" customFormat="1" x14ac:dyDescent="0.35"/>
    <row r="41851" customFormat="1" x14ac:dyDescent="0.35"/>
    <row r="41852" customFormat="1" x14ac:dyDescent="0.35"/>
    <row r="41853" customFormat="1" x14ac:dyDescent="0.35"/>
    <row r="41854" customFormat="1" x14ac:dyDescent="0.35"/>
    <row r="41855" customFormat="1" x14ac:dyDescent="0.35"/>
    <row r="41856" customFormat="1" x14ac:dyDescent="0.35"/>
    <row r="41857" customFormat="1" x14ac:dyDescent="0.35"/>
    <row r="41858" customFormat="1" x14ac:dyDescent="0.35"/>
    <row r="41859" customFormat="1" x14ac:dyDescent="0.35"/>
    <row r="41860" customFormat="1" x14ac:dyDescent="0.35"/>
    <row r="41861" customFormat="1" x14ac:dyDescent="0.35"/>
    <row r="41862" customFormat="1" x14ac:dyDescent="0.35"/>
    <row r="41863" customFormat="1" x14ac:dyDescent="0.35"/>
    <row r="41864" customFormat="1" x14ac:dyDescent="0.35"/>
    <row r="41865" customFormat="1" x14ac:dyDescent="0.35"/>
    <row r="41866" customFormat="1" x14ac:dyDescent="0.35"/>
    <row r="41867" customFormat="1" x14ac:dyDescent="0.35"/>
    <row r="41868" customFormat="1" x14ac:dyDescent="0.35"/>
    <row r="41869" customFormat="1" x14ac:dyDescent="0.35"/>
    <row r="41870" customFormat="1" x14ac:dyDescent="0.35"/>
    <row r="41871" customFormat="1" x14ac:dyDescent="0.35"/>
    <row r="41872" customFormat="1" x14ac:dyDescent="0.35"/>
    <row r="41873" customFormat="1" x14ac:dyDescent="0.35"/>
    <row r="41874" customFormat="1" x14ac:dyDescent="0.35"/>
    <row r="41875" customFormat="1" x14ac:dyDescent="0.35"/>
    <row r="41876" customFormat="1" x14ac:dyDescent="0.35"/>
    <row r="41877" customFormat="1" x14ac:dyDescent="0.35"/>
    <row r="41878" customFormat="1" x14ac:dyDescent="0.35"/>
    <row r="41879" customFormat="1" x14ac:dyDescent="0.35"/>
    <row r="41880" customFormat="1" x14ac:dyDescent="0.35"/>
    <row r="41881" customFormat="1" x14ac:dyDescent="0.35"/>
    <row r="41882" customFormat="1" x14ac:dyDescent="0.35"/>
    <row r="41883" customFormat="1" x14ac:dyDescent="0.35"/>
    <row r="41884" customFormat="1" x14ac:dyDescent="0.35"/>
    <row r="41885" customFormat="1" x14ac:dyDescent="0.35"/>
    <row r="41886" customFormat="1" x14ac:dyDescent="0.35"/>
    <row r="41887" customFormat="1" x14ac:dyDescent="0.35"/>
    <row r="41888" customFormat="1" x14ac:dyDescent="0.35"/>
    <row r="41889" customFormat="1" x14ac:dyDescent="0.35"/>
    <row r="41890" customFormat="1" x14ac:dyDescent="0.35"/>
    <row r="41891" customFormat="1" x14ac:dyDescent="0.35"/>
    <row r="41892" customFormat="1" x14ac:dyDescent="0.35"/>
    <row r="41893" customFormat="1" x14ac:dyDescent="0.35"/>
    <row r="41894" customFormat="1" x14ac:dyDescent="0.35"/>
    <row r="41895" customFormat="1" x14ac:dyDescent="0.35"/>
    <row r="41896" customFormat="1" x14ac:dyDescent="0.35"/>
    <row r="41897" customFormat="1" x14ac:dyDescent="0.35"/>
    <row r="41898" customFormat="1" x14ac:dyDescent="0.35"/>
    <row r="41899" customFormat="1" x14ac:dyDescent="0.35"/>
    <row r="41900" customFormat="1" x14ac:dyDescent="0.35"/>
    <row r="41901" customFormat="1" x14ac:dyDescent="0.35"/>
    <row r="41902" customFormat="1" x14ac:dyDescent="0.35"/>
    <row r="41903" customFormat="1" x14ac:dyDescent="0.35"/>
    <row r="41904" customFormat="1" x14ac:dyDescent="0.35"/>
    <row r="41905" customFormat="1" x14ac:dyDescent="0.35"/>
    <row r="41906" customFormat="1" x14ac:dyDescent="0.35"/>
    <row r="41907" customFormat="1" x14ac:dyDescent="0.35"/>
    <row r="41908" customFormat="1" x14ac:dyDescent="0.35"/>
    <row r="41909" customFormat="1" x14ac:dyDescent="0.35"/>
    <row r="41910" customFormat="1" x14ac:dyDescent="0.35"/>
    <row r="41911" customFormat="1" x14ac:dyDescent="0.35"/>
    <row r="41912" customFormat="1" x14ac:dyDescent="0.35"/>
    <row r="41913" customFormat="1" x14ac:dyDescent="0.35"/>
    <row r="41914" customFormat="1" x14ac:dyDescent="0.35"/>
    <row r="41915" customFormat="1" x14ac:dyDescent="0.35"/>
    <row r="41916" customFormat="1" x14ac:dyDescent="0.35"/>
    <row r="41917" customFormat="1" x14ac:dyDescent="0.35"/>
    <row r="41918" customFormat="1" x14ac:dyDescent="0.35"/>
    <row r="41919" customFormat="1" x14ac:dyDescent="0.35"/>
    <row r="41920" customFormat="1" x14ac:dyDescent="0.35"/>
    <row r="41921" customFormat="1" x14ac:dyDescent="0.35"/>
    <row r="41922" customFormat="1" x14ac:dyDescent="0.35"/>
    <row r="41923" customFormat="1" x14ac:dyDescent="0.35"/>
    <row r="41924" customFormat="1" x14ac:dyDescent="0.35"/>
    <row r="41925" customFormat="1" x14ac:dyDescent="0.35"/>
    <row r="41926" customFormat="1" x14ac:dyDescent="0.35"/>
    <row r="41927" customFormat="1" x14ac:dyDescent="0.35"/>
    <row r="41928" customFormat="1" x14ac:dyDescent="0.35"/>
    <row r="41929" customFormat="1" x14ac:dyDescent="0.35"/>
    <row r="41930" customFormat="1" x14ac:dyDescent="0.35"/>
    <row r="41931" customFormat="1" x14ac:dyDescent="0.35"/>
    <row r="41932" customFormat="1" x14ac:dyDescent="0.35"/>
    <row r="41933" customFormat="1" x14ac:dyDescent="0.35"/>
    <row r="41934" customFormat="1" x14ac:dyDescent="0.35"/>
    <row r="41935" customFormat="1" x14ac:dyDescent="0.35"/>
    <row r="41936" customFormat="1" x14ac:dyDescent="0.35"/>
    <row r="41937" customFormat="1" x14ac:dyDescent="0.35"/>
    <row r="41938" customFormat="1" x14ac:dyDescent="0.35"/>
    <row r="41939" customFormat="1" x14ac:dyDescent="0.35"/>
    <row r="41940" customFormat="1" x14ac:dyDescent="0.35"/>
    <row r="41941" customFormat="1" x14ac:dyDescent="0.35"/>
    <row r="41942" customFormat="1" x14ac:dyDescent="0.35"/>
    <row r="41943" customFormat="1" x14ac:dyDescent="0.35"/>
    <row r="41944" customFormat="1" x14ac:dyDescent="0.35"/>
    <row r="41945" customFormat="1" x14ac:dyDescent="0.35"/>
    <row r="41946" customFormat="1" x14ac:dyDescent="0.35"/>
    <row r="41947" customFormat="1" x14ac:dyDescent="0.35"/>
    <row r="41948" customFormat="1" x14ac:dyDescent="0.35"/>
    <row r="41949" customFormat="1" x14ac:dyDescent="0.35"/>
    <row r="41950" customFormat="1" x14ac:dyDescent="0.35"/>
    <row r="41951" customFormat="1" x14ac:dyDescent="0.35"/>
    <row r="41952" customFormat="1" x14ac:dyDescent="0.35"/>
    <row r="41953" customFormat="1" x14ac:dyDescent="0.35"/>
    <row r="41954" customFormat="1" x14ac:dyDescent="0.35"/>
    <row r="41955" customFormat="1" x14ac:dyDescent="0.35"/>
    <row r="41956" customFormat="1" x14ac:dyDescent="0.35"/>
    <row r="41957" customFormat="1" x14ac:dyDescent="0.35"/>
    <row r="41958" customFormat="1" x14ac:dyDescent="0.35"/>
    <row r="41959" customFormat="1" x14ac:dyDescent="0.35"/>
    <row r="41960" customFormat="1" x14ac:dyDescent="0.35"/>
    <row r="41961" customFormat="1" x14ac:dyDescent="0.35"/>
    <row r="41962" customFormat="1" x14ac:dyDescent="0.35"/>
    <row r="41963" customFormat="1" x14ac:dyDescent="0.35"/>
    <row r="41964" customFormat="1" x14ac:dyDescent="0.35"/>
    <row r="41965" customFormat="1" x14ac:dyDescent="0.35"/>
    <row r="41966" customFormat="1" x14ac:dyDescent="0.35"/>
    <row r="41967" customFormat="1" x14ac:dyDescent="0.35"/>
    <row r="41968" customFormat="1" x14ac:dyDescent="0.35"/>
    <row r="41969" customFormat="1" x14ac:dyDescent="0.35"/>
    <row r="41970" customFormat="1" x14ac:dyDescent="0.35"/>
    <row r="41971" customFormat="1" x14ac:dyDescent="0.35"/>
    <row r="41972" customFormat="1" x14ac:dyDescent="0.35"/>
    <row r="41973" customFormat="1" x14ac:dyDescent="0.35"/>
    <row r="41974" customFormat="1" x14ac:dyDescent="0.35"/>
    <row r="41975" customFormat="1" x14ac:dyDescent="0.35"/>
    <row r="41976" customFormat="1" x14ac:dyDescent="0.35"/>
    <row r="41977" customFormat="1" x14ac:dyDescent="0.35"/>
    <row r="41978" customFormat="1" x14ac:dyDescent="0.35"/>
    <row r="41979" customFormat="1" x14ac:dyDescent="0.35"/>
    <row r="41980" customFormat="1" x14ac:dyDescent="0.35"/>
    <row r="41981" customFormat="1" x14ac:dyDescent="0.35"/>
    <row r="41982" customFormat="1" x14ac:dyDescent="0.35"/>
    <row r="41983" customFormat="1" x14ac:dyDescent="0.35"/>
    <row r="41984" customFormat="1" x14ac:dyDescent="0.35"/>
    <row r="41985" customFormat="1" x14ac:dyDescent="0.35"/>
    <row r="41986" customFormat="1" x14ac:dyDescent="0.35"/>
    <row r="41987" customFormat="1" x14ac:dyDescent="0.35"/>
    <row r="41988" customFormat="1" x14ac:dyDescent="0.35"/>
    <row r="41989" customFormat="1" x14ac:dyDescent="0.35"/>
    <row r="41990" customFormat="1" x14ac:dyDescent="0.35"/>
    <row r="41991" customFormat="1" x14ac:dyDescent="0.35"/>
    <row r="41992" customFormat="1" x14ac:dyDescent="0.35"/>
    <row r="41993" customFormat="1" x14ac:dyDescent="0.35"/>
    <row r="41994" customFormat="1" x14ac:dyDescent="0.35"/>
    <row r="41995" customFormat="1" x14ac:dyDescent="0.35"/>
    <row r="41996" customFormat="1" x14ac:dyDescent="0.35"/>
    <row r="41997" customFormat="1" x14ac:dyDescent="0.35"/>
    <row r="41998" customFormat="1" x14ac:dyDescent="0.35"/>
    <row r="41999" customFormat="1" x14ac:dyDescent="0.35"/>
    <row r="42000" customFormat="1" x14ac:dyDescent="0.35"/>
    <row r="42001" customFormat="1" x14ac:dyDescent="0.35"/>
    <row r="42002" customFormat="1" x14ac:dyDescent="0.35"/>
    <row r="42003" customFormat="1" x14ac:dyDescent="0.35"/>
    <row r="42004" customFormat="1" x14ac:dyDescent="0.35"/>
    <row r="42005" customFormat="1" x14ac:dyDescent="0.35"/>
    <row r="42006" customFormat="1" x14ac:dyDescent="0.35"/>
    <row r="42007" customFormat="1" x14ac:dyDescent="0.35"/>
    <row r="42008" customFormat="1" x14ac:dyDescent="0.35"/>
    <row r="42009" customFormat="1" x14ac:dyDescent="0.35"/>
    <row r="42010" customFormat="1" x14ac:dyDescent="0.35"/>
    <row r="42011" customFormat="1" x14ac:dyDescent="0.35"/>
    <row r="42012" customFormat="1" x14ac:dyDescent="0.35"/>
    <row r="42013" customFormat="1" x14ac:dyDescent="0.35"/>
    <row r="42014" customFormat="1" x14ac:dyDescent="0.35"/>
    <row r="42015" customFormat="1" x14ac:dyDescent="0.35"/>
    <row r="42016" customFormat="1" x14ac:dyDescent="0.35"/>
    <row r="42017" customFormat="1" x14ac:dyDescent="0.35"/>
    <row r="42018" customFormat="1" x14ac:dyDescent="0.35"/>
    <row r="42019" customFormat="1" x14ac:dyDescent="0.35"/>
    <row r="42020" customFormat="1" x14ac:dyDescent="0.35"/>
    <row r="42021" customFormat="1" x14ac:dyDescent="0.35"/>
    <row r="42022" customFormat="1" x14ac:dyDescent="0.35"/>
    <row r="42023" customFormat="1" x14ac:dyDescent="0.35"/>
    <row r="42024" customFormat="1" x14ac:dyDescent="0.35"/>
    <row r="42025" customFormat="1" x14ac:dyDescent="0.35"/>
    <row r="42026" customFormat="1" x14ac:dyDescent="0.35"/>
    <row r="42027" customFormat="1" x14ac:dyDescent="0.35"/>
    <row r="42028" customFormat="1" x14ac:dyDescent="0.35"/>
    <row r="42029" customFormat="1" x14ac:dyDescent="0.35"/>
    <row r="42030" customFormat="1" x14ac:dyDescent="0.35"/>
    <row r="42031" customFormat="1" x14ac:dyDescent="0.35"/>
    <row r="42032" customFormat="1" x14ac:dyDescent="0.35"/>
    <row r="42033" customFormat="1" x14ac:dyDescent="0.35"/>
    <row r="42034" customFormat="1" x14ac:dyDescent="0.35"/>
    <row r="42035" customFormat="1" x14ac:dyDescent="0.35"/>
    <row r="42036" customFormat="1" x14ac:dyDescent="0.35"/>
    <row r="42037" customFormat="1" x14ac:dyDescent="0.35"/>
    <row r="42038" customFormat="1" x14ac:dyDescent="0.35"/>
    <row r="42039" customFormat="1" x14ac:dyDescent="0.35"/>
    <row r="42040" customFormat="1" x14ac:dyDescent="0.35"/>
    <row r="42041" customFormat="1" x14ac:dyDescent="0.35"/>
    <row r="42042" customFormat="1" x14ac:dyDescent="0.35"/>
    <row r="42043" customFormat="1" x14ac:dyDescent="0.35"/>
    <row r="42044" customFormat="1" x14ac:dyDescent="0.35"/>
    <row r="42045" customFormat="1" x14ac:dyDescent="0.35"/>
    <row r="42046" customFormat="1" x14ac:dyDescent="0.35"/>
    <row r="42047" customFormat="1" x14ac:dyDescent="0.35"/>
    <row r="42048" customFormat="1" x14ac:dyDescent="0.35"/>
    <row r="42049" customFormat="1" x14ac:dyDescent="0.35"/>
    <row r="42050" customFormat="1" x14ac:dyDescent="0.35"/>
    <row r="42051" customFormat="1" x14ac:dyDescent="0.35"/>
    <row r="42052" customFormat="1" x14ac:dyDescent="0.35"/>
    <row r="42053" customFormat="1" x14ac:dyDescent="0.35"/>
    <row r="42054" customFormat="1" x14ac:dyDescent="0.35"/>
    <row r="42055" customFormat="1" x14ac:dyDescent="0.35"/>
    <row r="42056" customFormat="1" x14ac:dyDescent="0.35"/>
    <row r="42057" customFormat="1" x14ac:dyDescent="0.35"/>
    <row r="42058" customFormat="1" x14ac:dyDescent="0.35"/>
    <row r="42059" customFormat="1" x14ac:dyDescent="0.35"/>
    <row r="42060" customFormat="1" x14ac:dyDescent="0.35"/>
    <row r="42061" customFormat="1" x14ac:dyDescent="0.35"/>
    <row r="42062" customFormat="1" x14ac:dyDescent="0.35"/>
    <row r="42063" customFormat="1" x14ac:dyDescent="0.35"/>
    <row r="42064" customFormat="1" x14ac:dyDescent="0.35"/>
    <row r="42065" customFormat="1" x14ac:dyDescent="0.35"/>
    <row r="42066" customFormat="1" x14ac:dyDescent="0.35"/>
    <row r="42067" customFormat="1" x14ac:dyDescent="0.35"/>
    <row r="42068" customFormat="1" x14ac:dyDescent="0.35"/>
    <row r="42069" customFormat="1" x14ac:dyDescent="0.35"/>
    <row r="42070" customFormat="1" x14ac:dyDescent="0.35"/>
    <row r="42071" customFormat="1" x14ac:dyDescent="0.35"/>
    <row r="42072" customFormat="1" x14ac:dyDescent="0.35"/>
    <row r="42073" customFormat="1" x14ac:dyDescent="0.35"/>
    <row r="42074" customFormat="1" x14ac:dyDescent="0.35"/>
    <row r="42075" customFormat="1" x14ac:dyDescent="0.35"/>
    <row r="42076" customFormat="1" x14ac:dyDescent="0.35"/>
    <row r="42077" customFormat="1" x14ac:dyDescent="0.35"/>
    <row r="42078" customFormat="1" x14ac:dyDescent="0.35"/>
    <row r="42079" customFormat="1" x14ac:dyDescent="0.35"/>
    <row r="42080" customFormat="1" x14ac:dyDescent="0.35"/>
    <row r="42081" customFormat="1" x14ac:dyDescent="0.35"/>
    <row r="42082" customFormat="1" x14ac:dyDescent="0.35"/>
    <row r="42083" customFormat="1" x14ac:dyDescent="0.35"/>
    <row r="42084" customFormat="1" x14ac:dyDescent="0.35"/>
    <row r="42085" customFormat="1" x14ac:dyDescent="0.35"/>
    <row r="42086" customFormat="1" x14ac:dyDescent="0.35"/>
    <row r="42087" customFormat="1" x14ac:dyDescent="0.35"/>
    <row r="42088" customFormat="1" x14ac:dyDescent="0.35"/>
    <row r="42089" customFormat="1" x14ac:dyDescent="0.35"/>
    <row r="42090" customFormat="1" x14ac:dyDescent="0.35"/>
    <row r="42091" customFormat="1" x14ac:dyDescent="0.35"/>
    <row r="42092" customFormat="1" x14ac:dyDescent="0.35"/>
    <row r="42093" customFormat="1" x14ac:dyDescent="0.35"/>
    <row r="42094" customFormat="1" x14ac:dyDescent="0.35"/>
    <row r="42095" customFormat="1" x14ac:dyDescent="0.35"/>
    <row r="42096" customFormat="1" x14ac:dyDescent="0.35"/>
    <row r="42097" customFormat="1" x14ac:dyDescent="0.35"/>
    <row r="42098" customFormat="1" x14ac:dyDescent="0.35"/>
    <row r="42099" customFormat="1" x14ac:dyDescent="0.35"/>
    <row r="42100" customFormat="1" x14ac:dyDescent="0.35"/>
    <row r="42101" customFormat="1" x14ac:dyDescent="0.35"/>
    <row r="42102" customFormat="1" x14ac:dyDescent="0.35"/>
    <row r="42103" customFormat="1" x14ac:dyDescent="0.35"/>
    <row r="42104" customFormat="1" x14ac:dyDescent="0.35"/>
    <row r="42105" customFormat="1" x14ac:dyDescent="0.35"/>
    <row r="42106" customFormat="1" x14ac:dyDescent="0.35"/>
    <row r="42107" customFormat="1" x14ac:dyDescent="0.35"/>
    <row r="42108" customFormat="1" x14ac:dyDescent="0.35"/>
    <row r="42109" customFormat="1" x14ac:dyDescent="0.35"/>
    <row r="42110" customFormat="1" x14ac:dyDescent="0.35"/>
    <row r="42111" customFormat="1" x14ac:dyDescent="0.35"/>
    <row r="42112" customFormat="1" x14ac:dyDescent="0.35"/>
    <row r="42113" customFormat="1" x14ac:dyDescent="0.35"/>
    <row r="42114" customFormat="1" x14ac:dyDescent="0.35"/>
    <row r="42115" customFormat="1" x14ac:dyDescent="0.35"/>
    <row r="42116" customFormat="1" x14ac:dyDescent="0.35"/>
    <row r="42117" customFormat="1" x14ac:dyDescent="0.35"/>
    <row r="42118" customFormat="1" x14ac:dyDescent="0.35"/>
    <row r="42119" customFormat="1" x14ac:dyDescent="0.35"/>
    <row r="42120" customFormat="1" x14ac:dyDescent="0.35"/>
    <row r="42121" customFormat="1" x14ac:dyDescent="0.35"/>
    <row r="42122" customFormat="1" x14ac:dyDescent="0.35"/>
    <row r="42123" customFormat="1" x14ac:dyDescent="0.35"/>
    <row r="42124" customFormat="1" x14ac:dyDescent="0.35"/>
    <row r="42125" customFormat="1" x14ac:dyDescent="0.35"/>
    <row r="42126" customFormat="1" x14ac:dyDescent="0.35"/>
    <row r="42127" customFormat="1" x14ac:dyDescent="0.35"/>
    <row r="42128" customFormat="1" x14ac:dyDescent="0.35"/>
    <row r="42129" customFormat="1" x14ac:dyDescent="0.35"/>
    <row r="42130" customFormat="1" x14ac:dyDescent="0.35"/>
    <row r="42131" customFormat="1" x14ac:dyDescent="0.35"/>
    <row r="42132" customFormat="1" x14ac:dyDescent="0.35"/>
    <row r="42133" customFormat="1" x14ac:dyDescent="0.35"/>
    <row r="42134" customFormat="1" x14ac:dyDescent="0.35"/>
    <row r="42135" customFormat="1" x14ac:dyDescent="0.35"/>
    <row r="42136" customFormat="1" x14ac:dyDescent="0.35"/>
    <row r="42137" customFormat="1" x14ac:dyDescent="0.35"/>
    <row r="42138" customFormat="1" x14ac:dyDescent="0.35"/>
    <row r="42139" customFormat="1" x14ac:dyDescent="0.35"/>
    <row r="42140" customFormat="1" x14ac:dyDescent="0.35"/>
    <row r="42141" customFormat="1" x14ac:dyDescent="0.35"/>
    <row r="42142" customFormat="1" x14ac:dyDescent="0.35"/>
    <row r="42143" customFormat="1" x14ac:dyDescent="0.35"/>
    <row r="42144" customFormat="1" x14ac:dyDescent="0.35"/>
    <row r="42145" customFormat="1" x14ac:dyDescent="0.35"/>
    <row r="42146" customFormat="1" x14ac:dyDescent="0.35"/>
    <row r="42147" customFormat="1" x14ac:dyDescent="0.35"/>
    <row r="42148" customFormat="1" x14ac:dyDescent="0.35"/>
    <row r="42149" customFormat="1" x14ac:dyDescent="0.35"/>
    <row r="42150" customFormat="1" x14ac:dyDescent="0.35"/>
    <row r="42151" customFormat="1" x14ac:dyDescent="0.35"/>
    <row r="42152" customFormat="1" x14ac:dyDescent="0.35"/>
    <row r="42153" customFormat="1" x14ac:dyDescent="0.35"/>
    <row r="42154" customFormat="1" x14ac:dyDescent="0.35"/>
    <row r="42155" customFormat="1" x14ac:dyDescent="0.35"/>
    <row r="42156" customFormat="1" x14ac:dyDescent="0.35"/>
    <row r="42157" customFormat="1" x14ac:dyDescent="0.35"/>
    <row r="42158" customFormat="1" x14ac:dyDescent="0.35"/>
    <row r="42159" customFormat="1" x14ac:dyDescent="0.35"/>
    <row r="42160" customFormat="1" x14ac:dyDescent="0.35"/>
    <row r="42161" customFormat="1" x14ac:dyDescent="0.35"/>
    <row r="42162" customFormat="1" x14ac:dyDescent="0.35"/>
    <row r="42163" customFormat="1" x14ac:dyDescent="0.35"/>
    <row r="42164" customFormat="1" x14ac:dyDescent="0.35"/>
    <row r="42165" customFormat="1" x14ac:dyDescent="0.35"/>
    <row r="42166" customFormat="1" x14ac:dyDescent="0.35"/>
    <row r="42167" customFormat="1" x14ac:dyDescent="0.35"/>
    <row r="42168" customFormat="1" x14ac:dyDescent="0.35"/>
    <row r="42169" customFormat="1" x14ac:dyDescent="0.35"/>
    <row r="42170" customFormat="1" x14ac:dyDescent="0.35"/>
    <row r="42171" customFormat="1" x14ac:dyDescent="0.35"/>
    <row r="42172" customFormat="1" x14ac:dyDescent="0.35"/>
    <row r="42173" customFormat="1" x14ac:dyDescent="0.35"/>
    <row r="42174" customFormat="1" x14ac:dyDescent="0.35"/>
    <row r="42175" customFormat="1" x14ac:dyDescent="0.35"/>
    <row r="42176" customFormat="1" x14ac:dyDescent="0.35"/>
    <row r="42177" customFormat="1" x14ac:dyDescent="0.35"/>
    <row r="42178" customFormat="1" x14ac:dyDescent="0.35"/>
    <row r="42179" customFormat="1" x14ac:dyDescent="0.35"/>
    <row r="42180" customFormat="1" x14ac:dyDescent="0.35"/>
    <row r="42181" customFormat="1" x14ac:dyDescent="0.35"/>
    <row r="42182" customFormat="1" x14ac:dyDescent="0.35"/>
    <row r="42183" customFormat="1" x14ac:dyDescent="0.35"/>
    <row r="42184" customFormat="1" x14ac:dyDescent="0.35"/>
    <row r="42185" customFormat="1" x14ac:dyDescent="0.35"/>
    <row r="42186" customFormat="1" x14ac:dyDescent="0.35"/>
    <row r="42187" customFormat="1" x14ac:dyDescent="0.35"/>
    <row r="42188" customFormat="1" x14ac:dyDescent="0.35"/>
    <row r="42189" customFormat="1" x14ac:dyDescent="0.35"/>
    <row r="42190" customFormat="1" x14ac:dyDescent="0.35"/>
    <row r="42191" customFormat="1" x14ac:dyDescent="0.35"/>
    <row r="42192" customFormat="1" x14ac:dyDescent="0.35"/>
    <row r="42193" customFormat="1" x14ac:dyDescent="0.35"/>
    <row r="42194" customFormat="1" x14ac:dyDescent="0.35"/>
    <row r="42195" customFormat="1" x14ac:dyDescent="0.35"/>
    <row r="42196" customFormat="1" x14ac:dyDescent="0.35"/>
    <row r="42197" customFormat="1" x14ac:dyDescent="0.35"/>
    <row r="42198" customFormat="1" x14ac:dyDescent="0.35"/>
    <row r="42199" customFormat="1" x14ac:dyDescent="0.35"/>
    <row r="42200" customFormat="1" x14ac:dyDescent="0.35"/>
    <row r="42201" customFormat="1" x14ac:dyDescent="0.35"/>
    <row r="42202" customFormat="1" x14ac:dyDescent="0.35"/>
    <row r="42203" customFormat="1" x14ac:dyDescent="0.35"/>
    <row r="42204" customFormat="1" x14ac:dyDescent="0.35"/>
    <row r="42205" customFormat="1" x14ac:dyDescent="0.35"/>
    <row r="42206" customFormat="1" x14ac:dyDescent="0.35"/>
    <row r="42207" customFormat="1" x14ac:dyDescent="0.35"/>
    <row r="42208" customFormat="1" x14ac:dyDescent="0.35"/>
    <row r="42209" customFormat="1" x14ac:dyDescent="0.35"/>
    <row r="42210" customFormat="1" x14ac:dyDescent="0.35"/>
    <row r="42211" customFormat="1" x14ac:dyDescent="0.35"/>
    <row r="42212" customFormat="1" x14ac:dyDescent="0.35"/>
    <row r="42213" customFormat="1" x14ac:dyDescent="0.35"/>
    <row r="42214" customFormat="1" x14ac:dyDescent="0.35"/>
    <row r="42215" customFormat="1" x14ac:dyDescent="0.35"/>
    <row r="42216" customFormat="1" x14ac:dyDescent="0.35"/>
    <row r="42217" customFormat="1" x14ac:dyDescent="0.35"/>
    <row r="42218" customFormat="1" x14ac:dyDescent="0.35"/>
    <row r="42219" customFormat="1" x14ac:dyDescent="0.35"/>
    <row r="42220" customFormat="1" x14ac:dyDescent="0.35"/>
    <row r="42221" customFormat="1" x14ac:dyDescent="0.35"/>
    <row r="42222" customFormat="1" x14ac:dyDescent="0.35"/>
    <row r="42223" customFormat="1" x14ac:dyDescent="0.35"/>
    <row r="42224" customFormat="1" x14ac:dyDescent="0.35"/>
    <row r="42225" customFormat="1" x14ac:dyDescent="0.35"/>
    <row r="42226" customFormat="1" x14ac:dyDescent="0.35"/>
    <row r="42227" customFormat="1" x14ac:dyDescent="0.35"/>
    <row r="42228" customFormat="1" x14ac:dyDescent="0.35"/>
    <row r="42229" customFormat="1" x14ac:dyDescent="0.35"/>
    <row r="42230" customFormat="1" x14ac:dyDescent="0.35"/>
    <row r="42231" customFormat="1" x14ac:dyDescent="0.35"/>
    <row r="42232" customFormat="1" x14ac:dyDescent="0.35"/>
    <row r="42233" customFormat="1" x14ac:dyDescent="0.35"/>
    <row r="42234" customFormat="1" x14ac:dyDescent="0.35"/>
    <row r="42235" customFormat="1" x14ac:dyDescent="0.35"/>
    <row r="42236" customFormat="1" x14ac:dyDescent="0.35"/>
    <row r="42237" customFormat="1" x14ac:dyDescent="0.35"/>
    <row r="42238" customFormat="1" x14ac:dyDescent="0.35"/>
    <row r="42239" customFormat="1" x14ac:dyDescent="0.35"/>
    <row r="42240" customFormat="1" x14ac:dyDescent="0.35"/>
    <row r="42241" customFormat="1" x14ac:dyDescent="0.35"/>
    <row r="42242" customFormat="1" x14ac:dyDescent="0.35"/>
    <row r="42243" customFormat="1" x14ac:dyDescent="0.35"/>
    <row r="42244" customFormat="1" x14ac:dyDescent="0.35"/>
    <row r="42245" customFormat="1" x14ac:dyDescent="0.35"/>
    <row r="42246" customFormat="1" x14ac:dyDescent="0.35"/>
    <row r="42247" customFormat="1" x14ac:dyDescent="0.35"/>
    <row r="42248" customFormat="1" x14ac:dyDescent="0.35"/>
    <row r="42249" customFormat="1" x14ac:dyDescent="0.35"/>
    <row r="42250" customFormat="1" x14ac:dyDescent="0.35"/>
    <row r="42251" customFormat="1" x14ac:dyDescent="0.35"/>
    <row r="42252" customFormat="1" x14ac:dyDescent="0.35"/>
    <row r="42253" customFormat="1" x14ac:dyDescent="0.35"/>
    <row r="42254" customFormat="1" x14ac:dyDescent="0.35"/>
    <row r="42255" customFormat="1" x14ac:dyDescent="0.35"/>
    <row r="42256" customFormat="1" x14ac:dyDescent="0.35"/>
    <row r="42257" customFormat="1" x14ac:dyDescent="0.35"/>
    <row r="42258" customFormat="1" x14ac:dyDescent="0.35"/>
    <row r="42259" customFormat="1" x14ac:dyDescent="0.35"/>
    <row r="42260" customFormat="1" x14ac:dyDescent="0.35"/>
    <row r="42261" customFormat="1" x14ac:dyDescent="0.35"/>
    <row r="42262" customFormat="1" x14ac:dyDescent="0.35"/>
    <row r="42263" customFormat="1" x14ac:dyDescent="0.35"/>
    <row r="42264" customFormat="1" x14ac:dyDescent="0.35"/>
    <row r="42265" customFormat="1" x14ac:dyDescent="0.35"/>
    <row r="42266" customFormat="1" x14ac:dyDescent="0.35"/>
    <row r="42267" customFormat="1" x14ac:dyDescent="0.35"/>
    <row r="42268" customFormat="1" x14ac:dyDescent="0.35"/>
    <row r="42269" customFormat="1" x14ac:dyDescent="0.35"/>
    <row r="42270" customFormat="1" x14ac:dyDescent="0.35"/>
    <row r="42271" customFormat="1" x14ac:dyDescent="0.35"/>
    <row r="42272" customFormat="1" x14ac:dyDescent="0.35"/>
    <row r="42273" customFormat="1" x14ac:dyDescent="0.35"/>
    <row r="42274" customFormat="1" x14ac:dyDescent="0.35"/>
    <row r="42275" customFormat="1" x14ac:dyDescent="0.35"/>
    <row r="42276" customFormat="1" x14ac:dyDescent="0.35"/>
    <row r="42277" customFormat="1" x14ac:dyDescent="0.35"/>
    <row r="42278" customFormat="1" x14ac:dyDescent="0.35"/>
    <row r="42279" customFormat="1" x14ac:dyDescent="0.35"/>
    <row r="42280" customFormat="1" x14ac:dyDescent="0.35"/>
    <row r="42281" customFormat="1" x14ac:dyDescent="0.35"/>
    <row r="42282" customFormat="1" x14ac:dyDescent="0.35"/>
    <row r="42283" customFormat="1" x14ac:dyDescent="0.35"/>
    <row r="42284" customFormat="1" x14ac:dyDescent="0.35"/>
    <row r="42285" customFormat="1" x14ac:dyDescent="0.35"/>
    <row r="42286" customFormat="1" x14ac:dyDescent="0.35"/>
    <row r="42287" customFormat="1" x14ac:dyDescent="0.35"/>
    <row r="42288" customFormat="1" x14ac:dyDescent="0.35"/>
    <row r="42289" customFormat="1" x14ac:dyDescent="0.35"/>
    <row r="42290" customFormat="1" x14ac:dyDescent="0.35"/>
    <row r="42291" customFormat="1" x14ac:dyDescent="0.35"/>
    <row r="42292" customFormat="1" x14ac:dyDescent="0.35"/>
    <row r="42293" customFormat="1" x14ac:dyDescent="0.35"/>
    <row r="42294" customFormat="1" x14ac:dyDescent="0.35"/>
    <row r="42295" customFormat="1" x14ac:dyDescent="0.35"/>
    <row r="42296" customFormat="1" x14ac:dyDescent="0.35"/>
    <row r="42297" customFormat="1" x14ac:dyDescent="0.35"/>
    <row r="42298" customFormat="1" x14ac:dyDescent="0.35"/>
    <row r="42299" customFormat="1" x14ac:dyDescent="0.35"/>
    <row r="42300" customFormat="1" x14ac:dyDescent="0.35"/>
    <row r="42301" customFormat="1" x14ac:dyDescent="0.35"/>
    <row r="42302" customFormat="1" x14ac:dyDescent="0.35"/>
    <row r="42303" customFormat="1" x14ac:dyDescent="0.35"/>
    <row r="42304" customFormat="1" x14ac:dyDescent="0.35"/>
    <row r="42305" customFormat="1" x14ac:dyDescent="0.35"/>
    <row r="42306" customFormat="1" x14ac:dyDescent="0.35"/>
    <row r="42307" customFormat="1" x14ac:dyDescent="0.35"/>
    <row r="42308" customFormat="1" x14ac:dyDescent="0.35"/>
    <row r="42309" customFormat="1" x14ac:dyDescent="0.35"/>
    <row r="42310" customFormat="1" x14ac:dyDescent="0.35"/>
    <row r="42311" customFormat="1" x14ac:dyDescent="0.35"/>
    <row r="42312" customFormat="1" x14ac:dyDescent="0.35"/>
    <row r="42313" customFormat="1" x14ac:dyDescent="0.35"/>
    <row r="42314" customFormat="1" x14ac:dyDescent="0.35"/>
    <row r="42315" customFormat="1" x14ac:dyDescent="0.35"/>
    <row r="42316" customFormat="1" x14ac:dyDescent="0.35"/>
    <row r="42317" customFormat="1" x14ac:dyDescent="0.35"/>
    <row r="42318" customFormat="1" x14ac:dyDescent="0.35"/>
    <row r="42319" customFormat="1" x14ac:dyDescent="0.35"/>
    <row r="42320" customFormat="1" x14ac:dyDescent="0.35"/>
    <row r="42321" customFormat="1" x14ac:dyDescent="0.35"/>
    <row r="42322" customFormat="1" x14ac:dyDescent="0.35"/>
    <row r="42323" customFormat="1" x14ac:dyDescent="0.35"/>
    <row r="42324" customFormat="1" x14ac:dyDescent="0.35"/>
    <row r="42325" customFormat="1" x14ac:dyDescent="0.35"/>
    <row r="42326" customFormat="1" x14ac:dyDescent="0.35"/>
    <row r="42327" customFormat="1" x14ac:dyDescent="0.35"/>
    <row r="42328" customFormat="1" x14ac:dyDescent="0.35"/>
    <row r="42329" customFormat="1" x14ac:dyDescent="0.35"/>
    <row r="42330" customFormat="1" x14ac:dyDescent="0.35"/>
    <row r="42331" customFormat="1" x14ac:dyDescent="0.35"/>
    <row r="42332" customFormat="1" x14ac:dyDescent="0.35"/>
    <row r="42333" customFormat="1" x14ac:dyDescent="0.35"/>
    <row r="42334" customFormat="1" x14ac:dyDescent="0.35"/>
    <row r="42335" customFormat="1" x14ac:dyDescent="0.35"/>
    <row r="42336" customFormat="1" x14ac:dyDescent="0.35"/>
    <row r="42337" customFormat="1" x14ac:dyDescent="0.35"/>
    <row r="42338" customFormat="1" x14ac:dyDescent="0.35"/>
    <row r="42339" customFormat="1" x14ac:dyDescent="0.35"/>
    <row r="42340" customFormat="1" x14ac:dyDescent="0.35"/>
    <row r="42341" customFormat="1" x14ac:dyDescent="0.35"/>
    <row r="42342" customFormat="1" x14ac:dyDescent="0.35"/>
    <row r="42343" customFormat="1" x14ac:dyDescent="0.35"/>
    <row r="42344" customFormat="1" x14ac:dyDescent="0.35"/>
    <row r="42345" customFormat="1" x14ac:dyDescent="0.35"/>
    <row r="42346" customFormat="1" x14ac:dyDescent="0.35"/>
    <row r="42347" customFormat="1" x14ac:dyDescent="0.35"/>
    <row r="42348" customFormat="1" x14ac:dyDescent="0.35"/>
    <row r="42349" customFormat="1" x14ac:dyDescent="0.35"/>
    <row r="42350" customFormat="1" x14ac:dyDescent="0.35"/>
    <row r="42351" customFormat="1" x14ac:dyDescent="0.35"/>
    <row r="42352" customFormat="1" x14ac:dyDescent="0.35"/>
    <row r="42353" customFormat="1" x14ac:dyDescent="0.35"/>
    <row r="42354" customFormat="1" x14ac:dyDescent="0.35"/>
    <row r="42355" customFormat="1" x14ac:dyDescent="0.35"/>
    <row r="42356" customFormat="1" x14ac:dyDescent="0.35"/>
    <row r="42357" customFormat="1" x14ac:dyDescent="0.35"/>
    <row r="42358" customFormat="1" x14ac:dyDescent="0.35"/>
    <row r="42359" customFormat="1" x14ac:dyDescent="0.35"/>
    <row r="42360" customFormat="1" x14ac:dyDescent="0.35"/>
    <row r="42361" customFormat="1" x14ac:dyDescent="0.35"/>
    <row r="42362" customFormat="1" x14ac:dyDescent="0.35"/>
    <row r="42363" customFormat="1" x14ac:dyDescent="0.35"/>
    <row r="42364" customFormat="1" x14ac:dyDescent="0.35"/>
    <row r="42365" customFormat="1" x14ac:dyDescent="0.35"/>
    <row r="42366" customFormat="1" x14ac:dyDescent="0.35"/>
    <row r="42367" customFormat="1" x14ac:dyDescent="0.35"/>
    <row r="42368" customFormat="1" x14ac:dyDescent="0.35"/>
    <row r="42369" customFormat="1" x14ac:dyDescent="0.35"/>
    <row r="42370" customFormat="1" x14ac:dyDescent="0.35"/>
    <row r="42371" customFormat="1" x14ac:dyDescent="0.35"/>
    <row r="42372" customFormat="1" x14ac:dyDescent="0.35"/>
    <row r="42373" customFormat="1" x14ac:dyDescent="0.35"/>
    <row r="42374" customFormat="1" x14ac:dyDescent="0.35"/>
    <row r="42375" customFormat="1" x14ac:dyDescent="0.35"/>
    <row r="42376" customFormat="1" x14ac:dyDescent="0.35"/>
    <row r="42377" customFormat="1" x14ac:dyDescent="0.35"/>
    <row r="42378" customFormat="1" x14ac:dyDescent="0.35"/>
    <row r="42379" customFormat="1" x14ac:dyDescent="0.35"/>
    <row r="42380" customFormat="1" x14ac:dyDescent="0.35"/>
    <row r="42381" customFormat="1" x14ac:dyDescent="0.35"/>
    <row r="42382" customFormat="1" x14ac:dyDescent="0.35"/>
    <row r="42383" customFormat="1" x14ac:dyDescent="0.35"/>
    <row r="42384" customFormat="1" x14ac:dyDescent="0.35"/>
    <row r="42385" customFormat="1" x14ac:dyDescent="0.35"/>
    <row r="42386" customFormat="1" x14ac:dyDescent="0.35"/>
    <row r="42387" customFormat="1" x14ac:dyDescent="0.35"/>
    <row r="42388" customFormat="1" x14ac:dyDescent="0.35"/>
    <row r="42389" customFormat="1" x14ac:dyDescent="0.35"/>
    <row r="42390" customFormat="1" x14ac:dyDescent="0.35"/>
    <row r="42391" customFormat="1" x14ac:dyDescent="0.35"/>
    <row r="42392" customFormat="1" x14ac:dyDescent="0.35"/>
    <row r="42393" customFormat="1" x14ac:dyDescent="0.35"/>
    <row r="42394" customFormat="1" x14ac:dyDescent="0.35"/>
    <row r="42395" customFormat="1" x14ac:dyDescent="0.35"/>
    <row r="42396" customFormat="1" x14ac:dyDescent="0.35"/>
    <row r="42397" customFormat="1" x14ac:dyDescent="0.35"/>
    <row r="42398" customFormat="1" x14ac:dyDescent="0.35"/>
    <row r="42399" customFormat="1" x14ac:dyDescent="0.35"/>
    <row r="42400" customFormat="1" x14ac:dyDescent="0.35"/>
    <row r="42401" customFormat="1" x14ac:dyDescent="0.35"/>
    <row r="42402" customFormat="1" x14ac:dyDescent="0.35"/>
    <row r="42403" customFormat="1" x14ac:dyDescent="0.35"/>
    <row r="42404" customFormat="1" x14ac:dyDescent="0.35"/>
    <row r="42405" customFormat="1" x14ac:dyDescent="0.35"/>
    <row r="42406" customFormat="1" x14ac:dyDescent="0.35"/>
    <row r="42407" customFormat="1" x14ac:dyDescent="0.35"/>
    <row r="42408" customFormat="1" x14ac:dyDescent="0.35"/>
    <row r="42409" customFormat="1" x14ac:dyDescent="0.35"/>
    <row r="42410" customFormat="1" x14ac:dyDescent="0.35"/>
    <row r="42411" customFormat="1" x14ac:dyDescent="0.35"/>
    <row r="42412" customFormat="1" x14ac:dyDescent="0.35"/>
    <row r="42413" customFormat="1" x14ac:dyDescent="0.35"/>
    <row r="42414" customFormat="1" x14ac:dyDescent="0.35"/>
    <row r="42415" customFormat="1" x14ac:dyDescent="0.35"/>
    <row r="42416" customFormat="1" x14ac:dyDescent="0.35"/>
    <row r="42417" customFormat="1" x14ac:dyDescent="0.35"/>
    <row r="42418" customFormat="1" x14ac:dyDescent="0.35"/>
    <row r="42419" customFormat="1" x14ac:dyDescent="0.35"/>
    <row r="42420" customFormat="1" x14ac:dyDescent="0.35"/>
    <row r="42421" customFormat="1" x14ac:dyDescent="0.35"/>
    <row r="42422" customFormat="1" x14ac:dyDescent="0.35"/>
    <row r="42423" customFormat="1" x14ac:dyDescent="0.35"/>
    <row r="42424" customFormat="1" x14ac:dyDescent="0.35"/>
    <row r="42425" customFormat="1" x14ac:dyDescent="0.35"/>
    <row r="42426" customFormat="1" x14ac:dyDescent="0.35"/>
    <row r="42427" customFormat="1" x14ac:dyDescent="0.35"/>
    <row r="42428" customFormat="1" x14ac:dyDescent="0.35"/>
    <row r="42429" customFormat="1" x14ac:dyDescent="0.35"/>
    <row r="42430" customFormat="1" x14ac:dyDescent="0.35"/>
    <row r="42431" customFormat="1" x14ac:dyDescent="0.35"/>
    <row r="42432" customFormat="1" x14ac:dyDescent="0.35"/>
    <row r="42433" customFormat="1" x14ac:dyDescent="0.35"/>
    <row r="42434" customFormat="1" x14ac:dyDescent="0.35"/>
    <row r="42435" customFormat="1" x14ac:dyDescent="0.35"/>
    <row r="42436" customFormat="1" x14ac:dyDescent="0.35"/>
    <row r="42437" customFormat="1" x14ac:dyDescent="0.35"/>
    <row r="42438" customFormat="1" x14ac:dyDescent="0.35"/>
    <row r="42439" customFormat="1" x14ac:dyDescent="0.35"/>
    <row r="42440" customFormat="1" x14ac:dyDescent="0.35"/>
    <row r="42441" customFormat="1" x14ac:dyDescent="0.35"/>
    <row r="42442" customFormat="1" x14ac:dyDescent="0.35"/>
    <row r="42443" customFormat="1" x14ac:dyDescent="0.35"/>
    <row r="42444" customFormat="1" x14ac:dyDescent="0.35"/>
    <row r="42445" customFormat="1" x14ac:dyDescent="0.35"/>
    <row r="42446" customFormat="1" x14ac:dyDescent="0.35"/>
    <row r="42447" customFormat="1" x14ac:dyDescent="0.35"/>
    <row r="42448" customFormat="1" x14ac:dyDescent="0.35"/>
    <row r="42449" customFormat="1" x14ac:dyDescent="0.35"/>
    <row r="42450" customFormat="1" x14ac:dyDescent="0.35"/>
    <row r="42451" customFormat="1" x14ac:dyDescent="0.35"/>
    <row r="42452" customFormat="1" x14ac:dyDescent="0.35"/>
    <row r="42453" customFormat="1" x14ac:dyDescent="0.35"/>
    <row r="42454" customFormat="1" x14ac:dyDescent="0.35"/>
    <row r="42455" customFormat="1" x14ac:dyDescent="0.35"/>
    <row r="42456" customFormat="1" x14ac:dyDescent="0.35"/>
    <row r="42457" customFormat="1" x14ac:dyDescent="0.35"/>
    <row r="42458" customFormat="1" x14ac:dyDescent="0.35"/>
    <row r="42459" customFormat="1" x14ac:dyDescent="0.35"/>
    <row r="42460" customFormat="1" x14ac:dyDescent="0.35"/>
    <row r="42461" customFormat="1" x14ac:dyDescent="0.35"/>
    <row r="42462" customFormat="1" x14ac:dyDescent="0.35"/>
    <row r="42463" customFormat="1" x14ac:dyDescent="0.35"/>
    <row r="42464" customFormat="1" x14ac:dyDescent="0.35"/>
    <row r="42465" customFormat="1" x14ac:dyDescent="0.35"/>
    <row r="42466" customFormat="1" x14ac:dyDescent="0.35"/>
    <row r="42467" customFormat="1" x14ac:dyDescent="0.35"/>
    <row r="42468" customFormat="1" x14ac:dyDescent="0.35"/>
    <row r="42469" customFormat="1" x14ac:dyDescent="0.35"/>
    <row r="42470" customFormat="1" x14ac:dyDescent="0.35"/>
    <row r="42471" customFormat="1" x14ac:dyDescent="0.35"/>
    <row r="42472" customFormat="1" x14ac:dyDescent="0.35"/>
    <row r="42473" customFormat="1" x14ac:dyDescent="0.35"/>
    <row r="42474" customFormat="1" x14ac:dyDescent="0.35"/>
    <row r="42475" customFormat="1" x14ac:dyDescent="0.35"/>
    <row r="42476" customFormat="1" x14ac:dyDescent="0.35"/>
    <row r="42477" customFormat="1" x14ac:dyDescent="0.35"/>
    <row r="42478" customFormat="1" x14ac:dyDescent="0.35"/>
    <row r="42479" customFormat="1" x14ac:dyDescent="0.35"/>
    <row r="42480" customFormat="1" x14ac:dyDescent="0.35"/>
    <row r="42481" customFormat="1" x14ac:dyDescent="0.35"/>
    <row r="42482" customFormat="1" x14ac:dyDescent="0.35"/>
    <row r="42483" customFormat="1" x14ac:dyDescent="0.35"/>
    <row r="42484" customFormat="1" x14ac:dyDescent="0.35"/>
    <row r="42485" customFormat="1" x14ac:dyDescent="0.35"/>
    <row r="42486" customFormat="1" x14ac:dyDescent="0.35"/>
    <row r="42487" customFormat="1" x14ac:dyDescent="0.35"/>
    <row r="42488" customFormat="1" x14ac:dyDescent="0.35"/>
    <row r="42489" customFormat="1" x14ac:dyDescent="0.35"/>
    <row r="42490" customFormat="1" x14ac:dyDescent="0.35"/>
    <row r="42491" customFormat="1" x14ac:dyDescent="0.35"/>
    <row r="42492" customFormat="1" x14ac:dyDescent="0.35"/>
    <row r="42493" customFormat="1" x14ac:dyDescent="0.35"/>
    <row r="42494" customFormat="1" x14ac:dyDescent="0.35"/>
    <row r="42495" customFormat="1" x14ac:dyDescent="0.35"/>
    <row r="42496" customFormat="1" x14ac:dyDescent="0.35"/>
    <row r="42497" customFormat="1" x14ac:dyDescent="0.35"/>
    <row r="42498" customFormat="1" x14ac:dyDescent="0.35"/>
    <row r="42499" customFormat="1" x14ac:dyDescent="0.35"/>
    <row r="42500" customFormat="1" x14ac:dyDescent="0.35"/>
    <row r="42501" customFormat="1" x14ac:dyDescent="0.35"/>
    <row r="42502" customFormat="1" x14ac:dyDescent="0.35"/>
    <row r="42503" customFormat="1" x14ac:dyDescent="0.35"/>
    <row r="42504" customFormat="1" x14ac:dyDescent="0.35"/>
    <row r="42505" customFormat="1" x14ac:dyDescent="0.35"/>
    <row r="42506" customFormat="1" x14ac:dyDescent="0.35"/>
    <row r="42507" customFormat="1" x14ac:dyDescent="0.35"/>
    <row r="42508" customFormat="1" x14ac:dyDescent="0.35"/>
    <row r="42509" customFormat="1" x14ac:dyDescent="0.35"/>
    <row r="42510" customFormat="1" x14ac:dyDescent="0.35"/>
    <row r="42511" customFormat="1" x14ac:dyDescent="0.35"/>
    <row r="42512" customFormat="1" x14ac:dyDescent="0.35"/>
    <row r="42513" customFormat="1" x14ac:dyDescent="0.35"/>
    <row r="42514" customFormat="1" x14ac:dyDescent="0.35"/>
    <row r="42515" customFormat="1" x14ac:dyDescent="0.35"/>
    <row r="42516" customFormat="1" x14ac:dyDescent="0.35"/>
    <row r="42517" customFormat="1" x14ac:dyDescent="0.35"/>
    <row r="42518" customFormat="1" x14ac:dyDescent="0.35"/>
    <row r="42519" customFormat="1" x14ac:dyDescent="0.35"/>
    <row r="42520" customFormat="1" x14ac:dyDescent="0.35"/>
    <row r="42521" customFormat="1" x14ac:dyDescent="0.35"/>
    <row r="42522" customFormat="1" x14ac:dyDescent="0.35"/>
    <row r="42523" customFormat="1" x14ac:dyDescent="0.35"/>
    <row r="42524" customFormat="1" x14ac:dyDescent="0.35"/>
    <row r="42525" customFormat="1" x14ac:dyDescent="0.35"/>
    <row r="42526" customFormat="1" x14ac:dyDescent="0.35"/>
    <row r="42527" customFormat="1" x14ac:dyDescent="0.35"/>
    <row r="42528" customFormat="1" x14ac:dyDescent="0.35"/>
    <row r="42529" customFormat="1" x14ac:dyDescent="0.35"/>
    <row r="42530" customFormat="1" x14ac:dyDescent="0.35"/>
    <row r="42531" customFormat="1" x14ac:dyDescent="0.35"/>
    <row r="42532" customFormat="1" x14ac:dyDescent="0.35"/>
    <row r="42533" customFormat="1" x14ac:dyDescent="0.35"/>
    <row r="42534" customFormat="1" x14ac:dyDescent="0.35"/>
    <row r="42535" customFormat="1" x14ac:dyDescent="0.35"/>
    <row r="42536" customFormat="1" x14ac:dyDescent="0.35"/>
    <row r="42537" customFormat="1" x14ac:dyDescent="0.35"/>
    <row r="42538" customFormat="1" x14ac:dyDescent="0.35"/>
    <row r="42539" customFormat="1" x14ac:dyDescent="0.35"/>
    <row r="42540" customFormat="1" x14ac:dyDescent="0.35"/>
    <row r="42541" customFormat="1" x14ac:dyDescent="0.35"/>
    <row r="42542" customFormat="1" x14ac:dyDescent="0.35"/>
    <row r="42543" customFormat="1" x14ac:dyDescent="0.35"/>
    <row r="42544" customFormat="1" x14ac:dyDescent="0.35"/>
    <row r="42545" customFormat="1" x14ac:dyDescent="0.35"/>
    <row r="42546" customFormat="1" x14ac:dyDescent="0.35"/>
    <row r="42547" customFormat="1" x14ac:dyDescent="0.35"/>
    <row r="42548" customFormat="1" x14ac:dyDescent="0.35"/>
    <row r="42549" customFormat="1" x14ac:dyDescent="0.35"/>
    <row r="42550" customFormat="1" x14ac:dyDescent="0.35"/>
    <row r="42551" customFormat="1" x14ac:dyDescent="0.35"/>
    <row r="42552" customFormat="1" x14ac:dyDescent="0.35"/>
    <row r="42553" customFormat="1" x14ac:dyDescent="0.35"/>
    <row r="42554" customFormat="1" x14ac:dyDescent="0.35"/>
    <row r="42555" customFormat="1" x14ac:dyDescent="0.35"/>
    <row r="42556" customFormat="1" x14ac:dyDescent="0.35"/>
    <row r="42557" customFormat="1" x14ac:dyDescent="0.35"/>
    <row r="42558" customFormat="1" x14ac:dyDescent="0.35"/>
    <row r="42559" customFormat="1" x14ac:dyDescent="0.35"/>
    <row r="42560" customFormat="1" x14ac:dyDescent="0.35"/>
    <row r="42561" customFormat="1" x14ac:dyDescent="0.35"/>
    <row r="42562" customFormat="1" x14ac:dyDescent="0.35"/>
    <row r="42563" customFormat="1" x14ac:dyDescent="0.35"/>
    <row r="42564" customFormat="1" x14ac:dyDescent="0.35"/>
    <row r="42565" customFormat="1" x14ac:dyDescent="0.35"/>
    <row r="42566" customFormat="1" x14ac:dyDescent="0.35"/>
    <row r="42567" customFormat="1" x14ac:dyDescent="0.35"/>
    <row r="42568" customFormat="1" x14ac:dyDescent="0.35"/>
    <row r="42569" customFormat="1" x14ac:dyDescent="0.35"/>
    <row r="42570" customFormat="1" x14ac:dyDescent="0.35"/>
    <row r="42571" customFormat="1" x14ac:dyDescent="0.35"/>
    <row r="42572" customFormat="1" x14ac:dyDescent="0.35"/>
    <row r="42573" customFormat="1" x14ac:dyDescent="0.35"/>
    <row r="42574" customFormat="1" x14ac:dyDescent="0.35"/>
    <row r="42575" customFormat="1" x14ac:dyDescent="0.35"/>
    <row r="42576" customFormat="1" x14ac:dyDescent="0.35"/>
    <row r="42577" customFormat="1" x14ac:dyDescent="0.35"/>
    <row r="42578" customFormat="1" x14ac:dyDescent="0.35"/>
    <row r="42579" customFormat="1" x14ac:dyDescent="0.35"/>
    <row r="42580" customFormat="1" x14ac:dyDescent="0.35"/>
    <row r="42581" customFormat="1" x14ac:dyDescent="0.35"/>
    <row r="42582" customFormat="1" x14ac:dyDescent="0.35"/>
    <row r="42583" customFormat="1" x14ac:dyDescent="0.35"/>
    <row r="42584" customFormat="1" x14ac:dyDescent="0.35"/>
    <row r="42585" customFormat="1" x14ac:dyDescent="0.35"/>
    <row r="42586" customFormat="1" x14ac:dyDescent="0.35"/>
    <row r="42587" customFormat="1" x14ac:dyDescent="0.35"/>
    <row r="42588" customFormat="1" x14ac:dyDescent="0.35"/>
    <row r="42589" customFormat="1" x14ac:dyDescent="0.35"/>
    <row r="42590" customFormat="1" x14ac:dyDescent="0.35"/>
    <row r="42591" customFormat="1" x14ac:dyDescent="0.35"/>
    <row r="42592" customFormat="1" x14ac:dyDescent="0.35"/>
    <row r="42593" customFormat="1" x14ac:dyDescent="0.35"/>
    <row r="42594" customFormat="1" x14ac:dyDescent="0.35"/>
    <row r="42595" customFormat="1" x14ac:dyDescent="0.35"/>
    <row r="42596" customFormat="1" x14ac:dyDescent="0.35"/>
    <row r="42597" customFormat="1" x14ac:dyDescent="0.35"/>
    <row r="42598" customFormat="1" x14ac:dyDescent="0.35"/>
    <row r="42599" customFormat="1" x14ac:dyDescent="0.35"/>
    <row r="42600" customFormat="1" x14ac:dyDescent="0.35"/>
    <row r="42601" customFormat="1" x14ac:dyDescent="0.35"/>
    <row r="42602" customFormat="1" x14ac:dyDescent="0.35"/>
    <row r="42603" customFormat="1" x14ac:dyDescent="0.35"/>
    <row r="42604" customFormat="1" x14ac:dyDescent="0.35"/>
    <row r="42605" customFormat="1" x14ac:dyDescent="0.35"/>
    <row r="42606" customFormat="1" x14ac:dyDescent="0.35"/>
    <row r="42607" customFormat="1" x14ac:dyDescent="0.35"/>
    <row r="42608" customFormat="1" x14ac:dyDescent="0.35"/>
    <row r="42609" customFormat="1" x14ac:dyDescent="0.35"/>
    <row r="42610" customFormat="1" x14ac:dyDescent="0.35"/>
    <row r="42611" customFormat="1" x14ac:dyDescent="0.35"/>
    <row r="42612" customFormat="1" x14ac:dyDescent="0.35"/>
    <row r="42613" customFormat="1" x14ac:dyDescent="0.35"/>
    <row r="42614" customFormat="1" x14ac:dyDescent="0.35"/>
    <row r="42615" customFormat="1" x14ac:dyDescent="0.35"/>
    <row r="42616" customFormat="1" x14ac:dyDescent="0.35"/>
    <row r="42617" customFormat="1" x14ac:dyDescent="0.35"/>
    <row r="42618" customFormat="1" x14ac:dyDescent="0.35"/>
    <row r="42619" customFormat="1" x14ac:dyDescent="0.35"/>
    <row r="42620" customFormat="1" x14ac:dyDescent="0.35"/>
    <row r="42621" customFormat="1" x14ac:dyDescent="0.35"/>
    <row r="42622" customFormat="1" x14ac:dyDescent="0.35"/>
    <row r="42623" customFormat="1" x14ac:dyDescent="0.35"/>
    <row r="42624" customFormat="1" x14ac:dyDescent="0.35"/>
    <row r="42625" customFormat="1" x14ac:dyDescent="0.35"/>
    <row r="42626" customFormat="1" x14ac:dyDescent="0.35"/>
    <row r="42627" customFormat="1" x14ac:dyDescent="0.35"/>
    <row r="42628" customFormat="1" x14ac:dyDescent="0.35"/>
    <row r="42629" customFormat="1" x14ac:dyDescent="0.35"/>
    <row r="42630" customFormat="1" x14ac:dyDescent="0.35"/>
    <row r="42631" customFormat="1" x14ac:dyDescent="0.35"/>
    <row r="42632" customFormat="1" x14ac:dyDescent="0.35"/>
    <row r="42633" customFormat="1" x14ac:dyDescent="0.35"/>
    <row r="42634" customFormat="1" x14ac:dyDescent="0.35"/>
    <row r="42635" customFormat="1" x14ac:dyDescent="0.35"/>
    <row r="42636" customFormat="1" x14ac:dyDescent="0.35"/>
    <row r="42637" customFormat="1" x14ac:dyDescent="0.35"/>
    <row r="42638" customFormat="1" x14ac:dyDescent="0.35"/>
    <row r="42639" customFormat="1" x14ac:dyDescent="0.35"/>
    <row r="42640" customFormat="1" x14ac:dyDescent="0.35"/>
    <row r="42641" customFormat="1" x14ac:dyDescent="0.35"/>
    <row r="42642" customFormat="1" x14ac:dyDescent="0.35"/>
    <row r="42643" customFormat="1" x14ac:dyDescent="0.35"/>
    <row r="42644" customFormat="1" x14ac:dyDescent="0.35"/>
    <row r="42645" customFormat="1" x14ac:dyDescent="0.35"/>
    <row r="42646" customFormat="1" x14ac:dyDescent="0.35"/>
    <row r="42647" customFormat="1" x14ac:dyDescent="0.35"/>
    <row r="42648" customFormat="1" x14ac:dyDescent="0.35"/>
    <row r="42649" customFormat="1" x14ac:dyDescent="0.35"/>
    <row r="42650" customFormat="1" x14ac:dyDescent="0.35"/>
    <row r="42651" customFormat="1" x14ac:dyDescent="0.35"/>
    <row r="42652" customFormat="1" x14ac:dyDescent="0.35"/>
    <row r="42653" customFormat="1" x14ac:dyDescent="0.35"/>
    <row r="42654" customFormat="1" x14ac:dyDescent="0.35"/>
    <row r="42655" customFormat="1" x14ac:dyDescent="0.35"/>
    <row r="42656" customFormat="1" x14ac:dyDescent="0.35"/>
    <row r="42657" customFormat="1" x14ac:dyDescent="0.35"/>
    <row r="42658" customFormat="1" x14ac:dyDescent="0.35"/>
    <row r="42659" customFormat="1" x14ac:dyDescent="0.35"/>
    <row r="42660" customFormat="1" x14ac:dyDescent="0.35"/>
    <row r="42661" customFormat="1" x14ac:dyDescent="0.35"/>
    <row r="42662" customFormat="1" x14ac:dyDescent="0.35"/>
    <row r="42663" customFormat="1" x14ac:dyDescent="0.35"/>
    <row r="42664" customFormat="1" x14ac:dyDescent="0.35"/>
    <row r="42665" customFormat="1" x14ac:dyDescent="0.35"/>
    <row r="42666" customFormat="1" x14ac:dyDescent="0.35"/>
    <row r="42667" customFormat="1" x14ac:dyDescent="0.35"/>
    <row r="42668" customFormat="1" x14ac:dyDescent="0.35"/>
    <row r="42669" customFormat="1" x14ac:dyDescent="0.35"/>
    <row r="42670" customFormat="1" x14ac:dyDescent="0.35"/>
    <row r="42671" customFormat="1" x14ac:dyDescent="0.35"/>
    <row r="42672" customFormat="1" x14ac:dyDescent="0.35"/>
    <row r="42673" customFormat="1" x14ac:dyDescent="0.35"/>
    <row r="42674" customFormat="1" x14ac:dyDescent="0.35"/>
    <row r="42675" customFormat="1" x14ac:dyDescent="0.35"/>
    <row r="42676" customFormat="1" x14ac:dyDescent="0.35"/>
    <row r="42677" customFormat="1" x14ac:dyDescent="0.35"/>
    <row r="42678" customFormat="1" x14ac:dyDescent="0.35"/>
    <row r="42679" customFormat="1" x14ac:dyDescent="0.35"/>
    <row r="42680" customFormat="1" x14ac:dyDescent="0.35"/>
    <row r="42681" customFormat="1" x14ac:dyDescent="0.35"/>
    <row r="42682" customFormat="1" x14ac:dyDescent="0.35"/>
    <row r="42683" customFormat="1" x14ac:dyDescent="0.35"/>
    <row r="42684" customFormat="1" x14ac:dyDescent="0.35"/>
    <row r="42685" customFormat="1" x14ac:dyDescent="0.35"/>
    <row r="42686" customFormat="1" x14ac:dyDescent="0.35"/>
    <row r="42687" customFormat="1" x14ac:dyDescent="0.35"/>
    <row r="42688" customFormat="1" x14ac:dyDescent="0.35"/>
    <row r="42689" customFormat="1" x14ac:dyDescent="0.35"/>
    <row r="42690" customFormat="1" x14ac:dyDescent="0.35"/>
    <row r="42691" customFormat="1" x14ac:dyDescent="0.35"/>
    <row r="42692" customFormat="1" x14ac:dyDescent="0.35"/>
    <row r="42693" customFormat="1" x14ac:dyDescent="0.35"/>
    <row r="42694" customFormat="1" x14ac:dyDescent="0.35"/>
    <row r="42695" customFormat="1" x14ac:dyDescent="0.35"/>
    <row r="42696" customFormat="1" x14ac:dyDescent="0.35"/>
    <row r="42697" customFormat="1" x14ac:dyDescent="0.35"/>
    <row r="42698" customFormat="1" x14ac:dyDescent="0.35"/>
    <row r="42699" customFormat="1" x14ac:dyDescent="0.35"/>
    <row r="42700" customFormat="1" x14ac:dyDescent="0.35"/>
    <row r="42701" customFormat="1" x14ac:dyDescent="0.35"/>
    <row r="42702" customFormat="1" x14ac:dyDescent="0.35"/>
    <row r="42703" customFormat="1" x14ac:dyDescent="0.35"/>
    <row r="42704" customFormat="1" x14ac:dyDescent="0.35"/>
    <row r="42705" customFormat="1" x14ac:dyDescent="0.35"/>
    <row r="42706" customFormat="1" x14ac:dyDescent="0.35"/>
    <row r="42707" customFormat="1" x14ac:dyDescent="0.35"/>
    <row r="42708" customFormat="1" x14ac:dyDescent="0.35"/>
    <row r="42709" customFormat="1" x14ac:dyDescent="0.35"/>
    <row r="42710" customFormat="1" x14ac:dyDescent="0.35"/>
    <row r="42711" customFormat="1" x14ac:dyDescent="0.35"/>
    <row r="42712" customFormat="1" x14ac:dyDescent="0.35"/>
    <row r="42713" customFormat="1" x14ac:dyDescent="0.35"/>
    <row r="42714" customFormat="1" x14ac:dyDescent="0.35"/>
    <row r="42715" customFormat="1" x14ac:dyDescent="0.35"/>
    <row r="42716" customFormat="1" x14ac:dyDescent="0.35"/>
    <row r="42717" customFormat="1" x14ac:dyDescent="0.35"/>
    <row r="42718" customFormat="1" x14ac:dyDescent="0.35"/>
    <row r="42719" customFormat="1" x14ac:dyDescent="0.35"/>
    <row r="42720" customFormat="1" x14ac:dyDescent="0.35"/>
    <row r="42721" customFormat="1" x14ac:dyDescent="0.35"/>
    <row r="42722" customFormat="1" x14ac:dyDescent="0.35"/>
    <row r="42723" customFormat="1" x14ac:dyDescent="0.35"/>
    <row r="42724" customFormat="1" x14ac:dyDescent="0.35"/>
    <row r="42725" customFormat="1" x14ac:dyDescent="0.35"/>
    <row r="42726" customFormat="1" x14ac:dyDescent="0.35"/>
    <row r="42727" customFormat="1" x14ac:dyDescent="0.35"/>
    <row r="42728" customFormat="1" x14ac:dyDescent="0.35"/>
    <row r="42729" customFormat="1" x14ac:dyDescent="0.35"/>
    <row r="42730" customFormat="1" x14ac:dyDescent="0.35"/>
    <row r="42731" customFormat="1" x14ac:dyDescent="0.35"/>
    <row r="42732" customFormat="1" x14ac:dyDescent="0.35"/>
    <row r="42733" customFormat="1" x14ac:dyDescent="0.35"/>
    <row r="42734" customFormat="1" x14ac:dyDescent="0.35"/>
    <row r="42735" customFormat="1" x14ac:dyDescent="0.35"/>
    <row r="42736" customFormat="1" x14ac:dyDescent="0.35"/>
    <row r="42737" customFormat="1" x14ac:dyDescent="0.35"/>
    <row r="42738" customFormat="1" x14ac:dyDescent="0.35"/>
    <row r="42739" customFormat="1" x14ac:dyDescent="0.35"/>
    <row r="42740" customFormat="1" x14ac:dyDescent="0.35"/>
    <row r="42741" customFormat="1" x14ac:dyDescent="0.35"/>
    <row r="42742" customFormat="1" x14ac:dyDescent="0.35"/>
    <row r="42743" customFormat="1" x14ac:dyDescent="0.35"/>
    <row r="42744" customFormat="1" x14ac:dyDescent="0.35"/>
    <row r="42745" customFormat="1" x14ac:dyDescent="0.35"/>
    <row r="42746" customFormat="1" x14ac:dyDescent="0.35"/>
    <row r="42747" customFormat="1" x14ac:dyDescent="0.35"/>
    <row r="42748" customFormat="1" x14ac:dyDescent="0.35"/>
    <row r="42749" customFormat="1" x14ac:dyDescent="0.35"/>
    <row r="42750" customFormat="1" x14ac:dyDescent="0.35"/>
    <row r="42751" customFormat="1" x14ac:dyDescent="0.35"/>
    <row r="42752" customFormat="1" x14ac:dyDescent="0.35"/>
    <row r="42753" customFormat="1" x14ac:dyDescent="0.35"/>
    <row r="42754" customFormat="1" x14ac:dyDescent="0.35"/>
    <row r="42755" customFormat="1" x14ac:dyDescent="0.35"/>
    <row r="42756" customFormat="1" x14ac:dyDescent="0.35"/>
    <row r="42757" customFormat="1" x14ac:dyDescent="0.35"/>
    <row r="42758" customFormat="1" x14ac:dyDescent="0.35"/>
    <row r="42759" customFormat="1" x14ac:dyDescent="0.35"/>
    <row r="42760" customFormat="1" x14ac:dyDescent="0.35"/>
    <row r="42761" customFormat="1" x14ac:dyDescent="0.35"/>
    <row r="42762" customFormat="1" x14ac:dyDescent="0.35"/>
    <row r="42763" customFormat="1" x14ac:dyDescent="0.35"/>
    <row r="42764" customFormat="1" x14ac:dyDescent="0.35"/>
    <row r="42765" customFormat="1" x14ac:dyDescent="0.35"/>
    <row r="42766" customFormat="1" x14ac:dyDescent="0.35"/>
    <row r="42767" customFormat="1" x14ac:dyDescent="0.35"/>
    <row r="42768" customFormat="1" x14ac:dyDescent="0.35"/>
    <row r="42769" customFormat="1" x14ac:dyDescent="0.35"/>
    <row r="42770" customFormat="1" x14ac:dyDescent="0.35"/>
    <row r="42771" customFormat="1" x14ac:dyDescent="0.35"/>
    <row r="42772" customFormat="1" x14ac:dyDescent="0.35"/>
    <row r="42773" customFormat="1" x14ac:dyDescent="0.35"/>
    <row r="42774" customFormat="1" x14ac:dyDescent="0.35"/>
    <row r="42775" customFormat="1" x14ac:dyDescent="0.35"/>
    <row r="42776" customFormat="1" x14ac:dyDescent="0.35"/>
    <row r="42777" customFormat="1" x14ac:dyDescent="0.35"/>
    <row r="42778" customFormat="1" x14ac:dyDescent="0.35"/>
    <row r="42779" customFormat="1" x14ac:dyDescent="0.35"/>
    <row r="42780" customFormat="1" x14ac:dyDescent="0.35"/>
    <row r="42781" customFormat="1" x14ac:dyDescent="0.35"/>
    <row r="42782" customFormat="1" x14ac:dyDescent="0.35"/>
    <row r="42783" customFormat="1" x14ac:dyDescent="0.35"/>
    <row r="42784" customFormat="1" x14ac:dyDescent="0.35"/>
    <row r="42785" customFormat="1" x14ac:dyDescent="0.35"/>
    <row r="42786" customFormat="1" x14ac:dyDescent="0.35"/>
    <row r="42787" customFormat="1" x14ac:dyDescent="0.35"/>
    <row r="42788" customFormat="1" x14ac:dyDescent="0.35"/>
    <row r="42789" customFormat="1" x14ac:dyDescent="0.35"/>
    <row r="42790" customFormat="1" x14ac:dyDescent="0.35"/>
    <row r="42791" customFormat="1" x14ac:dyDescent="0.35"/>
    <row r="42792" customFormat="1" x14ac:dyDescent="0.35"/>
    <row r="42793" customFormat="1" x14ac:dyDescent="0.35"/>
    <row r="42794" customFormat="1" x14ac:dyDescent="0.35"/>
    <row r="42795" customFormat="1" x14ac:dyDescent="0.35"/>
    <row r="42796" customFormat="1" x14ac:dyDescent="0.35"/>
    <row r="42797" customFormat="1" x14ac:dyDescent="0.35"/>
    <row r="42798" customFormat="1" x14ac:dyDescent="0.35"/>
    <row r="42799" customFormat="1" x14ac:dyDescent="0.35"/>
    <row r="42800" customFormat="1" x14ac:dyDescent="0.35"/>
    <row r="42801" customFormat="1" x14ac:dyDescent="0.35"/>
    <row r="42802" customFormat="1" x14ac:dyDescent="0.35"/>
    <row r="42803" customFormat="1" x14ac:dyDescent="0.35"/>
    <row r="42804" customFormat="1" x14ac:dyDescent="0.35"/>
    <row r="42805" customFormat="1" x14ac:dyDescent="0.35"/>
    <row r="42806" customFormat="1" x14ac:dyDescent="0.35"/>
    <row r="42807" customFormat="1" x14ac:dyDescent="0.35"/>
    <row r="42808" customFormat="1" x14ac:dyDescent="0.35"/>
    <row r="42809" customFormat="1" x14ac:dyDescent="0.35"/>
    <row r="42810" customFormat="1" x14ac:dyDescent="0.35"/>
    <row r="42811" customFormat="1" x14ac:dyDescent="0.35"/>
    <row r="42812" customFormat="1" x14ac:dyDescent="0.35"/>
    <row r="42813" customFormat="1" x14ac:dyDescent="0.35"/>
    <row r="42814" customFormat="1" x14ac:dyDescent="0.35"/>
    <row r="42815" customFormat="1" x14ac:dyDescent="0.35"/>
    <row r="42816" customFormat="1" x14ac:dyDescent="0.35"/>
    <row r="42817" customFormat="1" x14ac:dyDescent="0.35"/>
    <row r="42818" customFormat="1" x14ac:dyDescent="0.35"/>
    <row r="42819" customFormat="1" x14ac:dyDescent="0.35"/>
    <row r="42820" customFormat="1" x14ac:dyDescent="0.35"/>
    <row r="42821" customFormat="1" x14ac:dyDescent="0.35"/>
    <row r="42822" customFormat="1" x14ac:dyDescent="0.35"/>
    <row r="42823" customFormat="1" x14ac:dyDescent="0.35"/>
    <row r="42824" customFormat="1" x14ac:dyDescent="0.35"/>
    <row r="42825" customFormat="1" x14ac:dyDescent="0.35"/>
    <row r="42826" customFormat="1" x14ac:dyDescent="0.35"/>
    <row r="42827" customFormat="1" x14ac:dyDescent="0.35"/>
    <row r="42828" customFormat="1" x14ac:dyDescent="0.35"/>
    <row r="42829" customFormat="1" x14ac:dyDescent="0.35"/>
    <row r="42830" customFormat="1" x14ac:dyDescent="0.35"/>
    <row r="42831" customFormat="1" x14ac:dyDescent="0.35"/>
    <row r="42832" customFormat="1" x14ac:dyDescent="0.35"/>
    <row r="42833" customFormat="1" x14ac:dyDescent="0.35"/>
    <row r="42834" customFormat="1" x14ac:dyDescent="0.35"/>
    <row r="42835" customFormat="1" x14ac:dyDescent="0.35"/>
    <row r="42836" customFormat="1" x14ac:dyDescent="0.35"/>
    <row r="42837" customFormat="1" x14ac:dyDescent="0.35"/>
    <row r="42838" customFormat="1" x14ac:dyDescent="0.35"/>
    <row r="42839" customFormat="1" x14ac:dyDescent="0.35"/>
    <row r="42840" customFormat="1" x14ac:dyDescent="0.35"/>
    <row r="42841" customFormat="1" x14ac:dyDescent="0.35"/>
    <row r="42842" customFormat="1" x14ac:dyDescent="0.35"/>
    <row r="42843" customFormat="1" x14ac:dyDescent="0.35"/>
    <row r="42844" customFormat="1" x14ac:dyDescent="0.35"/>
    <row r="42845" customFormat="1" x14ac:dyDescent="0.35"/>
    <row r="42846" customFormat="1" x14ac:dyDescent="0.35"/>
    <row r="42847" customFormat="1" x14ac:dyDescent="0.35"/>
    <row r="42848" customFormat="1" x14ac:dyDescent="0.35"/>
    <row r="42849" customFormat="1" x14ac:dyDescent="0.35"/>
    <row r="42850" customFormat="1" x14ac:dyDescent="0.35"/>
    <row r="42851" customFormat="1" x14ac:dyDescent="0.35"/>
    <row r="42852" customFormat="1" x14ac:dyDescent="0.35"/>
    <row r="42853" customFormat="1" x14ac:dyDescent="0.35"/>
    <row r="42854" customFormat="1" x14ac:dyDescent="0.35"/>
    <row r="42855" customFormat="1" x14ac:dyDescent="0.35"/>
    <row r="42856" customFormat="1" x14ac:dyDescent="0.35"/>
    <row r="42857" customFormat="1" x14ac:dyDescent="0.35"/>
    <row r="42858" customFormat="1" x14ac:dyDescent="0.35"/>
    <row r="42859" customFormat="1" x14ac:dyDescent="0.35"/>
    <row r="42860" customFormat="1" x14ac:dyDescent="0.35"/>
    <row r="42861" customFormat="1" x14ac:dyDescent="0.35"/>
    <row r="42862" customFormat="1" x14ac:dyDescent="0.35"/>
    <row r="42863" customFormat="1" x14ac:dyDescent="0.35"/>
    <row r="42864" customFormat="1" x14ac:dyDescent="0.35"/>
    <row r="42865" customFormat="1" x14ac:dyDescent="0.35"/>
    <row r="42866" customFormat="1" x14ac:dyDescent="0.35"/>
    <row r="42867" customFormat="1" x14ac:dyDescent="0.35"/>
    <row r="42868" customFormat="1" x14ac:dyDescent="0.35"/>
    <row r="42869" customFormat="1" x14ac:dyDescent="0.35"/>
    <row r="42870" customFormat="1" x14ac:dyDescent="0.35"/>
    <row r="42871" customFormat="1" x14ac:dyDescent="0.35"/>
    <row r="42872" customFormat="1" x14ac:dyDescent="0.35"/>
    <row r="42873" customFormat="1" x14ac:dyDescent="0.35"/>
    <row r="42874" customFormat="1" x14ac:dyDescent="0.35"/>
    <row r="42875" customFormat="1" x14ac:dyDescent="0.35"/>
    <row r="42876" customFormat="1" x14ac:dyDescent="0.35"/>
    <row r="42877" customFormat="1" x14ac:dyDescent="0.35"/>
    <row r="42878" customFormat="1" x14ac:dyDescent="0.35"/>
    <row r="42879" customFormat="1" x14ac:dyDescent="0.35"/>
    <row r="42880" customFormat="1" x14ac:dyDescent="0.35"/>
    <row r="42881" customFormat="1" x14ac:dyDescent="0.35"/>
    <row r="42882" customFormat="1" x14ac:dyDescent="0.35"/>
    <row r="42883" customFormat="1" x14ac:dyDescent="0.35"/>
    <row r="42884" customFormat="1" x14ac:dyDescent="0.35"/>
    <row r="42885" customFormat="1" x14ac:dyDescent="0.35"/>
    <row r="42886" customFormat="1" x14ac:dyDescent="0.35"/>
    <row r="42887" customFormat="1" x14ac:dyDescent="0.35"/>
    <row r="42888" customFormat="1" x14ac:dyDescent="0.35"/>
    <row r="42889" customFormat="1" x14ac:dyDescent="0.35"/>
    <row r="42890" customFormat="1" x14ac:dyDescent="0.35"/>
    <row r="42891" customFormat="1" x14ac:dyDescent="0.35"/>
    <row r="42892" customFormat="1" x14ac:dyDescent="0.35"/>
    <row r="42893" customFormat="1" x14ac:dyDescent="0.35"/>
    <row r="42894" customFormat="1" x14ac:dyDescent="0.35"/>
    <row r="42895" customFormat="1" x14ac:dyDescent="0.35"/>
    <row r="42896" customFormat="1" x14ac:dyDescent="0.35"/>
    <row r="42897" customFormat="1" x14ac:dyDescent="0.35"/>
    <row r="42898" customFormat="1" x14ac:dyDescent="0.35"/>
    <row r="42899" customFormat="1" x14ac:dyDescent="0.35"/>
    <row r="42900" customFormat="1" x14ac:dyDescent="0.35"/>
    <row r="42901" customFormat="1" x14ac:dyDescent="0.35"/>
    <row r="42902" customFormat="1" x14ac:dyDescent="0.35"/>
    <row r="42903" customFormat="1" x14ac:dyDescent="0.35"/>
    <row r="42904" customFormat="1" x14ac:dyDescent="0.35"/>
    <row r="42905" customFormat="1" x14ac:dyDescent="0.35"/>
    <row r="42906" customFormat="1" x14ac:dyDescent="0.35"/>
    <row r="42907" customFormat="1" x14ac:dyDescent="0.35"/>
    <row r="42908" customFormat="1" x14ac:dyDescent="0.35"/>
    <row r="42909" customFormat="1" x14ac:dyDescent="0.35"/>
    <row r="42910" customFormat="1" x14ac:dyDescent="0.35"/>
    <row r="42911" customFormat="1" x14ac:dyDescent="0.35"/>
    <row r="42912" customFormat="1" x14ac:dyDescent="0.35"/>
    <row r="42913" customFormat="1" x14ac:dyDescent="0.35"/>
    <row r="42914" customFormat="1" x14ac:dyDescent="0.35"/>
    <row r="42915" customFormat="1" x14ac:dyDescent="0.35"/>
    <row r="42916" customFormat="1" x14ac:dyDescent="0.35"/>
    <row r="42917" customFormat="1" x14ac:dyDescent="0.35"/>
    <row r="42918" customFormat="1" x14ac:dyDescent="0.35"/>
    <row r="42919" customFormat="1" x14ac:dyDescent="0.35"/>
    <row r="42920" customFormat="1" x14ac:dyDescent="0.35"/>
    <row r="42921" customFormat="1" x14ac:dyDescent="0.35"/>
    <row r="42922" customFormat="1" x14ac:dyDescent="0.35"/>
    <row r="42923" customFormat="1" x14ac:dyDescent="0.35"/>
    <row r="42924" customFormat="1" x14ac:dyDescent="0.35"/>
    <row r="42925" customFormat="1" x14ac:dyDescent="0.35"/>
    <row r="42926" customFormat="1" x14ac:dyDescent="0.35"/>
    <row r="42927" customFormat="1" x14ac:dyDescent="0.35"/>
    <row r="42928" customFormat="1" x14ac:dyDescent="0.35"/>
    <row r="42929" customFormat="1" x14ac:dyDescent="0.35"/>
    <row r="42930" customFormat="1" x14ac:dyDescent="0.35"/>
    <row r="42931" customFormat="1" x14ac:dyDescent="0.35"/>
    <row r="42932" customFormat="1" x14ac:dyDescent="0.35"/>
    <row r="42933" customFormat="1" x14ac:dyDescent="0.35"/>
    <row r="42934" customFormat="1" x14ac:dyDescent="0.35"/>
    <row r="42935" customFormat="1" x14ac:dyDescent="0.35"/>
    <row r="42936" customFormat="1" x14ac:dyDescent="0.35"/>
    <row r="42937" customFormat="1" x14ac:dyDescent="0.35"/>
    <row r="42938" customFormat="1" x14ac:dyDescent="0.35"/>
    <row r="42939" customFormat="1" x14ac:dyDescent="0.35"/>
    <row r="42940" customFormat="1" x14ac:dyDescent="0.35"/>
    <row r="42941" customFormat="1" x14ac:dyDescent="0.35"/>
    <row r="42942" customFormat="1" x14ac:dyDescent="0.35"/>
    <row r="42943" customFormat="1" x14ac:dyDescent="0.35"/>
    <row r="42944" customFormat="1" x14ac:dyDescent="0.35"/>
    <row r="42945" customFormat="1" x14ac:dyDescent="0.35"/>
    <row r="42946" customFormat="1" x14ac:dyDescent="0.35"/>
    <row r="42947" customFormat="1" x14ac:dyDescent="0.35"/>
    <row r="42948" customFormat="1" x14ac:dyDescent="0.35"/>
    <row r="42949" customFormat="1" x14ac:dyDescent="0.35"/>
    <row r="42950" customFormat="1" x14ac:dyDescent="0.35"/>
    <row r="42951" customFormat="1" x14ac:dyDescent="0.35"/>
    <row r="42952" customFormat="1" x14ac:dyDescent="0.35"/>
    <row r="42953" customFormat="1" x14ac:dyDescent="0.35"/>
    <row r="42954" customFormat="1" x14ac:dyDescent="0.35"/>
    <row r="42955" customFormat="1" x14ac:dyDescent="0.35"/>
    <row r="42956" customFormat="1" x14ac:dyDescent="0.35"/>
    <row r="42957" customFormat="1" x14ac:dyDescent="0.35"/>
    <row r="42958" customFormat="1" x14ac:dyDescent="0.35"/>
    <row r="42959" customFormat="1" x14ac:dyDescent="0.35"/>
    <row r="42960" customFormat="1" x14ac:dyDescent="0.35"/>
    <row r="42961" customFormat="1" x14ac:dyDescent="0.35"/>
    <row r="42962" customFormat="1" x14ac:dyDescent="0.35"/>
    <row r="42963" customFormat="1" x14ac:dyDescent="0.35"/>
    <row r="42964" customFormat="1" x14ac:dyDescent="0.35"/>
    <row r="42965" customFormat="1" x14ac:dyDescent="0.35"/>
    <row r="42966" customFormat="1" x14ac:dyDescent="0.35"/>
    <row r="42967" customFormat="1" x14ac:dyDescent="0.35"/>
    <row r="42968" customFormat="1" x14ac:dyDescent="0.35"/>
    <row r="42969" customFormat="1" x14ac:dyDescent="0.35"/>
    <row r="42970" customFormat="1" x14ac:dyDescent="0.35"/>
    <row r="42971" customFormat="1" x14ac:dyDescent="0.35"/>
    <row r="42972" customFormat="1" x14ac:dyDescent="0.35"/>
    <row r="42973" customFormat="1" x14ac:dyDescent="0.35"/>
    <row r="42974" customFormat="1" x14ac:dyDescent="0.35"/>
    <row r="42975" customFormat="1" x14ac:dyDescent="0.35"/>
    <row r="42976" customFormat="1" x14ac:dyDescent="0.35"/>
    <row r="42977" customFormat="1" x14ac:dyDescent="0.35"/>
    <row r="42978" customFormat="1" x14ac:dyDescent="0.35"/>
    <row r="42979" customFormat="1" x14ac:dyDescent="0.35"/>
    <row r="42980" customFormat="1" x14ac:dyDescent="0.35"/>
    <row r="42981" customFormat="1" x14ac:dyDescent="0.35"/>
    <row r="42982" customFormat="1" x14ac:dyDescent="0.35"/>
    <row r="42983" customFormat="1" x14ac:dyDescent="0.35"/>
    <row r="42984" customFormat="1" x14ac:dyDescent="0.35"/>
    <row r="42985" customFormat="1" x14ac:dyDescent="0.35"/>
    <row r="42986" customFormat="1" x14ac:dyDescent="0.35"/>
    <row r="42987" customFormat="1" x14ac:dyDescent="0.35"/>
    <row r="42988" customFormat="1" x14ac:dyDescent="0.35"/>
    <row r="42989" customFormat="1" x14ac:dyDescent="0.35"/>
    <row r="42990" customFormat="1" x14ac:dyDescent="0.35"/>
    <row r="42991" customFormat="1" x14ac:dyDescent="0.35"/>
    <row r="42992" customFormat="1" x14ac:dyDescent="0.35"/>
    <row r="42993" customFormat="1" x14ac:dyDescent="0.35"/>
    <row r="42994" customFormat="1" x14ac:dyDescent="0.35"/>
    <row r="42995" customFormat="1" x14ac:dyDescent="0.35"/>
    <row r="42996" customFormat="1" x14ac:dyDescent="0.35"/>
    <row r="42997" customFormat="1" x14ac:dyDescent="0.35"/>
    <row r="42998" customFormat="1" x14ac:dyDescent="0.35"/>
    <row r="42999" customFormat="1" x14ac:dyDescent="0.35"/>
    <row r="43000" customFormat="1" x14ac:dyDescent="0.35"/>
    <row r="43001" customFormat="1" x14ac:dyDescent="0.35"/>
    <row r="43002" customFormat="1" x14ac:dyDescent="0.35"/>
    <row r="43003" customFormat="1" x14ac:dyDescent="0.35"/>
    <row r="43004" customFormat="1" x14ac:dyDescent="0.35"/>
    <row r="43005" customFormat="1" x14ac:dyDescent="0.35"/>
    <row r="43006" customFormat="1" x14ac:dyDescent="0.35"/>
    <row r="43007" customFormat="1" x14ac:dyDescent="0.35"/>
    <row r="43008" customFormat="1" x14ac:dyDescent="0.35"/>
    <row r="43009" customFormat="1" x14ac:dyDescent="0.35"/>
    <row r="43010" customFormat="1" x14ac:dyDescent="0.35"/>
    <row r="43011" customFormat="1" x14ac:dyDescent="0.35"/>
    <row r="43012" customFormat="1" x14ac:dyDescent="0.35"/>
    <row r="43013" customFormat="1" x14ac:dyDescent="0.35"/>
    <row r="43014" customFormat="1" x14ac:dyDescent="0.35"/>
    <row r="43015" customFormat="1" x14ac:dyDescent="0.35"/>
    <row r="43016" customFormat="1" x14ac:dyDescent="0.35"/>
    <row r="43017" customFormat="1" x14ac:dyDescent="0.35"/>
    <row r="43018" customFormat="1" x14ac:dyDescent="0.35"/>
    <row r="43019" customFormat="1" x14ac:dyDescent="0.35"/>
    <row r="43020" customFormat="1" x14ac:dyDescent="0.35"/>
    <row r="43021" customFormat="1" x14ac:dyDescent="0.35"/>
    <row r="43022" customFormat="1" x14ac:dyDescent="0.35"/>
    <row r="43023" customFormat="1" x14ac:dyDescent="0.35"/>
    <row r="43024" customFormat="1" x14ac:dyDescent="0.35"/>
    <row r="43025" customFormat="1" x14ac:dyDescent="0.35"/>
    <row r="43026" customFormat="1" x14ac:dyDescent="0.35"/>
    <row r="43027" customFormat="1" x14ac:dyDescent="0.35"/>
    <row r="43028" customFormat="1" x14ac:dyDescent="0.35"/>
    <row r="43029" customFormat="1" x14ac:dyDescent="0.35"/>
    <row r="43030" customFormat="1" x14ac:dyDescent="0.35"/>
    <row r="43031" customFormat="1" x14ac:dyDescent="0.35"/>
    <row r="43032" customFormat="1" x14ac:dyDescent="0.35"/>
    <row r="43033" customFormat="1" x14ac:dyDescent="0.35"/>
    <row r="43034" customFormat="1" x14ac:dyDescent="0.35"/>
    <row r="43035" customFormat="1" x14ac:dyDescent="0.35"/>
    <row r="43036" customFormat="1" x14ac:dyDescent="0.35"/>
    <row r="43037" customFormat="1" x14ac:dyDescent="0.35"/>
    <row r="43038" customFormat="1" x14ac:dyDescent="0.35"/>
    <row r="43039" customFormat="1" x14ac:dyDescent="0.35"/>
    <row r="43040" customFormat="1" x14ac:dyDescent="0.35"/>
    <row r="43041" customFormat="1" x14ac:dyDescent="0.35"/>
    <row r="43042" customFormat="1" x14ac:dyDescent="0.35"/>
    <row r="43043" customFormat="1" x14ac:dyDescent="0.35"/>
    <row r="43044" customFormat="1" x14ac:dyDescent="0.35"/>
    <row r="43045" customFormat="1" x14ac:dyDescent="0.35"/>
    <row r="43046" customFormat="1" x14ac:dyDescent="0.35"/>
    <row r="43047" customFormat="1" x14ac:dyDescent="0.35"/>
    <row r="43048" customFormat="1" x14ac:dyDescent="0.35"/>
    <row r="43049" customFormat="1" x14ac:dyDescent="0.35"/>
    <row r="43050" customFormat="1" x14ac:dyDescent="0.35"/>
    <row r="43051" customFormat="1" x14ac:dyDescent="0.35"/>
    <row r="43052" customFormat="1" x14ac:dyDescent="0.35"/>
    <row r="43053" customFormat="1" x14ac:dyDescent="0.35"/>
    <row r="43054" customFormat="1" x14ac:dyDescent="0.35"/>
    <row r="43055" customFormat="1" x14ac:dyDescent="0.35"/>
    <row r="43056" customFormat="1" x14ac:dyDescent="0.35"/>
    <row r="43057" customFormat="1" x14ac:dyDescent="0.35"/>
    <row r="43058" customFormat="1" x14ac:dyDescent="0.35"/>
    <row r="43059" customFormat="1" x14ac:dyDescent="0.35"/>
    <row r="43060" customFormat="1" x14ac:dyDescent="0.35"/>
    <row r="43061" customFormat="1" x14ac:dyDescent="0.35"/>
    <row r="43062" customFormat="1" x14ac:dyDescent="0.35"/>
    <row r="43063" customFormat="1" x14ac:dyDescent="0.35"/>
    <row r="43064" customFormat="1" x14ac:dyDescent="0.35"/>
    <row r="43065" customFormat="1" x14ac:dyDescent="0.35"/>
    <row r="43066" customFormat="1" x14ac:dyDescent="0.35"/>
    <row r="43067" customFormat="1" x14ac:dyDescent="0.35"/>
    <row r="43068" customFormat="1" x14ac:dyDescent="0.35"/>
    <row r="43069" customFormat="1" x14ac:dyDescent="0.35"/>
    <row r="43070" customFormat="1" x14ac:dyDescent="0.35"/>
    <row r="43071" customFormat="1" x14ac:dyDescent="0.35"/>
    <row r="43072" customFormat="1" x14ac:dyDescent="0.35"/>
    <row r="43073" customFormat="1" x14ac:dyDescent="0.35"/>
    <row r="43074" customFormat="1" x14ac:dyDescent="0.35"/>
    <row r="43075" customFormat="1" x14ac:dyDescent="0.35"/>
    <row r="43076" customFormat="1" x14ac:dyDescent="0.35"/>
    <row r="43077" customFormat="1" x14ac:dyDescent="0.35"/>
    <row r="43078" customFormat="1" x14ac:dyDescent="0.35"/>
    <row r="43079" customFormat="1" x14ac:dyDescent="0.35"/>
    <row r="43080" customFormat="1" x14ac:dyDescent="0.35"/>
    <row r="43081" customFormat="1" x14ac:dyDescent="0.35"/>
    <row r="43082" customFormat="1" x14ac:dyDescent="0.35"/>
    <row r="43083" customFormat="1" x14ac:dyDescent="0.35"/>
    <row r="43084" customFormat="1" x14ac:dyDescent="0.35"/>
    <row r="43085" customFormat="1" x14ac:dyDescent="0.35"/>
    <row r="43086" customFormat="1" x14ac:dyDescent="0.35"/>
    <row r="43087" customFormat="1" x14ac:dyDescent="0.35"/>
    <row r="43088" customFormat="1" x14ac:dyDescent="0.35"/>
    <row r="43089" customFormat="1" x14ac:dyDescent="0.35"/>
    <row r="43090" customFormat="1" x14ac:dyDescent="0.35"/>
    <row r="43091" customFormat="1" x14ac:dyDescent="0.35"/>
    <row r="43092" customFormat="1" x14ac:dyDescent="0.35"/>
    <row r="43093" customFormat="1" x14ac:dyDescent="0.35"/>
    <row r="43094" customFormat="1" x14ac:dyDescent="0.35"/>
    <row r="43095" customFormat="1" x14ac:dyDescent="0.35"/>
    <row r="43096" customFormat="1" x14ac:dyDescent="0.35"/>
    <row r="43097" customFormat="1" x14ac:dyDescent="0.35"/>
    <row r="43098" customFormat="1" x14ac:dyDescent="0.35"/>
    <row r="43099" customFormat="1" x14ac:dyDescent="0.35"/>
    <row r="43100" customFormat="1" x14ac:dyDescent="0.35"/>
    <row r="43101" customFormat="1" x14ac:dyDescent="0.35"/>
    <row r="43102" customFormat="1" x14ac:dyDescent="0.35"/>
    <row r="43103" customFormat="1" x14ac:dyDescent="0.35"/>
    <row r="43104" customFormat="1" x14ac:dyDescent="0.35"/>
    <row r="43105" customFormat="1" x14ac:dyDescent="0.35"/>
    <row r="43106" customFormat="1" x14ac:dyDescent="0.35"/>
    <row r="43107" customFormat="1" x14ac:dyDescent="0.35"/>
    <row r="43108" customFormat="1" x14ac:dyDescent="0.35"/>
    <row r="43109" customFormat="1" x14ac:dyDescent="0.35"/>
    <row r="43110" customFormat="1" x14ac:dyDescent="0.35"/>
    <row r="43111" customFormat="1" x14ac:dyDescent="0.35"/>
    <row r="43112" customFormat="1" x14ac:dyDescent="0.35"/>
    <row r="43113" customFormat="1" x14ac:dyDescent="0.35"/>
    <row r="43114" customFormat="1" x14ac:dyDescent="0.35"/>
    <row r="43115" customFormat="1" x14ac:dyDescent="0.35"/>
    <row r="43116" customFormat="1" x14ac:dyDescent="0.35"/>
    <row r="43117" customFormat="1" x14ac:dyDescent="0.35"/>
    <row r="43118" customFormat="1" x14ac:dyDescent="0.35"/>
    <row r="43119" customFormat="1" x14ac:dyDescent="0.35"/>
    <row r="43120" customFormat="1" x14ac:dyDescent="0.35"/>
    <row r="43121" customFormat="1" x14ac:dyDescent="0.35"/>
    <row r="43122" customFormat="1" x14ac:dyDescent="0.35"/>
    <row r="43123" customFormat="1" x14ac:dyDescent="0.35"/>
    <row r="43124" customFormat="1" x14ac:dyDescent="0.35"/>
    <row r="43125" customFormat="1" x14ac:dyDescent="0.35"/>
    <row r="43126" customFormat="1" x14ac:dyDescent="0.35"/>
    <row r="43127" customFormat="1" x14ac:dyDescent="0.35"/>
    <row r="43128" customFormat="1" x14ac:dyDescent="0.35"/>
    <row r="43129" customFormat="1" x14ac:dyDescent="0.35"/>
    <row r="43130" customFormat="1" x14ac:dyDescent="0.35"/>
    <row r="43131" customFormat="1" x14ac:dyDescent="0.35"/>
    <row r="43132" customFormat="1" x14ac:dyDescent="0.35"/>
    <row r="43133" customFormat="1" x14ac:dyDescent="0.35"/>
    <row r="43134" customFormat="1" x14ac:dyDescent="0.35"/>
    <row r="43135" customFormat="1" x14ac:dyDescent="0.35"/>
    <row r="43136" customFormat="1" x14ac:dyDescent="0.35"/>
    <row r="43137" customFormat="1" x14ac:dyDescent="0.35"/>
    <row r="43138" customFormat="1" x14ac:dyDescent="0.35"/>
    <row r="43139" customFormat="1" x14ac:dyDescent="0.35"/>
    <row r="43140" customFormat="1" x14ac:dyDescent="0.35"/>
    <row r="43141" customFormat="1" x14ac:dyDescent="0.35"/>
    <row r="43142" customFormat="1" x14ac:dyDescent="0.35"/>
    <row r="43143" customFormat="1" x14ac:dyDescent="0.35"/>
    <row r="43144" customFormat="1" x14ac:dyDescent="0.35"/>
    <row r="43145" customFormat="1" x14ac:dyDescent="0.35"/>
    <row r="43146" customFormat="1" x14ac:dyDescent="0.35"/>
    <row r="43147" customFormat="1" x14ac:dyDescent="0.35"/>
    <row r="43148" customFormat="1" x14ac:dyDescent="0.35"/>
    <row r="43149" customFormat="1" x14ac:dyDescent="0.35"/>
    <row r="43150" customFormat="1" x14ac:dyDescent="0.35"/>
    <row r="43151" customFormat="1" x14ac:dyDescent="0.35"/>
    <row r="43152" customFormat="1" x14ac:dyDescent="0.35"/>
    <row r="43153" customFormat="1" x14ac:dyDescent="0.35"/>
    <row r="43154" customFormat="1" x14ac:dyDescent="0.35"/>
    <row r="43155" customFormat="1" x14ac:dyDescent="0.35"/>
    <row r="43156" customFormat="1" x14ac:dyDescent="0.35"/>
    <row r="43157" customFormat="1" x14ac:dyDescent="0.35"/>
    <row r="43158" customFormat="1" x14ac:dyDescent="0.35"/>
    <row r="43159" customFormat="1" x14ac:dyDescent="0.35"/>
    <row r="43160" customFormat="1" x14ac:dyDescent="0.35"/>
    <row r="43161" customFormat="1" x14ac:dyDescent="0.35"/>
    <row r="43162" customFormat="1" x14ac:dyDescent="0.35"/>
    <row r="43163" customFormat="1" x14ac:dyDescent="0.35"/>
    <row r="43164" customFormat="1" x14ac:dyDescent="0.35"/>
    <row r="43165" customFormat="1" x14ac:dyDescent="0.35"/>
    <row r="43166" customFormat="1" x14ac:dyDescent="0.35"/>
    <row r="43167" customFormat="1" x14ac:dyDescent="0.35"/>
    <row r="43168" customFormat="1" x14ac:dyDescent="0.35"/>
    <row r="43169" customFormat="1" x14ac:dyDescent="0.35"/>
    <row r="43170" customFormat="1" x14ac:dyDescent="0.35"/>
    <row r="43171" customFormat="1" x14ac:dyDescent="0.35"/>
    <row r="43172" customFormat="1" x14ac:dyDescent="0.35"/>
    <row r="43173" customFormat="1" x14ac:dyDescent="0.35"/>
    <row r="43174" customFormat="1" x14ac:dyDescent="0.35"/>
    <row r="43175" customFormat="1" x14ac:dyDescent="0.35"/>
    <row r="43176" customFormat="1" x14ac:dyDescent="0.35"/>
    <row r="43177" customFormat="1" x14ac:dyDescent="0.35"/>
    <row r="43178" customFormat="1" x14ac:dyDescent="0.35"/>
    <row r="43179" customFormat="1" x14ac:dyDescent="0.35"/>
    <row r="43180" customFormat="1" x14ac:dyDescent="0.35"/>
    <row r="43181" customFormat="1" x14ac:dyDescent="0.35"/>
    <row r="43182" customFormat="1" x14ac:dyDescent="0.35"/>
    <row r="43183" customFormat="1" x14ac:dyDescent="0.35"/>
    <row r="43184" customFormat="1" x14ac:dyDescent="0.35"/>
    <row r="43185" customFormat="1" x14ac:dyDescent="0.35"/>
    <row r="43186" customFormat="1" x14ac:dyDescent="0.35"/>
    <row r="43187" customFormat="1" x14ac:dyDescent="0.35"/>
    <row r="43188" customFormat="1" x14ac:dyDescent="0.35"/>
    <row r="43189" customFormat="1" x14ac:dyDescent="0.35"/>
    <row r="43190" customFormat="1" x14ac:dyDescent="0.35"/>
    <row r="43191" customFormat="1" x14ac:dyDescent="0.35"/>
    <row r="43192" customFormat="1" x14ac:dyDescent="0.35"/>
    <row r="43193" customFormat="1" x14ac:dyDescent="0.35"/>
    <row r="43194" customFormat="1" x14ac:dyDescent="0.35"/>
    <row r="43195" customFormat="1" x14ac:dyDescent="0.35"/>
    <row r="43196" customFormat="1" x14ac:dyDescent="0.35"/>
    <row r="43197" customFormat="1" x14ac:dyDescent="0.35"/>
    <row r="43198" customFormat="1" x14ac:dyDescent="0.35"/>
    <row r="43199" customFormat="1" x14ac:dyDescent="0.35"/>
    <row r="43200" customFormat="1" x14ac:dyDescent="0.35"/>
    <row r="43201" customFormat="1" x14ac:dyDescent="0.35"/>
    <row r="43202" customFormat="1" x14ac:dyDescent="0.35"/>
    <row r="43203" customFormat="1" x14ac:dyDescent="0.35"/>
    <row r="43204" customFormat="1" x14ac:dyDescent="0.35"/>
    <row r="43205" customFormat="1" x14ac:dyDescent="0.35"/>
    <row r="43206" customFormat="1" x14ac:dyDescent="0.35"/>
    <row r="43207" customFormat="1" x14ac:dyDescent="0.35"/>
    <row r="43208" customFormat="1" x14ac:dyDescent="0.35"/>
    <row r="43209" customFormat="1" x14ac:dyDescent="0.35"/>
    <row r="43210" customFormat="1" x14ac:dyDescent="0.35"/>
    <row r="43211" customFormat="1" x14ac:dyDescent="0.35"/>
    <row r="43212" customFormat="1" x14ac:dyDescent="0.35"/>
    <row r="43213" customFormat="1" x14ac:dyDescent="0.35"/>
    <row r="43214" customFormat="1" x14ac:dyDescent="0.35"/>
    <row r="43215" customFormat="1" x14ac:dyDescent="0.35"/>
    <row r="43216" customFormat="1" x14ac:dyDescent="0.35"/>
    <row r="43217" customFormat="1" x14ac:dyDescent="0.35"/>
    <row r="43218" customFormat="1" x14ac:dyDescent="0.35"/>
    <row r="43219" customFormat="1" x14ac:dyDescent="0.35"/>
    <row r="43220" customFormat="1" x14ac:dyDescent="0.35"/>
    <row r="43221" customFormat="1" x14ac:dyDescent="0.35"/>
    <row r="43222" customFormat="1" x14ac:dyDescent="0.35"/>
    <row r="43223" customFormat="1" x14ac:dyDescent="0.35"/>
    <row r="43224" customFormat="1" x14ac:dyDescent="0.35"/>
    <row r="43225" customFormat="1" x14ac:dyDescent="0.35"/>
    <row r="43226" customFormat="1" x14ac:dyDescent="0.35"/>
    <row r="43227" customFormat="1" x14ac:dyDescent="0.35"/>
    <row r="43228" customFormat="1" x14ac:dyDescent="0.35"/>
    <row r="43229" customFormat="1" x14ac:dyDescent="0.35"/>
    <row r="43230" customFormat="1" x14ac:dyDescent="0.35"/>
    <row r="43231" customFormat="1" x14ac:dyDescent="0.35"/>
    <row r="43232" customFormat="1" x14ac:dyDescent="0.35"/>
    <row r="43233" customFormat="1" x14ac:dyDescent="0.35"/>
    <row r="43234" customFormat="1" x14ac:dyDescent="0.35"/>
    <row r="43235" customFormat="1" x14ac:dyDescent="0.35"/>
    <row r="43236" customFormat="1" x14ac:dyDescent="0.35"/>
    <row r="43237" customFormat="1" x14ac:dyDescent="0.35"/>
    <row r="43238" customFormat="1" x14ac:dyDescent="0.35"/>
    <row r="43239" customFormat="1" x14ac:dyDescent="0.35"/>
    <row r="43240" customFormat="1" x14ac:dyDescent="0.35"/>
    <row r="43241" customFormat="1" x14ac:dyDescent="0.35"/>
    <row r="43242" customFormat="1" x14ac:dyDescent="0.35"/>
    <row r="43243" customFormat="1" x14ac:dyDescent="0.35"/>
    <row r="43244" customFormat="1" x14ac:dyDescent="0.35"/>
    <row r="43245" customFormat="1" x14ac:dyDescent="0.35"/>
    <row r="43246" customFormat="1" x14ac:dyDescent="0.35"/>
    <row r="43247" customFormat="1" x14ac:dyDescent="0.35"/>
    <row r="43248" customFormat="1" x14ac:dyDescent="0.35"/>
    <row r="43249" customFormat="1" x14ac:dyDescent="0.35"/>
    <row r="43250" customFormat="1" x14ac:dyDescent="0.35"/>
    <row r="43251" customFormat="1" x14ac:dyDescent="0.35"/>
    <row r="43252" customFormat="1" x14ac:dyDescent="0.35"/>
    <row r="43253" customFormat="1" x14ac:dyDescent="0.35"/>
    <row r="43254" customFormat="1" x14ac:dyDescent="0.35"/>
    <row r="43255" customFormat="1" x14ac:dyDescent="0.35"/>
    <row r="43256" customFormat="1" x14ac:dyDescent="0.35"/>
    <row r="43257" customFormat="1" x14ac:dyDescent="0.35"/>
    <row r="43258" customFormat="1" x14ac:dyDescent="0.35"/>
    <row r="43259" customFormat="1" x14ac:dyDescent="0.35"/>
    <row r="43260" customFormat="1" x14ac:dyDescent="0.35"/>
    <row r="43261" customFormat="1" x14ac:dyDescent="0.35"/>
    <row r="43262" customFormat="1" x14ac:dyDescent="0.35"/>
    <row r="43263" customFormat="1" x14ac:dyDescent="0.35"/>
    <row r="43264" customFormat="1" x14ac:dyDescent="0.35"/>
    <row r="43265" customFormat="1" x14ac:dyDescent="0.35"/>
    <row r="43266" customFormat="1" x14ac:dyDescent="0.35"/>
    <row r="43267" customFormat="1" x14ac:dyDescent="0.35"/>
    <row r="43268" customFormat="1" x14ac:dyDescent="0.35"/>
    <row r="43269" customFormat="1" x14ac:dyDescent="0.35"/>
    <row r="43270" customFormat="1" x14ac:dyDescent="0.35"/>
    <row r="43271" customFormat="1" x14ac:dyDescent="0.35"/>
    <row r="43272" customFormat="1" x14ac:dyDescent="0.35"/>
    <row r="43273" customFormat="1" x14ac:dyDescent="0.35"/>
    <row r="43274" customFormat="1" x14ac:dyDescent="0.35"/>
    <row r="43275" customFormat="1" x14ac:dyDescent="0.35"/>
    <row r="43276" customFormat="1" x14ac:dyDescent="0.35"/>
    <row r="43277" customFormat="1" x14ac:dyDescent="0.35"/>
    <row r="43278" customFormat="1" x14ac:dyDescent="0.35"/>
    <row r="43279" customFormat="1" x14ac:dyDescent="0.35"/>
    <row r="43280" customFormat="1" x14ac:dyDescent="0.35"/>
    <row r="43281" customFormat="1" x14ac:dyDescent="0.35"/>
    <row r="43282" customFormat="1" x14ac:dyDescent="0.35"/>
    <row r="43283" customFormat="1" x14ac:dyDescent="0.35"/>
    <row r="43284" customFormat="1" x14ac:dyDescent="0.35"/>
    <row r="43285" customFormat="1" x14ac:dyDescent="0.35"/>
    <row r="43286" customFormat="1" x14ac:dyDescent="0.35"/>
    <row r="43287" customFormat="1" x14ac:dyDescent="0.35"/>
    <row r="43288" customFormat="1" x14ac:dyDescent="0.35"/>
    <row r="43289" customFormat="1" x14ac:dyDescent="0.35"/>
    <row r="43290" customFormat="1" x14ac:dyDescent="0.35"/>
    <row r="43291" customFormat="1" x14ac:dyDescent="0.35"/>
    <row r="43292" customFormat="1" x14ac:dyDescent="0.35"/>
    <row r="43293" customFormat="1" x14ac:dyDescent="0.35"/>
    <row r="43294" customFormat="1" x14ac:dyDescent="0.35"/>
    <row r="43295" customFormat="1" x14ac:dyDescent="0.35"/>
    <row r="43296" customFormat="1" x14ac:dyDescent="0.35"/>
    <row r="43297" customFormat="1" x14ac:dyDescent="0.35"/>
    <row r="43298" customFormat="1" x14ac:dyDescent="0.35"/>
    <row r="43299" customFormat="1" x14ac:dyDescent="0.35"/>
    <row r="43300" customFormat="1" x14ac:dyDescent="0.35"/>
    <row r="43301" customFormat="1" x14ac:dyDescent="0.35"/>
    <row r="43302" customFormat="1" x14ac:dyDescent="0.35"/>
    <row r="43303" customFormat="1" x14ac:dyDescent="0.35"/>
    <row r="43304" customFormat="1" x14ac:dyDescent="0.35"/>
    <row r="43305" customFormat="1" x14ac:dyDescent="0.35"/>
    <row r="43306" customFormat="1" x14ac:dyDescent="0.35"/>
    <row r="43307" customFormat="1" x14ac:dyDescent="0.35"/>
    <row r="43308" customFormat="1" x14ac:dyDescent="0.35"/>
    <row r="43309" customFormat="1" x14ac:dyDescent="0.35"/>
    <row r="43310" customFormat="1" x14ac:dyDescent="0.35"/>
    <row r="43311" customFormat="1" x14ac:dyDescent="0.35"/>
    <row r="43312" customFormat="1" x14ac:dyDescent="0.35"/>
    <row r="43313" customFormat="1" x14ac:dyDescent="0.35"/>
    <row r="43314" customFormat="1" x14ac:dyDescent="0.35"/>
    <row r="43315" customFormat="1" x14ac:dyDescent="0.35"/>
    <row r="43316" customFormat="1" x14ac:dyDescent="0.35"/>
    <row r="43317" customFormat="1" x14ac:dyDescent="0.35"/>
    <row r="43318" customFormat="1" x14ac:dyDescent="0.35"/>
    <row r="43319" customFormat="1" x14ac:dyDescent="0.35"/>
    <row r="43320" customFormat="1" x14ac:dyDescent="0.35"/>
    <row r="43321" customFormat="1" x14ac:dyDescent="0.35"/>
    <row r="43322" customFormat="1" x14ac:dyDescent="0.35"/>
    <row r="43323" customFormat="1" x14ac:dyDescent="0.35"/>
    <row r="43324" customFormat="1" x14ac:dyDescent="0.35"/>
    <row r="43325" customFormat="1" x14ac:dyDescent="0.35"/>
    <row r="43326" customFormat="1" x14ac:dyDescent="0.35"/>
    <row r="43327" customFormat="1" x14ac:dyDescent="0.35"/>
    <row r="43328" customFormat="1" x14ac:dyDescent="0.35"/>
    <row r="43329" customFormat="1" x14ac:dyDescent="0.35"/>
    <row r="43330" customFormat="1" x14ac:dyDescent="0.35"/>
    <row r="43331" customFormat="1" x14ac:dyDescent="0.35"/>
    <row r="43332" customFormat="1" x14ac:dyDescent="0.35"/>
    <row r="43333" customFormat="1" x14ac:dyDescent="0.35"/>
    <row r="43334" customFormat="1" x14ac:dyDescent="0.35"/>
    <row r="43335" customFormat="1" x14ac:dyDescent="0.35"/>
    <row r="43336" customFormat="1" x14ac:dyDescent="0.35"/>
    <row r="43337" customFormat="1" x14ac:dyDescent="0.35"/>
    <row r="43338" customFormat="1" x14ac:dyDescent="0.35"/>
    <row r="43339" customFormat="1" x14ac:dyDescent="0.35"/>
    <row r="43340" customFormat="1" x14ac:dyDescent="0.35"/>
    <row r="43341" customFormat="1" x14ac:dyDescent="0.35"/>
    <row r="43342" customFormat="1" x14ac:dyDescent="0.35"/>
    <row r="43343" customFormat="1" x14ac:dyDescent="0.35"/>
    <row r="43344" customFormat="1" x14ac:dyDescent="0.35"/>
    <row r="43345" customFormat="1" x14ac:dyDescent="0.35"/>
    <row r="43346" customFormat="1" x14ac:dyDescent="0.35"/>
    <row r="43347" customFormat="1" x14ac:dyDescent="0.35"/>
    <row r="43348" customFormat="1" x14ac:dyDescent="0.35"/>
    <row r="43349" customFormat="1" x14ac:dyDescent="0.35"/>
    <row r="43350" customFormat="1" x14ac:dyDescent="0.35"/>
    <row r="43351" customFormat="1" x14ac:dyDescent="0.35"/>
    <row r="43352" customFormat="1" x14ac:dyDescent="0.35"/>
    <row r="43353" customFormat="1" x14ac:dyDescent="0.35"/>
    <row r="43354" customFormat="1" x14ac:dyDescent="0.35"/>
    <row r="43355" customFormat="1" x14ac:dyDescent="0.35"/>
    <row r="43356" customFormat="1" x14ac:dyDescent="0.35"/>
    <row r="43357" customFormat="1" x14ac:dyDescent="0.35"/>
    <row r="43358" customFormat="1" x14ac:dyDescent="0.35"/>
    <row r="43359" customFormat="1" x14ac:dyDescent="0.35"/>
    <row r="43360" customFormat="1" x14ac:dyDescent="0.35"/>
    <row r="43361" customFormat="1" x14ac:dyDescent="0.35"/>
    <row r="43362" customFormat="1" x14ac:dyDescent="0.35"/>
    <row r="43363" customFormat="1" x14ac:dyDescent="0.35"/>
    <row r="43364" customFormat="1" x14ac:dyDescent="0.35"/>
    <row r="43365" customFormat="1" x14ac:dyDescent="0.35"/>
    <row r="43366" customFormat="1" x14ac:dyDescent="0.35"/>
    <row r="43367" customFormat="1" x14ac:dyDescent="0.35"/>
    <row r="43368" customFormat="1" x14ac:dyDescent="0.35"/>
    <row r="43369" customFormat="1" x14ac:dyDescent="0.35"/>
    <row r="43370" customFormat="1" x14ac:dyDescent="0.35"/>
    <row r="43371" customFormat="1" x14ac:dyDescent="0.35"/>
    <row r="43372" customFormat="1" x14ac:dyDescent="0.35"/>
    <row r="43373" customFormat="1" x14ac:dyDescent="0.35"/>
    <row r="43374" customFormat="1" x14ac:dyDescent="0.35"/>
    <row r="43375" customFormat="1" x14ac:dyDescent="0.35"/>
    <row r="43376" customFormat="1" x14ac:dyDescent="0.35"/>
    <row r="43377" customFormat="1" x14ac:dyDescent="0.35"/>
    <row r="43378" customFormat="1" x14ac:dyDescent="0.35"/>
    <row r="43379" customFormat="1" x14ac:dyDescent="0.35"/>
    <row r="43380" customFormat="1" x14ac:dyDescent="0.35"/>
    <row r="43381" customFormat="1" x14ac:dyDescent="0.35"/>
    <row r="43382" customFormat="1" x14ac:dyDescent="0.35"/>
    <row r="43383" customFormat="1" x14ac:dyDescent="0.35"/>
    <row r="43384" customFormat="1" x14ac:dyDescent="0.35"/>
    <row r="43385" customFormat="1" x14ac:dyDescent="0.35"/>
    <row r="43386" customFormat="1" x14ac:dyDescent="0.35"/>
    <row r="43387" customFormat="1" x14ac:dyDescent="0.35"/>
    <row r="43388" customFormat="1" x14ac:dyDescent="0.35"/>
    <row r="43389" customFormat="1" x14ac:dyDescent="0.35"/>
    <row r="43390" customFormat="1" x14ac:dyDescent="0.35"/>
    <row r="43391" customFormat="1" x14ac:dyDescent="0.35"/>
    <row r="43392" customFormat="1" x14ac:dyDescent="0.35"/>
    <row r="43393" customFormat="1" x14ac:dyDescent="0.35"/>
    <row r="43394" customFormat="1" x14ac:dyDescent="0.35"/>
    <row r="43395" customFormat="1" x14ac:dyDescent="0.35"/>
    <row r="43396" customFormat="1" x14ac:dyDescent="0.35"/>
    <row r="43397" customFormat="1" x14ac:dyDescent="0.35"/>
    <row r="43398" customFormat="1" x14ac:dyDescent="0.35"/>
    <row r="43399" customFormat="1" x14ac:dyDescent="0.35"/>
    <row r="43400" customFormat="1" x14ac:dyDescent="0.35"/>
    <row r="43401" customFormat="1" x14ac:dyDescent="0.35"/>
    <row r="43402" customFormat="1" x14ac:dyDescent="0.35"/>
    <row r="43403" customFormat="1" x14ac:dyDescent="0.35"/>
    <row r="43404" customFormat="1" x14ac:dyDescent="0.35"/>
    <row r="43405" customFormat="1" x14ac:dyDescent="0.35"/>
    <row r="43406" customFormat="1" x14ac:dyDescent="0.35"/>
    <row r="43407" customFormat="1" x14ac:dyDescent="0.35"/>
    <row r="43408" customFormat="1" x14ac:dyDescent="0.35"/>
    <row r="43409" customFormat="1" x14ac:dyDescent="0.35"/>
    <row r="43410" customFormat="1" x14ac:dyDescent="0.35"/>
    <row r="43411" customFormat="1" x14ac:dyDescent="0.35"/>
    <row r="43412" customFormat="1" x14ac:dyDescent="0.35"/>
    <row r="43413" customFormat="1" x14ac:dyDescent="0.35"/>
    <row r="43414" customFormat="1" x14ac:dyDescent="0.35"/>
    <row r="43415" customFormat="1" x14ac:dyDescent="0.35"/>
    <row r="43416" customFormat="1" x14ac:dyDescent="0.35"/>
    <row r="43417" customFormat="1" x14ac:dyDescent="0.35"/>
    <row r="43418" customFormat="1" x14ac:dyDescent="0.35"/>
    <row r="43419" customFormat="1" x14ac:dyDescent="0.35"/>
    <row r="43420" customFormat="1" x14ac:dyDescent="0.35"/>
    <row r="43421" customFormat="1" x14ac:dyDescent="0.35"/>
    <row r="43422" customFormat="1" x14ac:dyDescent="0.35"/>
    <row r="43423" customFormat="1" x14ac:dyDescent="0.35"/>
    <row r="43424" customFormat="1" x14ac:dyDescent="0.35"/>
    <row r="43425" customFormat="1" x14ac:dyDescent="0.35"/>
    <row r="43426" customFormat="1" x14ac:dyDescent="0.35"/>
    <row r="43427" customFormat="1" x14ac:dyDescent="0.35"/>
    <row r="43428" customFormat="1" x14ac:dyDescent="0.35"/>
    <row r="43429" customFormat="1" x14ac:dyDescent="0.35"/>
    <row r="43430" customFormat="1" x14ac:dyDescent="0.35"/>
    <row r="43431" customFormat="1" x14ac:dyDescent="0.35"/>
    <row r="43432" customFormat="1" x14ac:dyDescent="0.35"/>
    <row r="43433" customFormat="1" x14ac:dyDescent="0.35"/>
    <row r="43434" customFormat="1" x14ac:dyDescent="0.35"/>
    <row r="43435" customFormat="1" x14ac:dyDescent="0.35"/>
    <row r="43436" customFormat="1" x14ac:dyDescent="0.35"/>
    <row r="43437" customFormat="1" x14ac:dyDescent="0.35"/>
    <row r="43438" customFormat="1" x14ac:dyDescent="0.35"/>
    <row r="43439" customFormat="1" x14ac:dyDescent="0.35"/>
    <row r="43440" customFormat="1" x14ac:dyDescent="0.35"/>
    <row r="43441" customFormat="1" x14ac:dyDescent="0.35"/>
    <row r="43442" customFormat="1" x14ac:dyDescent="0.35"/>
    <row r="43443" customFormat="1" x14ac:dyDescent="0.35"/>
    <row r="43444" customFormat="1" x14ac:dyDescent="0.35"/>
    <row r="43445" customFormat="1" x14ac:dyDescent="0.35"/>
    <row r="43446" customFormat="1" x14ac:dyDescent="0.35"/>
    <row r="43447" customFormat="1" x14ac:dyDescent="0.35"/>
    <row r="43448" customFormat="1" x14ac:dyDescent="0.35"/>
    <row r="43449" customFormat="1" x14ac:dyDescent="0.35"/>
    <row r="43450" customFormat="1" x14ac:dyDescent="0.35"/>
    <row r="43451" customFormat="1" x14ac:dyDescent="0.35"/>
    <row r="43452" customFormat="1" x14ac:dyDescent="0.35"/>
    <row r="43453" customFormat="1" x14ac:dyDescent="0.35"/>
    <row r="43454" customFormat="1" x14ac:dyDescent="0.35"/>
    <row r="43455" customFormat="1" x14ac:dyDescent="0.35"/>
    <row r="43456" customFormat="1" x14ac:dyDescent="0.35"/>
    <row r="43457" customFormat="1" x14ac:dyDescent="0.35"/>
    <row r="43458" customFormat="1" x14ac:dyDescent="0.35"/>
    <row r="43459" customFormat="1" x14ac:dyDescent="0.35"/>
    <row r="43460" customFormat="1" x14ac:dyDescent="0.35"/>
    <row r="43461" customFormat="1" x14ac:dyDescent="0.35"/>
    <row r="43462" customFormat="1" x14ac:dyDescent="0.35"/>
    <row r="43463" customFormat="1" x14ac:dyDescent="0.35"/>
    <row r="43464" customFormat="1" x14ac:dyDescent="0.35"/>
    <row r="43465" customFormat="1" x14ac:dyDescent="0.35"/>
    <row r="43466" customFormat="1" x14ac:dyDescent="0.35"/>
    <row r="43467" customFormat="1" x14ac:dyDescent="0.35"/>
    <row r="43468" customFormat="1" x14ac:dyDescent="0.35"/>
    <row r="43469" customFormat="1" x14ac:dyDescent="0.35"/>
    <row r="43470" customFormat="1" x14ac:dyDescent="0.35"/>
    <row r="43471" customFormat="1" x14ac:dyDescent="0.35"/>
    <row r="43472" customFormat="1" x14ac:dyDescent="0.35"/>
    <row r="43473" customFormat="1" x14ac:dyDescent="0.35"/>
    <row r="43474" customFormat="1" x14ac:dyDescent="0.35"/>
    <row r="43475" customFormat="1" x14ac:dyDescent="0.35"/>
    <row r="43476" customFormat="1" x14ac:dyDescent="0.35"/>
    <row r="43477" customFormat="1" x14ac:dyDescent="0.35"/>
    <row r="43478" customFormat="1" x14ac:dyDescent="0.35"/>
    <row r="43479" customFormat="1" x14ac:dyDescent="0.35"/>
    <row r="43480" customFormat="1" x14ac:dyDescent="0.35"/>
    <row r="43481" customFormat="1" x14ac:dyDescent="0.35"/>
    <row r="43482" customFormat="1" x14ac:dyDescent="0.35"/>
    <row r="43483" customFormat="1" x14ac:dyDescent="0.35"/>
    <row r="43484" customFormat="1" x14ac:dyDescent="0.35"/>
    <row r="43485" customFormat="1" x14ac:dyDescent="0.35"/>
    <row r="43486" customFormat="1" x14ac:dyDescent="0.35"/>
    <row r="43487" customFormat="1" x14ac:dyDescent="0.35"/>
    <row r="43488" customFormat="1" x14ac:dyDescent="0.35"/>
    <row r="43489" customFormat="1" x14ac:dyDescent="0.35"/>
    <row r="43490" customFormat="1" x14ac:dyDescent="0.35"/>
    <row r="43491" customFormat="1" x14ac:dyDescent="0.35"/>
    <row r="43492" customFormat="1" x14ac:dyDescent="0.35"/>
    <row r="43493" customFormat="1" x14ac:dyDescent="0.35"/>
    <row r="43494" customFormat="1" x14ac:dyDescent="0.35"/>
    <row r="43495" customFormat="1" x14ac:dyDescent="0.35"/>
    <row r="43496" customFormat="1" x14ac:dyDescent="0.35"/>
    <row r="43497" customFormat="1" x14ac:dyDescent="0.35"/>
    <row r="43498" customFormat="1" x14ac:dyDescent="0.35"/>
    <row r="43499" customFormat="1" x14ac:dyDescent="0.35"/>
    <row r="43500" customFormat="1" x14ac:dyDescent="0.35"/>
    <row r="43501" customFormat="1" x14ac:dyDescent="0.35"/>
    <row r="43502" customFormat="1" x14ac:dyDescent="0.35"/>
    <row r="43503" customFormat="1" x14ac:dyDescent="0.35"/>
    <row r="43504" customFormat="1" x14ac:dyDescent="0.35"/>
    <row r="43505" customFormat="1" x14ac:dyDescent="0.35"/>
    <row r="43506" customFormat="1" x14ac:dyDescent="0.35"/>
    <row r="43507" customFormat="1" x14ac:dyDescent="0.35"/>
    <row r="43508" customFormat="1" x14ac:dyDescent="0.35"/>
    <row r="43509" customFormat="1" x14ac:dyDescent="0.35"/>
    <row r="43510" customFormat="1" x14ac:dyDescent="0.35"/>
    <row r="43511" customFormat="1" x14ac:dyDescent="0.35"/>
    <row r="43512" customFormat="1" x14ac:dyDescent="0.35"/>
    <row r="43513" customFormat="1" x14ac:dyDescent="0.35"/>
    <row r="43514" customFormat="1" x14ac:dyDescent="0.35"/>
    <row r="43515" customFormat="1" x14ac:dyDescent="0.35"/>
    <row r="43516" customFormat="1" x14ac:dyDescent="0.35"/>
    <row r="43517" customFormat="1" x14ac:dyDescent="0.35"/>
    <row r="43518" customFormat="1" x14ac:dyDescent="0.35"/>
    <row r="43519" customFormat="1" x14ac:dyDescent="0.35"/>
    <row r="43520" customFormat="1" x14ac:dyDescent="0.35"/>
    <row r="43521" customFormat="1" x14ac:dyDescent="0.35"/>
    <row r="43522" customFormat="1" x14ac:dyDescent="0.35"/>
    <row r="43523" customFormat="1" x14ac:dyDescent="0.35"/>
    <row r="43524" customFormat="1" x14ac:dyDescent="0.35"/>
    <row r="43525" customFormat="1" x14ac:dyDescent="0.35"/>
    <row r="43526" customFormat="1" x14ac:dyDescent="0.35"/>
    <row r="43527" customFormat="1" x14ac:dyDescent="0.35"/>
    <row r="43528" customFormat="1" x14ac:dyDescent="0.35"/>
    <row r="43529" customFormat="1" x14ac:dyDescent="0.35"/>
    <row r="43530" customFormat="1" x14ac:dyDescent="0.35"/>
    <row r="43531" customFormat="1" x14ac:dyDescent="0.35"/>
    <row r="43532" customFormat="1" x14ac:dyDescent="0.35"/>
    <row r="43533" customFormat="1" x14ac:dyDescent="0.35"/>
    <row r="43534" customFormat="1" x14ac:dyDescent="0.35"/>
    <row r="43535" customFormat="1" x14ac:dyDescent="0.35"/>
    <row r="43536" customFormat="1" x14ac:dyDescent="0.35"/>
    <row r="43537" customFormat="1" x14ac:dyDescent="0.35"/>
    <row r="43538" customFormat="1" x14ac:dyDescent="0.35"/>
    <row r="43539" customFormat="1" x14ac:dyDescent="0.35"/>
    <row r="43540" customFormat="1" x14ac:dyDescent="0.35"/>
    <row r="43541" customFormat="1" x14ac:dyDescent="0.35"/>
    <row r="43542" customFormat="1" x14ac:dyDescent="0.35"/>
    <row r="43543" customFormat="1" x14ac:dyDescent="0.35"/>
    <row r="43544" customFormat="1" x14ac:dyDescent="0.35"/>
    <row r="43545" customFormat="1" x14ac:dyDescent="0.35"/>
    <row r="43546" customFormat="1" x14ac:dyDescent="0.35"/>
    <row r="43547" customFormat="1" x14ac:dyDescent="0.35"/>
    <row r="43548" customFormat="1" x14ac:dyDescent="0.35"/>
    <row r="43549" customFormat="1" x14ac:dyDescent="0.35"/>
    <row r="43550" customFormat="1" x14ac:dyDescent="0.35"/>
    <row r="43551" customFormat="1" x14ac:dyDescent="0.35"/>
    <row r="43552" customFormat="1" x14ac:dyDescent="0.35"/>
    <row r="43553" customFormat="1" x14ac:dyDescent="0.35"/>
    <row r="43554" customFormat="1" x14ac:dyDescent="0.35"/>
    <row r="43555" customFormat="1" x14ac:dyDescent="0.35"/>
    <row r="43556" customFormat="1" x14ac:dyDescent="0.35"/>
    <row r="43557" customFormat="1" x14ac:dyDescent="0.35"/>
    <row r="43558" customFormat="1" x14ac:dyDescent="0.35"/>
    <row r="43559" customFormat="1" x14ac:dyDescent="0.35"/>
    <row r="43560" customFormat="1" x14ac:dyDescent="0.35"/>
    <row r="43561" customFormat="1" x14ac:dyDescent="0.35"/>
    <row r="43562" customFormat="1" x14ac:dyDescent="0.35"/>
    <row r="43563" customFormat="1" x14ac:dyDescent="0.35"/>
    <row r="43564" customFormat="1" x14ac:dyDescent="0.35"/>
    <row r="43565" customFormat="1" x14ac:dyDescent="0.35"/>
    <row r="43566" customFormat="1" x14ac:dyDescent="0.35"/>
    <row r="43567" customFormat="1" x14ac:dyDescent="0.35"/>
    <row r="43568" customFormat="1" x14ac:dyDescent="0.35"/>
    <row r="43569" customFormat="1" x14ac:dyDescent="0.35"/>
    <row r="43570" customFormat="1" x14ac:dyDescent="0.35"/>
    <row r="43571" customFormat="1" x14ac:dyDescent="0.35"/>
    <row r="43572" customFormat="1" x14ac:dyDescent="0.35"/>
    <row r="43573" customFormat="1" x14ac:dyDescent="0.35"/>
    <row r="43574" customFormat="1" x14ac:dyDescent="0.35"/>
    <row r="43575" customFormat="1" x14ac:dyDescent="0.35"/>
    <row r="43576" customFormat="1" x14ac:dyDescent="0.35"/>
    <row r="43577" customFormat="1" x14ac:dyDescent="0.35"/>
    <row r="43578" customFormat="1" x14ac:dyDescent="0.35"/>
    <row r="43579" customFormat="1" x14ac:dyDescent="0.35"/>
    <row r="43580" customFormat="1" x14ac:dyDescent="0.35"/>
    <row r="43581" customFormat="1" x14ac:dyDescent="0.35"/>
    <row r="43582" customFormat="1" x14ac:dyDescent="0.35"/>
    <row r="43583" customFormat="1" x14ac:dyDescent="0.35"/>
    <row r="43584" customFormat="1" x14ac:dyDescent="0.35"/>
    <row r="43585" customFormat="1" x14ac:dyDescent="0.35"/>
    <row r="43586" customFormat="1" x14ac:dyDescent="0.35"/>
    <row r="43587" customFormat="1" x14ac:dyDescent="0.35"/>
    <row r="43588" customFormat="1" x14ac:dyDescent="0.35"/>
    <row r="43589" customFormat="1" x14ac:dyDescent="0.35"/>
    <row r="43590" customFormat="1" x14ac:dyDescent="0.35"/>
    <row r="43591" customFormat="1" x14ac:dyDescent="0.35"/>
    <row r="43592" customFormat="1" x14ac:dyDescent="0.35"/>
    <row r="43593" customFormat="1" x14ac:dyDescent="0.35"/>
    <row r="43594" customFormat="1" x14ac:dyDescent="0.35"/>
    <row r="43595" customFormat="1" x14ac:dyDescent="0.35"/>
    <row r="43596" customFormat="1" x14ac:dyDescent="0.35"/>
    <row r="43597" customFormat="1" x14ac:dyDescent="0.35"/>
    <row r="43598" customFormat="1" x14ac:dyDescent="0.35"/>
    <row r="43599" customFormat="1" x14ac:dyDescent="0.35"/>
    <row r="43600" customFormat="1" x14ac:dyDescent="0.35"/>
    <row r="43601" customFormat="1" x14ac:dyDescent="0.35"/>
    <row r="43602" customFormat="1" x14ac:dyDescent="0.35"/>
    <row r="43603" customFormat="1" x14ac:dyDescent="0.35"/>
    <row r="43604" customFormat="1" x14ac:dyDescent="0.35"/>
    <row r="43605" customFormat="1" x14ac:dyDescent="0.35"/>
    <row r="43606" customFormat="1" x14ac:dyDescent="0.35"/>
    <row r="43607" customFormat="1" x14ac:dyDescent="0.35"/>
    <row r="43608" customFormat="1" x14ac:dyDescent="0.35"/>
    <row r="43609" customFormat="1" x14ac:dyDescent="0.35"/>
    <row r="43610" customFormat="1" x14ac:dyDescent="0.35"/>
    <row r="43611" customFormat="1" x14ac:dyDescent="0.35"/>
    <row r="43612" customFormat="1" x14ac:dyDescent="0.35"/>
    <row r="43613" customFormat="1" x14ac:dyDescent="0.35"/>
    <row r="43614" customFormat="1" x14ac:dyDescent="0.35"/>
    <row r="43615" customFormat="1" x14ac:dyDescent="0.35"/>
    <row r="43616" customFormat="1" x14ac:dyDescent="0.35"/>
    <row r="43617" customFormat="1" x14ac:dyDescent="0.35"/>
    <row r="43618" customFormat="1" x14ac:dyDescent="0.35"/>
    <row r="43619" customFormat="1" x14ac:dyDescent="0.35"/>
    <row r="43620" customFormat="1" x14ac:dyDescent="0.35"/>
    <row r="43621" customFormat="1" x14ac:dyDescent="0.35"/>
    <row r="43622" customFormat="1" x14ac:dyDescent="0.35"/>
    <row r="43623" customFormat="1" x14ac:dyDescent="0.35"/>
    <row r="43624" customFormat="1" x14ac:dyDescent="0.35"/>
    <row r="43625" customFormat="1" x14ac:dyDescent="0.35"/>
    <row r="43626" customFormat="1" x14ac:dyDescent="0.35"/>
    <row r="43627" customFormat="1" x14ac:dyDescent="0.35"/>
    <row r="43628" customFormat="1" x14ac:dyDescent="0.35"/>
    <row r="43629" customFormat="1" x14ac:dyDescent="0.35"/>
    <row r="43630" customFormat="1" x14ac:dyDescent="0.35"/>
    <row r="43631" customFormat="1" x14ac:dyDescent="0.35"/>
    <row r="43632" customFormat="1" x14ac:dyDescent="0.35"/>
    <row r="43633" customFormat="1" x14ac:dyDescent="0.35"/>
    <row r="43634" customFormat="1" x14ac:dyDescent="0.35"/>
    <row r="43635" customFormat="1" x14ac:dyDescent="0.35"/>
    <row r="43636" customFormat="1" x14ac:dyDescent="0.35"/>
    <row r="43637" customFormat="1" x14ac:dyDescent="0.35"/>
    <row r="43638" customFormat="1" x14ac:dyDescent="0.35"/>
    <row r="43639" customFormat="1" x14ac:dyDescent="0.35"/>
    <row r="43640" customFormat="1" x14ac:dyDescent="0.35"/>
    <row r="43641" customFormat="1" x14ac:dyDescent="0.35"/>
    <row r="43642" customFormat="1" x14ac:dyDescent="0.35"/>
    <row r="43643" customFormat="1" x14ac:dyDescent="0.35"/>
    <row r="43644" customFormat="1" x14ac:dyDescent="0.35"/>
    <row r="43645" customFormat="1" x14ac:dyDescent="0.35"/>
    <row r="43646" customFormat="1" x14ac:dyDescent="0.35"/>
    <row r="43647" customFormat="1" x14ac:dyDescent="0.35"/>
    <row r="43648" customFormat="1" x14ac:dyDescent="0.35"/>
    <row r="43649" customFormat="1" x14ac:dyDescent="0.35"/>
    <row r="43650" customFormat="1" x14ac:dyDescent="0.35"/>
    <row r="43651" customFormat="1" x14ac:dyDescent="0.35"/>
    <row r="43652" customFormat="1" x14ac:dyDescent="0.35"/>
    <row r="43653" customFormat="1" x14ac:dyDescent="0.35"/>
    <row r="43654" customFormat="1" x14ac:dyDescent="0.35"/>
    <row r="43655" customFormat="1" x14ac:dyDescent="0.35"/>
    <row r="43656" customFormat="1" x14ac:dyDescent="0.35"/>
    <row r="43657" customFormat="1" x14ac:dyDescent="0.35"/>
    <row r="43658" customFormat="1" x14ac:dyDescent="0.35"/>
    <row r="43659" customFormat="1" x14ac:dyDescent="0.35"/>
    <row r="43660" customFormat="1" x14ac:dyDescent="0.35"/>
    <row r="43661" customFormat="1" x14ac:dyDescent="0.35"/>
    <row r="43662" customFormat="1" x14ac:dyDescent="0.35"/>
    <row r="43663" customFormat="1" x14ac:dyDescent="0.35"/>
    <row r="43664" customFormat="1" x14ac:dyDescent="0.35"/>
    <row r="43665" customFormat="1" x14ac:dyDescent="0.35"/>
    <row r="43666" customFormat="1" x14ac:dyDescent="0.35"/>
    <row r="43667" customFormat="1" x14ac:dyDescent="0.35"/>
    <row r="43668" customFormat="1" x14ac:dyDescent="0.35"/>
    <row r="43669" customFormat="1" x14ac:dyDescent="0.35"/>
    <row r="43670" customFormat="1" x14ac:dyDescent="0.35"/>
    <row r="43671" customFormat="1" x14ac:dyDescent="0.35"/>
    <row r="43672" customFormat="1" x14ac:dyDescent="0.35"/>
    <row r="43673" customFormat="1" x14ac:dyDescent="0.35"/>
    <row r="43674" customFormat="1" x14ac:dyDescent="0.35"/>
    <row r="43675" customFormat="1" x14ac:dyDescent="0.35"/>
    <row r="43676" customFormat="1" x14ac:dyDescent="0.35"/>
    <row r="43677" customFormat="1" x14ac:dyDescent="0.35"/>
    <row r="43678" customFormat="1" x14ac:dyDescent="0.35"/>
    <row r="43679" customFormat="1" x14ac:dyDescent="0.35"/>
    <row r="43680" customFormat="1" x14ac:dyDescent="0.35"/>
    <row r="43681" customFormat="1" x14ac:dyDescent="0.35"/>
    <row r="43682" customFormat="1" x14ac:dyDescent="0.35"/>
    <row r="43683" customFormat="1" x14ac:dyDescent="0.35"/>
    <row r="43684" customFormat="1" x14ac:dyDescent="0.35"/>
    <row r="43685" customFormat="1" x14ac:dyDescent="0.35"/>
    <row r="43686" customFormat="1" x14ac:dyDescent="0.35"/>
    <row r="43687" customFormat="1" x14ac:dyDescent="0.35"/>
    <row r="43688" customFormat="1" x14ac:dyDescent="0.35"/>
    <row r="43689" customFormat="1" x14ac:dyDescent="0.35"/>
    <row r="43690" customFormat="1" x14ac:dyDescent="0.35"/>
    <row r="43691" customFormat="1" x14ac:dyDescent="0.35"/>
    <row r="43692" customFormat="1" x14ac:dyDescent="0.35"/>
    <row r="43693" customFormat="1" x14ac:dyDescent="0.35"/>
    <row r="43694" customFormat="1" x14ac:dyDescent="0.35"/>
    <row r="43695" customFormat="1" x14ac:dyDescent="0.35"/>
    <row r="43696" customFormat="1" x14ac:dyDescent="0.35"/>
    <row r="43697" customFormat="1" x14ac:dyDescent="0.35"/>
    <row r="43698" customFormat="1" x14ac:dyDescent="0.35"/>
    <row r="43699" customFormat="1" x14ac:dyDescent="0.35"/>
    <row r="43700" customFormat="1" x14ac:dyDescent="0.35"/>
    <row r="43701" customFormat="1" x14ac:dyDescent="0.35"/>
    <row r="43702" customFormat="1" x14ac:dyDescent="0.35"/>
    <row r="43703" customFormat="1" x14ac:dyDescent="0.35"/>
    <row r="43704" customFormat="1" x14ac:dyDescent="0.35"/>
    <row r="43705" customFormat="1" x14ac:dyDescent="0.35"/>
    <row r="43706" customFormat="1" x14ac:dyDescent="0.35"/>
    <row r="43707" customFormat="1" x14ac:dyDescent="0.35"/>
    <row r="43708" customFormat="1" x14ac:dyDescent="0.35"/>
    <row r="43709" customFormat="1" x14ac:dyDescent="0.35"/>
    <row r="43710" customFormat="1" x14ac:dyDescent="0.35"/>
    <row r="43711" customFormat="1" x14ac:dyDescent="0.35"/>
    <row r="43712" customFormat="1" x14ac:dyDescent="0.35"/>
    <row r="43713" customFormat="1" x14ac:dyDescent="0.35"/>
    <row r="43714" customFormat="1" x14ac:dyDescent="0.35"/>
    <row r="43715" customFormat="1" x14ac:dyDescent="0.35"/>
    <row r="43716" customFormat="1" x14ac:dyDescent="0.35"/>
    <row r="43717" customFormat="1" x14ac:dyDescent="0.35"/>
    <row r="43718" customFormat="1" x14ac:dyDescent="0.35"/>
    <row r="43719" customFormat="1" x14ac:dyDescent="0.35"/>
    <row r="43720" customFormat="1" x14ac:dyDescent="0.35"/>
    <row r="43721" customFormat="1" x14ac:dyDescent="0.35"/>
    <row r="43722" customFormat="1" x14ac:dyDescent="0.35"/>
    <row r="43723" customFormat="1" x14ac:dyDescent="0.35"/>
    <row r="43724" customFormat="1" x14ac:dyDescent="0.35"/>
    <row r="43725" customFormat="1" x14ac:dyDescent="0.35"/>
    <row r="43726" customFormat="1" x14ac:dyDescent="0.35"/>
    <row r="43727" customFormat="1" x14ac:dyDescent="0.35"/>
    <row r="43728" customFormat="1" x14ac:dyDescent="0.35"/>
    <row r="43729" customFormat="1" x14ac:dyDescent="0.35"/>
    <row r="43730" customFormat="1" x14ac:dyDescent="0.35"/>
    <row r="43731" customFormat="1" x14ac:dyDescent="0.35"/>
    <row r="43732" customFormat="1" x14ac:dyDescent="0.35"/>
    <row r="43733" customFormat="1" x14ac:dyDescent="0.35"/>
    <row r="43734" customFormat="1" x14ac:dyDescent="0.35"/>
    <row r="43735" customFormat="1" x14ac:dyDescent="0.35"/>
    <row r="43736" customFormat="1" x14ac:dyDescent="0.35"/>
    <row r="43737" customFormat="1" x14ac:dyDescent="0.35"/>
    <row r="43738" customFormat="1" x14ac:dyDescent="0.35"/>
    <row r="43739" customFormat="1" x14ac:dyDescent="0.35"/>
    <row r="43740" customFormat="1" x14ac:dyDescent="0.35"/>
    <row r="43741" customFormat="1" x14ac:dyDescent="0.35"/>
    <row r="43742" customFormat="1" x14ac:dyDescent="0.35"/>
    <row r="43743" customFormat="1" x14ac:dyDescent="0.35"/>
    <row r="43744" customFormat="1" x14ac:dyDescent="0.35"/>
    <row r="43745" customFormat="1" x14ac:dyDescent="0.35"/>
    <row r="43746" customFormat="1" x14ac:dyDescent="0.35"/>
    <row r="43747" customFormat="1" x14ac:dyDescent="0.35"/>
    <row r="43748" customFormat="1" x14ac:dyDescent="0.35"/>
    <row r="43749" customFormat="1" x14ac:dyDescent="0.35"/>
    <row r="43750" customFormat="1" x14ac:dyDescent="0.35"/>
    <row r="43751" customFormat="1" x14ac:dyDescent="0.35"/>
    <row r="43752" customFormat="1" x14ac:dyDescent="0.35"/>
    <row r="43753" customFormat="1" x14ac:dyDescent="0.35"/>
    <row r="43754" customFormat="1" x14ac:dyDescent="0.35"/>
    <row r="43755" customFormat="1" x14ac:dyDescent="0.35"/>
    <row r="43756" customFormat="1" x14ac:dyDescent="0.35"/>
    <row r="43757" customFormat="1" x14ac:dyDescent="0.35"/>
    <row r="43758" customFormat="1" x14ac:dyDescent="0.35"/>
    <row r="43759" customFormat="1" x14ac:dyDescent="0.35"/>
    <row r="43760" customFormat="1" x14ac:dyDescent="0.35"/>
    <row r="43761" customFormat="1" x14ac:dyDescent="0.35"/>
    <row r="43762" customFormat="1" x14ac:dyDescent="0.35"/>
    <row r="43763" customFormat="1" x14ac:dyDescent="0.35"/>
    <row r="43764" customFormat="1" x14ac:dyDescent="0.35"/>
    <row r="43765" customFormat="1" x14ac:dyDescent="0.35"/>
    <row r="43766" customFormat="1" x14ac:dyDescent="0.35"/>
    <row r="43767" customFormat="1" x14ac:dyDescent="0.35"/>
    <row r="43768" customFormat="1" x14ac:dyDescent="0.35"/>
    <row r="43769" customFormat="1" x14ac:dyDescent="0.35"/>
    <row r="43770" customFormat="1" x14ac:dyDescent="0.35"/>
    <row r="43771" customFormat="1" x14ac:dyDescent="0.35"/>
    <row r="43772" customFormat="1" x14ac:dyDescent="0.35"/>
    <row r="43773" customFormat="1" x14ac:dyDescent="0.35"/>
    <row r="43774" customFormat="1" x14ac:dyDescent="0.35"/>
    <row r="43775" customFormat="1" x14ac:dyDescent="0.35"/>
    <row r="43776" customFormat="1" x14ac:dyDescent="0.35"/>
    <row r="43777" customFormat="1" x14ac:dyDescent="0.35"/>
    <row r="43778" customFormat="1" x14ac:dyDescent="0.35"/>
    <row r="43779" customFormat="1" x14ac:dyDescent="0.35"/>
    <row r="43780" customFormat="1" x14ac:dyDescent="0.35"/>
    <row r="43781" customFormat="1" x14ac:dyDescent="0.35"/>
    <row r="43782" customFormat="1" x14ac:dyDescent="0.35"/>
    <row r="43783" customFormat="1" x14ac:dyDescent="0.35"/>
    <row r="43784" customFormat="1" x14ac:dyDescent="0.35"/>
    <row r="43785" customFormat="1" x14ac:dyDescent="0.35"/>
    <row r="43786" customFormat="1" x14ac:dyDescent="0.35"/>
    <row r="43787" customFormat="1" x14ac:dyDescent="0.35"/>
    <row r="43788" customFormat="1" x14ac:dyDescent="0.35"/>
    <row r="43789" customFormat="1" x14ac:dyDescent="0.35"/>
    <row r="43790" customFormat="1" x14ac:dyDescent="0.35"/>
    <row r="43791" customFormat="1" x14ac:dyDescent="0.35"/>
    <row r="43792" customFormat="1" x14ac:dyDescent="0.35"/>
    <row r="43793" customFormat="1" x14ac:dyDescent="0.35"/>
    <row r="43794" customFormat="1" x14ac:dyDescent="0.35"/>
    <row r="43795" customFormat="1" x14ac:dyDescent="0.35"/>
    <row r="43796" customFormat="1" x14ac:dyDescent="0.35"/>
    <row r="43797" customFormat="1" x14ac:dyDescent="0.35"/>
    <row r="43798" customFormat="1" x14ac:dyDescent="0.35"/>
    <row r="43799" customFormat="1" x14ac:dyDescent="0.35"/>
    <row r="43800" customFormat="1" x14ac:dyDescent="0.35"/>
    <row r="43801" customFormat="1" x14ac:dyDescent="0.35"/>
    <row r="43802" customFormat="1" x14ac:dyDescent="0.35"/>
    <row r="43803" customFormat="1" x14ac:dyDescent="0.35"/>
    <row r="43804" customFormat="1" x14ac:dyDescent="0.35"/>
    <row r="43805" customFormat="1" x14ac:dyDescent="0.35"/>
    <row r="43806" customFormat="1" x14ac:dyDescent="0.35"/>
    <row r="43807" customFormat="1" x14ac:dyDescent="0.35"/>
    <row r="43808" customFormat="1" x14ac:dyDescent="0.35"/>
    <row r="43809" customFormat="1" x14ac:dyDescent="0.35"/>
    <row r="43810" customFormat="1" x14ac:dyDescent="0.35"/>
    <row r="43811" customFormat="1" x14ac:dyDescent="0.35"/>
    <row r="43812" customFormat="1" x14ac:dyDescent="0.35"/>
    <row r="43813" customFormat="1" x14ac:dyDescent="0.35"/>
    <row r="43814" customFormat="1" x14ac:dyDescent="0.35"/>
    <row r="43815" customFormat="1" x14ac:dyDescent="0.35"/>
    <row r="43816" customFormat="1" x14ac:dyDescent="0.35"/>
    <row r="43817" customFormat="1" x14ac:dyDescent="0.35"/>
    <row r="43818" customFormat="1" x14ac:dyDescent="0.35"/>
    <row r="43819" customFormat="1" x14ac:dyDescent="0.35"/>
    <row r="43820" customFormat="1" x14ac:dyDescent="0.35"/>
    <row r="43821" customFormat="1" x14ac:dyDescent="0.35"/>
    <row r="43822" customFormat="1" x14ac:dyDescent="0.35"/>
    <row r="43823" customFormat="1" x14ac:dyDescent="0.35"/>
    <row r="43824" customFormat="1" x14ac:dyDescent="0.35"/>
    <row r="43825" customFormat="1" x14ac:dyDescent="0.35"/>
    <row r="43826" customFormat="1" x14ac:dyDescent="0.35"/>
    <row r="43827" customFormat="1" x14ac:dyDescent="0.35"/>
    <row r="43828" customFormat="1" x14ac:dyDescent="0.35"/>
    <row r="43829" customFormat="1" x14ac:dyDescent="0.35"/>
    <row r="43830" customFormat="1" x14ac:dyDescent="0.35"/>
    <row r="43831" customFormat="1" x14ac:dyDescent="0.35"/>
    <row r="43832" customFormat="1" x14ac:dyDescent="0.35"/>
    <row r="43833" customFormat="1" x14ac:dyDescent="0.35"/>
    <row r="43834" customFormat="1" x14ac:dyDescent="0.35"/>
    <row r="43835" customFormat="1" x14ac:dyDescent="0.35"/>
    <row r="43836" customFormat="1" x14ac:dyDescent="0.35"/>
    <row r="43837" customFormat="1" x14ac:dyDescent="0.35"/>
    <row r="43838" customFormat="1" x14ac:dyDescent="0.35"/>
    <row r="43839" customFormat="1" x14ac:dyDescent="0.35"/>
    <row r="43840" customFormat="1" x14ac:dyDescent="0.35"/>
    <row r="43841" customFormat="1" x14ac:dyDescent="0.35"/>
    <row r="43842" customFormat="1" x14ac:dyDescent="0.35"/>
    <row r="43843" customFormat="1" x14ac:dyDescent="0.35"/>
    <row r="43844" customFormat="1" x14ac:dyDescent="0.35"/>
    <row r="43845" customFormat="1" x14ac:dyDescent="0.35"/>
    <row r="43846" customFormat="1" x14ac:dyDescent="0.35"/>
    <row r="43847" customFormat="1" x14ac:dyDescent="0.35"/>
    <row r="43848" customFormat="1" x14ac:dyDescent="0.35"/>
    <row r="43849" customFormat="1" x14ac:dyDescent="0.35"/>
    <row r="43850" customFormat="1" x14ac:dyDescent="0.35"/>
    <row r="43851" customFormat="1" x14ac:dyDescent="0.35"/>
    <row r="43852" customFormat="1" x14ac:dyDescent="0.35"/>
    <row r="43853" customFormat="1" x14ac:dyDescent="0.35"/>
    <row r="43854" customFormat="1" x14ac:dyDescent="0.35"/>
    <row r="43855" customFormat="1" x14ac:dyDescent="0.35"/>
    <row r="43856" customFormat="1" x14ac:dyDescent="0.35"/>
    <row r="43857" customFormat="1" x14ac:dyDescent="0.35"/>
    <row r="43858" customFormat="1" x14ac:dyDescent="0.35"/>
    <row r="43859" customFormat="1" x14ac:dyDescent="0.35"/>
    <row r="43860" customFormat="1" x14ac:dyDescent="0.35"/>
    <row r="43861" customFormat="1" x14ac:dyDescent="0.35"/>
    <row r="43862" customFormat="1" x14ac:dyDescent="0.35"/>
    <row r="43863" customFormat="1" x14ac:dyDescent="0.35"/>
    <row r="43864" customFormat="1" x14ac:dyDescent="0.35"/>
    <row r="43865" customFormat="1" x14ac:dyDescent="0.35"/>
    <row r="43866" customFormat="1" x14ac:dyDescent="0.35"/>
    <row r="43867" customFormat="1" x14ac:dyDescent="0.35"/>
    <row r="43868" customFormat="1" x14ac:dyDescent="0.35"/>
    <row r="43869" customFormat="1" x14ac:dyDescent="0.35"/>
    <row r="43870" customFormat="1" x14ac:dyDescent="0.35"/>
    <row r="43871" customFormat="1" x14ac:dyDescent="0.35"/>
    <row r="43872" customFormat="1" x14ac:dyDescent="0.35"/>
    <row r="43873" customFormat="1" x14ac:dyDescent="0.35"/>
    <row r="43874" customFormat="1" x14ac:dyDescent="0.35"/>
    <row r="43875" customFormat="1" x14ac:dyDescent="0.35"/>
    <row r="43876" customFormat="1" x14ac:dyDescent="0.35"/>
    <row r="43877" customFormat="1" x14ac:dyDescent="0.35"/>
    <row r="43878" customFormat="1" x14ac:dyDescent="0.35"/>
    <row r="43879" customFormat="1" x14ac:dyDescent="0.35"/>
    <row r="43880" customFormat="1" x14ac:dyDescent="0.35"/>
    <row r="43881" customFormat="1" x14ac:dyDescent="0.35"/>
    <row r="43882" customFormat="1" x14ac:dyDescent="0.35"/>
    <row r="43883" customFormat="1" x14ac:dyDescent="0.35"/>
    <row r="43884" customFormat="1" x14ac:dyDescent="0.35"/>
    <row r="43885" customFormat="1" x14ac:dyDescent="0.35"/>
    <row r="43886" customFormat="1" x14ac:dyDescent="0.35"/>
    <row r="43887" customFormat="1" x14ac:dyDescent="0.35"/>
    <row r="43888" customFormat="1" x14ac:dyDescent="0.35"/>
    <row r="43889" customFormat="1" x14ac:dyDescent="0.35"/>
    <row r="43890" customFormat="1" x14ac:dyDescent="0.35"/>
    <row r="43891" customFormat="1" x14ac:dyDescent="0.35"/>
    <row r="43892" customFormat="1" x14ac:dyDescent="0.35"/>
    <row r="43893" customFormat="1" x14ac:dyDescent="0.35"/>
    <row r="43894" customFormat="1" x14ac:dyDescent="0.35"/>
    <row r="43895" customFormat="1" x14ac:dyDescent="0.35"/>
    <row r="43896" customFormat="1" x14ac:dyDescent="0.35"/>
    <row r="43897" customFormat="1" x14ac:dyDescent="0.35"/>
    <row r="43898" customFormat="1" x14ac:dyDescent="0.35"/>
    <row r="43899" customFormat="1" x14ac:dyDescent="0.35"/>
    <row r="43900" customFormat="1" x14ac:dyDescent="0.35"/>
    <row r="43901" customFormat="1" x14ac:dyDescent="0.35"/>
    <row r="43902" customFormat="1" x14ac:dyDescent="0.35"/>
    <row r="43903" customFormat="1" x14ac:dyDescent="0.35"/>
    <row r="43904" customFormat="1" x14ac:dyDescent="0.35"/>
    <row r="43905" customFormat="1" x14ac:dyDescent="0.35"/>
    <row r="43906" customFormat="1" x14ac:dyDescent="0.35"/>
    <row r="43907" customFormat="1" x14ac:dyDescent="0.35"/>
    <row r="43908" customFormat="1" x14ac:dyDescent="0.35"/>
    <row r="43909" customFormat="1" x14ac:dyDescent="0.35"/>
    <row r="43910" customFormat="1" x14ac:dyDescent="0.35"/>
    <row r="43911" customFormat="1" x14ac:dyDescent="0.35"/>
    <row r="43912" customFormat="1" x14ac:dyDescent="0.35"/>
    <row r="43913" customFormat="1" x14ac:dyDescent="0.35"/>
    <row r="43914" customFormat="1" x14ac:dyDescent="0.35"/>
    <row r="43915" customFormat="1" x14ac:dyDescent="0.35"/>
    <row r="43916" customFormat="1" x14ac:dyDescent="0.35"/>
    <row r="43917" customFormat="1" x14ac:dyDescent="0.35"/>
    <row r="43918" customFormat="1" x14ac:dyDescent="0.35"/>
    <row r="43919" customFormat="1" x14ac:dyDescent="0.35"/>
    <row r="43920" customFormat="1" x14ac:dyDescent="0.35"/>
    <row r="43921" customFormat="1" x14ac:dyDescent="0.35"/>
    <row r="43922" customFormat="1" x14ac:dyDescent="0.35"/>
    <row r="43923" customFormat="1" x14ac:dyDescent="0.35"/>
    <row r="43924" customFormat="1" x14ac:dyDescent="0.35"/>
    <row r="43925" customFormat="1" x14ac:dyDescent="0.35"/>
    <row r="43926" customFormat="1" x14ac:dyDescent="0.35"/>
    <row r="43927" customFormat="1" x14ac:dyDescent="0.35"/>
    <row r="43928" customFormat="1" x14ac:dyDescent="0.35"/>
    <row r="43929" customFormat="1" x14ac:dyDescent="0.35"/>
    <row r="43930" customFormat="1" x14ac:dyDescent="0.35"/>
    <row r="43931" customFormat="1" x14ac:dyDescent="0.35"/>
    <row r="43932" customFormat="1" x14ac:dyDescent="0.35"/>
    <row r="43933" customFormat="1" x14ac:dyDescent="0.35"/>
    <row r="43934" customFormat="1" x14ac:dyDescent="0.35"/>
    <row r="43935" customFormat="1" x14ac:dyDescent="0.35"/>
    <row r="43936" customFormat="1" x14ac:dyDescent="0.35"/>
    <row r="43937" customFormat="1" x14ac:dyDescent="0.35"/>
    <row r="43938" customFormat="1" x14ac:dyDescent="0.35"/>
    <row r="43939" customFormat="1" x14ac:dyDescent="0.35"/>
    <row r="43940" customFormat="1" x14ac:dyDescent="0.35"/>
    <row r="43941" customFormat="1" x14ac:dyDescent="0.35"/>
    <row r="43942" customFormat="1" x14ac:dyDescent="0.35"/>
    <row r="43943" customFormat="1" x14ac:dyDescent="0.35"/>
    <row r="43944" customFormat="1" x14ac:dyDescent="0.35"/>
    <row r="43945" customFormat="1" x14ac:dyDescent="0.35"/>
    <row r="43946" customFormat="1" x14ac:dyDescent="0.35"/>
    <row r="43947" customFormat="1" x14ac:dyDescent="0.35"/>
    <row r="43948" customFormat="1" x14ac:dyDescent="0.35"/>
    <row r="43949" customFormat="1" x14ac:dyDescent="0.35"/>
    <row r="43950" customFormat="1" x14ac:dyDescent="0.35"/>
    <row r="43951" customFormat="1" x14ac:dyDescent="0.35"/>
    <row r="43952" customFormat="1" x14ac:dyDescent="0.35"/>
    <row r="43953" customFormat="1" x14ac:dyDescent="0.35"/>
    <row r="43954" customFormat="1" x14ac:dyDescent="0.35"/>
    <row r="43955" customFormat="1" x14ac:dyDescent="0.35"/>
    <row r="43956" customFormat="1" x14ac:dyDescent="0.35"/>
    <row r="43957" customFormat="1" x14ac:dyDescent="0.35"/>
    <row r="43958" customFormat="1" x14ac:dyDescent="0.35"/>
    <row r="43959" customFormat="1" x14ac:dyDescent="0.35"/>
    <row r="43960" customFormat="1" x14ac:dyDescent="0.35"/>
    <row r="43961" customFormat="1" x14ac:dyDescent="0.35"/>
    <row r="43962" customFormat="1" x14ac:dyDescent="0.35"/>
    <row r="43963" customFormat="1" x14ac:dyDescent="0.35"/>
    <row r="43964" customFormat="1" x14ac:dyDescent="0.35"/>
    <row r="43965" customFormat="1" x14ac:dyDescent="0.35"/>
    <row r="43966" customFormat="1" x14ac:dyDescent="0.35"/>
    <row r="43967" customFormat="1" x14ac:dyDescent="0.35"/>
    <row r="43968" customFormat="1" x14ac:dyDescent="0.35"/>
    <row r="43969" customFormat="1" x14ac:dyDescent="0.35"/>
    <row r="43970" customFormat="1" x14ac:dyDescent="0.35"/>
    <row r="43971" customFormat="1" x14ac:dyDescent="0.35"/>
    <row r="43972" customFormat="1" x14ac:dyDescent="0.35"/>
    <row r="43973" customFormat="1" x14ac:dyDescent="0.35"/>
    <row r="43974" customFormat="1" x14ac:dyDescent="0.35"/>
    <row r="43975" customFormat="1" x14ac:dyDescent="0.35"/>
    <row r="43976" customFormat="1" x14ac:dyDescent="0.35"/>
    <row r="43977" customFormat="1" x14ac:dyDescent="0.35"/>
    <row r="43978" customFormat="1" x14ac:dyDescent="0.35"/>
    <row r="43979" customFormat="1" x14ac:dyDescent="0.35"/>
    <row r="43980" customFormat="1" x14ac:dyDescent="0.35"/>
    <row r="43981" customFormat="1" x14ac:dyDescent="0.35"/>
    <row r="43982" customFormat="1" x14ac:dyDescent="0.35"/>
    <row r="43983" customFormat="1" x14ac:dyDescent="0.35"/>
    <row r="43984" customFormat="1" x14ac:dyDescent="0.35"/>
    <row r="43985" customFormat="1" x14ac:dyDescent="0.35"/>
    <row r="43986" customFormat="1" x14ac:dyDescent="0.35"/>
    <row r="43987" customFormat="1" x14ac:dyDescent="0.35"/>
    <row r="43988" customFormat="1" x14ac:dyDescent="0.35"/>
    <row r="43989" customFormat="1" x14ac:dyDescent="0.35"/>
    <row r="43990" customFormat="1" x14ac:dyDescent="0.35"/>
    <row r="43991" customFormat="1" x14ac:dyDescent="0.35"/>
    <row r="43992" customFormat="1" x14ac:dyDescent="0.35"/>
    <row r="43993" customFormat="1" x14ac:dyDescent="0.35"/>
    <row r="43994" customFormat="1" x14ac:dyDescent="0.35"/>
    <row r="43995" customFormat="1" x14ac:dyDescent="0.35"/>
    <row r="43996" customFormat="1" x14ac:dyDescent="0.35"/>
    <row r="43997" customFormat="1" x14ac:dyDescent="0.35"/>
    <row r="43998" customFormat="1" x14ac:dyDescent="0.35"/>
    <row r="43999" customFormat="1" x14ac:dyDescent="0.35"/>
    <row r="44000" customFormat="1" x14ac:dyDescent="0.35"/>
    <row r="44001" customFormat="1" x14ac:dyDescent="0.35"/>
    <row r="44002" customFormat="1" x14ac:dyDescent="0.35"/>
    <row r="44003" customFormat="1" x14ac:dyDescent="0.35"/>
    <row r="44004" customFormat="1" x14ac:dyDescent="0.35"/>
    <row r="44005" customFormat="1" x14ac:dyDescent="0.35"/>
    <row r="44006" customFormat="1" x14ac:dyDescent="0.35"/>
    <row r="44007" customFormat="1" x14ac:dyDescent="0.35"/>
    <row r="44008" customFormat="1" x14ac:dyDescent="0.35"/>
    <row r="44009" customFormat="1" x14ac:dyDescent="0.35"/>
    <row r="44010" customFormat="1" x14ac:dyDescent="0.35"/>
    <row r="44011" customFormat="1" x14ac:dyDescent="0.35"/>
    <row r="44012" customFormat="1" x14ac:dyDescent="0.35"/>
    <row r="44013" customFormat="1" x14ac:dyDescent="0.35"/>
    <row r="44014" customFormat="1" x14ac:dyDescent="0.35"/>
    <row r="44015" customFormat="1" x14ac:dyDescent="0.35"/>
    <row r="44016" customFormat="1" x14ac:dyDescent="0.35"/>
    <row r="44017" customFormat="1" x14ac:dyDescent="0.35"/>
    <row r="44018" customFormat="1" x14ac:dyDescent="0.35"/>
    <row r="44019" customFormat="1" x14ac:dyDescent="0.35"/>
    <row r="44020" customFormat="1" x14ac:dyDescent="0.35"/>
    <row r="44021" customFormat="1" x14ac:dyDescent="0.35"/>
    <row r="44022" customFormat="1" x14ac:dyDescent="0.35"/>
    <row r="44023" customFormat="1" x14ac:dyDescent="0.35"/>
    <row r="44024" customFormat="1" x14ac:dyDescent="0.35"/>
    <row r="44025" customFormat="1" x14ac:dyDescent="0.35"/>
    <row r="44026" customFormat="1" x14ac:dyDescent="0.35"/>
    <row r="44027" customFormat="1" x14ac:dyDescent="0.35"/>
    <row r="44028" customFormat="1" x14ac:dyDescent="0.35"/>
    <row r="44029" customFormat="1" x14ac:dyDescent="0.35"/>
    <row r="44030" customFormat="1" x14ac:dyDescent="0.35"/>
    <row r="44031" customFormat="1" x14ac:dyDescent="0.35"/>
    <row r="44032" customFormat="1" x14ac:dyDescent="0.35"/>
    <row r="44033" customFormat="1" x14ac:dyDescent="0.35"/>
    <row r="44034" customFormat="1" x14ac:dyDescent="0.35"/>
    <row r="44035" customFormat="1" x14ac:dyDescent="0.35"/>
    <row r="44036" customFormat="1" x14ac:dyDescent="0.35"/>
    <row r="44037" customFormat="1" x14ac:dyDescent="0.35"/>
    <row r="44038" customFormat="1" x14ac:dyDescent="0.35"/>
    <row r="44039" customFormat="1" x14ac:dyDescent="0.35"/>
    <row r="44040" customFormat="1" x14ac:dyDescent="0.35"/>
    <row r="44041" customFormat="1" x14ac:dyDescent="0.35"/>
    <row r="44042" customFormat="1" x14ac:dyDescent="0.35"/>
    <row r="44043" customFormat="1" x14ac:dyDescent="0.35"/>
    <row r="44044" customFormat="1" x14ac:dyDescent="0.35"/>
    <row r="44045" customFormat="1" x14ac:dyDescent="0.35"/>
    <row r="44046" customFormat="1" x14ac:dyDescent="0.35"/>
    <row r="44047" customFormat="1" x14ac:dyDescent="0.35"/>
    <row r="44048" customFormat="1" x14ac:dyDescent="0.35"/>
    <row r="44049" customFormat="1" x14ac:dyDescent="0.35"/>
    <row r="44050" customFormat="1" x14ac:dyDescent="0.35"/>
    <row r="44051" customFormat="1" x14ac:dyDescent="0.35"/>
    <row r="44052" customFormat="1" x14ac:dyDescent="0.35"/>
    <row r="44053" customFormat="1" x14ac:dyDescent="0.35"/>
    <row r="44054" customFormat="1" x14ac:dyDescent="0.35"/>
    <row r="44055" customFormat="1" x14ac:dyDescent="0.35"/>
    <row r="44056" customFormat="1" x14ac:dyDescent="0.35"/>
    <row r="44057" customFormat="1" x14ac:dyDescent="0.35"/>
    <row r="44058" customFormat="1" x14ac:dyDescent="0.35"/>
    <row r="44059" customFormat="1" x14ac:dyDescent="0.35"/>
    <row r="44060" customFormat="1" x14ac:dyDescent="0.35"/>
    <row r="44061" customFormat="1" x14ac:dyDescent="0.35"/>
    <row r="44062" customFormat="1" x14ac:dyDescent="0.35"/>
    <row r="44063" customFormat="1" x14ac:dyDescent="0.35"/>
    <row r="44064" customFormat="1" x14ac:dyDescent="0.35"/>
    <row r="44065" customFormat="1" x14ac:dyDescent="0.35"/>
    <row r="44066" customFormat="1" x14ac:dyDescent="0.35"/>
    <row r="44067" customFormat="1" x14ac:dyDescent="0.35"/>
    <row r="44068" customFormat="1" x14ac:dyDescent="0.35"/>
    <row r="44069" customFormat="1" x14ac:dyDescent="0.35"/>
    <row r="44070" customFormat="1" x14ac:dyDescent="0.35"/>
    <row r="44071" customFormat="1" x14ac:dyDescent="0.35"/>
    <row r="44072" customFormat="1" x14ac:dyDescent="0.35"/>
    <row r="44073" customFormat="1" x14ac:dyDescent="0.35"/>
    <row r="44074" customFormat="1" x14ac:dyDescent="0.35"/>
    <row r="44075" customFormat="1" x14ac:dyDescent="0.35"/>
    <row r="44076" customFormat="1" x14ac:dyDescent="0.35"/>
    <row r="44077" customFormat="1" x14ac:dyDescent="0.35"/>
    <row r="44078" customFormat="1" x14ac:dyDescent="0.35"/>
    <row r="44079" customFormat="1" x14ac:dyDescent="0.35"/>
    <row r="44080" customFormat="1" x14ac:dyDescent="0.35"/>
    <row r="44081" customFormat="1" x14ac:dyDescent="0.35"/>
    <row r="44082" customFormat="1" x14ac:dyDescent="0.35"/>
    <row r="44083" customFormat="1" x14ac:dyDescent="0.35"/>
    <row r="44084" customFormat="1" x14ac:dyDescent="0.35"/>
    <row r="44085" customFormat="1" x14ac:dyDescent="0.35"/>
    <row r="44086" customFormat="1" x14ac:dyDescent="0.35"/>
    <row r="44087" customFormat="1" x14ac:dyDescent="0.35"/>
    <row r="44088" customFormat="1" x14ac:dyDescent="0.35"/>
    <row r="44089" customFormat="1" x14ac:dyDescent="0.35"/>
    <row r="44090" customFormat="1" x14ac:dyDescent="0.35"/>
    <row r="44091" customFormat="1" x14ac:dyDescent="0.35"/>
    <row r="44092" customFormat="1" x14ac:dyDescent="0.35"/>
    <row r="44093" customFormat="1" x14ac:dyDescent="0.35"/>
    <row r="44094" customFormat="1" x14ac:dyDescent="0.35"/>
    <row r="44095" customFormat="1" x14ac:dyDescent="0.35"/>
    <row r="44096" customFormat="1" x14ac:dyDescent="0.35"/>
    <row r="44097" customFormat="1" x14ac:dyDescent="0.35"/>
    <row r="44098" customFormat="1" x14ac:dyDescent="0.35"/>
    <row r="44099" customFormat="1" x14ac:dyDescent="0.35"/>
    <row r="44100" customFormat="1" x14ac:dyDescent="0.35"/>
    <row r="44101" customFormat="1" x14ac:dyDescent="0.35"/>
    <row r="44102" customFormat="1" x14ac:dyDescent="0.35"/>
    <row r="44103" customFormat="1" x14ac:dyDescent="0.35"/>
    <row r="44104" customFormat="1" x14ac:dyDescent="0.35"/>
    <row r="44105" customFormat="1" x14ac:dyDescent="0.35"/>
    <row r="44106" customFormat="1" x14ac:dyDescent="0.35"/>
    <row r="44107" customFormat="1" x14ac:dyDescent="0.35"/>
    <row r="44108" customFormat="1" x14ac:dyDescent="0.35"/>
    <row r="44109" customFormat="1" x14ac:dyDescent="0.35"/>
    <row r="44110" customFormat="1" x14ac:dyDescent="0.35"/>
    <row r="44111" customFormat="1" x14ac:dyDescent="0.35"/>
    <row r="44112" customFormat="1" x14ac:dyDescent="0.35"/>
    <row r="44113" customFormat="1" x14ac:dyDescent="0.35"/>
    <row r="44114" customFormat="1" x14ac:dyDescent="0.35"/>
    <row r="44115" customFormat="1" x14ac:dyDescent="0.35"/>
    <row r="44116" customFormat="1" x14ac:dyDescent="0.35"/>
    <row r="44117" customFormat="1" x14ac:dyDescent="0.35"/>
    <row r="44118" customFormat="1" x14ac:dyDescent="0.35"/>
    <row r="44119" customFormat="1" x14ac:dyDescent="0.35"/>
    <row r="44120" customFormat="1" x14ac:dyDescent="0.35"/>
    <row r="44121" customFormat="1" x14ac:dyDescent="0.35"/>
    <row r="44122" customFormat="1" x14ac:dyDescent="0.35"/>
    <row r="44123" customFormat="1" x14ac:dyDescent="0.35"/>
    <row r="44124" customFormat="1" x14ac:dyDescent="0.35"/>
    <row r="44125" customFormat="1" x14ac:dyDescent="0.35"/>
    <row r="44126" customFormat="1" x14ac:dyDescent="0.35"/>
    <row r="44127" customFormat="1" x14ac:dyDescent="0.35"/>
    <row r="44128" customFormat="1" x14ac:dyDescent="0.35"/>
    <row r="44129" customFormat="1" x14ac:dyDescent="0.35"/>
    <row r="44130" customFormat="1" x14ac:dyDescent="0.35"/>
    <row r="44131" customFormat="1" x14ac:dyDescent="0.35"/>
    <row r="44132" customFormat="1" x14ac:dyDescent="0.35"/>
    <row r="44133" customFormat="1" x14ac:dyDescent="0.35"/>
    <row r="44134" customFormat="1" x14ac:dyDescent="0.35"/>
    <row r="44135" customFormat="1" x14ac:dyDescent="0.35"/>
    <row r="44136" customFormat="1" x14ac:dyDescent="0.35"/>
    <row r="44137" customFormat="1" x14ac:dyDescent="0.35"/>
    <row r="44138" customFormat="1" x14ac:dyDescent="0.35"/>
    <row r="44139" customFormat="1" x14ac:dyDescent="0.35"/>
    <row r="44140" customFormat="1" x14ac:dyDescent="0.35"/>
    <row r="44141" customFormat="1" x14ac:dyDescent="0.35"/>
    <row r="44142" customFormat="1" x14ac:dyDescent="0.35"/>
    <row r="44143" customFormat="1" x14ac:dyDescent="0.35"/>
    <row r="44144" customFormat="1" x14ac:dyDescent="0.35"/>
    <row r="44145" customFormat="1" x14ac:dyDescent="0.35"/>
    <row r="44146" customFormat="1" x14ac:dyDescent="0.35"/>
    <row r="44147" customFormat="1" x14ac:dyDescent="0.35"/>
    <row r="44148" customFormat="1" x14ac:dyDescent="0.35"/>
    <row r="44149" customFormat="1" x14ac:dyDescent="0.35"/>
    <row r="44150" customFormat="1" x14ac:dyDescent="0.35"/>
    <row r="44151" customFormat="1" x14ac:dyDescent="0.35"/>
    <row r="44152" customFormat="1" x14ac:dyDescent="0.35"/>
    <row r="44153" customFormat="1" x14ac:dyDescent="0.35"/>
    <row r="44154" customFormat="1" x14ac:dyDescent="0.35"/>
    <row r="44155" customFormat="1" x14ac:dyDescent="0.35"/>
    <row r="44156" customFormat="1" x14ac:dyDescent="0.35"/>
    <row r="44157" customFormat="1" x14ac:dyDescent="0.35"/>
    <row r="44158" customFormat="1" x14ac:dyDescent="0.35"/>
    <row r="44159" customFormat="1" x14ac:dyDescent="0.35"/>
    <row r="44160" customFormat="1" x14ac:dyDescent="0.35"/>
    <row r="44161" customFormat="1" x14ac:dyDescent="0.35"/>
    <row r="44162" customFormat="1" x14ac:dyDescent="0.35"/>
    <row r="44163" customFormat="1" x14ac:dyDescent="0.35"/>
    <row r="44164" customFormat="1" x14ac:dyDescent="0.35"/>
    <row r="44165" customFormat="1" x14ac:dyDescent="0.35"/>
    <row r="44166" customFormat="1" x14ac:dyDescent="0.35"/>
    <row r="44167" customFormat="1" x14ac:dyDescent="0.35"/>
    <row r="44168" customFormat="1" x14ac:dyDescent="0.35"/>
    <row r="44169" customFormat="1" x14ac:dyDescent="0.35"/>
    <row r="44170" customFormat="1" x14ac:dyDescent="0.35"/>
    <row r="44171" customFormat="1" x14ac:dyDescent="0.35"/>
    <row r="44172" customFormat="1" x14ac:dyDescent="0.35"/>
    <row r="44173" customFormat="1" x14ac:dyDescent="0.35"/>
    <row r="44174" customFormat="1" x14ac:dyDescent="0.35"/>
    <row r="44175" customFormat="1" x14ac:dyDescent="0.35"/>
    <row r="44176" customFormat="1" x14ac:dyDescent="0.35"/>
    <row r="44177" customFormat="1" x14ac:dyDescent="0.35"/>
    <row r="44178" customFormat="1" x14ac:dyDescent="0.35"/>
    <row r="44179" customFormat="1" x14ac:dyDescent="0.35"/>
    <row r="44180" customFormat="1" x14ac:dyDescent="0.35"/>
    <row r="44181" customFormat="1" x14ac:dyDescent="0.35"/>
    <row r="44182" customFormat="1" x14ac:dyDescent="0.35"/>
    <row r="44183" customFormat="1" x14ac:dyDescent="0.35"/>
    <row r="44184" customFormat="1" x14ac:dyDescent="0.35"/>
    <row r="44185" customFormat="1" x14ac:dyDescent="0.35"/>
    <row r="44186" customFormat="1" x14ac:dyDescent="0.35"/>
    <row r="44187" customFormat="1" x14ac:dyDescent="0.35"/>
    <row r="44188" customFormat="1" x14ac:dyDescent="0.35"/>
    <row r="44189" customFormat="1" x14ac:dyDescent="0.35"/>
    <row r="44190" customFormat="1" x14ac:dyDescent="0.35"/>
    <row r="44191" customFormat="1" x14ac:dyDescent="0.35"/>
    <row r="44192" customFormat="1" x14ac:dyDescent="0.35"/>
    <row r="44193" customFormat="1" x14ac:dyDescent="0.35"/>
    <row r="44194" customFormat="1" x14ac:dyDescent="0.35"/>
    <row r="44195" customFormat="1" x14ac:dyDescent="0.35"/>
    <row r="44196" customFormat="1" x14ac:dyDescent="0.35"/>
    <row r="44197" customFormat="1" x14ac:dyDescent="0.35"/>
    <row r="44198" customFormat="1" x14ac:dyDescent="0.35"/>
    <row r="44199" customFormat="1" x14ac:dyDescent="0.35"/>
    <row r="44200" customFormat="1" x14ac:dyDescent="0.35"/>
    <row r="44201" customFormat="1" x14ac:dyDescent="0.35"/>
    <row r="44202" customFormat="1" x14ac:dyDescent="0.35"/>
    <row r="44203" customFormat="1" x14ac:dyDescent="0.35"/>
    <row r="44204" customFormat="1" x14ac:dyDescent="0.35"/>
    <row r="44205" customFormat="1" x14ac:dyDescent="0.35"/>
    <row r="44206" customFormat="1" x14ac:dyDescent="0.35"/>
    <row r="44207" customFormat="1" x14ac:dyDescent="0.35"/>
    <row r="44208" customFormat="1" x14ac:dyDescent="0.35"/>
    <row r="44209" customFormat="1" x14ac:dyDescent="0.35"/>
    <row r="44210" customFormat="1" x14ac:dyDescent="0.35"/>
    <row r="44211" customFormat="1" x14ac:dyDescent="0.35"/>
    <row r="44212" customFormat="1" x14ac:dyDescent="0.35"/>
    <row r="44213" customFormat="1" x14ac:dyDescent="0.35"/>
    <row r="44214" customFormat="1" x14ac:dyDescent="0.35"/>
    <row r="44215" customFormat="1" x14ac:dyDescent="0.35"/>
    <row r="44216" customFormat="1" x14ac:dyDescent="0.35"/>
    <row r="44217" customFormat="1" x14ac:dyDescent="0.35"/>
    <row r="44218" customFormat="1" x14ac:dyDescent="0.35"/>
    <row r="44219" customFormat="1" x14ac:dyDescent="0.35"/>
    <row r="44220" customFormat="1" x14ac:dyDescent="0.35"/>
    <row r="44221" customFormat="1" x14ac:dyDescent="0.35"/>
    <row r="44222" customFormat="1" x14ac:dyDescent="0.35"/>
    <row r="44223" customFormat="1" x14ac:dyDescent="0.35"/>
    <row r="44224" customFormat="1" x14ac:dyDescent="0.35"/>
    <row r="44225" customFormat="1" x14ac:dyDescent="0.35"/>
    <row r="44226" customFormat="1" x14ac:dyDescent="0.35"/>
    <row r="44227" customFormat="1" x14ac:dyDescent="0.35"/>
    <row r="44228" customFormat="1" x14ac:dyDescent="0.35"/>
    <row r="44229" customFormat="1" x14ac:dyDescent="0.35"/>
    <row r="44230" customFormat="1" x14ac:dyDescent="0.35"/>
    <row r="44231" customFormat="1" x14ac:dyDescent="0.35"/>
    <row r="44232" customFormat="1" x14ac:dyDescent="0.35"/>
    <row r="44233" customFormat="1" x14ac:dyDescent="0.35"/>
    <row r="44234" customFormat="1" x14ac:dyDescent="0.35"/>
    <row r="44235" customFormat="1" x14ac:dyDescent="0.35"/>
    <row r="44236" customFormat="1" x14ac:dyDescent="0.35"/>
    <row r="44237" customFormat="1" x14ac:dyDescent="0.35"/>
    <row r="44238" customFormat="1" x14ac:dyDescent="0.35"/>
    <row r="44239" customFormat="1" x14ac:dyDescent="0.35"/>
    <row r="44240" customFormat="1" x14ac:dyDescent="0.35"/>
    <row r="44241" customFormat="1" x14ac:dyDescent="0.35"/>
    <row r="44242" customFormat="1" x14ac:dyDescent="0.35"/>
    <row r="44243" customFormat="1" x14ac:dyDescent="0.35"/>
    <row r="44244" customFormat="1" x14ac:dyDescent="0.35"/>
    <row r="44245" customFormat="1" x14ac:dyDescent="0.35"/>
    <row r="44246" customFormat="1" x14ac:dyDescent="0.35"/>
    <row r="44247" customFormat="1" x14ac:dyDescent="0.35"/>
    <row r="44248" customFormat="1" x14ac:dyDescent="0.35"/>
    <row r="44249" customFormat="1" x14ac:dyDescent="0.35"/>
    <row r="44250" customFormat="1" x14ac:dyDescent="0.35"/>
    <row r="44251" customFormat="1" x14ac:dyDescent="0.35"/>
    <row r="44252" customFormat="1" x14ac:dyDescent="0.35"/>
    <row r="44253" customFormat="1" x14ac:dyDescent="0.35"/>
    <row r="44254" customFormat="1" x14ac:dyDescent="0.35"/>
    <row r="44255" customFormat="1" x14ac:dyDescent="0.35"/>
    <row r="44256" customFormat="1" x14ac:dyDescent="0.35"/>
    <row r="44257" customFormat="1" x14ac:dyDescent="0.35"/>
    <row r="44258" customFormat="1" x14ac:dyDescent="0.35"/>
    <row r="44259" customFormat="1" x14ac:dyDescent="0.35"/>
    <row r="44260" customFormat="1" x14ac:dyDescent="0.35"/>
    <row r="44261" customFormat="1" x14ac:dyDescent="0.35"/>
    <row r="44262" customFormat="1" x14ac:dyDescent="0.35"/>
    <row r="44263" customFormat="1" x14ac:dyDescent="0.35"/>
    <row r="44264" customFormat="1" x14ac:dyDescent="0.35"/>
    <row r="44265" customFormat="1" x14ac:dyDescent="0.35"/>
    <row r="44266" customFormat="1" x14ac:dyDescent="0.35"/>
    <row r="44267" customFormat="1" x14ac:dyDescent="0.35"/>
    <row r="44268" customFormat="1" x14ac:dyDescent="0.35"/>
    <row r="44269" customFormat="1" x14ac:dyDescent="0.35"/>
    <row r="44270" customFormat="1" x14ac:dyDescent="0.35"/>
    <row r="44271" customFormat="1" x14ac:dyDescent="0.35"/>
    <row r="44272" customFormat="1" x14ac:dyDescent="0.35"/>
    <row r="44273" customFormat="1" x14ac:dyDescent="0.35"/>
    <row r="44274" customFormat="1" x14ac:dyDescent="0.35"/>
    <row r="44275" customFormat="1" x14ac:dyDescent="0.35"/>
    <row r="44276" customFormat="1" x14ac:dyDescent="0.35"/>
    <row r="44277" customFormat="1" x14ac:dyDescent="0.35"/>
    <row r="44278" customFormat="1" x14ac:dyDescent="0.35"/>
    <row r="44279" customFormat="1" x14ac:dyDescent="0.35"/>
    <row r="44280" customFormat="1" x14ac:dyDescent="0.35"/>
    <row r="44281" customFormat="1" x14ac:dyDescent="0.35"/>
    <row r="44282" customFormat="1" x14ac:dyDescent="0.35"/>
    <row r="44283" customFormat="1" x14ac:dyDescent="0.35"/>
    <row r="44284" customFormat="1" x14ac:dyDescent="0.35"/>
    <row r="44285" customFormat="1" x14ac:dyDescent="0.35"/>
    <row r="44286" customFormat="1" x14ac:dyDescent="0.35"/>
    <row r="44287" customFormat="1" x14ac:dyDescent="0.35"/>
    <row r="44288" customFormat="1" x14ac:dyDescent="0.35"/>
    <row r="44289" customFormat="1" x14ac:dyDescent="0.35"/>
    <row r="44290" customFormat="1" x14ac:dyDescent="0.35"/>
    <row r="44291" customFormat="1" x14ac:dyDescent="0.35"/>
    <row r="44292" customFormat="1" x14ac:dyDescent="0.35"/>
    <row r="44293" customFormat="1" x14ac:dyDescent="0.35"/>
    <row r="44294" customFormat="1" x14ac:dyDescent="0.35"/>
    <row r="44295" customFormat="1" x14ac:dyDescent="0.35"/>
    <row r="44296" customFormat="1" x14ac:dyDescent="0.35"/>
    <row r="44297" customFormat="1" x14ac:dyDescent="0.35"/>
    <row r="44298" customFormat="1" x14ac:dyDescent="0.35"/>
    <row r="44299" customFormat="1" x14ac:dyDescent="0.35"/>
    <row r="44300" customFormat="1" x14ac:dyDescent="0.35"/>
    <row r="44301" customFormat="1" x14ac:dyDescent="0.35"/>
    <row r="44302" customFormat="1" x14ac:dyDescent="0.35"/>
    <row r="44303" customFormat="1" x14ac:dyDescent="0.35"/>
    <row r="44304" customFormat="1" x14ac:dyDescent="0.35"/>
    <row r="44305" customFormat="1" x14ac:dyDescent="0.35"/>
    <row r="44306" customFormat="1" x14ac:dyDescent="0.35"/>
    <row r="44307" customFormat="1" x14ac:dyDescent="0.35"/>
    <row r="44308" customFormat="1" x14ac:dyDescent="0.35"/>
    <row r="44309" customFormat="1" x14ac:dyDescent="0.35"/>
    <row r="44310" customFormat="1" x14ac:dyDescent="0.35"/>
    <row r="44311" customFormat="1" x14ac:dyDescent="0.35"/>
    <row r="44312" customFormat="1" x14ac:dyDescent="0.35"/>
    <row r="44313" customFormat="1" x14ac:dyDescent="0.35"/>
    <row r="44314" customFormat="1" x14ac:dyDescent="0.35"/>
    <row r="44315" customFormat="1" x14ac:dyDescent="0.35"/>
    <row r="44316" customFormat="1" x14ac:dyDescent="0.35"/>
    <row r="44317" customFormat="1" x14ac:dyDescent="0.35"/>
    <row r="44318" customFormat="1" x14ac:dyDescent="0.35"/>
    <row r="44319" customFormat="1" x14ac:dyDescent="0.35"/>
    <row r="44320" customFormat="1" x14ac:dyDescent="0.35"/>
    <row r="44321" customFormat="1" x14ac:dyDescent="0.35"/>
    <row r="44322" customFormat="1" x14ac:dyDescent="0.35"/>
    <row r="44323" customFormat="1" x14ac:dyDescent="0.35"/>
    <row r="44324" customFormat="1" x14ac:dyDescent="0.35"/>
    <row r="44325" customFormat="1" x14ac:dyDescent="0.35"/>
    <row r="44326" customFormat="1" x14ac:dyDescent="0.35"/>
    <row r="44327" customFormat="1" x14ac:dyDescent="0.35"/>
    <row r="44328" customFormat="1" x14ac:dyDescent="0.35"/>
    <row r="44329" customFormat="1" x14ac:dyDescent="0.35"/>
    <row r="44330" customFormat="1" x14ac:dyDescent="0.35"/>
    <row r="44331" customFormat="1" x14ac:dyDescent="0.35"/>
    <row r="44332" customFormat="1" x14ac:dyDescent="0.35"/>
    <row r="44333" customFormat="1" x14ac:dyDescent="0.35"/>
    <row r="44334" customFormat="1" x14ac:dyDescent="0.35"/>
    <row r="44335" customFormat="1" x14ac:dyDescent="0.35"/>
    <row r="44336" customFormat="1" x14ac:dyDescent="0.35"/>
    <row r="44337" customFormat="1" x14ac:dyDescent="0.35"/>
    <row r="44338" customFormat="1" x14ac:dyDescent="0.35"/>
    <row r="44339" customFormat="1" x14ac:dyDescent="0.35"/>
    <row r="44340" customFormat="1" x14ac:dyDescent="0.35"/>
    <row r="44341" customFormat="1" x14ac:dyDescent="0.35"/>
    <row r="44342" customFormat="1" x14ac:dyDescent="0.35"/>
    <row r="44343" customFormat="1" x14ac:dyDescent="0.35"/>
    <row r="44344" customFormat="1" x14ac:dyDescent="0.35"/>
    <row r="44345" customFormat="1" x14ac:dyDescent="0.35"/>
    <row r="44346" customFormat="1" x14ac:dyDescent="0.35"/>
    <row r="44347" customFormat="1" x14ac:dyDescent="0.35"/>
    <row r="44348" customFormat="1" x14ac:dyDescent="0.35"/>
    <row r="44349" customFormat="1" x14ac:dyDescent="0.35"/>
    <row r="44350" customFormat="1" x14ac:dyDescent="0.35"/>
    <row r="44351" customFormat="1" x14ac:dyDescent="0.35"/>
    <row r="44352" customFormat="1" x14ac:dyDescent="0.35"/>
    <row r="44353" customFormat="1" x14ac:dyDescent="0.35"/>
    <row r="44354" customFormat="1" x14ac:dyDescent="0.35"/>
    <row r="44355" customFormat="1" x14ac:dyDescent="0.35"/>
    <row r="44356" customFormat="1" x14ac:dyDescent="0.35"/>
    <row r="44357" customFormat="1" x14ac:dyDescent="0.35"/>
    <row r="44358" customFormat="1" x14ac:dyDescent="0.35"/>
    <row r="44359" customFormat="1" x14ac:dyDescent="0.35"/>
    <row r="44360" customFormat="1" x14ac:dyDescent="0.35"/>
    <row r="44361" customFormat="1" x14ac:dyDescent="0.35"/>
    <row r="44362" customFormat="1" x14ac:dyDescent="0.35"/>
    <row r="44363" customFormat="1" x14ac:dyDescent="0.35"/>
    <row r="44364" customFormat="1" x14ac:dyDescent="0.35"/>
    <row r="44365" customFormat="1" x14ac:dyDescent="0.35"/>
    <row r="44366" customFormat="1" x14ac:dyDescent="0.35"/>
    <row r="44367" customFormat="1" x14ac:dyDescent="0.35"/>
    <row r="44368" customFormat="1" x14ac:dyDescent="0.35"/>
    <row r="44369" customFormat="1" x14ac:dyDescent="0.35"/>
    <row r="44370" customFormat="1" x14ac:dyDescent="0.35"/>
    <row r="44371" customFormat="1" x14ac:dyDescent="0.35"/>
    <row r="44372" customFormat="1" x14ac:dyDescent="0.35"/>
    <row r="44373" customFormat="1" x14ac:dyDescent="0.35"/>
    <row r="44374" customFormat="1" x14ac:dyDescent="0.35"/>
    <row r="44375" customFormat="1" x14ac:dyDescent="0.35"/>
    <row r="44376" customFormat="1" x14ac:dyDescent="0.35"/>
    <row r="44377" customFormat="1" x14ac:dyDescent="0.35"/>
    <row r="44378" customFormat="1" x14ac:dyDescent="0.35"/>
    <row r="44379" customFormat="1" x14ac:dyDescent="0.35"/>
    <row r="44380" customFormat="1" x14ac:dyDescent="0.35"/>
    <row r="44381" customFormat="1" x14ac:dyDescent="0.35"/>
    <row r="44382" customFormat="1" x14ac:dyDescent="0.35"/>
    <row r="44383" customFormat="1" x14ac:dyDescent="0.35"/>
    <row r="44384" customFormat="1" x14ac:dyDescent="0.35"/>
    <row r="44385" customFormat="1" x14ac:dyDescent="0.35"/>
    <row r="44386" customFormat="1" x14ac:dyDescent="0.35"/>
    <row r="44387" customFormat="1" x14ac:dyDescent="0.35"/>
    <row r="44388" customFormat="1" x14ac:dyDescent="0.35"/>
    <row r="44389" customFormat="1" x14ac:dyDescent="0.35"/>
    <row r="44390" customFormat="1" x14ac:dyDescent="0.35"/>
    <row r="44391" customFormat="1" x14ac:dyDescent="0.35"/>
    <row r="44392" customFormat="1" x14ac:dyDescent="0.35"/>
    <row r="44393" customFormat="1" x14ac:dyDescent="0.35"/>
    <row r="44394" customFormat="1" x14ac:dyDescent="0.35"/>
    <row r="44395" customFormat="1" x14ac:dyDescent="0.35"/>
    <row r="44396" customFormat="1" x14ac:dyDescent="0.35"/>
    <row r="44397" customFormat="1" x14ac:dyDescent="0.35"/>
    <row r="44398" customFormat="1" x14ac:dyDescent="0.35"/>
    <row r="44399" customFormat="1" x14ac:dyDescent="0.35"/>
    <row r="44400" customFormat="1" x14ac:dyDescent="0.35"/>
    <row r="44401" customFormat="1" x14ac:dyDescent="0.35"/>
    <row r="44402" customFormat="1" x14ac:dyDescent="0.35"/>
    <row r="44403" customFormat="1" x14ac:dyDescent="0.35"/>
    <row r="44404" customFormat="1" x14ac:dyDescent="0.35"/>
    <row r="44405" customFormat="1" x14ac:dyDescent="0.35"/>
    <row r="44406" customFormat="1" x14ac:dyDescent="0.35"/>
    <row r="44407" customFormat="1" x14ac:dyDescent="0.35"/>
    <row r="44408" customFormat="1" x14ac:dyDescent="0.35"/>
    <row r="44409" customFormat="1" x14ac:dyDescent="0.35"/>
    <row r="44410" customFormat="1" x14ac:dyDescent="0.35"/>
    <row r="44411" customFormat="1" x14ac:dyDescent="0.35"/>
    <row r="44412" customFormat="1" x14ac:dyDescent="0.35"/>
    <row r="44413" customFormat="1" x14ac:dyDescent="0.35"/>
    <row r="44414" customFormat="1" x14ac:dyDescent="0.35"/>
    <row r="44415" customFormat="1" x14ac:dyDescent="0.35"/>
    <row r="44416" customFormat="1" x14ac:dyDescent="0.35"/>
    <row r="44417" customFormat="1" x14ac:dyDescent="0.35"/>
    <row r="44418" customFormat="1" x14ac:dyDescent="0.35"/>
    <row r="44419" customFormat="1" x14ac:dyDescent="0.35"/>
    <row r="44420" customFormat="1" x14ac:dyDescent="0.35"/>
    <row r="44421" customFormat="1" x14ac:dyDescent="0.35"/>
    <row r="44422" customFormat="1" x14ac:dyDescent="0.35"/>
    <row r="44423" customFormat="1" x14ac:dyDescent="0.35"/>
    <row r="44424" customFormat="1" x14ac:dyDescent="0.35"/>
    <row r="44425" customFormat="1" x14ac:dyDescent="0.35"/>
    <row r="44426" customFormat="1" x14ac:dyDescent="0.35"/>
    <row r="44427" customFormat="1" x14ac:dyDescent="0.35"/>
    <row r="44428" customFormat="1" x14ac:dyDescent="0.35"/>
    <row r="44429" customFormat="1" x14ac:dyDescent="0.35"/>
    <row r="44430" customFormat="1" x14ac:dyDescent="0.35"/>
    <row r="44431" customFormat="1" x14ac:dyDescent="0.35"/>
    <row r="44432" customFormat="1" x14ac:dyDescent="0.35"/>
    <row r="44433" customFormat="1" x14ac:dyDescent="0.35"/>
    <row r="44434" customFormat="1" x14ac:dyDescent="0.35"/>
    <row r="44435" customFormat="1" x14ac:dyDescent="0.35"/>
    <row r="44436" customFormat="1" x14ac:dyDescent="0.35"/>
    <row r="44437" customFormat="1" x14ac:dyDescent="0.35"/>
    <row r="44438" customFormat="1" x14ac:dyDescent="0.35"/>
    <row r="44439" customFormat="1" x14ac:dyDescent="0.35"/>
    <row r="44440" customFormat="1" x14ac:dyDescent="0.35"/>
    <row r="44441" customFormat="1" x14ac:dyDescent="0.35"/>
    <row r="44442" customFormat="1" x14ac:dyDescent="0.35"/>
    <row r="44443" customFormat="1" x14ac:dyDescent="0.35"/>
    <row r="44444" customFormat="1" x14ac:dyDescent="0.35"/>
    <row r="44445" customFormat="1" x14ac:dyDescent="0.35"/>
    <row r="44446" customFormat="1" x14ac:dyDescent="0.35"/>
    <row r="44447" customFormat="1" x14ac:dyDescent="0.35"/>
    <row r="44448" customFormat="1" x14ac:dyDescent="0.35"/>
    <row r="44449" customFormat="1" x14ac:dyDescent="0.35"/>
    <row r="44450" customFormat="1" x14ac:dyDescent="0.35"/>
    <row r="44451" customFormat="1" x14ac:dyDescent="0.35"/>
    <row r="44452" customFormat="1" x14ac:dyDescent="0.35"/>
    <row r="44453" customFormat="1" x14ac:dyDescent="0.35"/>
    <row r="44454" customFormat="1" x14ac:dyDescent="0.35"/>
    <row r="44455" customFormat="1" x14ac:dyDescent="0.35"/>
    <row r="44456" customFormat="1" x14ac:dyDescent="0.35"/>
    <row r="44457" customFormat="1" x14ac:dyDescent="0.35"/>
    <row r="44458" customFormat="1" x14ac:dyDescent="0.35"/>
    <row r="44459" customFormat="1" x14ac:dyDescent="0.35"/>
    <row r="44460" customFormat="1" x14ac:dyDescent="0.35"/>
    <row r="44461" customFormat="1" x14ac:dyDescent="0.35"/>
    <row r="44462" customFormat="1" x14ac:dyDescent="0.35"/>
    <row r="44463" customFormat="1" x14ac:dyDescent="0.35"/>
    <row r="44464" customFormat="1" x14ac:dyDescent="0.35"/>
    <row r="44465" customFormat="1" x14ac:dyDescent="0.35"/>
    <row r="44466" customFormat="1" x14ac:dyDescent="0.35"/>
    <row r="44467" customFormat="1" x14ac:dyDescent="0.35"/>
    <row r="44468" customFormat="1" x14ac:dyDescent="0.35"/>
    <row r="44469" customFormat="1" x14ac:dyDescent="0.35"/>
    <row r="44470" customFormat="1" x14ac:dyDescent="0.35"/>
    <row r="44471" customFormat="1" x14ac:dyDescent="0.35"/>
    <row r="44472" customFormat="1" x14ac:dyDescent="0.35"/>
    <row r="44473" customFormat="1" x14ac:dyDescent="0.35"/>
    <row r="44474" customFormat="1" x14ac:dyDescent="0.35"/>
    <row r="44475" customFormat="1" x14ac:dyDescent="0.35"/>
    <row r="44476" customFormat="1" x14ac:dyDescent="0.35"/>
    <row r="44477" customFormat="1" x14ac:dyDescent="0.35"/>
    <row r="44478" customFormat="1" x14ac:dyDescent="0.35"/>
    <row r="44479" customFormat="1" x14ac:dyDescent="0.35"/>
    <row r="44480" customFormat="1" x14ac:dyDescent="0.35"/>
    <row r="44481" customFormat="1" x14ac:dyDescent="0.35"/>
    <row r="44482" customFormat="1" x14ac:dyDescent="0.35"/>
    <row r="44483" customFormat="1" x14ac:dyDescent="0.35"/>
    <row r="44484" customFormat="1" x14ac:dyDescent="0.35"/>
    <row r="44485" customFormat="1" x14ac:dyDescent="0.35"/>
    <row r="44486" customFormat="1" x14ac:dyDescent="0.35"/>
    <row r="44487" customFormat="1" x14ac:dyDescent="0.35"/>
    <row r="44488" customFormat="1" x14ac:dyDescent="0.35"/>
    <row r="44489" customFormat="1" x14ac:dyDescent="0.35"/>
    <row r="44490" customFormat="1" x14ac:dyDescent="0.35"/>
    <row r="44491" customFormat="1" x14ac:dyDescent="0.35"/>
    <row r="44492" customFormat="1" x14ac:dyDescent="0.35"/>
    <row r="44493" customFormat="1" x14ac:dyDescent="0.35"/>
    <row r="44494" customFormat="1" x14ac:dyDescent="0.35"/>
    <row r="44495" customFormat="1" x14ac:dyDescent="0.35"/>
    <row r="44496" customFormat="1" x14ac:dyDescent="0.35"/>
    <row r="44497" customFormat="1" x14ac:dyDescent="0.35"/>
    <row r="44498" customFormat="1" x14ac:dyDescent="0.35"/>
    <row r="44499" customFormat="1" x14ac:dyDescent="0.35"/>
    <row r="44500" customFormat="1" x14ac:dyDescent="0.35"/>
    <row r="44501" customFormat="1" x14ac:dyDescent="0.35"/>
    <row r="44502" customFormat="1" x14ac:dyDescent="0.35"/>
    <row r="44503" customFormat="1" x14ac:dyDescent="0.35"/>
    <row r="44504" customFormat="1" x14ac:dyDescent="0.35"/>
    <row r="44505" customFormat="1" x14ac:dyDescent="0.35"/>
    <row r="44506" customFormat="1" x14ac:dyDescent="0.35"/>
    <row r="44507" customFormat="1" x14ac:dyDescent="0.35"/>
    <row r="44508" customFormat="1" x14ac:dyDescent="0.35"/>
    <row r="44509" customFormat="1" x14ac:dyDescent="0.35"/>
    <row r="44510" customFormat="1" x14ac:dyDescent="0.35"/>
    <row r="44511" customFormat="1" x14ac:dyDescent="0.35"/>
    <row r="44512" customFormat="1" x14ac:dyDescent="0.35"/>
    <row r="44513" customFormat="1" x14ac:dyDescent="0.35"/>
    <row r="44514" customFormat="1" x14ac:dyDescent="0.35"/>
    <row r="44515" customFormat="1" x14ac:dyDescent="0.35"/>
    <row r="44516" customFormat="1" x14ac:dyDescent="0.35"/>
    <row r="44517" customFormat="1" x14ac:dyDescent="0.35"/>
    <row r="44518" customFormat="1" x14ac:dyDescent="0.35"/>
    <row r="44519" customFormat="1" x14ac:dyDescent="0.35"/>
    <row r="44520" customFormat="1" x14ac:dyDescent="0.35"/>
    <row r="44521" customFormat="1" x14ac:dyDescent="0.35"/>
    <row r="44522" customFormat="1" x14ac:dyDescent="0.35"/>
    <row r="44523" customFormat="1" x14ac:dyDescent="0.35"/>
    <row r="44524" customFormat="1" x14ac:dyDescent="0.35"/>
    <row r="44525" customFormat="1" x14ac:dyDescent="0.35"/>
    <row r="44526" customFormat="1" x14ac:dyDescent="0.35"/>
    <row r="44527" customFormat="1" x14ac:dyDescent="0.35"/>
    <row r="44528" customFormat="1" x14ac:dyDescent="0.35"/>
    <row r="44529" customFormat="1" x14ac:dyDescent="0.35"/>
    <row r="44530" customFormat="1" x14ac:dyDescent="0.35"/>
    <row r="44531" customFormat="1" x14ac:dyDescent="0.35"/>
    <row r="44532" customFormat="1" x14ac:dyDescent="0.35"/>
    <row r="44533" customFormat="1" x14ac:dyDescent="0.35"/>
    <row r="44534" customFormat="1" x14ac:dyDescent="0.35"/>
    <row r="44535" customFormat="1" x14ac:dyDescent="0.35"/>
    <row r="44536" customFormat="1" x14ac:dyDescent="0.35"/>
    <row r="44537" customFormat="1" x14ac:dyDescent="0.35"/>
    <row r="44538" customFormat="1" x14ac:dyDescent="0.35"/>
    <row r="44539" customFormat="1" x14ac:dyDescent="0.35"/>
    <row r="44540" customFormat="1" x14ac:dyDescent="0.35"/>
    <row r="44541" customFormat="1" x14ac:dyDescent="0.35"/>
    <row r="44542" customFormat="1" x14ac:dyDescent="0.35"/>
    <row r="44543" customFormat="1" x14ac:dyDescent="0.35"/>
    <row r="44544" customFormat="1" x14ac:dyDescent="0.35"/>
    <row r="44545" customFormat="1" x14ac:dyDescent="0.35"/>
    <row r="44546" customFormat="1" x14ac:dyDescent="0.35"/>
    <row r="44547" customFormat="1" x14ac:dyDescent="0.35"/>
    <row r="44548" customFormat="1" x14ac:dyDescent="0.35"/>
    <row r="44549" customFormat="1" x14ac:dyDescent="0.35"/>
    <row r="44550" customFormat="1" x14ac:dyDescent="0.35"/>
    <row r="44551" customFormat="1" x14ac:dyDescent="0.35"/>
    <row r="44552" customFormat="1" x14ac:dyDescent="0.35"/>
    <row r="44553" customFormat="1" x14ac:dyDescent="0.35"/>
    <row r="44554" customFormat="1" x14ac:dyDescent="0.35"/>
    <row r="44555" customFormat="1" x14ac:dyDescent="0.35"/>
    <row r="44556" customFormat="1" x14ac:dyDescent="0.35"/>
    <row r="44557" customFormat="1" x14ac:dyDescent="0.35"/>
    <row r="44558" customFormat="1" x14ac:dyDescent="0.35"/>
    <row r="44559" customFormat="1" x14ac:dyDescent="0.35"/>
    <row r="44560" customFormat="1" x14ac:dyDescent="0.35"/>
    <row r="44561" customFormat="1" x14ac:dyDescent="0.35"/>
    <row r="44562" customFormat="1" x14ac:dyDescent="0.35"/>
    <row r="44563" customFormat="1" x14ac:dyDescent="0.35"/>
    <row r="44564" customFormat="1" x14ac:dyDescent="0.35"/>
    <row r="44565" customFormat="1" x14ac:dyDescent="0.35"/>
    <row r="44566" customFormat="1" x14ac:dyDescent="0.35"/>
    <row r="44567" customFormat="1" x14ac:dyDescent="0.35"/>
    <row r="44568" customFormat="1" x14ac:dyDescent="0.35"/>
    <row r="44569" customFormat="1" x14ac:dyDescent="0.35"/>
    <row r="44570" customFormat="1" x14ac:dyDescent="0.35"/>
    <row r="44571" customFormat="1" x14ac:dyDescent="0.35"/>
    <row r="44572" customFormat="1" x14ac:dyDescent="0.35"/>
    <row r="44573" customFormat="1" x14ac:dyDescent="0.35"/>
    <row r="44574" customFormat="1" x14ac:dyDescent="0.35"/>
    <row r="44575" customFormat="1" x14ac:dyDescent="0.35"/>
    <row r="44576" customFormat="1" x14ac:dyDescent="0.35"/>
    <row r="44577" customFormat="1" x14ac:dyDescent="0.35"/>
    <row r="44578" customFormat="1" x14ac:dyDescent="0.35"/>
    <row r="44579" customFormat="1" x14ac:dyDescent="0.35"/>
    <row r="44580" customFormat="1" x14ac:dyDescent="0.35"/>
    <row r="44581" customFormat="1" x14ac:dyDescent="0.35"/>
    <row r="44582" customFormat="1" x14ac:dyDescent="0.35"/>
    <row r="44583" customFormat="1" x14ac:dyDescent="0.35"/>
    <row r="44584" customFormat="1" x14ac:dyDescent="0.35"/>
    <row r="44585" customFormat="1" x14ac:dyDescent="0.35"/>
    <row r="44586" customFormat="1" x14ac:dyDescent="0.35"/>
    <row r="44587" customFormat="1" x14ac:dyDescent="0.35"/>
    <row r="44588" customFormat="1" x14ac:dyDescent="0.35"/>
    <row r="44589" customFormat="1" x14ac:dyDescent="0.35"/>
    <row r="44590" customFormat="1" x14ac:dyDescent="0.35"/>
    <row r="44591" customFormat="1" x14ac:dyDescent="0.35"/>
    <row r="44592" customFormat="1" x14ac:dyDescent="0.35"/>
    <row r="44593" customFormat="1" x14ac:dyDescent="0.35"/>
    <row r="44594" customFormat="1" x14ac:dyDescent="0.35"/>
    <row r="44595" customFormat="1" x14ac:dyDescent="0.35"/>
    <row r="44596" customFormat="1" x14ac:dyDescent="0.35"/>
    <row r="44597" customFormat="1" x14ac:dyDescent="0.35"/>
    <row r="44598" customFormat="1" x14ac:dyDescent="0.35"/>
    <row r="44599" customFormat="1" x14ac:dyDescent="0.35"/>
    <row r="44600" customFormat="1" x14ac:dyDescent="0.35"/>
    <row r="44601" customFormat="1" x14ac:dyDescent="0.35"/>
    <row r="44602" customFormat="1" x14ac:dyDescent="0.35"/>
    <row r="44603" customFormat="1" x14ac:dyDescent="0.35"/>
    <row r="44604" customFormat="1" x14ac:dyDescent="0.35"/>
    <row r="44605" customFormat="1" x14ac:dyDescent="0.35"/>
    <row r="44606" customFormat="1" x14ac:dyDescent="0.35"/>
    <row r="44607" customFormat="1" x14ac:dyDescent="0.35"/>
    <row r="44608" customFormat="1" x14ac:dyDescent="0.35"/>
    <row r="44609" customFormat="1" x14ac:dyDescent="0.35"/>
    <row r="44610" customFormat="1" x14ac:dyDescent="0.35"/>
    <row r="44611" customFormat="1" x14ac:dyDescent="0.35"/>
    <row r="44612" customFormat="1" x14ac:dyDescent="0.35"/>
    <row r="44613" customFormat="1" x14ac:dyDescent="0.35"/>
    <row r="44614" customFormat="1" x14ac:dyDescent="0.35"/>
    <row r="44615" customFormat="1" x14ac:dyDescent="0.35"/>
    <row r="44616" customFormat="1" x14ac:dyDescent="0.35"/>
    <row r="44617" customFormat="1" x14ac:dyDescent="0.35"/>
    <row r="44618" customFormat="1" x14ac:dyDescent="0.35"/>
    <row r="44619" customFormat="1" x14ac:dyDescent="0.35"/>
    <row r="44620" customFormat="1" x14ac:dyDescent="0.35"/>
    <row r="44621" customFormat="1" x14ac:dyDescent="0.35"/>
    <row r="44622" customFormat="1" x14ac:dyDescent="0.35"/>
    <row r="44623" customFormat="1" x14ac:dyDescent="0.35"/>
    <row r="44624" customFormat="1" x14ac:dyDescent="0.35"/>
    <row r="44625" customFormat="1" x14ac:dyDescent="0.35"/>
    <row r="44626" customFormat="1" x14ac:dyDescent="0.35"/>
    <row r="44627" customFormat="1" x14ac:dyDescent="0.35"/>
    <row r="44628" customFormat="1" x14ac:dyDescent="0.35"/>
    <row r="44629" customFormat="1" x14ac:dyDescent="0.35"/>
    <row r="44630" customFormat="1" x14ac:dyDescent="0.35"/>
    <row r="44631" customFormat="1" x14ac:dyDescent="0.35"/>
    <row r="44632" customFormat="1" x14ac:dyDescent="0.35"/>
    <row r="44633" customFormat="1" x14ac:dyDescent="0.35"/>
    <row r="44634" customFormat="1" x14ac:dyDescent="0.35"/>
    <row r="44635" customFormat="1" x14ac:dyDescent="0.35"/>
    <row r="44636" customFormat="1" x14ac:dyDescent="0.35"/>
    <row r="44637" customFormat="1" x14ac:dyDescent="0.35"/>
    <row r="44638" customFormat="1" x14ac:dyDescent="0.35"/>
    <row r="44639" customFormat="1" x14ac:dyDescent="0.35"/>
    <row r="44640" customFormat="1" x14ac:dyDescent="0.35"/>
    <row r="44641" customFormat="1" x14ac:dyDescent="0.35"/>
    <row r="44642" customFormat="1" x14ac:dyDescent="0.35"/>
    <row r="44643" customFormat="1" x14ac:dyDescent="0.35"/>
    <row r="44644" customFormat="1" x14ac:dyDescent="0.35"/>
    <row r="44645" customFormat="1" x14ac:dyDescent="0.35"/>
    <row r="44646" customFormat="1" x14ac:dyDescent="0.35"/>
    <row r="44647" customFormat="1" x14ac:dyDescent="0.35"/>
    <row r="44648" customFormat="1" x14ac:dyDescent="0.35"/>
    <row r="44649" customFormat="1" x14ac:dyDescent="0.35"/>
    <row r="44650" customFormat="1" x14ac:dyDescent="0.35"/>
    <row r="44651" customFormat="1" x14ac:dyDescent="0.35"/>
    <row r="44652" customFormat="1" x14ac:dyDescent="0.35"/>
    <row r="44653" customFormat="1" x14ac:dyDescent="0.35"/>
    <row r="44654" customFormat="1" x14ac:dyDescent="0.35"/>
    <row r="44655" customFormat="1" x14ac:dyDescent="0.35"/>
    <row r="44656" customFormat="1" x14ac:dyDescent="0.35"/>
    <row r="44657" customFormat="1" x14ac:dyDescent="0.35"/>
    <row r="44658" customFormat="1" x14ac:dyDescent="0.35"/>
    <row r="44659" customFormat="1" x14ac:dyDescent="0.35"/>
    <row r="44660" customFormat="1" x14ac:dyDescent="0.35"/>
    <row r="44661" customFormat="1" x14ac:dyDescent="0.35"/>
    <row r="44662" customFormat="1" x14ac:dyDescent="0.35"/>
    <row r="44663" customFormat="1" x14ac:dyDescent="0.35"/>
    <row r="44664" customFormat="1" x14ac:dyDescent="0.35"/>
    <row r="44665" customFormat="1" x14ac:dyDescent="0.35"/>
    <row r="44666" customFormat="1" x14ac:dyDescent="0.35"/>
    <row r="44667" customFormat="1" x14ac:dyDescent="0.35"/>
    <row r="44668" customFormat="1" x14ac:dyDescent="0.35"/>
    <row r="44669" customFormat="1" x14ac:dyDescent="0.35"/>
    <row r="44670" customFormat="1" x14ac:dyDescent="0.35"/>
    <row r="44671" customFormat="1" x14ac:dyDescent="0.35"/>
    <row r="44672" customFormat="1" x14ac:dyDescent="0.35"/>
    <row r="44673" customFormat="1" x14ac:dyDescent="0.35"/>
    <row r="44674" customFormat="1" x14ac:dyDescent="0.35"/>
    <row r="44675" customFormat="1" x14ac:dyDescent="0.35"/>
    <row r="44676" customFormat="1" x14ac:dyDescent="0.35"/>
    <row r="44677" customFormat="1" x14ac:dyDescent="0.35"/>
    <row r="44678" customFormat="1" x14ac:dyDescent="0.35"/>
    <row r="44679" customFormat="1" x14ac:dyDescent="0.35"/>
    <row r="44680" customFormat="1" x14ac:dyDescent="0.35"/>
    <row r="44681" customFormat="1" x14ac:dyDescent="0.35"/>
    <row r="44682" customFormat="1" x14ac:dyDescent="0.35"/>
    <row r="44683" customFormat="1" x14ac:dyDescent="0.35"/>
    <row r="44684" customFormat="1" x14ac:dyDescent="0.35"/>
    <row r="44685" customFormat="1" x14ac:dyDescent="0.35"/>
    <row r="44686" customFormat="1" x14ac:dyDescent="0.35"/>
    <row r="44687" customFormat="1" x14ac:dyDescent="0.35"/>
    <row r="44688" customFormat="1" x14ac:dyDescent="0.35"/>
    <row r="44689" customFormat="1" x14ac:dyDescent="0.35"/>
    <row r="44690" customFormat="1" x14ac:dyDescent="0.35"/>
    <row r="44691" customFormat="1" x14ac:dyDescent="0.35"/>
    <row r="44692" customFormat="1" x14ac:dyDescent="0.35"/>
    <row r="44693" customFormat="1" x14ac:dyDescent="0.35"/>
    <row r="44694" customFormat="1" x14ac:dyDescent="0.35"/>
    <row r="44695" customFormat="1" x14ac:dyDescent="0.35"/>
    <row r="44696" customFormat="1" x14ac:dyDescent="0.35"/>
    <row r="44697" customFormat="1" x14ac:dyDescent="0.35"/>
    <row r="44698" customFormat="1" x14ac:dyDescent="0.35"/>
    <row r="44699" customFormat="1" x14ac:dyDescent="0.35"/>
    <row r="44700" customFormat="1" x14ac:dyDescent="0.35"/>
    <row r="44701" customFormat="1" x14ac:dyDescent="0.35"/>
    <row r="44702" customFormat="1" x14ac:dyDescent="0.35"/>
    <row r="44703" customFormat="1" x14ac:dyDescent="0.35"/>
    <row r="44704" customFormat="1" x14ac:dyDescent="0.35"/>
    <row r="44705" customFormat="1" x14ac:dyDescent="0.35"/>
    <row r="44706" customFormat="1" x14ac:dyDescent="0.35"/>
    <row r="44707" customFormat="1" x14ac:dyDescent="0.35"/>
    <row r="44708" customFormat="1" x14ac:dyDescent="0.35"/>
    <row r="44709" customFormat="1" x14ac:dyDescent="0.35"/>
    <row r="44710" customFormat="1" x14ac:dyDescent="0.35"/>
    <row r="44711" customFormat="1" x14ac:dyDescent="0.35"/>
    <row r="44712" customFormat="1" x14ac:dyDescent="0.35"/>
    <row r="44713" customFormat="1" x14ac:dyDescent="0.35"/>
    <row r="44714" customFormat="1" x14ac:dyDescent="0.35"/>
    <row r="44715" customFormat="1" x14ac:dyDescent="0.35"/>
    <row r="44716" customFormat="1" x14ac:dyDescent="0.35"/>
    <row r="44717" customFormat="1" x14ac:dyDescent="0.35"/>
    <row r="44718" customFormat="1" x14ac:dyDescent="0.35"/>
    <row r="44719" customFormat="1" x14ac:dyDescent="0.35"/>
    <row r="44720" customFormat="1" x14ac:dyDescent="0.35"/>
    <row r="44721" customFormat="1" x14ac:dyDescent="0.35"/>
    <row r="44722" customFormat="1" x14ac:dyDescent="0.35"/>
    <row r="44723" customFormat="1" x14ac:dyDescent="0.35"/>
    <row r="44724" customFormat="1" x14ac:dyDescent="0.35"/>
    <row r="44725" customFormat="1" x14ac:dyDescent="0.35"/>
    <row r="44726" customFormat="1" x14ac:dyDescent="0.35"/>
    <row r="44727" customFormat="1" x14ac:dyDescent="0.35"/>
    <row r="44728" customFormat="1" x14ac:dyDescent="0.35"/>
    <row r="44729" customFormat="1" x14ac:dyDescent="0.35"/>
    <row r="44730" customFormat="1" x14ac:dyDescent="0.35"/>
    <row r="44731" customFormat="1" x14ac:dyDescent="0.35"/>
    <row r="44732" customFormat="1" x14ac:dyDescent="0.35"/>
    <row r="44733" customFormat="1" x14ac:dyDescent="0.35"/>
    <row r="44734" customFormat="1" x14ac:dyDescent="0.35"/>
    <row r="44735" customFormat="1" x14ac:dyDescent="0.35"/>
    <row r="44736" customFormat="1" x14ac:dyDescent="0.35"/>
    <row r="44737" customFormat="1" x14ac:dyDescent="0.35"/>
    <row r="44738" customFormat="1" x14ac:dyDescent="0.35"/>
    <row r="44739" customFormat="1" x14ac:dyDescent="0.35"/>
    <row r="44740" customFormat="1" x14ac:dyDescent="0.35"/>
    <row r="44741" customFormat="1" x14ac:dyDescent="0.35"/>
    <row r="44742" customFormat="1" x14ac:dyDescent="0.35"/>
    <row r="44743" customFormat="1" x14ac:dyDescent="0.35"/>
    <row r="44744" customFormat="1" x14ac:dyDescent="0.35"/>
    <row r="44745" customFormat="1" x14ac:dyDescent="0.35"/>
    <row r="44746" customFormat="1" x14ac:dyDescent="0.35"/>
    <row r="44747" customFormat="1" x14ac:dyDescent="0.35"/>
    <row r="44748" customFormat="1" x14ac:dyDescent="0.35"/>
    <row r="44749" customFormat="1" x14ac:dyDescent="0.35"/>
    <row r="44750" customFormat="1" x14ac:dyDescent="0.35"/>
    <row r="44751" customFormat="1" x14ac:dyDescent="0.35"/>
    <row r="44752" customFormat="1" x14ac:dyDescent="0.35"/>
    <row r="44753" customFormat="1" x14ac:dyDescent="0.35"/>
    <row r="44754" customFormat="1" x14ac:dyDescent="0.35"/>
    <row r="44755" customFormat="1" x14ac:dyDescent="0.35"/>
    <row r="44756" customFormat="1" x14ac:dyDescent="0.35"/>
    <row r="44757" customFormat="1" x14ac:dyDescent="0.35"/>
    <row r="44758" customFormat="1" x14ac:dyDescent="0.35"/>
    <row r="44759" customFormat="1" x14ac:dyDescent="0.35"/>
    <row r="44760" customFormat="1" x14ac:dyDescent="0.35"/>
    <row r="44761" customFormat="1" x14ac:dyDescent="0.35"/>
    <row r="44762" customFormat="1" x14ac:dyDescent="0.35"/>
    <row r="44763" customFormat="1" x14ac:dyDescent="0.35"/>
    <row r="44764" customFormat="1" x14ac:dyDescent="0.35"/>
    <row r="44765" customFormat="1" x14ac:dyDescent="0.35"/>
    <row r="44766" customFormat="1" x14ac:dyDescent="0.35"/>
    <row r="44767" customFormat="1" x14ac:dyDescent="0.35"/>
    <row r="44768" customFormat="1" x14ac:dyDescent="0.35"/>
    <row r="44769" customFormat="1" x14ac:dyDescent="0.35"/>
    <row r="44770" customFormat="1" x14ac:dyDescent="0.35"/>
    <row r="44771" customFormat="1" x14ac:dyDescent="0.35"/>
    <row r="44772" customFormat="1" x14ac:dyDescent="0.35"/>
    <row r="44773" customFormat="1" x14ac:dyDescent="0.35"/>
    <row r="44774" customFormat="1" x14ac:dyDescent="0.35"/>
    <row r="44775" customFormat="1" x14ac:dyDescent="0.35"/>
    <row r="44776" customFormat="1" x14ac:dyDescent="0.35"/>
    <row r="44777" customFormat="1" x14ac:dyDescent="0.35"/>
    <row r="44778" customFormat="1" x14ac:dyDescent="0.35"/>
    <row r="44779" customFormat="1" x14ac:dyDescent="0.35"/>
    <row r="44780" customFormat="1" x14ac:dyDescent="0.35"/>
    <row r="44781" customFormat="1" x14ac:dyDescent="0.35"/>
    <row r="44782" customFormat="1" x14ac:dyDescent="0.35"/>
    <row r="44783" customFormat="1" x14ac:dyDescent="0.35"/>
    <row r="44784" customFormat="1" x14ac:dyDescent="0.35"/>
    <row r="44785" customFormat="1" x14ac:dyDescent="0.35"/>
    <row r="44786" customFormat="1" x14ac:dyDescent="0.35"/>
    <row r="44787" customFormat="1" x14ac:dyDescent="0.35"/>
    <row r="44788" customFormat="1" x14ac:dyDescent="0.35"/>
    <row r="44789" customFormat="1" x14ac:dyDescent="0.35"/>
    <row r="44790" customFormat="1" x14ac:dyDescent="0.35"/>
    <row r="44791" customFormat="1" x14ac:dyDescent="0.35"/>
    <row r="44792" customFormat="1" x14ac:dyDescent="0.35"/>
    <row r="44793" customFormat="1" x14ac:dyDescent="0.35"/>
    <row r="44794" customFormat="1" x14ac:dyDescent="0.35"/>
    <row r="44795" customFormat="1" x14ac:dyDescent="0.35"/>
    <row r="44796" customFormat="1" x14ac:dyDescent="0.35"/>
    <row r="44797" customFormat="1" x14ac:dyDescent="0.35"/>
    <row r="44798" customFormat="1" x14ac:dyDescent="0.35"/>
    <row r="44799" customFormat="1" x14ac:dyDescent="0.35"/>
    <row r="44800" customFormat="1" x14ac:dyDescent="0.35"/>
    <row r="44801" customFormat="1" x14ac:dyDescent="0.35"/>
    <row r="44802" customFormat="1" x14ac:dyDescent="0.35"/>
    <row r="44803" customFormat="1" x14ac:dyDescent="0.35"/>
    <row r="44804" customFormat="1" x14ac:dyDescent="0.35"/>
    <row r="44805" customFormat="1" x14ac:dyDescent="0.35"/>
    <row r="44806" customFormat="1" x14ac:dyDescent="0.35"/>
    <row r="44807" customFormat="1" x14ac:dyDescent="0.35"/>
    <row r="44808" customFormat="1" x14ac:dyDescent="0.35"/>
    <row r="44809" customFormat="1" x14ac:dyDescent="0.35"/>
    <row r="44810" customFormat="1" x14ac:dyDescent="0.35"/>
    <row r="44811" customFormat="1" x14ac:dyDescent="0.35"/>
    <row r="44812" customFormat="1" x14ac:dyDescent="0.35"/>
    <row r="44813" customFormat="1" x14ac:dyDescent="0.35"/>
    <row r="44814" customFormat="1" x14ac:dyDescent="0.35"/>
    <row r="44815" customFormat="1" x14ac:dyDescent="0.35"/>
    <row r="44816" customFormat="1" x14ac:dyDescent="0.35"/>
    <row r="44817" customFormat="1" x14ac:dyDescent="0.35"/>
    <row r="44818" customFormat="1" x14ac:dyDescent="0.35"/>
    <row r="44819" customFormat="1" x14ac:dyDescent="0.35"/>
    <row r="44820" customFormat="1" x14ac:dyDescent="0.35"/>
    <row r="44821" customFormat="1" x14ac:dyDescent="0.35"/>
    <row r="44822" customFormat="1" x14ac:dyDescent="0.35"/>
    <row r="44823" customFormat="1" x14ac:dyDescent="0.35"/>
    <row r="44824" customFormat="1" x14ac:dyDescent="0.35"/>
    <row r="44825" customFormat="1" x14ac:dyDescent="0.35"/>
    <row r="44826" customFormat="1" x14ac:dyDescent="0.35"/>
    <row r="44827" customFormat="1" x14ac:dyDescent="0.35"/>
    <row r="44828" customFormat="1" x14ac:dyDescent="0.35"/>
    <row r="44829" customFormat="1" x14ac:dyDescent="0.35"/>
    <row r="44830" customFormat="1" x14ac:dyDescent="0.35"/>
    <row r="44831" customFormat="1" x14ac:dyDescent="0.35"/>
    <row r="44832" customFormat="1" x14ac:dyDescent="0.35"/>
    <row r="44833" customFormat="1" x14ac:dyDescent="0.35"/>
    <row r="44834" customFormat="1" x14ac:dyDescent="0.35"/>
    <row r="44835" customFormat="1" x14ac:dyDescent="0.35"/>
    <row r="44836" customFormat="1" x14ac:dyDescent="0.35"/>
    <row r="44837" customFormat="1" x14ac:dyDescent="0.35"/>
    <row r="44838" customFormat="1" x14ac:dyDescent="0.35"/>
    <row r="44839" customFormat="1" x14ac:dyDescent="0.35"/>
    <row r="44840" customFormat="1" x14ac:dyDescent="0.35"/>
    <row r="44841" customFormat="1" x14ac:dyDescent="0.35"/>
    <row r="44842" customFormat="1" x14ac:dyDescent="0.35"/>
    <row r="44843" customFormat="1" x14ac:dyDescent="0.35"/>
    <row r="44844" customFormat="1" x14ac:dyDescent="0.35"/>
    <row r="44845" customFormat="1" x14ac:dyDescent="0.35"/>
    <row r="44846" customFormat="1" x14ac:dyDescent="0.35"/>
    <row r="44847" customFormat="1" x14ac:dyDescent="0.35"/>
    <row r="44848" customFormat="1" x14ac:dyDescent="0.35"/>
    <row r="44849" customFormat="1" x14ac:dyDescent="0.35"/>
    <row r="44850" customFormat="1" x14ac:dyDescent="0.35"/>
    <row r="44851" customFormat="1" x14ac:dyDescent="0.35"/>
    <row r="44852" customFormat="1" x14ac:dyDescent="0.35"/>
    <row r="44853" customFormat="1" x14ac:dyDescent="0.35"/>
    <row r="44854" customFormat="1" x14ac:dyDescent="0.35"/>
    <row r="44855" customFormat="1" x14ac:dyDescent="0.35"/>
    <row r="44856" customFormat="1" x14ac:dyDescent="0.35"/>
    <row r="44857" customFormat="1" x14ac:dyDescent="0.35"/>
    <row r="44858" customFormat="1" x14ac:dyDescent="0.35"/>
    <row r="44859" customFormat="1" x14ac:dyDescent="0.35"/>
    <row r="44860" customFormat="1" x14ac:dyDescent="0.35"/>
    <row r="44861" customFormat="1" x14ac:dyDescent="0.35"/>
    <row r="44862" customFormat="1" x14ac:dyDescent="0.35"/>
    <row r="44863" customFormat="1" x14ac:dyDescent="0.35"/>
    <row r="44864" customFormat="1" x14ac:dyDescent="0.35"/>
    <row r="44865" customFormat="1" x14ac:dyDescent="0.35"/>
    <row r="44866" customFormat="1" x14ac:dyDescent="0.35"/>
    <row r="44867" customFormat="1" x14ac:dyDescent="0.35"/>
    <row r="44868" customFormat="1" x14ac:dyDescent="0.35"/>
    <row r="44869" customFormat="1" x14ac:dyDescent="0.35"/>
    <row r="44870" customFormat="1" x14ac:dyDescent="0.35"/>
    <row r="44871" customFormat="1" x14ac:dyDescent="0.35"/>
    <row r="44872" customFormat="1" x14ac:dyDescent="0.35"/>
    <row r="44873" customFormat="1" x14ac:dyDescent="0.35"/>
    <row r="44874" customFormat="1" x14ac:dyDescent="0.35"/>
    <row r="44875" customFormat="1" x14ac:dyDescent="0.35"/>
    <row r="44876" customFormat="1" x14ac:dyDescent="0.35"/>
    <row r="44877" customFormat="1" x14ac:dyDescent="0.35"/>
    <row r="44878" customFormat="1" x14ac:dyDescent="0.35"/>
    <row r="44879" customFormat="1" x14ac:dyDescent="0.35"/>
    <row r="44880" customFormat="1" x14ac:dyDescent="0.35"/>
    <row r="44881" customFormat="1" x14ac:dyDescent="0.35"/>
    <row r="44882" customFormat="1" x14ac:dyDescent="0.35"/>
    <row r="44883" customFormat="1" x14ac:dyDescent="0.35"/>
    <row r="44884" customFormat="1" x14ac:dyDescent="0.35"/>
    <row r="44885" customFormat="1" x14ac:dyDescent="0.35"/>
    <row r="44886" customFormat="1" x14ac:dyDescent="0.35"/>
    <row r="44887" customFormat="1" x14ac:dyDescent="0.35"/>
    <row r="44888" customFormat="1" x14ac:dyDescent="0.35"/>
    <row r="44889" customFormat="1" x14ac:dyDescent="0.35"/>
    <row r="44890" customFormat="1" x14ac:dyDescent="0.35"/>
    <row r="44891" customFormat="1" x14ac:dyDescent="0.35"/>
    <row r="44892" customFormat="1" x14ac:dyDescent="0.35"/>
    <row r="44893" customFormat="1" x14ac:dyDescent="0.35"/>
    <row r="44894" customFormat="1" x14ac:dyDescent="0.35"/>
    <row r="44895" customFormat="1" x14ac:dyDescent="0.35"/>
    <row r="44896" customFormat="1" x14ac:dyDescent="0.35"/>
    <row r="44897" customFormat="1" x14ac:dyDescent="0.35"/>
    <row r="44898" customFormat="1" x14ac:dyDescent="0.35"/>
    <row r="44899" customFormat="1" x14ac:dyDescent="0.35"/>
    <row r="44900" customFormat="1" x14ac:dyDescent="0.35"/>
    <row r="44901" customFormat="1" x14ac:dyDescent="0.35"/>
    <row r="44902" customFormat="1" x14ac:dyDescent="0.35"/>
    <row r="44903" customFormat="1" x14ac:dyDescent="0.35"/>
    <row r="44904" customFormat="1" x14ac:dyDescent="0.35"/>
    <row r="44905" customFormat="1" x14ac:dyDescent="0.35"/>
    <row r="44906" customFormat="1" x14ac:dyDescent="0.35"/>
    <row r="44907" customFormat="1" x14ac:dyDescent="0.35"/>
    <row r="44908" customFormat="1" x14ac:dyDescent="0.35"/>
    <row r="44909" customFormat="1" x14ac:dyDescent="0.35"/>
    <row r="44910" customFormat="1" x14ac:dyDescent="0.35"/>
    <row r="44911" customFormat="1" x14ac:dyDescent="0.35"/>
    <row r="44912" customFormat="1" x14ac:dyDescent="0.35"/>
    <row r="44913" customFormat="1" x14ac:dyDescent="0.35"/>
    <row r="44914" customFormat="1" x14ac:dyDescent="0.35"/>
    <row r="44915" customFormat="1" x14ac:dyDescent="0.35"/>
    <row r="44916" customFormat="1" x14ac:dyDescent="0.35"/>
    <row r="44917" customFormat="1" x14ac:dyDescent="0.35"/>
    <row r="44918" customFormat="1" x14ac:dyDescent="0.35"/>
    <row r="44919" customFormat="1" x14ac:dyDescent="0.35"/>
    <row r="44920" customFormat="1" x14ac:dyDescent="0.35"/>
    <row r="44921" customFormat="1" x14ac:dyDescent="0.35"/>
    <row r="44922" customFormat="1" x14ac:dyDescent="0.35"/>
    <row r="44923" customFormat="1" x14ac:dyDescent="0.35"/>
    <row r="44924" customFormat="1" x14ac:dyDescent="0.35"/>
    <row r="44925" customFormat="1" x14ac:dyDescent="0.35"/>
    <row r="44926" customFormat="1" x14ac:dyDescent="0.35"/>
    <row r="44927" customFormat="1" x14ac:dyDescent="0.35"/>
    <row r="44928" customFormat="1" x14ac:dyDescent="0.35"/>
    <row r="44929" customFormat="1" x14ac:dyDescent="0.35"/>
    <row r="44930" customFormat="1" x14ac:dyDescent="0.35"/>
    <row r="44931" customFormat="1" x14ac:dyDescent="0.35"/>
    <row r="44932" customFormat="1" x14ac:dyDescent="0.35"/>
    <row r="44933" customFormat="1" x14ac:dyDescent="0.35"/>
    <row r="44934" customFormat="1" x14ac:dyDescent="0.35"/>
    <row r="44935" customFormat="1" x14ac:dyDescent="0.35"/>
    <row r="44936" customFormat="1" x14ac:dyDescent="0.35"/>
    <row r="44937" customFormat="1" x14ac:dyDescent="0.35"/>
    <row r="44938" customFormat="1" x14ac:dyDescent="0.35"/>
    <row r="44939" customFormat="1" x14ac:dyDescent="0.35"/>
    <row r="44940" customFormat="1" x14ac:dyDescent="0.35"/>
    <row r="44941" customFormat="1" x14ac:dyDescent="0.35"/>
    <row r="44942" customFormat="1" x14ac:dyDescent="0.35"/>
    <row r="44943" customFormat="1" x14ac:dyDescent="0.35"/>
    <row r="44944" customFormat="1" x14ac:dyDescent="0.35"/>
    <row r="44945" customFormat="1" x14ac:dyDescent="0.35"/>
    <row r="44946" customFormat="1" x14ac:dyDescent="0.35"/>
    <row r="44947" customFormat="1" x14ac:dyDescent="0.35"/>
    <row r="44948" customFormat="1" x14ac:dyDescent="0.35"/>
    <row r="44949" customFormat="1" x14ac:dyDescent="0.35"/>
    <row r="44950" customFormat="1" x14ac:dyDescent="0.35"/>
    <row r="44951" customFormat="1" x14ac:dyDescent="0.35"/>
    <row r="44952" customFormat="1" x14ac:dyDescent="0.35"/>
    <row r="44953" customFormat="1" x14ac:dyDescent="0.35"/>
    <row r="44954" customFormat="1" x14ac:dyDescent="0.35"/>
    <row r="44955" customFormat="1" x14ac:dyDescent="0.35"/>
    <row r="44956" customFormat="1" x14ac:dyDescent="0.35"/>
    <row r="44957" customFormat="1" x14ac:dyDescent="0.35"/>
    <row r="44958" customFormat="1" x14ac:dyDescent="0.35"/>
    <row r="44959" customFormat="1" x14ac:dyDescent="0.35"/>
    <row r="44960" customFormat="1" x14ac:dyDescent="0.35"/>
    <row r="44961" customFormat="1" x14ac:dyDescent="0.35"/>
    <row r="44962" customFormat="1" x14ac:dyDescent="0.35"/>
    <row r="44963" customFormat="1" x14ac:dyDescent="0.35"/>
    <row r="44964" customFormat="1" x14ac:dyDescent="0.35"/>
    <row r="44965" customFormat="1" x14ac:dyDescent="0.35"/>
    <row r="44966" customFormat="1" x14ac:dyDescent="0.35"/>
    <row r="44967" customFormat="1" x14ac:dyDescent="0.35"/>
    <row r="44968" customFormat="1" x14ac:dyDescent="0.35"/>
    <row r="44969" customFormat="1" x14ac:dyDescent="0.35"/>
    <row r="44970" customFormat="1" x14ac:dyDescent="0.35"/>
    <row r="44971" customFormat="1" x14ac:dyDescent="0.35"/>
    <row r="44972" customFormat="1" x14ac:dyDescent="0.35"/>
    <row r="44973" customFormat="1" x14ac:dyDescent="0.35"/>
    <row r="44974" customFormat="1" x14ac:dyDescent="0.35"/>
    <row r="44975" customFormat="1" x14ac:dyDescent="0.35"/>
    <row r="44976" customFormat="1" x14ac:dyDescent="0.35"/>
    <row r="44977" customFormat="1" x14ac:dyDescent="0.35"/>
    <row r="44978" customFormat="1" x14ac:dyDescent="0.35"/>
    <row r="44979" customFormat="1" x14ac:dyDescent="0.35"/>
    <row r="44980" customFormat="1" x14ac:dyDescent="0.35"/>
    <row r="44981" customFormat="1" x14ac:dyDescent="0.35"/>
    <row r="44982" customFormat="1" x14ac:dyDescent="0.35"/>
    <row r="44983" customFormat="1" x14ac:dyDescent="0.35"/>
    <row r="44984" customFormat="1" x14ac:dyDescent="0.35"/>
    <row r="44985" customFormat="1" x14ac:dyDescent="0.35"/>
    <row r="44986" customFormat="1" x14ac:dyDescent="0.35"/>
    <row r="44987" customFormat="1" x14ac:dyDescent="0.35"/>
    <row r="44988" customFormat="1" x14ac:dyDescent="0.35"/>
    <row r="44989" customFormat="1" x14ac:dyDescent="0.35"/>
    <row r="44990" customFormat="1" x14ac:dyDescent="0.35"/>
    <row r="44991" customFormat="1" x14ac:dyDescent="0.35"/>
    <row r="44992" customFormat="1" x14ac:dyDescent="0.35"/>
    <row r="44993" customFormat="1" x14ac:dyDescent="0.35"/>
    <row r="44994" customFormat="1" x14ac:dyDescent="0.35"/>
    <row r="44995" customFormat="1" x14ac:dyDescent="0.35"/>
    <row r="44996" customFormat="1" x14ac:dyDescent="0.35"/>
    <row r="44997" customFormat="1" x14ac:dyDescent="0.35"/>
    <row r="44998" customFormat="1" x14ac:dyDescent="0.35"/>
    <row r="44999" customFormat="1" x14ac:dyDescent="0.35"/>
    <row r="45000" customFormat="1" x14ac:dyDescent="0.35"/>
    <row r="45001" customFormat="1" x14ac:dyDescent="0.35"/>
    <row r="45002" customFormat="1" x14ac:dyDescent="0.35"/>
    <row r="45003" customFormat="1" x14ac:dyDescent="0.35"/>
    <row r="45004" customFormat="1" x14ac:dyDescent="0.35"/>
    <row r="45005" customFormat="1" x14ac:dyDescent="0.35"/>
    <row r="45006" customFormat="1" x14ac:dyDescent="0.35"/>
    <row r="45007" customFormat="1" x14ac:dyDescent="0.35"/>
    <row r="45008" customFormat="1" x14ac:dyDescent="0.35"/>
    <row r="45009" customFormat="1" x14ac:dyDescent="0.35"/>
    <row r="45010" customFormat="1" x14ac:dyDescent="0.35"/>
    <row r="45011" customFormat="1" x14ac:dyDescent="0.35"/>
    <row r="45012" customFormat="1" x14ac:dyDescent="0.35"/>
    <row r="45013" customFormat="1" x14ac:dyDescent="0.35"/>
    <row r="45014" customFormat="1" x14ac:dyDescent="0.35"/>
    <row r="45015" customFormat="1" x14ac:dyDescent="0.35"/>
    <row r="45016" customFormat="1" x14ac:dyDescent="0.35"/>
    <row r="45017" customFormat="1" x14ac:dyDescent="0.35"/>
    <row r="45018" customFormat="1" x14ac:dyDescent="0.35"/>
    <row r="45019" customFormat="1" x14ac:dyDescent="0.35"/>
    <row r="45020" customFormat="1" x14ac:dyDescent="0.35"/>
    <row r="45021" customFormat="1" x14ac:dyDescent="0.35"/>
    <row r="45022" customFormat="1" x14ac:dyDescent="0.35"/>
    <row r="45023" customFormat="1" x14ac:dyDescent="0.35"/>
    <row r="45024" customFormat="1" x14ac:dyDescent="0.35"/>
    <row r="45025" customFormat="1" x14ac:dyDescent="0.35"/>
    <row r="45026" customFormat="1" x14ac:dyDescent="0.35"/>
    <row r="45027" customFormat="1" x14ac:dyDescent="0.35"/>
    <row r="45028" customFormat="1" x14ac:dyDescent="0.35"/>
    <row r="45029" customFormat="1" x14ac:dyDescent="0.35"/>
    <row r="45030" customFormat="1" x14ac:dyDescent="0.35"/>
    <row r="45031" customFormat="1" x14ac:dyDescent="0.35"/>
    <row r="45032" customFormat="1" x14ac:dyDescent="0.35"/>
    <row r="45033" customFormat="1" x14ac:dyDescent="0.35"/>
    <row r="45034" customFormat="1" x14ac:dyDescent="0.35"/>
    <row r="45035" customFormat="1" x14ac:dyDescent="0.35"/>
    <row r="45036" customFormat="1" x14ac:dyDescent="0.35"/>
    <row r="45037" customFormat="1" x14ac:dyDescent="0.35"/>
    <row r="45038" customFormat="1" x14ac:dyDescent="0.35"/>
    <row r="45039" customFormat="1" x14ac:dyDescent="0.35"/>
    <row r="45040" customFormat="1" x14ac:dyDescent="0.35"/>
    <row r="45041" customFormat="1" x14ac:dyDescent="0.35"/>
    <row r="45042" customFormat="1" x14ac:dyDescent="0.35"/>
    <row r="45043" customFormat="1" x14ac:dyDescent="0.35"/>
    <row r="45044" customFormat="1" x14ac:dyDescent="0.35"/>
    <row r="45045" customFormat="1" x14ac:dyDescent="0.35"/>
    <row r="45046" customFormat="1" x14ac:dyDescent="0.35"/>
    <row r="45047" customFormat="1" x14ac:dyDescent="0.35"/>
    <row r="45048" customFormat="1" x14ac:dyDescent="0.35"/>
    <row r="45049" customFormat="1" x14ac:dyDescent="0.35"/>
    <row r="45050" customFormat="1" x14ac:dyDescent="0.35"/>
    <row r="45051" customFormat="1" x14ac:dyDescent="0.35"/>
    <row r="45052" customFormat="1" x14ac:dyDescent="0.35"/>
    <row r="45053" customFormat="1" x14ac:dyDescent="0.35"/>
    <row r="45054" customFormat="1" x14ac:dyDescent="0.35"/>
    <row r="45055" customFormat="1" x14ac:dyDescent="0.35"/>
    <row r="45056" customFormat="1" x14ac:dyDescent="0.35"/>
    <row r="45057" customFormat="1" x14ac:dyDescent="0.35"/>
    <row r="45058" customFormat="1" x14ac:dyDescent="0.35"/>
    <row r="45059" customFormat="1" x14ac:dyDescent="0.35"/>
    <row r="45060" customFormat="1" x14ac:dyDescent="0.35"/>
    <row r="45061" customFormat="1" x14ac:dyDescent="0.35"/>
    <row r="45062" customFormat="1" x14ac:dyDescent="0.35"/>
    <row r="45063" customFormat="1" x14ac:dyDescent="0.35"/>
    <row r="45064" customFormat="1" x14ac:dyDescent="0.35"/>
    <row r="45065" customFormat="1" x14ac:dyDescent="0.35"/>
    <row r="45066" customFormat="1" x14ac:dyDescent="0.35"/>
    <row r="45067" customFormat="1" x14ac:dyDescent="0.35"/>
    <row r="45068" customFormat="1" x14ac:dyDescent="0.35"/>
    <row r="45069" customFormat="1" x14ac:dyDescent="0.35"/>
    <row r="45070" customFormat="1" x14ac:dyDescent="0.35"/>
    <row r="45071" customFormat="1" x14ac:dyDescent="0.35"/>
    <row r="45072" customFormat="1" x14ac:dyDescent="0.35"/>
    <row r="45073" customFormat="1" x14ac:dyDescent="0.35"/>
    <row r="45074" customFormat="1" x14ac:dyDescent="0.35"/>
    <row r="45075" customFormat="1" x14ac:dyDescent="0.35"/>
    <row r="45076" customFormat="1" x14ac:dyDescent="0.35"/>
    <row r="45077" customFormat="1" x14ac:dyDescent="0.35"/>
    <row r="45078" customFormat="1" x14ac:dyDescent="0.35"/>
    <row r="45079" customFormat="1" x14ac:dyDescent="0.35"/>
    <row r="45080" customFormat="1" x14ac:dyDescent="0.35"/>
    <row r="45081" customFormat="1" x14ac:dyDescent="0.35"/>
    <row r="45082" customFormat="1" x14ac:dyDescent="0.35"/>
    <row r="45083" customFormat="1" x14ac:dyDescent="0.35"/>
    <row r="45084" customFormat="1" x14ac:dyDescent="0.35"/>
    <row r="45085" customFormat="1" x14ac:dyDescent="0.35"/>
    <row r="45086" customFormat="1" x14ac:dyDescent="0.35"/>
    <row r="45087" customFormat="1" x14ac:dyDescent="0.35"/>
    <row r="45088" customFormat="1" x14ac:dyDescent="0.35"/>
    <row r="45089" customFormat="1" x14ac:dyDescent="0.35"/>
    <row r="45090" customFormat="1" x14ac:dyDescent="0.35"/>
    <row r="45091" customFormat="1" x14ac:dyDescent="0.35"/>
    <row r="45092" customFormat="1" x14ac:dyDescent="0.35"/>
    <row r="45093" customFormat="1" x14ac:dyDescent="0.35"/>
    <row r="45094" customFormat="1" x14ac:dyDescent="0.35"/>
    <row r="45095" customFormat="1" x14ac:dyDescent="0.35"/>
    <row r="45096" customFormat="1" x14ac:dyDescent="0.35"/>
    <row r="45097" customFormat="1" x14ac:dyDescent="0.35"/>
    <row r="45098" customFormat="1" x14ac:dyDescent="0.35"/>
    <row r="45099" customFormat="1" x14ac:dyDescent="0.35"/>
    <row r="45100" customFormat="1" x14ac:dyDescent="0.35"/>
    <row r="45101" customFormat="1" x14ac:dyDescent="0.35"/>
    <row r="45102" customFormat="1" x14ac:dyDescent="0.35"/>
    <row r="45103" customFormat="1" x14ac:dyDescent="0.35"/>
    <row r="45104" customFormat="1" x14ac:dyDescent="0.35"/>
    <row r="45105" customFormat="1" x14ac:dyDescent="0.35"/>
    <row r="45106" customFormat="1" x14ac:dyDescent="0.35"/>
    <row r="45107" customFormat="1" x14ac:dyDescent="0.35"/>
    <row r="45108" customFormat="1" x14ac:dyDescent="0.35"/>
    <row r="45109" customFormat="1" x14ac:dyDescent="0.35"/>
    <row r="45110" customFormat="1" x14ac:dyDescent="0.35"/>
    <row r="45111" customFormat="1" x14ac:dyDescent="0.35"/>
    <row r="45112" customFormat="1" x14ac:dyDescent="0.35"/>
    <row r="45113" customFormat="1" x14ac:dyDescent="0.35"/>
    <row r="45114" customFormat="1" x14ac:dyDescent="0.35"/>
    <row r="45115" customFormat="1" x14ac:dyDescent="0.35"/>
    <row r="45116" customFormat="1" x14ac:dyDescent="0.35"/>
    <row r="45117" customFormat="1" x14ac:dyDescent="0.35"/>
    <row r="45118" customFormat="1" x14ac:dyDescent="0.35"/>
    <row r="45119" customFormat="1" x14ac:dyDescent="0.35"/>
    <row r="45120" customFormat="1" x14ac:dyDescent="0.35"/>
    <row r="45121" customFormat="1" x14ac:dyDescent="0.35"/>
    <row r="45122" customFormat="1" x14ac:dyDescent="0.35"/>
    <row r="45123" customFormat="1" x14ac:dyDescent="0.35"/>
    <row r="45124" customFormat="1" x14ac:dyDescent="0.35"/>
    <row r="45125" customFormat="1" x14ac:dyDescent="0.35"/>
    <row r="45126" customFormat="1" x14ac:dyDescent="0.35"/>
    <row r="45127" customFormat="1" x14ac:dyDescent="0.35"/>
    <row r="45128" customFormat="1" x14ac:dyDescent="0.35"/>
    <row r="45129" customFormat="1" x14ac:dyDescent="0.35"/>
    <row r="45130" customFormat="1" x14ac:dyDescent="0.35"/>
    <row r="45131" customFormat="1" x14ac:dyDescent="0.35"/>
    <row r="45132" customFormat="1" x14ac:dyDescent="0.35"/>
    <row r="45133" customFormat="1" x14ac:dyDescent="0.35"/>
    <row r="45134" customFormat="1" x14ac:dyDescent="0.35"/>
    <row r="45135" customFormat="1" x14ac:dyDescent="0.35"/>
    <row r="45136" customFormat="1" x14ac:dyDescent="0.35"/>
    <row r="45137" customFormat="1" x14ac:dyDescent="0.35"/>
    <row r="45138" customFormat="1" x14ac:dyDescent="0.35"/>
    <row r="45139" customFormat="1" x14ac:dyDescent="0.35"/>
    <row r="45140" customFormat="1" x14ac:dyDescent="0.35"/>
    <row r="45141" customFormat="1" x14ac:dyDescent="0.35"/>
    <row r="45142" customFormat="1" x14ac:dyDescent="0.35"/>
    <row r="45143" customFormat="1" x14ac:dyDescent="0.35"/>
    <row r="45144" customFormat="1" x14ac:dyDescent="0.35"/>
    <row r="45145" customFormat="1" x14ac:dyDescent="0.35"/>
    <row r="45146" customFormat="1" x14ac:dyDescent="0.35"/>
    <row r="45147" customFormat="1" x14ac:dyDescent="0.35"/>
    <row r="45148" customFormat="1" x14ac:dyDescent="0.35"/>
    <row r="45149" customFormat="1" x14ac:dyDescent="0.35"/>
    <row r="45150" customFormat="1" x14ac:dyDescent="0.35"/>
    <row r="45151" customFormat="1" x14ac:dyDescent="0.35"/>
    <row r="45152" customFormat="1" x14ac:dyDescent="0.35"/>
    <row r="45153" customFormat="1" x14ac:dyDescent="0.35"/>
    <row r="45154" customFormat="1" x14ac:dyDescent="0.35"/>
    <row r="45155" customFormat="1" x14ac:dyDescent="0.35"/>
    <row r="45156" customFormat="1" x14ac:dyDescent="0.35"/>
    <row r="45157" customFormat="1" x14ac:dyDescent="0.35"/>
    <row r="45158" customFormat="1" x14ac:dyDescent="0.35"/>
    <row r="45159" customFormat="1" x14ac:dyDescent="0.35"/>
    <row r="45160" customFormat="1" x14ac:dyDescent="0.35"/>
    <row r="45161" customFormat="1" x14ac:dyDescent="0.35"/>
    <row r="45162" customFormat="1" x14ac:dyDescent="0.35"/>
    <row r="45163" customFormat="1" x14ac:dyDescent="0.35"/>
    <row r="45164" customFormat="1" x14ac:dyDescent="0.35"/>
    <row r="45165" customFormat="1" x14ac:dyDescent="0.35"/>
    <row r="45166" customFormat="1" x14ac:dyDescent="0.35"/>
    <row r="45167" customFormat="1" x14ac:dyDescent="0.35"/>
    <row r="45168" customFormat="1" x14ac:dyDescent="0.35"/>
    <row r="45169" customFormat="1" x14ac:dyDescent="0.35"/>
    <row r="45170" customFormat="1" x14ac:dyDescent="0.35"/>
    <row r="45171" customFormat="1" x14ac:dyDescent="0.35"/>
    <row r="45172" customFormat="1" x14ac:dyDescent="0.35"/>
    <row r="45173" customFormat="1" x14ac:dyDescent="0.35"/>
    <row r="45174" customFormat="1" x14ac:dyDescent="0.35"/>
    <row r="45175" customFormat="1" x14ac:dyDescent="0.35"/>
    <row r="45176" customFormat="1" x14ac:dyDescent="0.35"/>
    <row r="45177" customFormat="1" x14ac:dyDescent="0.35"/>
    <row r="45178" customFormat="1" x14ac:dyDescent="0.35"/>
    <row r="45179" customFormat="1" x14ac:dyDescent="0.35"/>
    <row r="45180" customFormat="1" x14ac:dyDescent="0.35"/>
    <row r="45181" customFormat="1" x14ac:dyDescent="0.35"/>
    <row r="45182" customFormat="1" x14ac:dyDescent="0.35"/>
    <row r="45183" customFormat="1" x14ac:dyDescent="0.35"/>
    <row r="45184" customFormat="1" x14ac:dyDescent="0.35"/>
    <row r="45185" customFormat="1" x14ac:dyDescent="0.35"/>
    <row r="45186" customFormat="1" x14ac:dyDescent="0.35"/>
    <row r="45187" customFormat="1" x14ac:dyDescent="0.35"/>
    <row r="45188" customFormat="1" x14ac:dyDescent="0.35"/>
    <row r="45189" customFormat="1" x14ac:dyDescent="0.35"/>
    <row r="45190" customFormat="1" x14ac:dyDescent="0.35"/>
    <row r="45191" customFormat="1" x14ac:dyDescent="0.35"/>
    <row r="45192" customFormat="1" x14ac:dyDescent="0.35"/>
    <row r="45193" customFormat="1" x14ac:dyDescent="0.35"/>
    <row r="45194" customFormat="1" x14ac:dyDescent="0.35"/>
    <row r="45195" customFormat="1" x14ac:dyDescent="0.35"/>
    <row r="45196" customFormat="1" x14ac:dyDescent="0.35"/>
    <row r="45197" customFormat="1" x14ac:dyDescent="0.35"/>
    <row r="45198" customFormat="1" x14ac:dyDescent="0.35"/>
    <row r="45199" customFormat="1" x14ac:dyDescent="0.35"/>
    <row r="45200" customFormat="1" x14ac:dyDescent="0.35"/>
    <row r="45201" customFormat="1" x14ac:dyDescent="0.35"/>
    <row r="45202" customFormat="1" x14ac:dyDescent="0.35"/>
    <row r="45203" customFormat="1" x14ac:dyDescent="0.35"/>
    <row r="45204" customFormat="1" x14ac:dyDescent="0.35"/>
    <row r="45205" customFormat="1" x14ac:dyDescent="0.35"/>
    <row r="45206" customFormat="1" x14ac:dyDescent="0.35"/>
    <row r="45207" customFormat="1" x14ac:dyDescent="0.35"/>
    <row r="45208" customFormat="1" x14ac:dyDescent="0.35"/>
    <row r="45209" customFormat="1" x14ac:dyDescent="0.35"/>
    <row r="45210" customFormat="1" x14ac:dyDescent="0.35"/>
    <row r="45211" customFormat="1" x14ac:dyDescent="0.35"/>
    <row r="45212" customFormat="1" x14ac:dyDescent="0.35"/>
    <row r="45213" customFormat="1" x14ac:dyDescent="0.35"/>
    <row r="45214" customFormat="1" x14ac:dyDescent="0.35"/>
    <row r="45215" customFormat="1" x14ac:dyDescent="0.35"/>
    <row r="45216" customFormat="1" x14ac:dyDescent="0.35"/>
    <row r="45217" customFormat="1" x14ac:dyDescent="0.35"/>
    <row r="45218" customFormat="1" x14ac:dyDescent="0.35"/>
    <row r="45219" customFormat="1" x14ac:dyDescent="0.35"/>
    <row r="45220" customFormat="1" x14ac:dyDescent="0.35"/>
    <row r="45221" customFormat="1" x14ac:dyDescent="0.35"/>
    <row r="45222" customFormat="1" x14ac:dyDescent="0.35"/>
    <row r="45223" customFormat="1" x14ac:dyDescent="0.35"/>
    <row r="45224" customFormat="1" x14ac:dyDescent="0.35"/>
    <row r="45225" customFormat="1" x14ac:dyDescent="0.35"/>
    <row r="45226" customFormat="1" x14ac:dyDescent="0.35"/>
    <row r="45227" customFormat="1" x14ac:dyDescent="0.35"/>
    <row r="45228" customFormat="1" x14ac:dyDescent="0.35"/>
    <row r="45229" customFormat="1" x14ac:dyDescent="0.35"/>
    <row r="45230" customFormat="1" x14ac:dyDescent="0.35"/>
    <row r="45231" customFormat="1" x14ac:dyDescent="0.35"/>
    <row r="45232" customFormat="1" x14ac:dyDescent="0.35"/>
    <row r="45233" customFormat="1" x14ac:dyDescent="0.35"/>
    <row r="45234" customFormat="1" x14ac:dyDescent="0.35"/>
    <row r="45235" customFormat="1" x14ac:dyDescent="0.35"/>
    <row r="45236" customFormat="1" x14ac:dyDescent="0.35"/>
    <row r="45237" customFormat="1" x14ac:dyDescent="0.35"/>
    <row r="45238" customFormat="1" x14ac:dyDescent="0.35"/>
    <row r="45239" customFormat="1" x14ac:dyDescent="0.35"/>
    <row r="45240" customFormat="1" x14ac:dyDescent="0.35"/>
    <row r="45241" customFormat="1" x14ac:dyDescent="0.35"/>
    <row r="45242" customFormat="1" x14ac:dyDescent="0.35"/>
    <row r="45243" customFormat="1" x14ac:dyDescent="0.35"/>
    <row r="45244" customFormat="1" x14ac:dyDescent="0.35"/>
    <row r="45245" customFormat="1" x14ac:dyDescent="0.35"/>
    <row r="45246" customFormat="1" x14ac:dyDescent="0.35"/>
    <row r="45247" customFormat="1" x14ac:dyDescent="0.35"/>
    <row r="45248" customFormat="1" x14ac:dyDescent="0.35"/>
    <row r="45249" customFormat="1" x14ac:dyDescent="0.35"/>
    <row r="45250" customFormat="1" x14ac:dyDescent="0.35"/>
    <row r="45251" customFormat="1" x14ac:dyDescent="0.35"/>
    <row r="45252" customFormat="1" x14ac:dyDescent="0.35"/>
    <row r="45253" customFormat="1" x14ac:dyDescent="0.35"/>
    <row r="45254" customFormat="1" x14ac:dyDescent="0.35"/>
    <row r="45255" customFormat="1" x14ac:dyDescent="0.35"/>
    <row r="45256" customFormat="1" x14ac:dyDescent="0.35"/>
    <row r="45257" customFormat="1" x14ac:dyDescent="0.35"/>
    <row r="45258" customFormat="1" x14ac:dyDescent="0.35"/>
    <row r="45259" customFormat="1" x14ac:dyDescent="0.35"/>
    <row r="45260" customFormat="1" x14ac:dyDescent="0.35"/>
    <row r="45261" customFormat="1" x14ac:dyDescent="0.35"/>
    <row r="45262" customFormat="1" x14ac:dyDescent="0.35"/>
    <row r="45263" customFormat="1" x14ac:dyDescent="0.35"/>
    <row r="45264" customFormat="1" x14ac:dyDescent="0.35"/>
    <row r="45265" customFormat="1" x14ac:dyDescent="0.35"/>
    <row r="45266" customFormat="1" x14ac:dyDescent="0.35"/>
    <row r="45267" customFormat="1" x14ac:dyDescent="0.35"/>
    <row r="45268" customFormat="1" x14ac:dyDescent="0.35"/>
    <row r="45269" customFormat="1" x14ac:dyDescent="0.35"/>
    <row r="45270" customFormat="1" x14ac:dyDescent="0.35"/>
    <row r="45271" customFormat="1" x14ac:dyDescent="0.35"/>
    <row r="45272" customFormat="1" x14ac:dyDescent="0.35"/>
    <row r="45273" customFormat="1" x14ac:dyDescent="0.35"/>
    <row r="45274" customFormat="1" x14ac:dyDescent="0.35"/>
    <row r="45275" customFormat="1" x14ac:dyDescent="0.35"/>
    <row r="45276" customFormat="1" x14ac:dyDescent="0.35"/>
    <row r="45277" customFormat="1" x14ac:dyDescent="0.35"/>
    <row r="45278" customFormat="1" x14ac:dyDescent="0.35"/>
    <row r="45279" customFormat="1" x14ac:dyDescent="0.35"/>
    <row r="45280" customFormat="1" x14ac:dyDescent="0.35"/>
    <row r="45281" customFormat="1" x14ac:dyDescent="0.35"/>
    <row r="45282" customFormat="1" x14ac:dyDescent="0.35"/>
    <row r="45283" customFormat="1" x14ac:dyDescent="0.35"/>
    <row r="45284" customFormat="1" x14ac:dyDescent="0.35"/>
    <row r="45285" customFormat="1" x14ac:dyDescent="0.35"/>
    <row r="45286" customFormat="1" x14ac:dyDescent="0.35"/>
    <row r="45287" customFormat="1" x14ac:dyDescent="0.35"/>
    <row r="45288" customFormat="1" x14ac:dyDescent="0.35"/>
    <row r="45289" customFormat="1" x14ac:dyDescent="0.35"/>
    <row r="45290" customFormat="1" x14ac:dyDescent="0.35"/>
    <row r="45291" customFormat="1" x14ac:dyDescent="0.35"/>
    <row r="45292" customFormat="1" x14ac:dyDescent="0.35"/>
    <row r="45293" customFormat="1" x14ac:dyDescent="0.35"/>
    <row r="45294" customFormat="1" x14ac:dyDescent="0.35"/>
    <row r="45295" customFormat="1" x14ac:dyDescent="0.35"/>
    <row r="45296" customFormat="1" x14ac:dyDescent="0.35"/>
    <row r="45297" customFormat="1" x14ac:dyDescent="0.35"/>
    <row r="45298" customFormat="1" x14ac:dyDescent="0.35"/>
    <row r="45299" customFormat="1" x14ac:dyDescent="0.35"/>
    <row r="45300" customFormat="1" x14ac:dyDescent="0.35"/>
    <row r="45301" customFormat="1" x14ac:dyDescent="0.35"/>
    <row r="45302" customFormat="1" x14ac:dyDescent="0.35"/>
    <row r="45303" customFormat="1" x14ac:dyDescent="0.35"/>
    <row r="45304" customFormat="1" x14ac:dyDescent="0.35"/>
    <row r="45305" customFormat="1" x14ac:dyDescent="0.35"/>
    <row r="45306" customFormat="1" x14ac:dyDescent="0.35"/>
    <row r="45307" customFormat="1" x14ac:dyDescent="0.35"/>
    <row r="45308" customFormat="1" x14ac:dyDescent="0.35"/>
    <row r="45309" customFormat="1" x14ac:dyDescent="0.35"/>
    <row r="45310" customFormat="1" x14ac:dyDescent="0.35"/>
    <row r="45311" customFormat="1" x14ac:dyDescent="0.35"/>
    <row r="45312" customFormat="1" x14ac:dyDescent="0.35"/>
    <row r="45313" customFormat="1" x14ac:dyDescent="0.35"/>
    <row r="45314" customFormat="1" x14ac:dyDescent="0.35"/>
    <row r="45315" customFormat="1" x14ac:dyDescent="0.35"/>
    <row r="45316" customFormat="1" x14ac:dyDescent="0.35"/>
    <row r="45317" customFormat="1" x14ac:dyDescent="0.35"/>
    <row r="45318" customFormat="1" x14ac:dyDescent="0.35"/>
    <row r="45319" customFormat="1" x14ac:dyDescent="0.35"/>
    <row r="45320" customFormat="1" x14ac:dyDescent="0.35"/>
    <row r="45321" customFormat="1" x14ac:dyDescent="0.35"/>
    <row r="45322" customFormat="1" x14ac:dyDescent="0.35"/>
    <row r="45323" customFormat="1" x14ac:dyDescent="0.35"/>
    <row r="45324" customFormat="1" x14ac:dyDescent="0.35"/>
    <row r="45325" customFormat="1" x14ac:dyDescent="0.35"/>
    <row r="45326" customFormat="1" x14ac:dyDescent="0.35"/>
    <row r="45327" customFormat="1" x14ac:dyDescent="0.35"/>
    <row r="45328" customFormat="1" x14ac:dyDescent="0.35"/>
    <row r="45329" customFormat="1" x14ac:dyDescent="0.35"/>
    <row r="45330" customFormat="1" x14ac:dyDescent="0.35"/>
    <row r="45331" customFormat="1" x14ac:dyDescent="0.35"/>
    <row r="45332" customFormat="1" x14ac:dyDescent="0.35"/>
    <row r="45333" customFormat="1" x14ac:dyDescent="0.35"/>
    <row r="45334" customFormat="1" x14ac:dyDescent="0.35"/>
    <row r="45335" customFormat="1" x14ac:dyDescent="0.35"/>
    <row r="45336" customFormat="1" x14ac:dyDescent="0.35"/>
    <row r="45337" customFormat="1" x14ac:dyDescent="0.35"/>
    <row r="45338" customFormat="1" x14ac:dyDescent="0.35"/>
    <row r="45339" customFormat="1" x14ac:dyDescent="0.35"/>
    <row r="45340" customFormat="1" x14ac:dyDescent="0.35"/>
    <row r="45341" customFormat="1" x14ac:dyDescent="0.35"/>
    <row r="45342" customFormat="1" x14ac:dyDescent="0.35"/>
    <row r="45343" customFormat="1" x14ac:dyDescent="0.35"/>
    <row r="45344" customFormat="1" x14ac:dyDescent="0.35"/>
    <row r="45345" customFormat="1" x14ac:dyDescent="0.35"/>
    <row r="45346" customFormat="1" x14ac:dyDescent="0.35"/>
    <row r="45347" customFormat="1" x14ac:dyDescent="0.35"/>
    <row r="45348" customFormat="1" x14ac:dyDescent="0.35"/>
    <row r="45349" customFormat="1" x14ac:dyDescent="0.35"/>
    <row r="45350" customFormat="1" x14ac:dyDescent="0.35"/>
    <row r="45351" customFormat="1" x14ac:dyDescent="0.35"/>
    <row r="45352" customFormat="1" x14ac:dyDescent="0.35"/>
    <row r="45353" customFormat="1" x14ac:dyDescent="0.35"/>
    <row r="45354" customFormat="1" x14ac:dyDescent="0.35"/>
    <row r="45355" customFormat="1" x14ac:dyDescent="0.35"/>
    <row r="45356" customFormat="1" x14ac:dyDescent="0.35"/>
    <row r="45357" customFormat="1" x14ac:dyDescent="0.35"/>
    <row r="45358" customFormat="1" x14ac:dyDescent="0.35"/>
    <row r="45359" customFormat="1" x14ac:dyDescent="0.35"/>
    <row r="45360" customFormat="1" x14ac:dyDescent="0.35"/>
    <row r="45361" customFormat="1" x14ac:dyDescent="0.35"/>
    <row r="45362" customFormat="1" x14ac:dyDescent="0.35"/>
    <row r="45363" customFormat="1" x14ac:dyDescent="0.35"/>
    <row r="45364" customFormat="1" x14ac:dyDescent="0.35"/>
    <row r="45365" customFormat="1" x14ac:dyDescent="0.35"/>
    <row r="45366" customFormat="1" x14ac:dyDescent="0.35"/>
    <row r="45367" customFormat="1" x14ac:dyDescent="0.35"/>
    <row r="45368" customFormat="1" x14ac:dyDescent="0.35"/>
    <row r="45369" customFormat="1" x14ac:dyDescent="0.35"/>
    <row r="45370" customFormat="1" x14ac:dyDescent="0.35"/>
    <row r="45371" customFormat="1" x14ac:dyDescent="0.35"/>
    <row r="45372" customFormat="1" x14ac:dyDescent="0.35"/>
    <row r="45373" customFormat="1" x14ac:dyDescent="0.35"/>
    <row r="45374" customFormat="1" x14ac:dyDescent="0.35"/>
    <row r="45375" customFormat="1" x14ac:dyDescent="0.35"/>
    <row r="45376" customFormat="1" x14ac:dyDescent="0.35"/>
    <row r="45377" customFormat="1" x14ac:dyDescent="0.35"/>
    <row r="45378" customFormat="1" x14ac:dyDescent="0.35"/>
    <row r="45379" customFormat="1" x14ac:dyDescent="0.35"/>
    <row r="45380" customFormat="1" x14ac:dyDescent="0.35"/>
    <row r="45381" customFormat="1" x14ac:dyDescent="0.35"/>
    <row r="45382" customFormat="1" x14ac:dyDescent="0.35"/>
    <row r="45383" customFormat="1" x14ac:dyDescent="0.35"/>
    <row r="45384" customFormat="1" x14ac:dyDescent="0.35"/>
    <row r="45385" customFormat="1" x14ac:dyDescent="0.35"/>
    <row r="45386" customFormat="1" x14ac:dyDescent="0.35"/>
    <row r="45387" customFormat="1" x14ac:dyDescent="0.35"/>
    <row r="45388" customFormat="1" x14ac:dyDescent="0.35"/>
    <row r="45389" customFormat="1" x14ac:dyDescent="0.35"/>
    <row r="45390" customFormat="1" x14ac:dyDescent="0.35"/>
    <row r="45391" customFormat="1" x14ac:dyDescent="0.35"/>
    <row r="45392" customFormat="1" x14ac:dyDescent="0.35"/>
    <row r="45393" customFormat="1" x14ac:dyDescent="0.35"/>
    <row r="45394" customFormat="1" x14ac:dyDescent="0.35"/>
    <row r="45395" customFormat="1" x14ac:dyDescent="0.35"/>
    <row r="45396" customFormat="1" x14ac:dyDescent="0.35"/>
    <row r="45397" customFormat="1" x14ac:dyDescent="0.35"/>
    <row r="45398" customFormat="1" x14ac:dyDescent="0.35"/>
    <row r="45399" customFormat="1" x14ac:dyDescent="0.35"/>
    <row r="45400" customFormat="1" x14ac:dyDescent="0.35"/>
    <row r="45401" customFormat="1" x14ac:dyDescent="0.35"/>
    <row r="45402" customFormat="1" x14ac:dyDescent="0.35"/>
    <row r="45403" customFormat="1" x14ac:dyDescent="0.35"/>
    <row r="45404" customFormat="1" x14ac:dyDescent="0.35"/>
    <row r="45405" customFormat="1" x14ac:dyDescent="0.35"/>
    <row r="45406" customFormat="1" x14ac:dyDescent="0.35"/>
    <row r="45407" customFormat="1" x14ac:dyDescent="0.35"/>
    <row r="45408" customFormat="1" x14ac:dyDescent="0.35"/>
    <row r="45409" customFormat="1" x14ac:dyDescent="0.35"/>
    <row r="45410" customFormat="1" x14ac:dyDescent="0.35"/>
    <row r="45411" customFormat="1" x14ac:dyDescent="0.35"/>
    <row r="45412" customFormat="1" x14ac:dyDescent="0.35"/>
    <row r="45413" customFormat="1" x14ac:dyDescent="0.35"/>
    <row r="45414" customFormat="1" x14ac:dyDescent="0.35"/>
    <row r="45415" customFormat="1" x14ac:dyDescent="0.35"/>
    <row r="45416" customFormat="1" x14ac:dyDescent="0.35"/>
    <row r="45417" customFormat="1" x14ac:dyDescent="0.35"/>
    <row r="45418" customFormat="1" x14ac:dyDescent="0.35"/>
    <row r="45419" customFormat="1" x14ac:dyDescent="0.35"/>
    <row r="45420" customFormat="1" x14ac:dyDescent="0.35"/>
    <row r="45421" customFormat="1" x14ac:dyDescent="0.35"/>
    <row r="45422" customFormat="1" x14ac:dyDescent="0.35"/>
    <row r="45423" customFormat="1" x14ac:dyDescent="0.35"/>
    <row r="45424" customFormat="1" x14ac:dyDescent="0.35"/>
    <row r="45425" customFormat="1" x14ac:dyDescent="0.35"/>
    <row r="45426" customFormat="1" x14ac:dyDescent="0.35"/>
    <row r="45427" customFormat="1" x14ac:dyDescent="0.35"/>
    <row r="45428" customFormat="1" x14ac:dyDescent="0.35"/>
    <row r="45429" customFormat="1" x14ac:dyDescent="0.35"/>
    <row r="45430" customFormat="1" x14ac:dyDescent="0.35"/>
    <row r="45431" customFormat="1" x14ac:dyDescent="0.35"/>
    <row r="45432" customFormat="1" x14ac:dyDescent="0.35"/>
    <row r="45433" customFormat="1" x14ac:dyDescent="0.35"/>
    <row r="45434" customFormat="1" x14ac:dyDescent="0.35"/>
    <row r="45435" customFormat="1" x14ac:dyDescent="0.35"/>
    <row r="45436" customFormat="1" x14ac:dyDescent="0.35"/>
    <row r="45437" customFormat="1" x14ac:dyDescent="0.35"/>
    <row r="45438" customFormat="1" x14ac:dyDescent="0.35"/>
    <row r="45439" customFormat="1" x14ac:dyDescent="0.35"/>
    <row r="45440" customFormat="1" x14ac:dyDescent="0.35"/>
    <row r="45441" customFormat="1" x14ac:dyDescent="0.35"/>
    <row r="45442" customFormat="1" x14ac:dyDescent="0.35"/>
    <row r="45443" customFormat="1" x14ac:dyDescent="0.35"/>
    <row r="45444" customFormat="1" x14ac:dyDescent="0.35"/>
    <row r="45445" customFormat="1" x14ac:dyDescent="0.35"/>
    <row r="45446" customFormat="1" x14ac:dyDescent="0.35"/>
    <row r="45447" customFormat="1" x14ac:dyDescent="0.35"/>
    <row r="45448" customFormat="1" x14ac:dyDescent="0.35"/>
    <row r="45449" customFormat="1" x14ac:dyDescent="0.35"/>
    <row r="45450" customFormat="1" x14ac:dyDescent="0.35"/>
    <row r="45451" customFormat="1" x14ac:dyDescent="0.35"/>
    <row r="45452" customFormat="1" x14ac:dyDescent="0.35"/>
    <row r="45453" customFormat="1" x14ac:dyDescent="0.35"/>
    <row r="45454" customFormat="1" x14ac:dyDescent="0.35"/>
    <row r="45455" customFormat="1" x14ac:dyDescent="0.35"/>
    <row r="45456" customFormat="1" x14ac:dyDescent="0.35"/>
    <row r="45457" customFormat="1" x14ac:dyDescent="0.35"/>
    <row r="45458" customFormat="1" x14ac:dyDescent="0.35"/>
    <row r="45459" customFormat="1" x14ac:dyDescent="0.35"/>
    <row r="45460" customFormat="1" x14ac:dyDescent="0.35"/>
    <row r="45461" customFormat="1" x14ac:dyDescent="0.35"/>
    <row r="45462" customFormat="1" x14ac:dyDescent="0.35"/>
    <row r="45463" customFormat="1" x14ac:dyDescent="0.35"/>
    <row r="45464" customFormat="1" x14ac:dyDescent="0.35"/>
    <row r="45465" customFormat="1" x14ac:dyDescent="0.35"/>
    <row r="45466" customFormat="1" x14ac:dyDescent="0.35"/>
    <row r="45467" customFormat="1" x14ac:dyDescent="0.35"/>
    <row r="45468" customFormat="1" x14ac:dyDescent="0.35"/>
    <row r="45469" customFormat="1" x14ac:dyDescent="0.35"/>
    <row r="45470" customFormat="1" x14ac:dyDescent="0.35"/>
    <row r="45471" customFormat="1" x14ac:dyDescent="0.35"/>
    <row r="45472" customFormat="1" x14ac:dyDescent="0.35"/>
    <row r="45473" customFormat="1" x14ac:dyDescent="0.35"/>
    <row r="45474" customFormat="1" x14ac:dyDescent="0.35"/>
    <row r="45475" customFormat="1" x14ac:dyDescent="0.35"/>
    <row r="45476" customFormat="1" x14ac:dyDescent="0.35"/>
    <row r="45477" customFormat="1" x14ac:dyDescent="0.35"/>
    <row r="45478" customFormat="1" x14ac:dyDescent="0.35"/>
    <row r="45479" customFormat="1" x14ac:dyDescent="0.35"/>
    <row r="45480" customFormat="1" x14ac:dyDescent="0.35"/>
    <row r="45481" customFormat="1" x14ac:dyDescent="0.35"/>
    <row r="45482" customFormat="1" x14ac:dyDescent="0.35"/>
    <row r="45483" customFormat="1" x14ac:dyDescent="0.35"/>
    <row r="45484" customFormat="1" x14ac:dyDescent="0.35"/>
    <row r="45485" customFormat="1" x14ac:dyDescent="0.35"/>
    <row r="45486" customFormat="1" x14ac:dyDescent="0.35"/>
    <row r="45487" customFormat="1" x14ac:dyDescent="0.35"/>
    <row r="45488" customFormat="1" x14ac:dyDescent="0.35"/>
    <row r="45489" customFormat="1" x14ac:dyDescent="0.35"/>
    <row r="45490" customFormat="1" x14ac:dyDescent="0.35"/>
    <row r="45491" customFormat="1" x14ac:dyDescent="0.35"/>
    <row r="45492" customFormat="1" x14ac:dyDescent="0.35"/>
    <row r="45493" customFormat="1" x14ac:dyDescent="0.35"/>
    <row r="45494" customFormat="1" x14ac:dyDescent="0.35"/>
    <row r="45495" customFormat="1" x14ac:dyDescent="0.35"/>
    <row r="45496" customFormat="1" x14ac:dyDescent="0.35"/>
    <row r="45497" customFormat="1" x14ac:dyDescent="0.35"/>
    <row r="45498" customFormat="1" x14ac:dyDescent="0.35"/>
    <row r="45499" customFormat="1" x14ac:dyDescent="0.35"/>
    <row r="45500" customFormat="1" x14ac:dyDescent="0.35"/>
    <row r="45501" customFormat="1" x14ac:dyDescent="0.35"/>
    <row r="45502" customFormat="1" x14ac:dyDescent="0.35"/>
    <row r="45503" customFormat="1" x14ac:dyDescent="0.35"/>
    <row r="45504" customFormat="1" x14ac:dyDescent="0.35"/>
    <row r="45505" customFormat="1" x14ac:dyDescent="0.35"/>
    <row r="45506" customFormat="1" x14ac:dyDescent="0.35"/>
    <row r="45507" customFormat="1" x14ac:dyDescent="0.35"/>
    <row r="45508" customFormat="1" x14ac:dyDescent="0.35"/>
    <row r="45509" customFormat="1" x14ac:dyDescent="0.35"/>
    <row r="45510" customFormat="1" x14ac:dyDescent="0.35"/>
    <row r="45511" customFormat="1" x14ac:dyDescent="0.35"/>
    <row r="45512" customFormat="1" x14ac:dyDescent="0.35"/>
    <row r="45513" customFormat="1" x14ac:dyDescent="0.35"/>
    <row r="45514" customFormat="1" x14ac:dyDescent="0.35"/>
    <row r="45515" customFormat="1" x14ac:dyDescent="0.35"/>
    <row r="45516" customFormat="1" x14ac:dyDescent="0.35"/>
    <row r="45517" customFormat="1" x14ac:dyDescent="0.35"/>
    <row r="45518" customFormat="1" x14ac:dyDescent="0.35"/>
    <row r="45519" customFormat="1" x14ac:dyDescent="0.35"/>
    <row r="45520" customFormat="1" x14ac:dyDescent="0.35"/>
    <row r="45521" customFormat="1" x14ac:dyDescent="0.35"/>
    <row r="45522" customFormat="1" x14ac:dyDescent="0.35"/>
    <row r="45523" customFormat="1" x14ac:dyDescent="0.35"/>
    <row r="45524" customFormat="1" x14ac:dyDescent="0.35"/>
    <row r="45525" customFormat="1" x14ac:dyDescent="0.35"/>
    <row r="45526" customFormat="1" x14ac:dyDescent="0.35"/>
    <row r="45527" customFormat="1" x14ac:dyDescent="0.35"/>
    <row r="45528" customFormat="1" x14ac:dyDescent="0.35"/>
    <row r="45529" customFormat="1" x14ac:dyDescent="0.35"/>
    <row r="45530" customFormat="1" x14ac:dyDescent="0.35"/>
    <row r="45531" customFormat="1" x14ac:dyDescent="0.35"/>
    <row r="45532" customFormat="1" x14ac:dyDescent="0.35"/>
    <row r="45533" customFormat="1" x14ac:dyDescent="0.35"/>
    <row r="45534" customFormat="1" x14ac:dyDescent="0.35"/>
    <row r="45535" customFormat="1" x14ac:dyDescent="0.35"/>
    <row r="45536" customFormat="1" x14ac:dyDescent="0.35"/>
    <row r="45537" customFormat="1" x14ac:dyDescent="0.35"/>
    <row r="45538" customFormat="1" x14ac:dyDescent="0.35"/>
    <row r="45539" customFormat="1" x14ac:dyDescent="0.35"/>
    <row r="45540" customFormat="1" x14ac:dyDescent="0.35"/>
    <row r="45541" customFormat="1" x14ac:dyDescent="0.35"/>
    <row r="45542" customFormat="1" x14ac:dyDescent="0.35"/>
    <row r="45543" customFormat="1" x14ac:dyDescent="0.35"/>
    <row r="45544" customFormat="1" x14ac:dyDescent="0.35"/>
    <row r="45545" customFormat="1" x14ac:dyDescent="0.35"/>
    <row r="45546" customFormat="1" x14ac:dyDescent="0.35"/>
    <row r="45547" customFormat="1" x14ac:dyDescent="0.35"/>
    <row r="45548" customFormat="1" x14ac:dyDescent="0.35"/>
    <row r="45549" customFormat="1" x14ac:dyDescent="0.35"/>
    <row r="45550" customFormat="1" x14ac:dyDescent="0.35"/>
    <row r="45551" customFormat="1" x14ac:dyDescent="0.35"/>
    <row r="45552" customFormat="1" x14ac:dyDescent="0.35"/>
    <row r="45553" customFormat="1" x14ac:dyDescent="0.35"/>
    <row r="45554" customFormat="1" x14ac:dyDescent="0.35"/>
    <row r="45555" customFormat="1" x14ac:dyDescent="0.35"/>
    <row r="45556" customFormat="1" x14ac:dyDescent="0.35"/>
    <row r="45557" customFormat="1" x14ac:dyDescent="0.35"/>
    <row r="45558" customFormat="1" x14ac:dyDescent="0.35"/>
    <row r="45559" customFormat="1" x14ac:dyDescent="0.35"/>
    <row r="45560" customFormat="1" x14ac:dyDescent="0.35"/>
    <row r="45561" customFormat="1" x14ac:dyDescent="0.35"/>
    <row r="45562" customFormat="1" x14ac:dyDescent="0.35"/>
    <row r="45563" customFormat="1" x14ac:dyDescent="0.35"/>
    <row r="45564" customFormat="1" x14ac:dyDescent="0.35"/>
    <row r="45565" customFormat="1" x14ac:dyDescent="0.35"/>
    <row r="45566" customFormat="1" x14ac:dyDescent="0.35"/>
    <row r="45567" customFormat="1" x14ac:dyDescent="0.35"/>
    <row r="45568" customFormat="1" x14ac:dyDescent="0.35"/>
    <row r="45569" customFormat="1" x14ac:dyDescent="0.35"/>
    <row r="45570" customFormat="1" x14ac:dyDescent="0.35"/>
    <row r="45571" customFormat="1" x14ac:dyDescent="0.35"/>
    <row r="45572" customFormat="1" x14ac:dyDescent="0.35"/>
    <row r="45573" customFormat="1" x14ac:dyDescent="0.35"/>
    <row r="45574" customFormat="1" x14ac:dyDescent="0.35"/>
    <row r="45575" customFormat="1" x14ac:dyDescent="0.35"/>
    <row r="45576" customFormat="1" x14ac:dyDescent="0.35"/>
    <row r="45577" customFormat="1" x14ac:dyDescent="0.35"/>
    <row r="45578" customFormat="1" x14ac:dyDescent="0.35"/>
    <row r="45579" customFormat="1" x14ac:dyDescent="0.35"/>
    <row r="45580" customFormat="1" x14ac:dyDescent="0.35"/>
    <row r="45581" customFormat="1" x14ac:dyDescent="0.35"/>
    <row r="45582" customFormat="1" x14ac:dyDescent="0.35"/>
    <row r="45583" customFormat="1" x14ac:dyDescent="0.35"/>
    <row r="45584" customFormat="1" x14ac:dyDescent="0.35"/>
    <row r="45585" customFormat="1" x14ac:dyDescent="0.35"/>
    <row r="45586" customFormat="1" x14ac:dyDescent="0.35"/>
    <row r="45587" customFormat="1" x14ac:dyDescent="0.35"/>
    <row r="45588" customFormat="1" x14ac:dyDescent="0.35"/>
    <row r="45589" customFormat="1" x14ac:dyDescent="0.35"/>
    <row r="45590" customFormat="1" x14ac:dyDescent="0.35"/>
    <row r="45591" customFormat="1" x14ac:dyDescent="0.35"/>
    <row r="45592" customFormat="1" x14ac:dyDescent="0.35"/>
    <row r="45593" customFormat="1" x14ac:dyDescent="0.35"/>
    <row r="45594" customFormat="1" x14ac:dyDescent="0.35"/>
    <row r="45595" customFormat="1" x14ac:dyDescent="0.35"/>
    <row r="45596" customFormat="1" x14ac:dyDescent="0.35"/>
    <row r="45597" customFormat="1" x14ac:dyDescent="0.35"/>
    <row r="45598" customFormat="1" x14ac:dyDescent="0.35"/>
    <row r="45599" customFormat="1" x14ac:dyDescent="0.35"/>
    <row r="45600" customFormat="1" x14ac:dyDescent="0.35"/>
    <row r="45601" customFormat="1" x14ac:dyDescent="0.35"/>
    <row r="45602" customFormat="1" x14ac:dyDescent="0.35"/>
    <row r="45603" customFormat="1" x14ac:dyDescent="0.35"/>
    <row r="45604" customFormat="1" x14ac:dyDescent="0.35"/>
    <row r="45605" customFormat="1" x14ac:dyDescent="0.35"/>
    <row r="45606" customFormat="1" x14ac:dyDescent="0.35"/>
    <row r="45607" customFormat="1" x14ac:dyDescent="0.35"/>
    <row r="45608" customFormat="1" x14ac:dyDescent="0.35"/>
    <row r="45609" customFormat="1" x14ac:dyDescent="0.35"/>
    <row r="45610" customFormat="1" x14ac:dyDescent="0.35"/>
    <row r="45611" customFormat="1" x14ac:dyDescent="0.35"/>
    <row r="45612" customFormat="1" x14ac:dyDescent="0.35"/>
    <row r="45613" customFormat="1" x14ac:dyDescent="0.35"/>
    <row r="45614" customFormat="1" x14ac:dyDescent="0.35"/>
    <row r="45615" customFormat="1" x14ac:dyDescent="0.35"/>
    <row r="45616" customFormat="1" x14ac:dyDescent="0.35"/>
    <row r="45617" customFormat="1" x14ac:dyDescent="0.35"/>
    <row r="45618" customFormat="1" x14ac:dyDescent="0.35"/>
    <row r="45619" customFormat="1" x14ac:dyDescent="0.35"/>
    <row r="45620" customFormat="1" x14ac:dyDescent="0.35"/>
    <row r="45621" customFormat="1" x14ac:dyDescent="0.35"/>
    <row r="45622" customFormat="1" x14ac:dyDescent="0.35"/>
    <row r="45623" customFormat="1" x14ac:dyDescent="0.35"/>
    <row r="45624" customFormat="1" x14ac:dyDescent="0.35"/>
    <row r="45625" customFormat="1" x14ac:dyDescent="0.35"/>
    <row r="45626" customFormat="1" x14ac:dyDescent="0.35"/>
    <row r="45627" customFormat="1" x14ac:dyDescent="0.35"/>
    <row r="45628" customFormat="1" x14ac:dyDescent="0.35"/>
    <row r="45629" customFormat="1" x14ac:dyDescent="0.35"/>
    <row r="45630" customFormat="1" x14ac:dyDescent="0.35"/>
    <row r="45631" customFormat="1" x14ac:dyDescent="0.35"/>
    <row r="45632" customFormat="1" x14ac:dyDescent="0.35"/>
    <row r="45633" customFormat="1" x14ac:dyDescent="0.35"/>
    <row r="45634" customFormat="1" x14ac:dyDescent="0.35"/>
    <row r="45635" customFormat="1" x14ac:dyDescent="0.35"/>
    <row r="45636" customFormat="1" x14ac:dyDescent="0.35"/>
    <row r="45637" customFormat="1" x14ac:dyDescent="0.35"/>
    <row r="45638" customFormat="1" x14ac:dyDescent="0.35"/>
    <row r="45639" customFormat="1" x14ac:dyDescent="0.35"/>
    <row r="45640" customFormat="1" x14ac:dyDescent="0.35"/>
    <row r="45641" customFormat="1" x14ac:dyDescent="0.35"/>
    <row r="45642" customFormat="1" x14ac:dyDescent="0.35"/>
    <row r="45643" customFormat="1" x14ac:dyDescent="0.35"/>
    <row r="45644" customFormat="1" x14ac:dyDescent="0.35"/>
    <row r="45645" customFormat="1" x14ac:dyDescent="0.35"/>
    <row r="45646" customFormat="1" x14ac:dyDescent="0.35"/>
    <row r="45647" customFormat="1" x14ac:dyDescent="0.35"/>
    <row r="45648" customFormat="1" x14ac:dyDescent="0.35"/>
    <row r="45649" customFormat="1" x14ac:dyDescent="0.35"/>
    <row r="45650" customFormat="1" x14ac:dyDescent="0.35"/>
    <row r="45651" customFormat="1" x14ac:dyDescent="0.35"/>
    <row r="45652" customFormat="1" x14ac:dyDescent="0.35"/>
    <row r="45653" customFormat="1" x14ac:dyDescent="0.35"/>
    <row r="45654" customFormat="1" x14ac:dyDescent="0.35"/>
    <row r="45655" customFormat="1" x14ac:dyDescent="0.35"/>
    <row r="45656" customFormat="1" x14ac:dyDescent="0.35"/>
    <row r="45657" customFormat="1" x14ac:dyDescent="0.35"/>
    <row r="45658" customFormat="1" x14ac:dyDescent="0.35"/>
    <row r="45659" customFormat="1" x14ac:dyDescent="0.35"/>
    <row r="45660" customFormat="1" x14ac:dyDescent="0.35"/>
    <row r="45661" customFormat="1" x14ac:dyDescent="0.35"/>
    <row r="45662" customFormat="1" x14ac:dyDescent="0.35"/>
    <row r="45663" customFormat="1" x14ac:dyDescent="0.35"/>
    <row r="45664" customFormat="1" x14ac:dyDescent="0.35"/>
    <row r="45665" customFormat="1" x14ac:dyDescent="0.35"/>
    <row r="45666" customFormat="1" x14ac:dyDescent="0.35"/>
    <row r="45667" customFormat="1" x14ac:dyDescent="0.35"/>
    <row r="45668" customFormat="1" x14ac:dyDescent="0.35"/>
    <row r="45669" customFormat="1" x14ac:dyDescent="0.35"/>
    <row r="45670" customFormat="1" x14ac:dyDescent="0.35"/>
    <row r="45671" customFormat="1" x14ac:dyDescent="0.35"/>
    <row r="45672" customFormat="1" x14ac:dyDescent="0.35"/>
    <row r="45673" customFormat="1" x14ac:dyDescent="0.35"/>
    <row r="45674" customFormat="1" x14ac:dyDescent="0.35"/>
    <row r="45675" customFormat="1" x14ac:dyDescent="0.35"/>
    <row r="45676" customFormat="1" x14ac:dyDescent="0.35"/>
    <row r="45677" customFormat="1" x14ac:dyDescent="0.35"/>
    <row r="45678" customFormat="1" x14ac:dyDescent="0.35"/>
    <row r="45679" customFormat="1" x14ac:dyDescent="0.35"/>
    <row r="45680" customFormat="1" x14ac:dyDescent="0.35"/>
    <row r="45681" customFormat="1" x14ac:dyDescent="0.35"/>
    <row r="45682" customFormat="1" x14ac:dyDescent="0.35"/>
    <row r="45683" customFormat="1" x14ac:dyDescent="0.35"/>
    <row r="45684" customFormat="1" x14ac:dyDescent="0.35"/>
    <row r="45685" customFormat="1" x14ac:dyDescent="0.35"/>
    <row r="45686" customFormat="1" x14ac:dyDescent="0.35"/>
    <row r="45687" customFormat="1" x14ac:dyDescent="0.35"/>
    <row r="45688" customFormat="1" x14ac:dyDescent="0.35"/>
    <row r="45689" customFormat="1" x14ac:dyDescent="0.35"/>
    <row r="45690" customFormat="1" x14ac:dyDescent="0.35"/>
    <row r="45691" customFormat="1" x14ac:dyDescent="0.35"/>
    <row r="45692" customFormat="1" x14ac:dyDescent="0.35"/>
    <row r="45693" customFormat="1" x14ac:dyDescent="0.35"/>
    <row r="45694" customFormat="1" x14ac:dyDescent="0.35"/>
    <row r="45695" customFormat="1" x14ac:dyDescent="0.35"/>
    <row r="45696" customFormat="1" x14ac:dyDescent="0.35"/>
    <row r="45697" customFormat="1" x14ac:dyDescent="0.35"/>
    <row r="45698" customFormat="1" x14ac:dyDescent="0.35"/>
    <row r="45699" customFormat="1" x14ac:dyDescent="0.35"/>
    <row r="45700" customFormat="1" x14ac:dyDescent="0.35"/>
    <row r="45701" customFormat="1" x14ac:dyDescent="0.35"/>
    <row r="45702" customFormat="1" x14ac:dyDescent="0.35"/>
    <row r="45703" customFormat="1" x14ac:dyDescent="0.35"/>
    <row r="45704" customFormat="1" x14ac:dyDescent="0.35"/>
    <row r="45705" customFormat="1" x14ac:dyDescent="0.35"/>
    <row r="45706" customFormat="1" x14ac:dyDescent="0.35"/>
    <row r="45707" customFormat="1" x14ac:dyDescent="0.35"/>
    <row r="45708" customFormat="1" x14ac:dyDescent="0.35"/>
    <row r="45709" customFormat="1" x14ac:dyDescent="0.35"/>
    <row r="45710" customFormat="1" x14ac:dyDescent="0.35"/>
    <row r="45711" customFormat="1" x14ac:dyDescent="0.35"/>
    <row r="45712" customFormat="1" x14ac:dyDescent="0.35"/>
    <row r="45713" customFormat="1" x14ac:dyDescent="0.35"/>
    <row r="45714" customFormat="1" x14ac:dyDescent="0.35"/>
    <row r="45715" customFormat="1" x14ac:dyDescent="0.35"/>
    <row r="45716" customFormat="1" x14ac:dyDescent="0.35"/>
    <row r="45717" customFormat="1" x14ac:dyDescent="0.35"/>
    <row r="45718" customFormat="1" x14ac:dyDescent="0.35"/>
    <row r="45719" customFormat="1" x14ac:dyDescent="0.35"/>
    <row r="45720" customFormat="1" x14ac:dyDescent="0.35"/>
    <row r="45721" customFormat="1" x14ac:dyDescent="0.35"/>
    <row r="45722" customFormat="1" x14ac:dyDescent="0.35"/>
    <row r="45723" customFormat="1" x14ac:dyDescent="0.35"/>
    <row r="45724" customFormat="1" x14ac:dyDescent="0.35"/>
    <row r="45725" customFormat="1" x14ac:dyDescent="0.35"/>
    <row r="45726" customFormat="1" x14ac:dyDescent="0.35"/>
    <row r="45727" customFormat="1" x14ac:dyDescent="0.35"/>
    <row r="45728" customFormat="1" x14ac:dyDescent="0.35"/>
    <row r="45729" customFormat="1" x14ac:dyDescent="0.35"/>
    <row r="45730" customFormat="1" x14ac:dyDescent="0.35"/>
    <row r="45731" customFormat="1" x14ac:dyDescent="0.35"/>
    <row r="45732" customFormat="1" x14ac:dyDescent="0.35"/>
    <row r="45733" customFormat="1" x14ac:dyDescent="0.35"/>
    <row r="45734" customFormat="1" x14ac:dyDescent="0.35"/>
    <row r="45735" customFormat="1" x14ac:dyDescent="0.35"/>
    <row r="45736" customFormat="1" x14ac:dyDescent="0.35"/>
    <row r="45737" customFormat="1" x14ac:dyDescent="0.35"/>
    <row r="45738" customFormat="1" x14ac:dyDescent="0.35"/>
    <row r="45739" customFormat="1" x14ac:dyDescent="0.35"/>
    <row r="45740" customFormat="1" x14ac:dyDescent="0.35"/>
    <row r="45741" customFormat="1" x14ac:dyDescent="0.35"/>
    <row r="45742" customFormat="1" x14ac:dyDescent="0.35"/>
    <row r="45743" customFormat="1" x14ac:dyDescent="0.35"/>
    <row r="45744" customFormat="1" x14ac:dyDescent="0.35"/>
    <row r="45745" customFormat="1" x14ac:dyDescent="0.35"/>
    <row r="45746" customFormat="1" x14ac:dyDescent="0.35"/>
    <row r="45747" customFormat="1" x14ac:dyDescent="0.35"/>
    <row r="45748" customFormat="1" x14ac:dyDescent="0.35"/>
    <row r="45749" customFormat="1" x14ac:dyDescent="0.35"/>
    <row r="45750" customFormat="1" x14ac:dyDescent="0.35"/>
    <row r="45751" customFormat="1" x14ac:dyDescent="0.35"/>
    <row r="45752" customFormat="1" x14ac:dyDescent="0.35"/>
    <row r="45753" customFormat="1" x14ac:dyDescent="0.35"/>
    <row r="45754" customFormat="1" x14ac:dyDescent="0.35"/>
    <row r="45755" customFormat="1" x14ac:dyDescent="0.35"/>
    <row r="45756" customFormat="1" x14ac:dyDescent="0.35"/>
    <row r="45757" customFormat="1" x14ac:dyDescent="0.35"/>
    <row r="45758" customFormat="1" x14ac:dyDescent="0.35"/>
    <row r="45759" customFormat="1" x14ac:dyDescent="0.35"/>
    <row r="45760" customFormat="1" x14ac:dyDescent="0.35"/>
    <row r="45761" customFormat="1" x14ac:dyDescent="0.35"/>
    <row r="45762" customFormat="1" x14ac:dyDescent="0.35"/>
    <row r="45763" customFormat="1" x14ac:dyDescent="0.35"/>
    <row r="45764" customFormat="1" x14ac:dyDescent="0.35"/>
    <row r="45765" customFormat="1" x14ac:dyDescent="0.35"/>
    <row r="45766" customFormat="1" x14ac:dyDescent="0.35"/>
    <row r="45767" customFormat="1" x14ac:dyDescent="0.35"/>
    <row r="45768" customFormat="1" x14ac:dyDescent="0.35"/>
    <row r="45769" customFormat="1" x14ac:dyDescent="0.35"/>
    <row r="45770" customFormat="1" x14ac:dyDescent="0.35"/>
    <row r="45771" customFormat="1" x14ac:dyDescent="0.35"/>
    <row r="45772" customFormat="1" x14ac:dyDescent="0.35"/>
    <row r="45773" customFormat="1" x14ac:dyDescent="0.35"/>
    <row r="45774" customFormat="1" x14ac:dyDescent="0.35"/>
    <row r="45775" customFormat="1" x14ac:dyDescent="0.35"/>
    <row r="45776" customFormat="1" x14ac:dyDescent="0.35"/>
    <row r="45777" customFormat="1" x14ac:dyDescent="0.35"/>
    <row r="45778" customFormat="1" x14ac:dyDescent="0.35"/>
    <row r="45779" customFormat="1" x14ac:dyDescent="0.35"/>
    <row r="45780" customFormat="1" x14ac:dyDescent="0.35"/>
    <row r="45781" customFormat="1" x14ac:dyDescent="0.35"/>
    <row r="45782" customFormat="1" x14ac:dyDescent="0.35"/>
    <row r="45783" customFormat="1" x14ac:dyDescent="0.35"/>
    <row r="45784" customFormat="1" x14ac:dyDescent="0.35"/>
    <row r="45785" customFormat="1" x14ac:dyDescent="0.35"/>
    <row r="45786" customFormat="1" x14ac:dyDescent="0.35"/>
    <row r="45787" customFormat="1" x14ac:dyDescent="0.35"/>
    <row r="45788" customFormat="1" x14ac:dyDescent="0.35"/>
    <row r="45789" customFormat="1" x14ac:dyDescent="0.35"/>
    <row r="45790" customFormat="1" x14ac:dyDescent="0.35"/>
    <row r="45791" customFormat="1" x14ac:dyDescent="0.35"/>
    <row r="45792" customFormat="1" x14ac:dyDescent="0.35"/>
    <row r="45793" customFormat="1" x14ac:dyDescent="0.35"/>
    <row r="45794" customFormat="1" x14ac:dyDescent="0.35"/>
    <row r="45795" customFormat="1" x14ac:dyDescent="0.35"/>
    <row r="45796" customFormat="1" x14ac:dyDescent="0.35"/>
    <row r="45797" customFormat="1" x14ac:dyDescent="0.35"/>
    <row r="45798" customFormat="1" x14ac:dyDescent="0.35"/>
    <row r="45799" customFormat="1" x14ac:dyDescent="0.35"/>
    <row r="45800" customFormat="1" x14ac:dyDescent="0.35"/>
    <row r="45801" customFormat="1" x14ac:dyDescent="0.35"/>
    <row r="45802" customFormat="1" x14ac:dyDescent="0.35"/>
    <row r="45803" customFormat="1" x14ac:dyDescent="0.35"/>
    <row r="45804" customFormat="1" x14ac:dyDescent="0.35"/>
    <row r="45805" customFormat="1" x14ac:dyDescent="0.35"/>
    <row r="45806" customFormat="1" x14ac:dyDescent="0.35"/>
    <row r="45807" customFormat="1" x14ac:dyDescent="0.35"/>
    <row r="45808" customFormat="1" x14ac:dyDescent="0.35"/>
    <row r="45809" customFormat="1" x14ac:dyDescent="0.35"/>
    <row r="45810" customFormat="1" x14ac:dyDescent="0.35"/>
    <row r="45811" customFormat="1" x14ac:dyDescent="0.35"/>
    <row r="45812" customFormat="1" x14ac:dyDescent="0.35"/>
    <row r="45813" customFormat="1" x14ac:dyDescent="0.35"/>
    <row r="45814" customFormat="1" x14ac:dyDescent="0.35"/>
    <row r="45815" customFormat="1" x14ac:dyDescent="0.35"/>
    <row r="45816" customFormat="1" x14ac:dyDescent="0.35"/>
    <row r="45817" customFormat="1" x14ac:dyDescent="0.35"/>
    <row r="45818" customFormat="1" x14ac:dyDescent="0.35"/>
    <row r="45819" customFormat="1" x14ac:dyDescent="0.35"/>
    <row r="45820" customFormat="1" x14ac:dyDescent="0.35"/>
    <row r="45821" customFormat="1" x14ac:dyDescent="0.35"/>
    <row r="45822" customFormat="1" x14ac:dyDescent="0.35"/>
    <row r="45823" customFormat="1" x14ac:dyDescent="0.35"/>
    <row r="45824" customFormat="1" x14ac:dyDescent="0.35"/>
    <row r="45825" customFormat="1" x14ac:dyDescent="0.35"/>
    <row r="45826" customFormat="1" x14ac:dyDescent="0.35"/>
    <row r="45827" customFormat="1" x14ac:dyDescent="0.35"/>
    <row r="45828" customFormat="1" x14ac:dyDescent="0.35"/>
    <row r="45829" customFormat="1" x14ac:dyDescent="0.35"/>
    <row r="45830" customFormat="1" x14ac:dyDescent="0.35"/>
    <row r="45831" customFormat="1" x14ac:dyDescent="0.35"/>
    <row r="45832" customFormat="1" x14ac:dyDescent="0.35"/>
    <row r="45833" customFormat="1" x14ac:dyDescent="0.35"/>
    <row r="45834" customFormat="1" x14ac:dyDescent="0.35"/>
    <row r="45835" customFormat="1" x14ac:dyDescent="0.35"/>
    <row r="45836" customFormat="1" x14ac:dyDescent="0.35"/>
    <row r="45837" customFormat="1" x14ac:dyDescent="0.35"/>
    <row r="45838" customFormat="1" x14ac:dyDescent="0.35"/>
    <row r="45839" customFormat="1" x14ac:dyDescent="0.35"/>
    <row r="45840" customFormat="1" x14ac:dyDescent="0.35"/>
    <row r="45841" customFormat="1" x14ac:dyDescent="0.35"/>
    <row r="45842" customFormat="1" x14ac:dyDescent="0.35"/>
    <row r="45843" customFormat="1" x14ac:dyDescent="0.35"/>
    <row r="45844" customFormat="1" x14ac:dyDescent="0.35"/>
    <row r="45845" customFormat="1" x14ac:dyDescent="0.35"/>
    <row r="45846" customFormat="1" x14ac:dyDescent="0.35"/>
    <row r="45847" customFormat="1" x14ac:dyDescent="0.35"/>
    <row r="45848" customFormat="1" x14ac:dyDescent="0.35"/>
    <row r="45849" customFormat="1" x14ac:dyDescent="0.35"/>
    <row r="45850" customFormat="1" x14ac:dyDescent="0.35"/>
    <row r="45851" customFormat="1" x14ac:dyDescent="0.35"/>
    <row r="45852" customFormat="1" x14ac:dyDescent="0.35"/>
    <row r="45853" customFormat="1" x14ac:dyDescent="0.35"/>
    <row r="45854" customFormat="1" x14ac:dyDescent="0.35"/>
    <row r="45855" customFormat="1" x14ac:dyDescent="0.35"/>
    <row r="45856" customFormat="1" x14ac:dyDescent="0.35"/>
    <row r="45857" customFormat="1" x14ac:dyDescent="0.35"/>
    <row r="45858" customFormat="1" x14ac:dyDescent="0.35"/>
    <row r="45859" customFormat="1" x14ac:dyDescent="0.35"/>
    <row r="45860" customFormat="1" x14ac:dyDescent="0.35"/>
    <row r="45861" customFormat="1" x14ac:dyDescent="0.35"/>
    <row r="45862" customFormat="1" x14ac:dyDescent="0.35"/>
    <row r="45863" customFormat="1" x14ac:dyDescent="0.35"/>
    <row r="45864" customFormat="1" x14ac:dyDescent="0.35"/>
    <row r="45865" customFormat="1" x14ac:dyDescent="0.35"/>
    <row r="45866" customFormat="1" x14ac:dyDescent="0.35"/>
    <row r="45867" customFormat="1" x14ac:dyDescent="0.35"/>
    <row r="45868" customFormat="1" x14ac:dyDescent="0.35"/>
    <row r="45869" customFormat="1" x14ac:dyDescent="0.35"/>
    <row r="45870" customFormat="1" x14ac:dyDescent="0.35"/>
    <row r="45871" customFormat="1" x14ac:dyDescent="0.35"/>
    <row r="45872" customFormat="1" x14ac:dyDescent="0.35"/>
    <row r="45873" customFormat="1" x14ac:dyDescent="0.35"/>
    <row r="45874" customFormat="1" x14ac:dyDescent="0.35"/>
    <row r="45875" customFormat="1" x14ac:dyDescent="0.35"/>
    <row r="45876" customFormat="1" x14ac:dyDescent="0.35"/>
    <row r="45877" customFormat="1" x14ac:dyDescent="0.35"/>
    <row r="45878" customFormat="1" x14ac:dyDescent="0.35"/>
    <row r="45879" customFormat="1" x14ac:dyDescent="0.35"/>
    <row r="45880" customFormat="1" x14ac:dyDescent="0.35"/>
    <row r="45881" customFormat="1" x14ac:dyDescent="0.35"/>
    <row r="45882" customFormat="1" x14ac:dyDescent="0.35"/>
    <row r="45883" customFormat="1" x14ac:dyDescent="0.35"/>
    <row r="45884" customFormat="1" x14ac:dyDescent="0.35"/>
    <row r="45885" customFormat="1" x14ac:dyDescent="0.35"/>
    <row r="45886" customFormat="1" x14ac:dyDescent="0.35"/>
    <row r="45887" customFormat="1" x14ac:dyDescent="0.35"/>
    <row r="45888" customFormat="1" x14ac:dyDescent="0.35"/>
    <row r="45889" customFormat="1" x14ac:dyDescent="0.35"/>
    <row r="45890" customFormat="1" x14ac:dyDescent="0.35"/>
    <row r="45891" customFormat="1" x14ac:dyDescent="0.35"/>
    <row r="45892" customFormat="1" x14ac:dyDescent="0.35"/>
    <row r="45893" customFormat="1" x14ac:dyDescent="0.35"/>
    <row r="45894" customFormat="1" x14ac:dyDescent="0.35"/>
    <row r="45895" customFormat="1" x14ac:dyDescent="0.35"/>
    <row r="45896" customFormat="1" x14ac:dyDescent="0.35"/>
    <row r="45897" customFormat="1" x14ac:dyDescent="0.35"/>
    <row r="45898" customFormat="1" x14ac:dyDescent="0.35"/>
    <row r="45899" customFormat="1" x14ac:dyDescent="0.35"/>
    <row r="45900" customFormat="1" x14ac:dyDescent="0.35"/>
    <row r="45901" customFormat="1" x14ac:dyDescent="0.35"/>
    <row r="45902" customFormat="1" x14ac:dyDescent="0.35"/>
    <row r="45903" customFormat="1" x14ac:dyDescent="0.35"/>
    <row r="45904" customFormat="1" x14ac:dyDescent="0.35"/>
    <row r="45905" customFormat="1" x14ac:dyDescent="0.35"/>
    <row r="45906" customFormat="1" x14ac:dyDescent="0.35"/>
    <row r="45907" customFormat="1" x14ac:dyDescent="0.35"/>
    <row r="45908" customFormat="1" x14ac:dyDescent="0.35"/>
    <row r="45909" customFormat="1" x14ac:dyDescent="0.35"/>
    <row r="45910" customFormat="1" x14ac:dyDescent="0.35"/>
    <row r="45911" customFormat="1" x14ac:dyDescent="0.35"/>
    <row r="45912" customFormat="1" x14ac:dyDescent="0.35"/>
    <row r="45913" customFormat="1" x14ac:dyDescent="0.35"/>
    <row r="45914" customFormat="1" x14ac:dyDescent="0.35"/>
    <row r="45915" customFormat="1" x14ac:dyDescent="0.35"/>
    <row r="45916" customFormat="1" x14ac:dyDescent="0.35"/>
    <row r="45917" customFormat="1" x14ac:dyDescent="0.35"/>
    <row r="45918" customFormat="1" x14ac:dyDescent="0.35"/>
    <row r="45919" customFormat="1" x14ac:dyDescent="0.35"/>
    <row r="45920" customFormat="1" x14ac:dyDescent="0.35"/>
    <row r="45921" customFormat="1" x14ac:dyDescent="0.35"/>
    <row r="45922" customFormat="1" x14ac:dyDescent="0.35"/>
    <row r="45923" customFormat="1" x14ac:dyDescent="0.35"/>
    <row r="45924" customFormat="1" x14ac:dyDescent="0.35"/>
    <row r="45925" customFormat="1" x14ac:dyDescent="0.35"/>
    <row r="45926" customFormat="1" x14ac:dyDescent="0.35"/>
    <row r="45927" customFormat="1" x14ac:dyDescent="0.35"/>
    <row r="45928" customFormat="1" x14ac:dyDescent="0.35"/>
    <row r="45929" customFormat="1" x14ac:dyDescent="0.35"/>
    <row r="45930" customFormat="1" x14ac:dyDescent="0.35"/>
    <row r="45931" customFormat="1" x14ac:dyDescent="0.35"/>
    <row r="45932" customFormat="1" x14ac:dyDescent="0.35"/>
    <row r="45933" customFormat="1" x14ac:dyDescent="0.35"/>
    <row r="45934" customFormat="1" x14ac:dyDescent="0.35"/>
    <row r="45935" customFormat="1" x14ac:dyDescent="0.35"/>
    <row r="45936" customFormat="1" x14ac:dyDescent="0.35"/>
    <row r="45937" customFormat="1" x14ac:dyDescent="0.35"/>
    <row r="45938" customFormat="1" x14ac:dyDescent="0.35"/>
    <row r="45939" customFormat="1" x14ac:dyDescent="0.35"/>
    <row r="45940" customFormat="1" x14ac:dyDescent="0.35"/>
    <row r="45941" customFormat="1" x14ac:dyDescent="0.35"/>
    <row r="45942" customFormat="1" x14ac:dyDescent="0.35"/>
    <row r="45943" customFormat="1" x14ac:dyDescent="0.35"/>
    <row r="45944" customFormat="1" x14ac:dyDescent="0.35"/>
    <row r="45945" customFormat="1" x14ac:dyDescent="0.35"/>
    <row r="45946" customFormat="1" x14ac:dyDescent="0.35"/>
    <row r="45947" customFormat="1" x14ac:dyDescent="0.35"/>
    <row r="45948" customFormat="1" x14ac:dyDescent="0.35"/>
    <row r="45949" customFormat="1" x14ac:dyDescent="0.35"/>
    <row r="45950" customFormat="1" x14ac:dyDescent="0.35"/>
    <row r="45951" customFormat="1" x14ac:dyDescent="0.35"/>
    <row r="45952" customFormat="1" x14ac:dyDescent="0.35"/>
    <row r="45953" customFormat="1" x14ac:dyDescent="0.35"/>
    <row r="45954" customFormat="1" x14ac:dyDescent="0.35"/>
    <row r="45955" customFormat="1" x14ac:dyDescent="0.35"/>
    <row r="45956" customFormat="1" x14ac:dyDescent="0.35"/>
    <row r="45957" customFormat="1" x14ac:dyDescent="0.35"/>
    <row r="45958" customFormat="1" x14ac:dyDescent="0.35"/>
    <row r="45959" customFormat="1" x14ac:dyDescent="0.35"/>
    <row r="45960" customFormat="1" x14ac:dyDescent="0.35"/>
    <row r="45961" customFormat="1" x14ac:dyDescent="0.35"/>
    <row r="45962" customFormat="1" x14ac:dyDescent="0.35"/>
    <row r="45963" customFormat="1" x14ac:dyDescent="0.35"/>
    <row r="45964" customFormat="1" x14ac:dyDescent="0.35"/>
    <row r="45965" customFormat="1" x14ac:dyDescent="0.35"/>
    <row r="45966" customFormat="1" x14ac:dyDescent="0.35"/>
    <row r="45967" customFormat="1" x14ac:dyDescent="0.35"/>
    <row r="45968" customFormat="1" x14ac:dyDescent="0.35"/>
    <row r="45969" customFormat="1" x14ac:dyDescent="0.35"/>
    <row r="45970" customFormat="1" x14ac:dyDescent="0.35"/>
    <row r="45971" customFormat="1" x14ac:dyDescent="0.35"/>
    <row r="45972" customFormat="1" x14ac:dyDescent="0.35"/>
    <row r="45973" customFormat="1" x14ac:dyDescent="0.35"/>
    <row r="45974" customFormat="1" x14ac:dyDescent="0.35"/>
    <row r="45975" customFormat="1" x14ac:dyDescent="0.35"/>
    <row r="45976" customFormat="1" x14ac:dyDescent="0.35"/>
    <row r="45977" customFormat="1" x14ac:dyDescent="0.35"/>
    <row r="45978" customFormat="1" x14ac:dyDescent="0.35"/>
    <row r="45979" customFormat="1" x14ac:dyDescent="0.35"/>
    <row r="45980" customFormat="1" x14ac:dyDescent="0.35"/>
    <row r="45981" customFormat="1" x14ac:dyDescent="0.35"/>
    <row r="45982" customFormat="1" x14ac:dyDescent="0.35"/>
    <row r="45983" customFormat="1" x14ac:dyDescent="0.35"/>
    <row r="45984" customFormat="1" x14ac:dyDescent="0.35"/>
    <row r="45985" customFormat="1" x14ac:dyDescent="0.35"/>
    <row r="45986" customFormat="1" x14ac:dyDescent="0.35"/>
    <row r="45987" customFormat="1" x14ac:dyDescent="0.35"/>
    <row r="45988" customFormat="1" x14ac:dyDescent="0.35"/>
    <row r="45989" customFormat="1" x14ac:dyDescent="0.35"/>
    <row r="45990" customFormat="1" x14ac:dyDescent="0.35"/>
    <row r="45991" customFormat="1" x14ac:dyDescent="0.35"/>
    <row r="45992" customFormat="1" x14ac:dyDescent="0.35"/>
    <row r="45993" customFormat="1" x14ac:dyDescent="0.35"/>
    <row r="45994" customFormat="1" x14ac:dyDescent="0.35"/>
    <row r="45995" customFormat="1" x14ac:dyDescent="0.35"/>
    <row r="45996" customFormat="1" x14ac:dyDescent="0.35"/>
    <row r="45997" customFormat="1" x14ac:dyDescent="0.35"/>
    <row r="45998" customFormat="1" x14ac:dyDescent="0.35"/>
    <row r="45999" customFormat="1" x14ac:dyDescent="0.35"/>
    <row r="46000" customFormat="1" x14ac:dyDescent="0.35"/>
    <row r="46001" customFormat="1" x14ac:dyDescent="0.35"/>
    <row r="46002" customFormat="1" x14ac:dyDescent="0.35"/>
    <row r="46003" customFormat="1" x14ac:dyDescent="0.35"/>
    <row r="46004" customFormat="1" x14ac:dyDescent="0.35"/>
    <row r="46005" customFormat="1" x14ac:dyDescent="0.35"/>
    <row r="46006" customFormat="1" x14ac:dyDescent="0.35"/>
    <row r="46007" customFormat="1" x14ac:dyDescent="0.35"/>
    <row r="46008" customFormat="1" x14ac:dyDescent="0.35"/>
    <row r="46009" customFormat="1" x14ac:dyDescent="0.35"/>
    <row r="46010" customFormat="1" x14ac:dyDescent="0.35"/>
    <row r="46011" customFormat="1" x14ac:dyDescent="0.35"/>
    <row r="46012" customFormat="1" x14ac:dyDescent="0.35"/>
    <row r="46013" customFormat="1" x14ac:dyDescent="0.35"/>
    <row r="46014" customFormat="1" x14ac:dyDescent="0.35"/>
    <row r="46015" customFormat="1" x14ac:dyDescent="0.35"/>
    <row r="46016" customFormat="1" x14ac:dyDescent="0.35"/>
    <row r="46017" customFormat="1" x14ac:dyDescent="0.35"/>
    <row r="46018" customFormat="1" x14ac:dyDescent="0.35"/>
    <row r="46019" customFormat="1" x14ac:dyDescent="0.35"/>
    <row r="46020" customFormat="1" x14ac:dyDescent="0.35"/>
    <row r="46021" customFormat="1" x14ac:dyDescent="0.35"/>
    <row r="46022" customFormat="1" x14ac:dyDescent="0.35"/>
    <row r="46023" customFormat="1" x14ac:dyDescent="0.35"/>
    <row r="46024" customFormat="1" x14ac:dyDescent="0.35"/>
    <row r="46025" customFormat="1" x14ac:dyDescent="0.35"/>
    <row r="46026" customFormat="1" x14ac:dyDescent="0.35"/>
    <row r="46027" customFormat="1" x14ac:dyDescent="0.35"/>
    <row r="46028" customFormat="1" x14ac:dyDescent="0.35"/>
    <row r="46029" customFormat="1" x14ac:dyDescent="0.35"/>
    <row r="46030" customFormat="1" x14ac:dyDescent="0.35"/>
    <row r="46031" customFormat="1" x14ac:dyDescent="0.35"/>
    <row r="46032" customFormat="1" x14ac:dyDescent="0.35"/>
    <row r="46033" customFormat="1" x14ac:dyDescent="0.35"/>
    <row r="46034" customFormat="1" x14ac:dyDescent="0.35"/>
    <row r="46035" customFormat="1" x14ac:dyDescent="0.35"/>
    <row r="46036" customFormat="1" x14ac:dyDescent="0.35"/>
    <row r="46037" customFormat="1" x14ac:dyDescent="0.35"/>
    <row r="46038" customFormat="1" x14ac:dyDescent="0.35"/>
    <row r="46039" customFormat="1" x14ac:dyDescent="0.35"/>
    <row r="46040" customFormat="1" x14ac:dyDescent="0.35"/>
    <row r="46041" customFormat="1" x14ac:dyDescent="0.35"/>
    <row r="46042" customFormat="1" x14ac:dyDescent="0.35"/>
    <row r="46043" customFormat="1" x14ac:dyDescent="0.35"/>
    <row r="46044" customFormat="1" x14ac:dyDescent="0.35"/>
    <row r="46045" customFormat="1" x14ac:dyDescent="0.35"/>
    <row r="46046" customFormat="1" x14ac:dyDescent="0.35"/>
    <row r="46047" customFormat="1" x14ac:dyDescent="0.35"/>
    <row r="46048" customFormat="1" x14ac:dyDescent="0.35"/>
    <row r="46049" customFormat="1" x14ac:dyDescent="0.35"/>
    <row r="46050" customFormat="1" x14ac:dyDescent="0.35"/>
    <row r="46051" customFormat="1" x14ac:dyDescent="0.35"/>
    <row r="46052" customFormat="1" x14ac:dyDescent="0.35"/>
    <row r="46053" customFormat="1" x14ac:dyDescent="0.35"/>
    <row r="46054" customFormat="1" x14ac:dyDescent="0.35"/>
    <row r="46055" customFormat="1" x14ac:dyDescent="0.35"/>
    <row r="46056" customFormat="1" x14ac:dyDescent="0.35"/>
    <row r="46057" customFormat="1" x14ac:dyDescent="0.35"/>
    <row r="46058" customFormat="1" x14ac:dyDescent="0.35"/>
    <row r="46059" customFormat="1" x14ac:dyDescent="0.35"/>
    <row r="46060" customFormat="1" x14ac:dyDescent="0.35"/>
    <row r="46061" customFormat="1" x14ac:dyDescent="0.35"/>
    <row r="46062" customFormat="1" x14ac:dyDescent="0.35"/>
    <row r="46063" customFormat="1" x14ac:dyDescent="0.35"/>
    <row r="46064" customFormat="1" x14ac:dyDescent="0.35"/>
    <row r="46065" customFormat="1" x14ac:dyDescent="0.35"/>
    <row r="46066" customFormat="1" x14ac:dyDescent="0.35"/>
    <row r="46067" customFormat="1" x14ac:dyDescent="0.35"/>
    <row r="46068" customFormat="1" x14ac:dyDescent="0.35"/>
    <row r="46069" customFormat="1" x14ac:dyDescent="0.35"/>
    <row r="46070" customFormat="1" x14ac:dyDescent="0.35"/>
    <row r="46071" customFormat="1" x14ac:dyDescent="0.35"/>
    <row r="46072" customFormat="1" x14ac:dyDescent="0.35"/>
    <row r="46073" customFormat="1" x14ac:dyDescent="0.35"/>
    <row r="46074" customFormat="1" x14ac:dyDescent="0.35"/>
    <row r="46075" customFormat="1" x14ac:dyDescent="0.35"/>
    <row r="46076" customFormat="1" x14ac:dyDescent="0.35"/>
    <row r="46077" customFormat="1" x14ac:dyDescent="0.35"/>
    <row r="46078" customFormat="1" x14ac:dyDescent="0.35"/>
    <row r="46079" customFormat="1" x14ac:dyDescent="0.35"/>
    <row r="46080" customFormat="1" x14ac:dyDescent="0.35"/>
    <row r="46081" customFormat="1" x14ac:dyDescent="0.35"/>
    <row r="46082" customFormat="1" x14ac:dyDescent="0.35"/>
    <row r="46083" customFormat="1" x14ac:dyDescent="0.35"/>
    <row r="46084" customFormat="1" x14ac:dyDescent="0.35"/>
    <row r="46085" customFormat="1" x14ac:dyDescent="0.35"/>
    <row r="46086" customFormat="1" x14ac:dyDescent="0.35"/>
    <row r="46087" customFormat="1" x14ac:dyDescent="0.35"/>
    <row r="46088" customFormat="1" x14ac:dyDescent="0.35"/>
    <row r="46089" customFormat="1" x14ac:dyDescent="0.35"/>
    <row r="46090" customFormat="1" x14ac:dyDescent="0.35"/>
    <row r="46091" customFormat="1" x14ac:dyDescent="0.35"/>
    <row r="46092" customFormat="1" x14ac:dyDescent="0.35"/>
    <row r="46093" customFormat="1" x14ac:dyDescent="0.35"/>
    <row r="46094" customFormat="1" x14ac:dyDescent="0.35"/>
    <row r="46095" customFormat="1" x14ac:dyDescent="0.35"/>
    <row r="46096" customFormat="1" x14ac:dyDescent="0.35"/>
    <row r="46097" customFormat="1" x14ac:dyDescent="0.35"/>
    <row r="46098" customFormat="1" x14ac:dyDescent="0.35"/>
    <row r="46099" customFormat="1" x14ac:dyDescent="0.35"/>
    <row r="46100" customFormat="1" x14ac:dyDescent="0.35"/>
    <row r="46101" customFormat="1" x14ac:dyDescent="0.35"/>
    <row r="46102" customFormat="1" x14ac:dyDescent="0.35"/>
    <row r="46103" customFormat="1" x14ac:dyDescent="0.35"/>
    <row r="46104" customFormat="1" x14ac:dyDescent="0.35"/>
    <row r="46105" customFormat="1" x14ac:dyDescent="0.35"/>
    <row r="46106" customFormat="1" x14ac:dyDescent="0.35"/>
    <row r="46107" customFormat="1" x14ac:dyDescent="0.35"/>
    <row r="46108" customFormat="1" x14ac:dyDescent="0.35"/>
    <row r="46109" customFormat="1" x14ac:dyDescent="0.35"/>
    <row r="46110" customFormat="1" x14ac:dyDescent="0.35"/>
    <row r="46111" customFormat="1" x14ac:dyDescent="0.35"/>
    <row r="46112" customFormat="1" x14ac:dyDescent="0.35"/>
    <row r="46113" customFormat="1" x14ac:dyDescent="0.35"/>
    <row r="46114" customFormat="1" x14ac:dyDescent="0.35"/>
    <row r="46115" customFormat="1" x14ac:dyDescent="0.35"/>
    <row r="46116" customFormat="1" x14ac:dyDescent="0.35"/>
    <row r="46117" customFormat="1" x14ac:dyDescent="0.35"/>
    <row r="46118" customFormat="1" x14ac:dyDescent="0.35"/>
    <row r="46119" customFormat="1" x14ac:dyDescent="0.35"/>
    <row r="46120" customFormat="1" x14ac:dyDescent="0.35"/>
    <row r="46121" customFormat="1" x14ac:dyDescent="0.35"/>
    <row r="46122" customFormat="1" x14ac:dyDescent="0.35"/>
    <row r="46123" customFormat="1" x14ac:dyDescent="0.35"/>
    <row r="46124" customFormat="1" x14ac:dyDescent="0.35"/>
    <row r="46125" customFormat="1" x14ac:dyDescent="0.35"/>
    <row r="46126" customFormat="1" x14ac:dyDescent="0.35"/>
    <row r="46127" customFormat="1" x14ac:dyDescent="0.35"/>
    <row r="46128" customFormat="1" x14ac:dyDescent="0.35"/>
    <row r="46129" customFormat="1" x14ac:dyDescent="0.35"/>
    <row r="46130" customFormat="1" x14ac:dyDescent="0.35"/>
    <row r="46131" customFormat="1" x14ac:dyDescent="0.35"/>
    <row r="46132" customFormat="1" x14ac:dyDescent="0.35"/>
    <row r="46133" customFormat="1" x14ac:dyDescent="0.35"/>
    <row r="46134" customFormat="1" x14ac:dyDescent="0.35"/>
    <row r="46135" customFormat="1" x14ac:dyDescent="0.35"/>
    <row r="46136" customFormat="1" x14ac:dyDescent="0.35"/>
    <row r="46137" customFormat="1" x14ac:dyDescent="0.35"/>
    <row r="46138" customFormat="1" x14ac:dyDescent="0.35"/>
    <row r="46139" customFormat="1" x14ac:dyDescent="0.35"/>
    <row r="46140" customFormat="1" x14ac:dyDescent="0.35"/>
    <row r="46141" customFormat="1" x14ac:dyDescent="0.35"/>
    <row r="46142" customFormat="1" x14ac:dyDescent="0.35"/>
    <row r="46143" customFormat="1" x14ac:dyDescent="0.35"/>
    <row r="46144" customFormat="1" x14ac:dyDescent="0.35"/>
    <row r="46145" customFormat="1" x14ac:dyDescent="0.35"/>
    <row r="46146" customFormat="1" x14ac:dyDescent="0.35"/>
    <row r="46147" customFormat="1" x14ac:dyDescent="0.35"/>
    <row r="46148" customFormat="1" x14ac:dyDescent="0.35"/>
    <row r="46149" customFormat="1" x14ac:dyDescent="0.35"/>
    <row r="46150" customFormat="1" x14ac:dyDescent="0.35"/>
    <row r="46151" customFormat="1" x14ac:dyDescent="0.35"/>
    <row r="46152" customFormat="1" x14ac:dyDescent="0.35"/>
    <row r="46153" customFormat="1" x14ac:dyDescent="0.35"/>
    <row r="46154" customFormat="1" x14ac:dyDescent="0.35"/>
    <row r="46155" customFormat="1" x14ac:dyDescent="0.35"/>
    <row r="46156" customFormat="1" x14ac:dyDescent="0.35"/>
    <row r="46157" customFormat="1" x14ac:dyDescent="0.35"/>
    <row r="46158" customFormat="1" x14ac:dyDescent="0.35"/>
    <row r="46159" customFormat="1" x14ac:dyDescent="0.35"/>
    <row r="46160" customFormat="1" x14ac:dyDescent="0.35"/>
    <row r="46161" customFormat="1" x14ac:dyDescent="0.35"/>
    <row r="46162" customFormat="1" x14ac:dyDescent="0.35"/>
    <row r="46163" customFormat="1" x14ac:dyDescent="0.35"/>
    <row r="46164" customFormat="1" x14ac:dyDescent="0.35"/>
    <row r="46165" customFormat="1" x14ac:dyDescent="0.35"/>
    <row r="46166" customFormat="1" x14ac:dyDescent="0.35"/>
    <row r="46167" customFormat="1" x14ac:dyDescent="0.35"/>
    <row r="46168" customFormat="1" x14ac:dyDescent="0.35"/>
    <row r="46169" customFormat="1" x14ac:dyDescent="0.35"/>
    <row r="46170" customFormat="1" x14ac:dyDescent="0.35"/>
    <row r="46171" customFormat="1" x14ac:dyDescent="0.35"/>
    <row r="46172" customFormat="1" x14ac:dyDescent="0.35"/>
    <row r="46173" customFormat="1" x14ac:dyDescent="0.35"/>
    <row r="46174" customFormat="1" x14ac:dyDescent="0.35"/>
    <row r="46175" customFormat="1" x14ac:dyDescent="0.35"/>
    <row r="46176" customFormat="1" x14ac:dyDescent="0.35"/>
    <row r="46177" customFormat="1" x14ac:dyDescent="0.35"/>
    <row r="46178" customFormat="1" x14ac:dyDescent="0.35"/>
    <row r="46179" customFormat="1" x14ac:dyDescent="0.35"/>
    <row r="46180" customFormat="1" x14ac:dyDescent="0.35"/>
    <row r="46181" customFormat="1" x14ac:dyDescent="0.35"/>
    <row r="46182" customFormat="1" x14ac:dyDescent="0.35"/>
    <row r="46183" customFormat="1" x14ac:dyDescent="0.35"/>
    <row r="46184" customFormat="1" x14ac:dyDescent="0.35"/>
    <row r="46185" customFormat="1" x14ac:dyDescent="0.35"/>
    <row r="46186" customFormat="1" x14ac:dyDescent="0.35"/>
    <row r="46187" customFormat="1" x14ac:dyDescent="0.35"/>
    <row r="46188" customFormat="1" x14ac:dyDescent="0.35"/>
    <row r="46189" customFormat="1" x14ac:dyDescent="0.35"/>
    <row r="46190" customFormat="1" x14ac:dyDescent="0.35"/>
    <row r="46191" customFormat="1" x14ac:dyDescent="0.35"/>
    <row r="46192" customFormat="1" x14ac:dyDescent="0.35"/>
    <row r="46193" customFormat="1" x14ac:dyDescent="0.35"/>
    <row r="46194" customFormat="1" x14ac:dyDescent="0.35"/>
    <row r="46195" customFormat="1" x14ac:dyDescent="0.35"/>
    <row r="46196" customFormat="1" x14ac:dyDescent="0.35"/>
    <row r="46197" customFormat="1" x14ac:dyDescent="0.35"/>
    <row r="46198" customFormat="1" x14ac:dyDescent="0.35"/>
    <row r="46199" customFormat="1" x14ac:dyDescent="0.35"/>
    <row r="46200" customFormat="1" x14ac:dyDescent="0.35"/>
    <row r="46201" customFormat="1" x14ac:dyDescent="0.35"/>
    <row r="46202" customFormat="1" x14ac:dyDescent="0.35"/>
    <row r="46203" customFormat="1" x14ac:dyDescent="0.35"/>
    <row r="46204" customFormat="1" x14ac:dyDescent="0.35"/>
    <row r="46205" customFormat="1" x14ac:dyDescent="0.35"/>
    <row r="46206" customFormat="1" x14ac:dyDescent="0.35"/>
    <row r="46207" customFormat="1" x14ac:dyDescent="0.35"/>
    <row r="46208" customFormat="1" x14ac:dyDescent="0.35"/>
    <row r="46209" customFormat="1" x14ac:dyDescent="0.35"/>
    <row r="46210" customFormat="1" x14ac:dyDescent="0.35"/>
    <row r="46211" customFormat="1" x14ac:dyDescent="0.35"/>
    <row r="46212" customFormat="1" x14ac:dyDescent="0.35"/>
    <row r="46213" customFormat="1" x14ac:dyDescent="0.35"/>
    <row r="46214" customFormat="1" x14ac:dyDescent="0.35"/>
    <row r="46215" customFormat="1" x14ac:dyDescent="0.35"/>
    <row r="46216" customFormat="1" x14ac:dyDescent="0.35"/>
    <row r="46217" customFormat="1" x14ac:dyDescent="0.35"/>
    <row r="46218" customFormat="1" x14ac:dyDescent="0.35"/>
    <row r="46219" customFormat="1" x14ac:dyDescent="0.35"/>
    <row r="46220" customFormat="1" x14ac:dyDescent="0.35"/>
    <row r="46221" customFormat="1" x14ac:dyDescent="0.35"/>
    <row r="46222" customFormat="1" x14ac:dyDescent="0.35"/>
    <row r="46223" customFormat="1" x14ac:dyDescent="0.35"/>
    <row r="46224" customFormat="1" x14ac:dyDescent="0.35"/>
    <row r="46225" customFormat="1" x14ac:dyDescent="0.35"/>
    <row r="46226" customFormat="1" x14ac:dyDescent="0.35"/>
    <row r="46227" customFormat="1" x14ac:dyDescent="0.35"/>
    <row r="46228" customFormat="1" x14ac:dyDescent="0.35"/>
    <row r="46229" customFormat="1" x14ac:dyDescent="0.35"/>
    <row r="46230" customFormat="1" x14ac:dyDescent="0.35"/>
    <row r="46231" customFormat="1" x14ac:dyDescent="0.35"/>
    <row r="46232" customFormat="1" x14ac:dyDescent="0.35"/>
    <row r="46233" customFormat="1" x14ac:dyDescent="0.35"/>
    <row r="46234" customFormat="1" x14ac:dyDescent="0.35"/>
    <row r="46235" customFormat="1" x14ac:dyDescent="0.35"/>
    <row r="46236" customFormat="1" x14ac:dyDescent="0.35"/>
    <row r="46237" customFormat="1" x14ac:dyDescent="0.35"/>
    <row r="46238" customFormat="1" x14ac:dyDescent="0.35"/>
    <row r="46239" customFormat="1" x14ac:dyDescent="0.35"/>
    <row r="46240" customFormat="1" x14ac:dyDescent="0.35"/>
    <row r="46241" customFormat="1" x14ac:dyDescent="0.35"/>
    <row r="46242" customFormat="1" x14ac:dyDescent="0.35"/>
    <row r="46243" customFormat="1" x14ac:dyDescent="0.35"/>
    <row r="46244" customFormat="1" x14ac:dyDescent="0.35"/>
    <row r="46245" customFormat="1" x14ac:dyDescent="0.35"/>
    <row r="46246" customFormat="1" x14ac:dyDescent="0.35"/>
    <row r="46247" customFormat="1" x14ac:dyDescent="0.35"/>
    <row r="46248" customFormat="1" x14ac:dyDescent="0.35"/>
    <row r="46249" customFormat="1" x14ac:dyDescent="0.35"/>
    <row r="46250" customFormat="1" x14ac:dyDescent="0.35"/>
    <row r="46251" customFormat="1" x14ac:dyDescent="0.35"/>
    <row r="46252" customFormat="1" x14ac:dyDescent="0.35"/>
    <row r="46253" customFormat="1" x14ac:dyDescent="0.35"/>
    <row r="46254" customFormat="1" x14ac:dyDescent="0.35"/>
    <row r="46255" customFormat="1" x14ac:dyDescent="0.35"/>
    <row r="46256" customFormat="1" x14ac:dyDescent="0.35"/>
    <row r="46257" customFormat="1" x14ac:dyDescent="0.35"/>
    <row r="46258" customFormat="1" x14ac:dyDescent="0.35"/>
    <row r="46259" customFormat="1" x14ac:dyDescent="0.35"/>
    <row r="46260" customFormat="1" x14ac:dyDescent="0.35"/>
    <row r="46261" customFormat="1" x14ac:dyDescent="0.35"/>
    <row r="46262" customFormat="1" x14ac:dyDescent="0.35"/>
    <row r="46263" customFormat="1" x14ac:dyDescent="0.35"/>
    <row r="46264" customFormat="1" x14ac:dyDescent="0.35"/>
    <row r="46265" customFormat="1" x14ac:dyDescent="0.35"/>
    <row r="46266" customFormat="1" x14ac:dyDescent="0.35"/>
    <row r="46267" customFormat="1" x14ac:dyDescent="0.35"/>
    <row r="46268" customFormat="1" x14ac:dyDescent="0.35"/>
    <row r="46269" customFormat="1" x14ac:dyDescent="0.35"/>
    <row r="46270" customFormat="1" x14ac:dyDescent="0.35"/>
    <row r="46271" customFormat="1" x14ac:dyDescent="0.35"/>
    <row r="46272" customFormat="1" x14ac:dyDescent="0.35"/>
    <row r="46273" customFormat="1" x14ac:dyDescent="0.35"/>
    <row r="46274" customFormat="1" x14ac:dyDescent="0.35"/>
    <row r="46275" customFormat="1" x14ac:dyDescent="0.35"/>
    <row r="46276" customFormat="1" x14ac:dyDescent="0.35"/>
    <row r="46277" customFormat="1" x14ac:dyDescent="0.35"/>
    <row r="46278" customFormat="1" x14ac:dyDescent="0.35"/>
    <row r="46279" customFormat="1" x14ac:dyDescent="0.35"/>
    <row r="46280" customFormat="1" x14ac:dyDescent="0.35"/>
    <row r="46281" customFormat="1" x14ac:dyDescent="0.35"/>
    <row r="46282" customFormat="1" x14ac:dyDescent="0.35"/>
    <row r="46283" customFormat="1" x14ac:dyDescent="0.35"/>
    <row r="46284" customFormat="1" x14ac:dyDescent="0.35"/>
    <row r="46285" customFormat="1" x14ac:dyDescent="0.35"/>
    <row r="46286" customFormat="1" x14ac:dyDescent="0.35"/>
    <row r="46287" customFormat="1" x14ac:dyDescent="0.35"/>
    <row r="46288" customFormat="1" x14ac:dyDescent="0.35"/>
    <row r="46289" customFormat="1" x14ac:dyDescent="0.35"/>
    <row r="46290" customFormat="1" x14ac:dyDescent="0.35"/>
    <row r="46291" customFormat="1" x14ac:dyDescent="0.35"/>
    <row r="46292" customFormat="1" x14ac:dyDescent="0.35"/>
    <row r="46293" customFormat="1" x14ac:dyDescent="0.35"/>
    <row r="46294" customFormat="1" x14ac:dyDescent="0.35"/>
    <row r="46295" customFormat="1" x14ac:dyDescent="0.35"/>
    <row r="46296" customFormat="1" x14ac:dyDescent="0.35"/>
    <row r="46297" customFormat="1" x14ac:dyDescent="0.35"/>
    <row r="46298" customFormat="1" x14ac:dyDescent="0.35"/>
    <row r="46299" customFormat="1" x14ac:dyDescent="0.35"/>
    <row r="46300" customFormat="1" x14ac:dyDescent="0.35"/>
    <row r="46301" customFormat="1" x14ac:dyDescent="0.35"/>
    <row r="46302" customFormat="1" x14ac:dyDescent="0.35"/>
    <row r="46303" customFormat="1" x14ac:dyDescent="0.35"/>
    <row r="46304" customFormat="1" x14ac:dyDescent="0.35"/>
    <row r="46305" customFormat="1" x14ac:dyDescent="0.35"/>
    <row r="46306" customFormat="1" x14ac:dyDescent="0.35"/>
    <row r="46307" customFormat="1" x14ac:dyDescent="0.35"/>
    <row r="46308" customFormat="1" x14ac:dyDescent="0.35"/>
    <row r="46309" customFormat="1" x14ac:dyDescent="0.35"/>
    <row r="46310" customFormat="1" x14ac:dyDescent="0.35"/>
    <row r="46311" customFormat="1" x14ac:dyDescent="0.35"/>
    <row r="46312" customFormat="1" x14ac:dyDescent="0.35"/>
    <row r="46313" customFormat="1" x14ac:dyDescent="0.35"/>
    <row r="46314" customFormat="1" x14ac:dyDescent="0.35"/>
    <row r="46315" customFormat="1" x14ac:dyDescent="0.35"/>
    <row r="46316" customFormat="1" x14ac:dyDescent="0.35"/>
    <row r="46317" customFormat="1" x14ac:dyDescent="0.35"/>
    <row r="46318" customFormat="1" x14ac:dyDescent="0.35"/>
    <row r="46319" customFormat="1" x14ac:dyDescent="0.35"/>
    <row r="46320" customFormat="1" x14ac:dyDescent="0.35"/>
    <row r="46321" customFormat="1" x14ac:dyDescent="0.35"/>
    <row r="46322" customFormat="1" x14ac:dyDescent="0.35"/>
    <row r="46323" customFormat="1" x14ac:dyDescent="0.35"/>
    <row r="46324" customFormat="1" x14ac:dyDescent="0.35"/>
    <row r="46325" customFormat="1" x14ac:dyDescent="0.35"/>
    <row r="46326" customFormat="1" x14ac:dyDescent="0.35"/>
    <row r="46327" customFormat="1" x14ac:dyDescent="0.35"/>
    <row r="46328" customFormat="1" x14ac:dyDescent="0.35"/>
    <row r="46329" customFormat="1" x14ac:dyDescent="0.35"/>
    <row r="46330" customFormat="1" x14ac:dyDescent="0.35"/>
    <row r="46331" customFormat="1" x14ac:dyDescent="0.35"/>
    <row r="46332" customFormat="1" x14ac:dyDescent="0.35"/>
    <row r="46333" customFormat="1" x14ac:dyDescent="0.35"/>
    <row r="46334" customFormat="1" x14ac:dyDescent="0.35"/>
    <row r="46335" customFormat="1" x14ac:dyDescent="0.35"/>
    <row r="46336" customFormat="1" x14ac:dyDescent="0.35"/>
    <row r="46337" customFormat="1" x14ac:dyDescent="0.35"/>
    <row r="46338" customFormat="1" x14ac:dyDescent="0.35"/>
    <row r="46339" customFormat="1" x14ac:dyDescent="0.35"/>
    <row r="46340" customFormat="1" x14ac:dyDescent="0.35"/>
    <row r="46341" customFormat="1" x14ac:dyDescent="0.35"/>
    <row r="46342" customFormat="1" x14ac:dyDescent="0.35"/>
    <row r="46343" customFormat="1" x14ac:dyDescent="0.35"/>
    <row r="46344" customFormat="1" x14ac:dyDescent="0.35"/>
    <row r="46345" customFormat="1" x14ac:dyDescent="0.35"/>
    <row r="46346" customFormat="1" x14ac:dyDescent="0.35"/>
    <row r="46347" customFormat="1" x14ac:dyDescent="0.35"/>
    <row r="46348" customFormat="1" x14ac:dyDescent="0.35"/>
    <row r="46349" customFormat="1" x14ac:dyDescent="0.35"/>
    <row r="46350" customFormat="1" x14ac:dyDescent="0.35"/>
    <row r="46351" customFormat="1" x14ac:dyDescent="0.35"/>
    <row r="46352" customFormat="1" x14ac:dyDescent="0.35"/>
    <row r="46353" customFormat="1" x14ac:dyDescent="0.35"/>
    <row r="46354" customFormat="1" x14ac:dyDescent="0.35"/>
    <row r="46355" customFormat="1" x14ac:dyDescent="0.35"/>
    <row r="46356" customFormat="1" x14ac:dyDescent="0.35"/>
    <row r="46357" customFormat="1" x14ac:dyDescent="0.35"/>
    <row r="46358" customFormat="1" x14ac:dyDescent="0.35"/>
    <row r="46359" customFormat="1" x14ac:dyDescent="0.35"/>
    <row r="46360" customFormat="1" x14ac:dyDescent="0.35"/>
    <row r="46361" customFormat="1" x14ac:dyDescent="0.35"/>
    <row r="46362" customFormat="1" x14ac:dyDescent="0.35"/>
    <row r="46363" customFormat="1" x14ac:dyDescent="0.35"/>
    <row r="46364" customFormat="1" x14ac:dyDescent="0.35"/>
    <row r="46365" customFormat="1" x14ac:dyDescent="0.35"/>
    <row r="46366" customFormat="1" x14ac:dyDescent="0.35"/>
    <row r="46367" customFormat="1" x14ac:dyDescent="0.35"/>
    <row r="46368" customFormat="1" x14ac:dyDescent="0.35"/>
    <row r="46369" customFormat="1" x14ac:dyDescent="0.35"/>
    <row r="46370" customFormat="1" x14ac:dyDescent="0.35"/>
    <row r="46371" customFormat="1" x14ac:dyDescent="0.35"/>
    <row r="46372" customFormat="1" x14ac:dyDescent="0.35"/>
    <row r="46373" customFormat="1" x14ac:dyDescent="0.35"/>
    <row r="46374" customFormat="1" x14ac:dyDescent="0.35"/>
    <row r="46375" customFormat="1" x14ac:dyDescent="0.35"/>
    <row r="46376" customFormat="1" x14ac:dyDescent="0.35"/>
    <row r="46377" customFormat="1" x14ac:dyDescent="0.35"/>
    <row r="46378" customFormat="1" x14ac:dyDescent="0.35"/>
    <row r="46379" customFormat="1" x14ac:dyDescent="0.35"/>
    <row r="46380" customFormat="1" x14ac:dyDescent="0.35"/>
    <row r="46381" customFormat="1" x14ac:dyDescent="0.35"/>
    <row r="46382" customFormat="1" x14ac:dyDescent="0.35"/>
    <row r="46383" customFormat="1" x14ac:dyDescent="0.35"/>
    <row r="46384" customFormat="1" x14ac:dyDescent="0.35"/>
    <row r="46385" customFormat="1" x14ac:dyDescent="0.35"/>
    <row r="46386" customFormat="1" x14ac:dyDescent="0.35"/>
    <row r="46387" customFormat="1" x14ac:dyDescent="0.35"/>
    <row r="46388" customFormat="1" x14ac:dyDescent="0.35"/>
    <row r="46389" customFormat="1" x14ac:dyDescent="0.35"/>
    <row r="46390" customFormat="1" x14ac:dyDescent="0.35"/>
    <row r="46391" customFormat="1" x14ac:dyDescent="0.35"/>
    <row r="46392" customFormat="1" x14ac:dyDescent="0.35"/>
    <row r="46393" customFormat="1" x14ac:dyDescent="0.35"/>
    <row r="46394" customFormat="1" x14ac:dyDescent="0.35"/>
    <row r="46395" customFormat="1" x14ac:dyDescent="0.35"/>
    <row r="46396" customFormat="1" x14ac:dyDescent="0.35"/>
    <row r="46397" customFormat="1" x14ac:dyDescent="0.35"/>
    <row r="46398" customFormat="1" x14ac:dyDescent="0.35"/>
    <row r="46399" customFormat="1" x14ac:dyDescent="0.35"/>
    <row r="46400" customFormat="1" x14ac:dyDescent="0.35"/>
    <row r="46401" customFormat="1" x14ac:dyDescent="0.35"/>
    <row r="46402" customFormat="1" x14ac:dyDescent="0.35"/>
    <row r="46403" customFormat="1" x14ac:dyDescent="0.35"/>
    <row r="46404" customFormat="1" x14ac:dyDescent="0.35"/>
    <row r="46405" customFormat="1" x14ac:dyDescent="0.35"/>
    <row r="46406" customFormat="1" x14ac:dyDescent="0.35"/>
    <row r="46407" customFormat="1" x14ac:dyDescent="0.35"/>
    <row r="46408" customFormat="1" x14ac:dyDescent="0.35"/>
    <row r="46409" customFormat="1" x14ac:dyDescent="0.35"/>
    <row r="46410" customFormat="1" x14ac:dyDescent="0.35"/>
    <row r="46411" customFormat="1" x14ac:dyDescent="0.35"/>
    <row r="46412" customFormat="1" x14ac:dyDescent="0.35"/>
    <row r="46413" customFormat="1" x14ac:dyDescent="0.35"/>
    <row r="46414" customFormat="1" x14ac:dyDescent="0.35"/>
    <row r="46415" customFormat="1" x14ac:dyDescent="0.35"/>
    <row r="46416" customFormat="1" x14ac:dyDescent="0.35"/>
    <row r="46417" customFormat="1" x14ac:dyDescent="0.35"/>
    <row r="46418" customFormat="1" x14ac:dyDescent="0.35"/>
    <row r="46419" customFormat="1" x14ac:dyDescent="0.35"/>
    <row r="46420" customFormat="1" x14ac:dyDescent="0.35"/>
    <row r="46421" customFormat="1" x14ac:dyDescent="0.35"/>
    <row r="46422" customFormat="1" x14ac:dyDescent="0.35"/>
    <row r="46423" customFormat="1" x14ac:dyDescent="0.35"/>
    <row r="46424" customFormat="1" x14ac:dyDescent="0.35"/>
    <row r="46425" customFormat="1" x14ac:dyDescent="0.35"/>
    <row r="46426" customFormat="1" x14ac:dyDescent="0.35"/>
    <row r="46427" customFormat="1" x14ac:dyDescent="0.35"/>
    <row r="46428" customFormat="1" x14ac:dyDescent="0.35"/>
    <row r="46429" customFormat="1" x14ac:dyDescent="0.35"/>
    <row r="46430" customFormat="1" x14ac:dyDescent="0.35"/>
    <row r="46431" customFormat="1" x14ac:dyDescent="0.35"/>
    <row r="46432" customFormat="1" x14ac:dyDescent="0.35"/>
    <row r="46433" customFormat="1" x14ac:dyDescent="0.35"/>
    <row r="46434" customFormat="1" x14ac:dyDescent="0.35"/>
    <row r="46435" customFormat="1" x14ac:dyDescent="0.35"/>
    <row r="46436" customFormat="1" x14ac:dyDescent="0.35"/>
    <row r="46437" customFormat="1" x14ac:dyDescent="0.35"/>
    <row r="46438" customFormat="1" x14ac:dyDescent="0.35"/>
    <row r="46439" customFormat="1" x14ac:dyDescent="0.35"/>
    <row r="46440" customFormat="1" x14ac:dyDescent="0.35"/>
    <row r="46441" customFormat="1" x14ac:dyDescent="0.35"/>
    <row r="46442" customFormat="1" x14ac:dyDescent="0.35"/>
    <row r="46443" customFormat="1" x14ac:dyDescent="0.35"/>
    <row r="46444" customFormat="1" x14ac:dyDescent="0.35"/>
    <row r="46445" customFormat="1" x14ac:dyDescent="0.35"/>
    <row r="46446" customFormat="1" x14ac:dyDescent="0.35"/>
    <row r="46447" customFormat="1" x14ac:dyDescent="0.35"/>
    <row r="46448" customFormat="1" x14ac:dyDescent="0.35"/>
    <row r="46449" customFormat="1" x14ac:dyDescent="0.35"/>
    <row r="46450" customFormat="1" x14ac:dyDescent="0.35"/>
    <row r="46451" customFormat="1" x14ac:dyDescent="0.35"/>
    <row r="46452" customFormat="1" x14ac:dyDescent="0.35"/>
    <row r="46453" customFormat="1" x14ac:dyDescent="0.35"/>
    <row r="46454" customFormat="1" x14ac:dyDescent="0.35"/>
    <row r="46455" customFormat="1" x14ac:dyDescent="0.35"/>
    <row r="46456" customFormat="1" x14ac:dyDescent="0.35"/>
    <row r="46457" customFormat="1" x14ac:dyDescent="0.35"/>
    <row r="46458" customFormat="1" x14ac:dyDescent="0.35"/>
    <row r="46459" customFormat="1" x14ac:dyDescent="0.35"/>
    <row r="46460" customFormat="1" x14ac:dyDescent="0.35"/>
    <row r="46461" customFormat="1" x14ac:dyDescent="0.35"/>
    <row r="46462" customFormat="1" x14ac:dyDescent="0.35"/>
    <row r="46463" customFormat="1" x14ac:dyDescent="0.35"/>
    <row r="46464" customFormat="1" x14ac:dyDescent="0.35"/>
    <row r="46465" customFormat="1" x14ac:dyDescent="0.35"/>
    <row r="46466" customFormat="1" x14ac:dyDescent="0.35"/>
    <row r="46467" customFormat="1" x14ac:dyDescent="0.35"/>
    <row r="46468" customFormat="1" x14ac:dyDescent="0.35"/>
    <row r="46469" customFormat="1" x14ac:dyDescent="0.35"/>
    <row r="46470" customFormat="1" x14ac:dyDescent="0.35"/>
    <row r="46471" customFormat="1" x14ac:dyDescent="0.35"/>
    <row r="46472" customFormat="1" x14ac:dyDescent="0.35"/>
    <row r="46473" customFormat="1" x14ac:dyDescent="0.35"/>
    <row r="46474" customFormat="1" x14ac:dyDescent="0.35"/>
    <row r="46475" customFormat="1" x14ac:dyDescent="0.35"/>
    <row r="46476" customFormat="1" x14ac:dyDescent="0.35"/>
    <row r="46477" customFormat="1" x14ac:dyDescent="0.35"/>
    <row r="46478" customFormat="1" x14ac:dyDescent="0.35"/>
    <row r="46479" customFormat="1" x14ac:dyDescent="0.35"/>
    <row r="46480" customFormat="1" x14ac:dyDescent="0.35"/>
    <row r="46481" customFormat="1" x14ac:dyDescent="0.35"/>
    <row r="46482" customFormat="1" x14ac:dyDescent="0.35"/>
    <row r="46483" customFormat="1" x14ac:dyDescent="0.35"/>
    <row r="46484" customFormat="1" x14ac:dyDescent="0.35"/>
    <row r="46485" customFormat="1" x14ac:dyDescent="0.35"/>
    <row r="46486" customFormat="1" x14ac:dyDescent="0.35"/>
    <row r="46487" customFormat="1" x14ac:dyDescent="0.35"/>
    <row r="46488" customFormat="1" x14ac:dyDescent="0.35"/>
    <row r="46489" customFormat="1" x14ac:dyDescent="0.35"/>
    <row r="46490" customFormat="1" x14ac:dyDescent="0.35"/>
    <row r="46491" customFormat="1" x14ac:dyDescent="0.35"/>
    <row r="46492" customFormat="1" x14ac:dyDescent="0.35"/>
    <row r="46493" customFormat="1" x14ac:dyDescent="0.35"/>
    <row r="46494" customFormat="1" x14ac:dyDescent="0.35"/>
    <row r="46495" customFormat="1" x14ac:dyDescent="0.35"/>
    <row r="46496" customFormat="1" x14ac:dyDescent="0.35"/>
    <row r="46497" customFormat="1" x14ac:dyDescent="0.35"/>
    <row r="46498" customFormat="1" x14ac:dyDescent="0.35"/>
    <row r="46499" customFormat="1" x14ac:dyDescent="0.35"/>
    <row r="46500" customFormat="1" x14ac:dyDescent="0.35"/>
    <row r="46501" customFormat="1" x14ac:dyDescent="0.35"/>
    <row r="46502" customFormat="1" x14ac:dyDescent="0.35"/>
    <row r="46503" customFormat="1" x14ac:dyDescent="0.35"/>
    <row r="46504" customFormat="1" x14ac:dyDescent="0.35"/>
    <row r="46505" customFormat="1" x14ac:dyDescent="0.35"/>
    <row r="46506" customFormat="1" x14ac:dyDescent="0.35"/>
    <row r="46507" customFormat="1" x14ac:dyDescent="0.35"/>
    <row r="46508" customFormat="1" x14ac:dyDescent="0.35"/>
    <row r="46509" customFormat="1" x14ac:dyDescent="0.35"/>
    <row r="46510" customFormat="1" x14ac:dyDescent="0.35"/>
    <row r="46511" customFormat="1" x14ac:dyDescent="0.35"/>
    <row r="46512" customFormat="1" x14ac:dyDescent="0.35"/>
    <row r="46513" customFormat="1" x14ac:dyDescent="0.35"/>
    <row r="46514" customFormat="1" x14ac:dyDescent="0.35"/>
    <row r="46515" customFormat="1" x14ac:dyDescent="0.35"/>
    <row r="46516" customFormat="1" x14ac:dyDescent="0.35"/>
    <row r="46517" customFormat="1" x14ac:dyDescent="0.35"/>
    <row r="46518" customFormat="1" x14ac:dyDescent="0.35"/>
    <row r="46519" customFormat="1" x14ac:dyDescent="0.35"/>
    <row r="46520" customFormat="1" x14ac:dyDescent="0.35"/>
    <row r="46521" customFormat="1" x14ac:dyDescent="0.35"/>
    <row r="46522" customFormat="1" x14ac:dyDescent="0.35"/>
    <row r="46523" customFormat="1" x14ac:dyDescent="0.35"/>
    <row r="46524" customFormat="1" x14ac:dyDescent="0.35"/>
    <row r="46525" customFormat="1" x14ac:dyDescent="0.35"/>
    <row r="46526" customFormat="1" x14ac:dyDescent="0.35"/>
    <row r="46527" customFormat="1" x14ac:dyDescent="0.35"/>
    <row r="46528" customFormat="1" x14ac:dyDescent="0.35"/>
    <row r="46529" customFormat="1" x14ac:dyDescent="0.35"/>
    <row r="46530" customFormat="1" x14ac:dyDescent="0.35"/>
    <row r="46531" customFormat="1" x14ac:dyDescent="0.35"/>
    <row r="46532" customFormat="1" x14ac:dyDescent="0.35"/>
    <row r="46533" customFormat="1" x14ac:dyDescent="0.35"/>
    <row r="46534" customFormat="1" x14ac:dyDescent="0.35"/>
    <row r="46535" customFormat="1" x14ac:dyDescent="0.35"/>
    <row r="46536" customFormat="1" x14ac:dyDescent="0.35"/>
    <row r="46537" customFormat="1" x14ac:dyDescent="0.35"/>
    <row r="46538" customFormat="1" x14ac:dyDescent="0.35"/>
    <row r="46539" customFormat="1" x14ac:dyDescent="0.35"/>
    <row r="46540" customFormat="1" x14ac:dyDescent="0.35"/>
    <row r="46541" customFormat="1" x14ac:dyDescent="0.35"/>
    <row r="46542" customFormat="1" x14ac:dyDescent="0.35"/>
    <row r="46543" customFormat="1" x14ac:dyDescent="0.35"/>
    <row r="46544" customFormat="1" x14ac:dyDescent="0.35"/>
    <row r="46545" customFormat="1" x14ac:dyDescent="0.35"/>
    <row r="46546" customFormat="1" x14ac:dyDescent="0.35"/>
    <row r="46547" customFormat="1" x14ac:dyDescent="0.35"/>
    <row r="46548" customFormat="1" x14ac:dyDescent="0.35"/>
    <row r="46549" customFormat="1" x14ac:dyDescent="0.35"/>
    <row r="46550" customFormat="1" x14ac:dyDescent="0.35"/>
    <row r="46551" customFormat="1" x14ac:dyDescent="0.35"/>
    <row r="46552" customFormat="1" x14ac:dyDescent="0.35"/>
    <row r="46553" customFormat="1" x14ac:dyDescent="0.35"/>
    <row r="46554" customFormat="1" x14ac:dyDescent="0.35"/>
    <row r="46555" customFormat="1" x14ac:dyDescent="0.35"/>
    <row r="46556" customFormat="1" x14ac:dyDescent="0.35"/>
    <row r="46557" customFormat="1" x14ac:dyDescent="0.35"/>
    <row r="46558" customFormat="1" x14ac:dyDescent="0.35"/>
    <row r="46559" customFormat="1" x14ac:dyDescent="0.35"/>
    <row r="46560" customFormat="1" x14ac:dyDescent="0.35"/>
    <row r="46561" customFormat="1" x14ac:dyDescent="0.35"/>
    <row r="46562" customFormat="1" x14ac:dyDescent="0.35"/>
    <row r="46563" customFormat="1" x14ac:dyDescent="0.35"/>
    <row r="46564" customFormat="1" x14ac:dyDescent="0.35"/>
    <row r="46565" customFormat="1" x14ac:dyDescent="0.35"/>
    <row r="46566" customFormat="1" x14ac:dyDescent="0.35"/>
    <row r="46567" customFormat="1" x14ac:dyDescent="0.35"/>
    <row r="46568" customFormat="1" x14ac:dyDescent="0.35"/>
    <row r="46569" customFormat="1" x14ac:dyDescent="0.35"/>
    <row r="46570" customFormat="1" x14ac:dyDescent="0.35"/>
    <row r="46571" customFormat="1" x14ac:dyDescent="0.35"/>
    <row r="46572" customFormat="1" x14ac:dyDescent="0.35"/>
    <row r="46573" customFormat="1" x14ac:dyDescent="0.35"/>
    <row r="46574" customFormat="1" x14ac:dyDescent="0.35"/>
    <row r="46575" customFormat="1" x14ac:dyDescent="0.35"/>
    <row r="46576" customFormat="1" x14ac:dyDescent="0.35"/>
    <row r="46577" customFormat="1" x14ac:dyDescent="0.35"/>
    <row r="46578" customFormat="1" x14ac:dyDescent="0.35"/>
    <row r="46579" customFormat="1" x14ac:dyDescent="0.35"/>
    <row r="46580" customFormat="1" x14ac:dyDescent="0.35"/>
    <row r="46581" customFormat="1" x14ac:dyDescent="0.35"/>
    <row r="46582" customFormat="1" x14ac:dyDescent="0.35"/>
    <row r="46583" customFormat="1" x14ac:dyDescent="0.35"/>
    <row r="46584" customFormat="1" x14ac:dyDescent="0.35"/>
    <row r="46585" customFormat="1" x14ac:dyDescent="0.35"/>
    <row r="46586" customFormat="1" x14ac:dyDescent="0.35"/>
    <row r="46587" customFormat="1" x14ac:dyDescent="0.35"/>
    <row r="46588" customFormat="1" x14ac:dyDescent="0.35"/>
    <row r="46589" customFormat="1" x14ac:dyDescent="0.35"/>
    <row r="46590" customFormat="1" x14ac:dyDescent="0.35"/>
    <row r="46591" customFormat="1" x14ac:dyDescent="0.35"/>
    <row r="46592" customFormat="1" x14ac:dyDescent="0.35"/>
    <row r="46593" customFormat="1" x14ac:dyDescent="0.35"/>
    <row r="46594" customFormat="1" x14ac:dyDescent="0.35"/>
    <row r="46595" customFormat="1" x14ac:dyDescent="0.35"/>
    <row r="46596" customFormat="1" x14ac:dyDescent="0.35"/>
    <row r="46597" customFormat="1" x14ac:dyDescent="0.35"/>
    <row r="46598" customFormat="1" x14ac:dyDescent="0.35"/>
    <row r="46599" customFormat="1" x14ac:dyDescent="0.35"/>
    <row r="46600" customFormat="1" x14ac:dyDescent="0.35"/>
    <row r="46601" customFormat="1" x14ac:dyDescent="0.35"/>
    <row r="46602" customFormat="1" x14ac:dyDescent="0.35"/>
    <row r="46603" customFormat="1" x14ac:dyDescent="0.35"/>
    <row r="46604" customFormat="1" x14ac:dyDescent="0.35"/>
    <row r="46605" customFormat="1" x14ac:dyDescent="0.35"/>
    <row r="46606" customFormat="1" x14ac:dyDescent="0.35"/>
    <row r="46607" customFormat="1" x14ac:dyDescent="0.35"/>
    <row r="46608" customFormat="1" x14ac:dyDescent="0.35"/>
    <row r="46609" customFormat="1" x14ac:dyDescent="0.35"/>
    <row r="46610" customFormat="1" x14ac:dyDescent="0.35"/>
    <row r="46611" customFormat="1" x14ac:dyDescent="0.35"/>
    <row r="46612" customFormat="1" x14ac:dyDescent="0.35"/>
    <row r="46613" customFormat="1" x14ac:dyDescent="0.35"/>
    <row r="46614" customFormat="1" x14ac:dyDescent="0.35"/>
    <row r="46615" customFormat="1" x14ac:dyDescent="0.35"/>
    <row r="46616" customFormat="1" x14ac:dyDescent="0.35"/>
    <row r="46617" customFormat="1" x14ac:dyDescent="0.35"/>
    <row r="46618" customFormat="1" x14ac:dyDescent="0.35"/>
    <row r="46619" customFormat="1" x14ac:dyDescent="0.35"/>
    <row r="46620" customFormat="1" x14ac:dyDescent="0.35"/>
    <row r="46621" customFormat="1" x14ac:dyDescent="0.35"/>
    <row r="46622" customFormat="1" x14ac:dyDescent="0.35"/>
    <row r="46623" customFormat="1" x14ac:dyDescent="0.35"/>
    <row r="46624" customFormat="1" x14ac:dyDescent="0.35"/>
    <row r="46625" customFormat="1" x14ac:dyDescent="0.35"/>
    <row r="46626" customFormat="1" x14ac:dyDescent="0.35"/>
    <row r="46627" customFormat="1" x14ac:dyDescent="0.35"/>
    <row r="46628" customFormat="1" x14ac:dyDescent="0.35"/>
    <row r="46629" customFormat="1" x14ac:dyDescent="0.35"/>
    <row r="46630" customFormat="1" x14ac:dyDescent="0.35"/>
    <row r="46631" customFormat="1" x14ac:dyDescent="0.35"/>
    <row r="46632" customFormat="1" x14ac:dyDescent="0.35"/>
    <row r="46633" customFormat="1" x14ac:dyDescent="0.35"/>
    <row r="46634" customFormat="1" x14ac:dyDescent="0.35"/>
    <row r="46635" customFormat="1" x14ac:dyDescent="0.35"/>
    <row r="46636" customFormat="1" x14ac:dyDescent="0.35"/>
    <row r="46637" customFormat="1" x14ac:dyDescent="0.35"/>
    <row r="46638" customFormat="1" x14ac:dyDescent="0.35"/>
    <row r="46639" customFormat="1" x14ac:dyDescent="0.35"/>
    <row r="46640" customFormat="1" x14ac:dyDescent="0.35"/>
    <row r="46641" customFormat="1" x14ac:dyDescent="0.35"/>
    <row r="46642" customFormat="1" x14ac:dyDescent="0.35"/>
    <row r="46643" customFormat="1" x14ac:dyDescent="0.35"/>
    <row r="46644" customFormat="1" x14ac:dyDescent="0.35"/>
    <row r="46645" customFormat="1" x14ac:dyDescent="0.35"/>
    <row r="46646" customFormat="1" x14ac:dyDescent="0.35"/>
    <row r="46647" customFormat="1" x14ac:dyDescent="0.35"/>
    <row r="46648" customFormat="1" x14ac:dyDescent="0.35"/>
    <row r="46649" customFormat="1" x14ac:dyDescent="0.35"/>
    <row r="46650" customFormat="1" x14ac:dyDescent="0.35"/>
    <row r="46651" customFormat="1" x14ac:dyDescent="0.35"/>
    <row r="46652" customFormat="1" x14ac:dyDescent="0.35"/>
    <row r="46653" customFormat="1" x14ac:dyDescent="0.35"/>
    <row r="46654" customFormat="1" x14ac:dyDescent="0.35"/>
    <row r="46655" customFormat="1" x14ac:dyDescent="0.35"/>
    <row r="46656" customFormat="1" x14ac:dyDescent="0.35"/>
    <row r="46657" customFormat="1" x14ac:dyDescent="0.35"/>
    <row r="46658" customFormat="1" x14ac:dyDescent="0.35"/>
    <row r="46659" customFormat="1" x14ac:dyDescent="0.35"/>
    <row r="46660" customFormat="1" x14ac:dyDescent="0.35"/>
    <row r="46661" customFormat="1" x14ac:dyDescent="0.35"/>
    <row r="46662" customFormat="1" x14ac:dyDescent="0.35"/>
    <row r="46663" customFormat="1" x14ac:dyDescent="0.35"/>
    <row r="46664" customFormat="1" x14ac:dyDescent="0.35"/>
    <row r="46665" customFormat="1" x14ac:dyDescent="0.35"/>
    <row r="46666" customFormat="1" x14ac:dyDescent="0.35"/>
    <row r="46667" customFormat="1" x14ac:dyDescent="0.35"/>
    <row r="46668" customFormat="1" x14ac:dyDescent="0.35"/>
    <row r="46669" customFormat="1" x14ac:dyDescent="0.35"/>
    <row r="46670" customFormat="1" x14ac:dyDescent="0.35"/>
    <row r="46671" customFormat="1" x14ac:dyDescent="0.35"/>
    <row r="46672" customFormat="1" x14ac:dyDescent="0.35"/>
    <row r="46673" customFormat="1" x14ac:dyDescent="0.35"/>
    <row r="46674" customFormat="1" x14ac:dyDescent="0.35"/>
    <row r="46675" customFormat="1" x14ac:dyDescent="0.35"/>
    <row r="46676" customFormat="1" x14ac:dyDescent="0.35"/>
    <row r="46677" customFormat="1" x14ac:dyDescent="0.35"/>
    <row r="46678" customFormat="1" x14ac:dyDescent="0.35"/>
    <row r="46679" customFormat="1" x14ac:dyDescent="0.35"/>
    <row r="46680" customFormat="1" x14ac:dyDescent="0.35"/>
    <row r="46681" customFormat="1" x14ac:dyDescent="0.35"/>
    <row r="46682" customFormat="1" x14ac:dyDescent="0.35"/>
    <row r="46683" customFormat="1" x14ac:dyDescent="0.35"/>
    <row r="46684" customFormat="1" x14ac:dyDescent="0.35"/>
    <row r="46685" customFormat="1" x14ac:dyDescent="0.35"/>
    <row r="46686" customFormat="1" x14ac:dyDescent="0.35"/>
    <row r="46687" customFormat="1" x14ac:dyDescent="0.35"/>
    <row r="46688" customFormat="1" x14ac:dyDescent="0.35"/>
    <row r="46689" customFormat="1" x14ac:dyDescent="0.35"/>
    <row r="46690" customFormat="1" x14ac:dyDescent="0.35"/>
    <row r="46691" customFormat="1" x14ac:dyDescent="0.35"/>
    <row r="46692" customFormat="1" x14ac:dyDescent="0.35"/>
    <row r="46693" customFormat="1" x14ac:dyDescent="0.35"/>
    <row r="46694" customFormat="1" x14ac:dyDescent="0.35"/>
    <row r="46695" customFormat="1" x14ac:dyDescent="0.35"/>
    <row r="46696" customFormat="1" x14ac:dyDescent="0.35"/>
    <row r="46697" customFormat="1" x14ac:dyDescent="0.35"/>
    <row r="46698" customFormat="1" x14ac:dyDescent="0.35"/>
    <row r="46699" customFormat="1" x14ac:dyDescent="0.35"/>
    <row r="46700" customFormat="1" x14ac:dyDescent="0.35"/>
    <row r="46701" customFormat="1" x14ac:dyDescent="0.35"/>
    <row r="46702" customFormat="1" x14ac:dyDescent="0.35"/>
    <row r="46703" customFormat="1" x14ac:dyDescent="0.35"/>
    <row r="46704" customFormat="1" x14ac:dyDescent="0.35"/>
    <row r="46705" customFormat="1" x14ac:dyDescent="0.35"/>
    <row r="46706" customFormat="1" x14ac:dyDescent="0.35"/>
    <row r="46707" customFormat="1" x14ac:dyDescent="0.35"/>
    <row r="46708" customFormat="1" x14ac:dyDescent="0.35"/>
    <row r="46709" customFormat="1" x14ac:dyDescent="0.35"/>
    <row r="46710" customFormat="1" x14ac:dyDescent="0.35"/>
    <row r="46711" customFormat="1" x14ac:dyDescent="0.35"/>
    <row r="46712" customFormat="1" x14ac:dyDescent="0.35"/>
    <row r="46713" customFormat="1" x14ac:dyDescent="0.35"/>
    <row r="46714" customFormat="1" x14ac:dyDescent="0.35"/>
    <row r="46715" customFormat="1" x14ac:dyDescent="0.35"/>
    <row r="46716" customFormat="1" x14ac:dyDescent="0.35"/>
    <row r="46717" customFormat="1" x14ac:dyDescent="0.35"/>
    <row r="46718" customFormat="1" x14ac:dyDescent="0.35"/>
    <row r="46719" customFormat="1" x14ac:dyDescent="0.35"/>
    <row r="46720" customFormat="1" x14ac:dyDescent="0.35"/>
    <row r="46721" customFormat="1" x14ac:dyDescent="0.35"/>
    <row r="46722" customFormat="1" x14ac:dyDescent="0.35"/>
    <row r="46723" customFormat="1" x14ac:dyDescent="0.35"/>
    <row r="46724" customFormat="1" x14ac:dyDescent="0.35"/>
    <row r="46725" customFormat="1" x14ac:dyDescent="0.35"/>
    <row r="46726" customFormat="1" x14ac:dyDescent="0.35"/>
    <row r="46727" customFormat="1" x14ac:dyDescent="0.35"/>
    <row r="46728" customFormat="1" x14ac:dyDescent="0.35"/>
    <row r="46729" customFormat="1" x14ac:dyDescent="0.35"/>
    <row r="46730" customFormat="1" x14ac:dyDescent="0.35"/>
    <row r="46731" customFormat="1" x14ac:dyDescent="0.35"/>
    <row r="46732" customFormat="1" x14ac:dyDescent="0.35"/>
    <row r="46733" customFormat="1" x14ac:dyDescent="0.35"/>
    <row r="46734" customFormat="1" x14ac:dyDescent="0.35"/>
    <row r="46735" customFormat="1" x14ac:dyDescent="0.35"/>
    <row r="46736" customFormat="1" x14ac:dyDescent="0.35"/>
    <row r="46737" customFormat="1" x14ac:dyDescent="0.35"/>
    <row r="46738" customFormat="1" x14ac:dyDescent="0.35"/>
    <row r="46739" customFormat="1" x14ac:dyDescent="0.35"/>
    <row r="46740" customFormat="1" x14ac:dyDescent="0.35"/>
    <row r="46741" customFormat="1" x14ac:dyDescent="0.35"/>
    <row r="46742" customFormat="1" x14ac:dyDescent="0.35"/>
    <row r="46743" customFormat="1" x14ac:dyDescent="0.35"/>
    <row r="46744" customFormat="1" x14ac:dyDescent="0.35"/>
    <row r="46745" customFormat="1" x14ac:dyDescent="0.35"/>
    <row r="46746" customFormat="1" x14ac:dyDescent="0.35"/>
    <row r="46747" customFormat="1" x14ac:dyDescent="0.35"/>
    <row r="46748" customFormat="1" x14ac:dyDescent="0.35"/>
    <row r="46749" customFormat="1" x14ac:dyDescent="0.35"/>
    <row r="46750" customFormat="1" x14ac:dyDescent="0.35"/>
    <row r="46751" customFormat="1" x14ac:dyDescent="0.35"/>
    <row r="46752" customFormat="1" x14ac:dyDescent="0.35"/>
    <row r="46753" customFormat="1" x14ac:dyDescent="0.35"/>
    <row r="46754" customFormat="1" x14ac:dyDescent="0.35"/>
    <row r="46755" customFormat="1" x14ac:dyDescent="0.35"/>
    <row r="46756" customFormat="1" x14ac:dyDescent="0.35"/>
    <row r="46757" customFormat="1" x14ac:dyDescent="0.35"/>
    <row r="46758" customFormat="1" x14ac:dyDescent="0.35"/>
    <row r="46759" customFormat="1" x14ac:dyDescent="0.35"/>
    <row r="46760" customFormat="1" x14ac:dyDescent="0.35"/>
    <row r="46761" customFormat="1" x14ac:dyDescent="0.35"/>
    <row r="46762" customFormat="1" x14ac:dyDescent="0.35"/>
    <row r="46763" customFormat="1" x14ac:dyDescent="0.35"/>
    <row r="46764" customFormat="1" x14ac:dyDescent="0.35"/>
    <row r="46765" customFormat="1" x14ac:dyDescent="0.35"/>
    <row r="46766" customFormat="1" x14ac:dyDescent="0.35"/>
    <row r="46767" customFormat="1" x14ac:dyDescent="0.35"/>
    <row r="46768" customFormat="1" x14ac:dyDescent="0.35"/>
    <row r="46769" customFormat="1" x14ac:dyDescent="0.35"/>
    <row r="46770" customFormat="1" x14ac:dyDescent="0.35"/>
    <row r="46771" customFormat="1" x14ac:dyDescent="0.35"/>
    <row r="46772" customFormat="1" x14ac:dyDescent="0.35"/>
    <row r="46773" customFormat="1" x14ac:dyDescent="0.35"/>
    <row r="46774" customFormat="1" x14ac:dyDescent="0.35"/>
    <row r="46775" customFormat="1" x14ac:dyDescent="0.35"/>
    <row r="46776" customFormat="1" x14ac:dyDescent="0.35"/>
    <row r="46777" customFormat="1" x14ac:dyDescent="0.35"/>
    <row r="46778" customFormat="1" x14ac:dyDescent="0.35"/>
    <row r="46779" customFormat="1" x14ac:dyDescent="0.35"/>
    <row r="46780" customFormat="1" x14ac:dyDescent="0.35"/>
    <row r="46781" customFormat="1" x14ac:dyDescent="0.35"/>
    <row r="46782" customFormat="1" x14ac:dyDescent="0.35"/>
    <row r="46783" customFormat="1" x14ac:dyDescent="0.35"/>
    <row r="46784" customFormat="1" x14ac:dyDescent="0.35"/>
    <row r="46785" customFormat="1" x14ac:dyDescent="0.35"/>
    <row r="46786" customFormat="1" x14ac:dyDescent="0.35"/>
    <row r="46787" customFormat="1" x14ac:dyDescent="0.35"/>
    <row r="46788" customFormat="1" x14ac:dyDescent="0.35"/>
    <row r="46789" customFormat="1" x14ac:dyDescent="0.35"/>
    <row r="46790" customFormat="1" x14ac:dyDescent="0.35"/>
    <row r="46791" customFormat="1" x14ac:dyDescent="0.35"/>
    <row r="46792" customFormat="1" x14ac:dyDescent="0.35"/>
    <row r="46793" customFormat="1" x14ac:dyDescent="0.35"/>
    <row r="46794" customFormat="1" x14ac:dyDescent="0.35"/>
    <row r="46795" customFormat="1" x14ac:dyDescent="0.35"/>
    <row r="46796" customFormat="1" x14ac:dyDescent="0.35"/>
    <row r="46797" customFormat="1" x14ac:dyDescent="0.35"/>
    <row r="46798" customFormat="1" x14ac:dyDescent="0.35"/>
    <row r="46799" customFormat="1" x14ac:dyDescent="0.35"/>
    <row r="46800" customFormat="1" x14ac:dyDescent="0.35"/>
    <row r="46801" customFormat="1" x14ac:dyDescent="0.35"/>
    <row r="46802" customFormat="1" x14ac:dyDescent="0.35"/>
    <row r="46803" customFormat="1" x14ac:dyDescent="0.35"/>
    <row r="46804" customFormat="1" x14ac:dyDescent="0.35"/>
    <row r="46805" customFormat="1" x14ac:dyDescent="0.35"/>
    <row r="46806" customFormat="1" x14ac:dyDescent="0.35"/>
    <row r="46807" customFormat="1" x14ac:dyDescent="0.35"/>
    <row r="46808" customFormat="1" x14ac:dyDescent="0.35"/>
    <row r="46809" customFormat="1" x14ac:dyDescent="0.35"/>
    <row r="46810" customFormat="1" x14ac:dyDescent="0.35"/>
    <row r="46811" customFormat="1" x14ac:dyDescent="0.35"/>
    <row r="46812" customFormat="1" x14ac:dyDescent="0.35"/>
    <row r="46813" customFormat="1" x14ac:dyDescent="0.35"/>
    <row r="46814" customFormat="1" x14ac:dyDescent="0.35"/>
    <row r="46815" customFormat="1" x14ac:dyDescent="0.35"/>
    <row r="46816" customFormat="1" x14ac:dyDescent="0.35"/>
    <row r="46817" customFormat="1" x14ac:dyDescent="0.35"/>
    <row r="46818" customFormat="1" x14ac:dyDescent="0.35"/>
    <row r="46819" customFormat="1" x14ac:dyDescent="0.35"/>
    <row r="46820" customFormat="1" x14ac:dyDescent="0.35"/>
    <row r="46821" customFormat="1" x14ac:dyDescent="0.35"/>
    <row r="46822" customFormat="1" x14ac:dyDescent="0.35"/>
    <row r="46823" customFormat="1" x14ac:dyDescent="0.35"/>
    <row r="46824" customFormat="1" x14ac:dyDescent="0.35"/>
    <row r="46825" customFormat="1" x14ac:dyDescent="0.35"/>
    <row r="46826" customFormat="1" x14ac:dyDescent="0.35"/>
    <row r="46827" customFormat="1" x14ac:dyDescent="0.35"/>
    <row r="46828" customFormat="1" x14ac:dyDescent="0.35"/>
    <row r="46829" customFormat="1" x14ac:dyDescent="0.35"/>
    <row r="46830" customFormat="1" x14ac:dyDescent="0.35"/>
    <row r="46831" customFormat="1" x14ac:dyDescent="0.35"/>
    <row r="46832" customFormat="1" x14ac:dyDescent="0.35"/>
    <row r="46833" customFormat="1" x14ac:dyDescent="0.35"/>
    <row r="46834" customFormat="1" x14ac:dyDescent="0.35"/>
    <row r="46835" customFormat="1" x14ac:dyDescent="0.35"/>
    <row r="46836" customFormat="1" x14ac:dyDescent="0.35"/>
    <row r="46837" customFormat="1" x14ac:dyDescent="0.35"/>
    <row r="46838" customFormat="1" x14ac:dyDescent="0.35"/>
    <row r="46839" customFormat="1" x14ac:dyDescent="0.35"/>
    <row r="46840" customFormat="1" x14ac:dyDescent="0.35"/>
    <row r="46841" customFormat="1" x14ac:dyDescent="0.35"/>
    <row r="46842" customFormat="1" x14ac:dyDescent="0.35"/>
    <row r="46843" customFormat="1" x14ac:dyDescent="0.35"/>
    <row r="46844" customFormat="1" x14ac:dyDescent="0.35"/>
    <row r="46845" customFormat="1" x14ac:dyDescent="0.35"/>
    <row r="46846" customFormat="1" x14ac:dyDescent="0.35"/>
    <row r="46847" customFormat="1" x14ac:dyDescent="0.35"/>
    <row r="46848" customFormat="1" x14ac:dyDescent="0.35"/>
    <row r="46849" customFormat="1" x14ac:dyDescent="0.35"/>
    <row r="46850" customFormat="1" x14ac:dyDescent="0.35"/>
    <row r="46851" customFormat="1" x14ac:dyDescent="0.35"/>
    <row r="46852" customFormat="1" x14ac:dyDescent="0.35"/>
    <row r="46853" customFormat="1" x14ac:dyDescent="0.35"/>
    <row r="46854" customFormat="1" x14ac:dyDescent="0.35"/>
    <row r="46855" customFormat="1" x14ac:dyDescent="0.35"/>
    <row r="46856" customFormat="1" x14ac:dyDescent="0.35"/>
    <row r="46857" customFormat="1" x14ac:dyDescent="0.35"/>
    <row r="46858" customFormat="1" x14ac:dyDescent="0.35"/>
    <row r="46859" customFormat="1" x14ac:dyDescent="0.35"/>
    <row r="46860" customFormat="1" x14ac:dyDescent="0.35"/>
    <row r="46861" customFormat="1" x14ac:dyDescent="0.35"/>
    <row r="46862" customFormat="1" x14ac:dyDescent="0.35"/>
    <row r="46863" customFormat="1" x14ac:dyDescent="0.35"/>
    <row r="46864" customFormat="1" x14ac:dyDescent="0.35"/>
    <row r="46865" customFormat="1" x14ac:dyDescent="0.35"/>
    <row r="46866" customFormat="1" x14ac:dyDescent="0.35"/>
    <row r="46867" customFormat="1" x14ac:dyDescent="0.35"/>
    <row r="46868" customFormat="1" x14ac:dyDescent="0.35"/>
    <row r="46869" customFormat="1" x14ac:dyDescent="0.35"/>
    <row r="46870" customFormat="1" x14ac:dyDescent="0.35"/>
    <row r="46871" customFormat="1" x14ac:dyDescent="0.35"/>
    <row r="46872" customFormat="1" x14ac:dyDescent="0.35"/>
    <row r="46873" customFormat="1" x14ac:dyDescent="0.35"/>
    <row r="46874" customFormat="1" x14ac:dyDescent="0.35"/>
    <row r="46875" customFormat="1" x14ac:dyDescent="0.35"/>
    <row r="46876" customFormat="1" x14ac:dyDescent="0.35"/>
    <row r="46877" customFormat="1" x14ac:dyDescent="0.35"/>
    <row r="46878" customFormat="1" x14ac:dyDescent="0.35"/>
    <row r="46879" customFormat="1" x14ac:dyDescent="0.35"/>
    <row r="46880" customFormat="1" x14ac:dyDescent="0.35"/>
    <row r="46881" customFormat="1" x14ac:dyDescent="0.35"/>
    <row r="46882" customFormat="1" x14ac:dyDescent="0.35"/>
    <row r="46883" customFormat="1" x14ac:dyDescent="0.35"/>
    <row r="46884" customFormat="1" x14ac:dyDescent="0.35"/>
    <row r="46885" customFormat="1" x14ac:dyDescent="0.35"/>
    <row r="46886" customFormat="1" x14ac:dyDescent="0.35"/>
    <row r="46887" customFormat="1" x14ac:dyDescent="0.35"/>
    <row r="46888" customFormat="1" x14ac:dyDescent="0.35"/>
    <row r="46889" customFormat="1" x14ac:dyDescent="0.35"/>
    <row r="46890" customFormat="1" x14ac:dyDescent="0.35"/>
    <row r="46891" customFormat="1" x14ac:dyDescent="0.35"/>
    <row r="46892" customFormat="1" x14ac:dyDescent="0.35"/>
    <row r="46893" customFormat="1" x14ac:dyDescent="0.35"/>
    <row r="46894" customFormat="1" x14ac:dyDescent="0.35"/>
    <row r="46895" customFormat="1" x14ac:dyDescent="0.35"/>
    <row r="46896" customFormat="1" x14ac:dyDescent="0.35"/>
    <row r="46897" customFormat="1" x14ac:dyDescent="0.35"/>
    <row r="46898" customFormat="1" x14ac:dyDescent="0.35"/>
    <row r="46899" customFormat="1" x14ac:dyDescent="0.35"/>
    <row r="46900" customFormat="1" x14ac:dyDescent="0.35"/>
    <row r="46901" customFormat="1" x14ac:dyDescent="0.35"/>
    <row r="46902" customFormat="1" x14ac:dyDescent="0.35"/>
    <row r="46903" customFormat="1" x14ac:dyDescent="0.35"/>
    <row r="46904" customFormat="1" x14ac:dyDescent="0.35"/>
    <row r="46905" customFormat="1" x14ac:dyDescent="0.35"/>
    <row r="46906" customFormat="1" x14ac:dyDescent="0.35"/>
    <row r="46907" customFormat="1" x14ac:dyDescent="0.35"/>
    <row r="46908" customFormat="1" x14ac:dyDescent="0.35"/>
    <row r="46909" customFormat="1" x14ac:dyDescent="0.35"/>
    <row r="46910" customFormat="1" x14ac:dyDescent="0.35"/>
    <row r="46911" customFormat="1" x14ac:dyDescent="0.35"/>
    <row r="46912" customFormat="1" x14ac:dyDescent="0.35"/>
    <row r="46913" customFormat="1" x14ac:dyDescent="0.35"/>
    <row r="46914" customFormat="1" x14ac:dyDescent="0.35"/>
    <row r="46915" customFormat="1" x14ac:dyDescent="0.35"/>
    <row r="46916" customFormat="1" x14ac:dyDescent="0.35"/>
    <row r="46917" customFormat="1" x14ac:dyDescent="0.35"/>
    <row r="46918" customFormat="1" x14ac:dyDescent="0.35"/>
    <row r="46919" customFormat="1" x14ac:dyDescent="0.35"/>
    <row r="46920" customFormat="1" x14ac:dyDescent="0.35"/>
    <row r="46921" customFormat="1" x14ac:dyDescent="0.35"/>
    <row r="46922" customFormat="1" x14ac:dyDescent="0.35"/>
    <row r="46923" customFormat="1" x14ac:dyDescent="0.35"/>
    <row r="46924" customFormat="1" x14ac:dyDescent="0.35"/>
    <row r="46925" customFormat="1" x14ac:dyDescent="0.35"/>
    <row r="46926" customFormat="1" x14ac:dyDescent="0.35"/>
    <row r="46927" customFormat="1" x14ac:dyDescent="0.35"/>
    <row r="46928" customFormat="1" x14ac:dyDescent="0.35"/>
    <row r="46929" customFormat="1" x14ac:dyDescent="0.35"/>
    <row r="46930" customFormat="1" x14ac:dyDescent="0.35"/>
    <row r="46931" customFormat="1" x14ac:dyDescent="0.35"/>
    <row r="46932" customFormat="1" x14ac:dyDescent="0.35"/>
    <row r="46933" customFormat="1" x14ac:dyDescent="0.35"/>
    <row r="46934" customFormat="1" x14ac:dyDescent="0.35"/>
    <row r="46935" customFormat="1" x14ac:dyDescent="0.35"/>
    <row r="46936" customFormat="1" x14ac:dyDescent="0.35"/>
    <row r="46937" customFormat="1" x14ac:dyDescent="0.35"/>
    <row r="46938" customFormat="1" x14ac:dyDescent="0.35"/>
    <row r="46939" customFormat="1" x14ac:dyDescent="0.35"/>
    <row r="46940" customFormat="1" x14ac:dyDescent="0.35"/>
    <row r="46941" customFormat="1" x14ac:dyDescent="0.35"/>
    <row r="46942" customFormat="1" x14ac:dyDescent="0.35"/>
    <row r="46943" customFormat="1" x14ac:dyDescent="0.35"/>
    <row r="46944" customFormat="1" x14ac:dyDescent="0.35"/>
    <row r="46945" customFormat="1" x14ac:dyDescent="0.35"/>
    <row r="46946" customFormat="1" x14ac:dyDescent="0.35"/>
    <row r="46947" customFormat="1" x14ac:dyDescent="0.35"/>
    <row r="46948" customFormat="1" x14ac:dyDescent="0.35"/>
    <row r="46949" customFormat="1" x14ac:dyDescent="0.35"/>
    <row r="46950" customFormat="1" x14ac:dyDescent="0.35"/>
    <row r="46951" customFormat="1" x14ac:dyDescent="0.35"/>
    <row r="46952" customFormat="1" x14ac:dyDescent="0.35"/>
    <row r="46953" customFormat="1" x14ac:dyDescent="0.35"/>
    <row r="46954" customFormat="1" x14ac:dyDescent="0.35"/>
    <row r="46955" customFormat="1" x14ac:dyDescent="0.35"/>
    <row r="46956" customFormat="1" x14ac:dyDescent="0.35"/>
    <row r="46957" customFormat="1" x14ac:dyDescent="0.35"/>
    <row r="46958" customFormat="1" x14ac:dyDescent="0.35"/>
    <row r="46959" customFormat="1" x14ac:dyDescent="0.35"/>
    <row r="46960" customFormat="1" x14ac:dyDescent="0.35"/>
    <row r="46961" customFormat="1" x14ac:dyDescent="0.35"/>
    <row r="46962" customFormat="1" x14ac:dyDescent="0.35"/>
    <row r="46963" customFormat="1" x14ac:dyDescent="0.35"/>
    <row r="46964" customFormat="1" x14ac:dyDescent="0.35"/>
    <row r="46965" customFormat="1" x14ac:dyDescent="0.35"/>
    <row r="46966" customFormat="1" x14ac:dyDescent="0.35"/>
    <row r="46967" customFormat="1" x14ac:dyDescent="0.35"/>
    <row r="46968" customFormat="1" x14ac:dyDescent="0.35"/>
    <row r="46969" customFormat="1" x14ac:dyDescent="0.35"/>
    <row r="46970" customFormat="1" x14ac:dyDescent="0.35"/>
    <row r="46971" customFormat="1" x14ac:dyDescent="0.35"/>
    <row r="46972" customFormat="1" x14ac:dyDescent="0.35"/>
    <row r="46973" customFormat="1" x14ac:dyDescent="0.35"/>
    <row r="46974" customFormat="1" x14ac:dyDescent="0.35"/>
    <row r="46975" customFormat="1" x14ac:dyDescent="0.35"/>
    <row r="46976" customFormat="1" x14ac:dyDescent="0.35"/>
    <row r="46977" customFormat="1" x14ac:dyDescent="0.35"/>
    <row r="46978" customFormat="1" x14ac:dyDescent="0.35"/>
    <row r="46979" customFormat="1" x14ac:dyDescent="0.35"/>
    <row r="46980" customFormat="1" x14ac:dyDescent="0.35"/>
    <row r="46981" customFormat="1" x14ac:dyDescent="0.35"/>
    <row r="46982" customFormat="1" x14ac:dyDescent="0.35"/>
    <row r="46983" customFormat="1" x14ac:dyDescent="0.35"/>
    <row r="46984" customFormat="1" x14ac:dyDescent="0.35"/>
    <row r="46985" customFormat="1" x14ac:dyDescent="0.35"/>
    <row r="46986" customFormat="1" x14ac:dyDescent="0.35"/>
    <row r="46987" customFormat="1" x14ac:dyDescent="0.35"/>
    <row r="46988" customFormat="1" x14ac:dyDescent="0.35"/>
    <row r="46989" customFormat="1" x14ac:dyDescent="0.35"/>
    <row r="46990" customFormat="1" x14ac:dyDescent="0.35"/>
    <row r="46991" customFormat="1" x14ac:dyDescent="0.35"/>
    <row r="46992" customFormat="1" x14ac:dyDescent="0.35"/>
    <row r="46993" customFormat="1" x14ac:dyDescent="0.35"/>
    <row r="46994" customFormat="1" x14ac:dyDescent="0.35"/>
    <row r="46995" customFormat="1" x14ac:dyDescent="0.35"/>
    <row r="46996" customFormat="1" x14ac:dyDescent="0.35"/>
    <row r="46997" customFormat="1" x14ac:dyDescent="0.35"/>
    <row r="46998" customFormat="1" x14ac:dyDescent="0.35"/>
    <row r="46999" customFormat="1" x14ac:dyDescent="0.35"/>
    <row r="47000" customFormat="1" x14ac:dyDescent="0.35"/>
    <row r="47001" customFormat="1" x14ac:dyDescent="0.35"/>
    <row r="47002" customFormat="1" x14ac:dyDescent="0.35"/>
    <row r="47003" customFormat="1" x14ac:dyDescent="0.35"/>
    <row r="47004" customFormat="1" x14ac:dyDescent="0.35"/>
    <row r="47005" customFormat="1" x14ac:dyDescent="0.35"/>
    <row r="47006" customFormat="1" x14ac:dyDescent="0.35"/>
    <row r="47007" customFormat="1" x14ac:dyDescent="0.35"/>
    <row r="47008" customFormat="1" x14ac:dyDescent="0.35"/>
    <row r="47009" customFormat="1" x14ac:dyDescent="0.35"/>
    <row r="47010" customFormat="1" x14ac:dyDescent="0.35"/>
    <row r="47011" customFormat="1" x14ac:dyDescent="0.35"/>
    <row r="47012" customFormat="1" x14ac:dyDescent="0.35"/>
    <row r="47013" customFormat="1" x14ac:dyDescent="0.35"/>
    <row r="47014" customFormat="1" x14ac:dyDescent="0.35"/>
    <row r="47015" customFormat="1" x14ac:dyDescent="0.35"/>
    <row r="47016" customFormat="1" x14ac:dyDescent="0.35"/>
    <row r="47017" customFormat="1" x14ac:dyDescent="0.35"/>
    <row r="47018" customFormat="1" x14ac:dyDescent="0.35"/>
    <row r="47019" customFormat="1" x14ac:dyDescent="0.35"/>
    <row r="47020" customFormat="1" x14ac:dyDescent="0.35"/>
    <row r="47021" customFormat="1" x14ac:dyDescent="0.35"/>
    <row r="47022" customFormat="1" x14ac:dyDescent="0.35"/>
    <row r="47023" customFormat="1" x14ac:dyDescent="0.35"/>
    <row r="47024" customFormat="1" x14ac:dyDescent="0.35"/>
    <row r="47025" customFormat="1" x14ac:dyDescent="0.35"/>
    <row r="47026" customFormat="1" x14ac:dyDescent="0.35"/>
    <row r="47027" customFormat="1" x14ac:dyDescent="0.35"/>
    <row r="47028" customFormat="1" x14ac:dyDescent="0.35"/>
    <row r="47029" customFormat="1" x14ac:dyDescent="0.35"/>
    <row r="47030" customFormat="1" x14ac:dyDescent="0.35"/>
    <row r="47031" customFormat="1" x14ac:dyDescent="0.35"/>
    <row r="47032" customFormat="1" x14ac:dyDescent="0.35"/>
    <row r="47033" customFormat="1" x14ac:dyDescent="0.35"/>
    <row r="47034" customFormat="1" x14ac:dyDescent="0.35"/>
    <row r="47035" customFormat="1" x14ac:dyDescent="0.35"/>
    <row r="47036" customFormat="1" x14ac:dyDescent="0.35"/>
    <row r="47037" customFormat="1" x14ac:dyDescent="0.35"/>
    <row r="47038" customFormat="1" x14ac:dyDescent="0.35"/>
    <row r="47039" customFormat="1" x14ac:dyDescent="0.35"/>
    <row r="47040" customFormat="1" x14ac:dyDescent="0.35"/>
    <row r="47041" customFormat="1" x14ac:dyDescent="0.35"/>
    <row r="47042" customFormat="1" x14ac:dyDescent="0.35"/>
    <row r="47043" customFormat="1" x14ac:dyDescent="0.35"/>
    <row r="47044" customFormat="1" x14ac:dyDescent="0.35"/>
    <row r="47045" customFormat="1" x14ac:dyDescent="0.35"/>
    <row r="47046" customFormat="1" x14ac:dyDescent="0.35"/>
    <row r="47047" customFormat="1" x14ac:dyDescent="0.35"/>
    <row r="47048" customFormat="1" x14ac:dyDescent="0.35"/>
    <row r="47049" customFormat="1" x14ac:dyDescent="0.35"/>
    <row r="47050" customFormat="1" x14ac:dyDescent="0.35"/>
    <row r="47051" customFormat="1" x14ac:dyDescent="0.35"/>
    <row r="47052" customFormat="1" x14ac:dyDescent="0.35"/>
    <row r="47053" customFormat="1" x14ac:dyDescent="0.35"/>
    <row r="47054" customFormat="1" x14ac:dyDescent="0.35"/>
    <row r="47055" customFormat="1" x14ac:dyDescent="0.35"/>
    <row r="47056" customFormat="1" x14ac:dyDescent="0.35"/>
    <row r="47057" customFormat="1" x14ac:dyDescent="0.35"/>
    <row r="47058" customFormat="1" x14ac:dyDescent="0.35"/>
    <row r="47059" customFormat="1" x14ac:dyDescent="0.35"/>
    <row r="47060" customFormat="1" x14ac:dyDescent="0.35"/>
    <row r="47061" customFormat="1" x14ac:dyDescent="0.35"/>
    <row r="47062" customFormat="1" x14ac:dyDescent="0.35"/>
    <row r="47063" customFormat="1" x14ac:dyDescent="0.35"/>
    <row r="47064" customFormat="1" x14ac:dyDescent="0.35"/>
    <row r="47065" customFormat="1" x14ac:dyDescent="0.35"/>
    <row r="47066" customFormat="1" x14ac:dyDescent="0.35"/>
    <row r="47067" customFormat="1" x14ac:dyDescent="0.35"/>
    <row r="47068" customFormat="1" x14ac:dyDescent="0.35"/>
    <row r="47069" customFormat="1" x14ac:dyDescent="0.35"/>
    <row r="47070" customFormat="1" x14ac:dyDescent="0.35"/>
    <row r="47071" customFormat="1" x14ac:dyDescent="0.35"/>
    <row r="47072" customFormat="1" x14ac:dyDescent="0.35"/>
    <row r="47073" customFormat="1" x14ac:dyDescent="0.35"/>
    <row r="47074" customFormat="1" x14ac:dyDescent="0.35"/>
    <row r="47075" customFormat="1" x14ac:dyDescent="0.35"/>
    <row r="47076" customFormat="1" x14ac:dyDescent="0.35"/>
    <row r="47077" customFormat="1" x14ac:dyDescent="0.35"/>
    <row r="47078" customFormat="1" x14ac:dyDescent="0.35"/>
    <row r="47079" customFormat="1" x14ac:dyDescent="0.35"/>
    <row r="47080" customFormat="1" x14ac:dyDescent="0.35"/>
    <row r="47081" customFormat="1" x14ac:dyDescent="0.35"/>
    <row r="47082" customFormat="1" x14ac:dyDescent="0.35"/>
    <row r="47083" customFormat="1" x14ac:dyDescent="0.35"/>
    <row r="47084" customFormat="1" x14ac:dyDescent="0.35"/>
    <row r="47085" customFormat="1" x14ac:dyDescent="0.35"/>
    <row r="47086" customFormat="1" x14ac:dyDescent="0.35"/>
    <row r="47087" customFormat="1" x14ac:dyDescent="0.35"/>
    <row r="47088" customFormat="1" x14ac:dyDescent="0.35"/>
    <row r="47089" customFormat="1" x14ac:dyDescent="0.35"/>
    <row r="47090" customFormat="1" x14ac:dyDescent="0.35"/>
    <row r="47091" customFormat="1" x14ac:dyDescent="0.35"/>
    <row r="47092" customFormat="1" x14ac:dyDescent="0.35"/>
    <row r="47093" customFormat="1" x14ac:dyDescent="0.35"/>
    <row r="47094" customFormat="1" x14ac:dyDescent="0.35"/>
    <row r="47095" customFormat="1" x14ac:dyDescent="0.35"/>
    <row r="47096" customFormat="1" x14ac:dyDescent="0.35"/>
    <row r="47097" customFormat="1" x14ac:dyDescent="0.35"/>
    <row r="47098" customFormat="1" x14ac:dyDescent="0.35"/>
    <row r="47099" customFormat="1" x14ac:dyDescent="0.35"/>
    <row r="47100" customFormat="1" x14ac:dyDescent="0.35"/>
    <row r="47101" customFormat="1" x14ac:dyDescent="0.35"/>
    <row r="47102" customFormat="1" x14ac:dyDescent="0.35"/>
    <row r="47103" customFormat="1" x14ac:dyDescent="0.35"/>
    <row r="47104" customFormat="1" x14ac:dyDescent="0.35"/>
    <row r="47105" customFormat="1" x14ac:dyDescent="0.35"/>
    <row r="47106" customFormat="1" x14ac:dyDescent="0.35"/>
    <row r="47107" customFormat="1" x14ac:dyDescent="0.35"/>
    <row r="47108" customFormat="1" x14ac:dyDescent="0.35"/>
    <row r="47109" customFormat="1" x14ac:dyDescent="0.35"/>
    <row r="47110" customFormat="1" x14ac:dyDescent="0.35"/>
    <row r="47111" customFormat="1" x14ac:dyDescent="0.35"/>
    <row r="47112" customFormat="1" x14ac:dyDescent="0.35"/>
    <row r="47113" customFormat="1" x14ac:dyDescent="0.35"/>
    <row r="47114" customFormat="1" x14ac:dyDescent="0.35"/>
    <row r="47115" customFormat="1" x14ac:dyDescent="0.35"/>
    <row r="47116" customFormat="1" x14ac:dyDescent="0.35"/>
    <row r="47117" customFormat="1" x14ac:dyDescent="0.35"/>
    <row r="47118" customFormat="1" x14ac:dyDescent="0.35"/>
    <row r="47119" customFormat="1" x14ac:dyDescent="0.35"/>
    <row r="47120" customFormat="1" x14ac:dyDescent="0.35"/>
    <row r="47121" customFormat="1" x14ac:dyDescent="0.35"/>
    <row r="47122" customFormat="1" x14ac:dyDescent="0.35"/>
    <row r="47123" customFormat="1" x14ac:dyDescent="0.35"/>
    <row r="47124" customFormat="1" x14ac:dyDescent="0.35"/>
    <row r="47125" customFormat="1" x14ac:dyDescent="0.35"/>
    <row r="47126" customFormat="1" x14ac:dyDescent="0.35"/>
    <row r="47127" customFormat="1" x14ac:dyDescent="0.35"/>
    <row r="47128" customFormat="1" x14ac:dyDescent="0.35"/>
    <row r="47129" customFormat="1" x14ac:dyDescent="0.35"/>
    <row r="47130" customFormat="1" x14ac:dyDescent="0.35"/>
    <row r="47131" customFormat="1" x14ac:dyDescent="0.35"/>
    <row r="47132" customFormat="1" x14ac:dyDescent="0.35"/>
    <row r="47133" customFormat="1" x14ac:dyDescent="0.35"/>
    <row r="47134" customFormat="1" x14ac:dyDescent="0.35"/>
    <row r="47135" customFormat="1" x14ac:dyDescent="0.35"/>
    <row r="47136" customFormat="1" x14ac:dyDescent="0.35"/>
    <row r="47137" customFormat="1" x14ac:dyDescent="0.35"/>
    <row r="47138" customFormat="1" x14ac:dyDescent="0.35"/>
    <row r="47139" customFormat="1" x14ac:dyDescent="0.35"/>
    <row r="47140" customFormat="1" x14ac:dyDescent="0.35"/>
    <row r="47141" customFormat="1" x14ac:dyDescent="0.35"/>
    <row r="47142" customFormat="1" x14ac:dyDescent="0.35"/>
    <row r="47143" customFormat="1" x14ac:dyDescent="0.35"/>
    <row r="47144" customFormat="1" x14ac:dyDescent="0.35"/>
    <row r="47145" customFormat="1" x14ac:dyDescent="0.35"/>
    <row r="47146" customFormat="1" x14ac:dyDescent="0.35"/>
    <row r="47147" customFormat="1" x14ac:dyDescent="0.35"/>
    <row r="47148" customFormat="1" x14ac:dyDescent="0.35"/>
    <row r="47149" customFormat="1" x14ac:dyDescent="0.35"/>
    <row r="47150" customFormat="1" x14ac:dyDescent="0.35"/>
    <row r="47151" customFormat="1" x14ac:dyDescent="0.35"/>
    <row r="47152" customFormat="1" x14ac:dyDescent="0.35"/>
    <row r="47153" customFormat="1" x14ac:dyDescent="0.35"/>
    <row r="47154" customFormat="1" x14ac:dyDescent="0.35"/>
    <row r="47155" customFormat="1" x14ac:dyDescent="0.35"/>
    <row r="47156" customFormat="1" x14ac:dyDescent="0.35"/>
    <row r="47157" customFormat="1" x14ac:dyDescent="0.35"/>
    <row r="47158" customFormat="1" x14ac:dyDescent="0.35"/>
    <row r="47159" customFormat="1" x14ac:dyDescent="0.35"/>
    <row r="47160" customFormat="1" x14ac:dyDescent="0.35"/>
    <row r="47161" customFormat="1" x14ac:dyDescent="0.35"/>
    <row r="47162" customFormat="1" x14ac:dyDescent="0.35"/>
    <row r="47163" customFormat="1" x14ac:dyDescent="0.35"/>
    <row r="47164" customFormat="1" x14ac:dyDescent="0.35"/>
    <row r="47165" customFormat="1" x14ac:dyDescent="0.35"/>
    <row r="47166" customFormat="1" x14ac:dyDescent="0.35"/>
    <row r="47167" customFormat="1" x14ac:dyDescent="0.35"/>
    <row r="47168" customFormat="1" x14ac:dyDescent="0.35"/>
    <row r="47169" customFormat="1" x14ac:dyDescent="0.35"/>
    <row r="47170" customFormat="1" x14ac:dyDescent="0.35"/>
    <row r="47171" customFormat="1" x14ac:dyDescent="0.35"/>
    <row r="47172" customFormat="1" x14ac:dyDescent="0.35"/>
    <row r="47173" customFormat="1" x14ac:dyDescent="0.35"/>
    <row r="47174" customFormat="1" x14ac:dyDescent="0.35"/>
    <row r="47175" customFormat="1" x14ac:dyDescent="0.35"/>
    <row r="47176" customFormat="1" x14ac:dyDescent="0.35"/>
    <row r="47177" customFormat="1" x14ac:dyDescent="0.35"/>
    <row r="47178" customFormat="1" x14ac:dyDescent="0.35"/>
    <row r="47179" customFormat="1" x14ac:dyDescent="0.35"/>
    <row r="47180" customFormat="1" x14ac:dyDescent="0.35"/>
    <row r="47181" customFormat="1" x14ac:dyDescent="0.35"/>
    <row r="47182" customFormat="1" x14ac:dyDescent="0.35"/>
    <row r="47183" customFormat="1" x14ac:dyDescent="0.35"/>
    <row r="47184" customFormat="1" x14ac:dyDescent="0.35"/>
    <row r="47185" customFormat="1" x14ac:dyDescent="0.35"/>
    <row r="47186" customFormat="1" x14ac:dyDescent="0.35"/>
    <row r="47187" customFormat="1" x14ac:dyDescent="0.35"/>
    <row r="47188" customFormat="1" x14ac:dyDescent="0.35"/>
    <row r="47189" customFormat="1" x14ac:dyDescent="0.35"/>
    <row r="47190" customFormat="1" x14ac:dyDescent="0.35"/>
    <row r="47191" customFormat="1" x14ac:dyDescent="0.35"/>
    <row r="47192" customFormat="1" x14ac:dyDescent="0.35"/>
    <row r="47193" customFormat="1" x14ac:dyDescent="0.35"/>
    <row r="47194" customFormat="1" x14ac:dyDescent="0.35"/>
    <row r="47195" customFormat="1" x14ac:dyDescent="0.35"/>
    <row r="47196" customFormat="1" x14ac:dyDescent="0.35"/>
    <row r="47197" customFormat="1" x14ac:dyDescent="0.35"/>
    <row r="47198" customFormat="1" x14ac:dyDescent="0.35"/>
    <row r="47199" customFormat="1" x14ac:dyDescent="0.35"/>
    <row r="47200" customFormat="1" x14ac:dyDescent="0.35"/>
    <row r="47201" customFormat="1" x14ac:dyDescent="0.35"/>
    <row r="47202" customFormat="1" x14ac:dyDescent="0.35"/>
    <row r="47203" customFormat="1" x14ac:dyDescent="0.35"/>
    <row r="47204" customFormat="1" x14ac:dyDescent="0.35"/>
    <row r="47205" customFormat="1" x14ac:dyDescent="0.35"/>
    <row r="47206" customFormat="1" x14ac:dyDescent="0.35"/>
    <row r="47207" customFormat="1" x14ac:dyDescent="0.35"/>
    <row r="47208" customFormat="1" x14ac:dyDescent="0.35"/>
    <row r="47209" customFormat="1" x14ac:dyDescent="0.35"/>
    <row r="47210" customFormat="1" x14ac:dyDescent="0.35"/>
    <row r="47211" customFormat="1" x14ac:dyDescent="0.35"/>
    <row r="47212" customFormat="1" x14ac:dyDescent="0.35"/>
    <row r="47213" customFormat="1" x14ac:dyDescent="0.35"/>
    <row r="47214" customFormat="1" x14ac:dyDescent="0.35"/>
    <row r="47215" customFormat="1" x14ac:dyDescent="0.35"/>
    <row r="47216" customFormat="1" x14ac:dyDescent="0.35"/>
    <row r="47217" customFormat="1" x14ac:dyDescent="0.35"/>
    <row r="47218" customFormat="1" x14ac:dyDescent="0.35"/>
    <row r="47219" customFormat="1" x14ac:dyDescent="0.35"/>
    <row r="47220" customFormat="1" x14ac:dyDescent="0.35"/>
    <row r="47221" customFormat="1" x14ac:dyDescent="0.35"/>
    <row r="47222" customFormat="1" x14ac:dyDescent="0.35"/>
    <row r="47223" customFormat="1" x14ac:dyDescent="0.35"/>
    <row r="47224" customFormat="1" x14ac:dyDescent="0.35"/>
    <row r="47225" customFormat="1" x14ac:dyDescent="0.35"/>
    <row r="47226" customFormat="1" x14ac:dyDescent="0.35"/>
    <row r="47227" customFormat="1" x14ac:dyDescent="0.35"/>
    <row r="47228" customFormat="1" x14ac:dyDescent="0.35"/>
    <row r="47229" customFormat="1" x14ac:dyDescent="0.35"/>
    <row r="47230" customFormat="1" x14ac:dyDescent="0.35"/>
    <row r="47231" customFormat="1" x14ac:dyDescent="0.35"/>
    <row r="47232" customFormat="1" x14ac:dyDescent="0.35"/>
    <row r="47233" customFormat="1" x14ac:dyDescent="0.35"/>
    <row r="47234" customFormat="1" x14ac:dyDescent="0.35"/>
    <row r="47235" customFormat="1" x14ac:dyDescent="0.35"/>
    <row r="47236" customFormat="1" x14ac:dyDescent="0.35"/>
    <row r="47237" customFormat="1" x14ac:dyDescent="0.35"/>
    <row r="47238" customFormat="1" x14ac:dyDescent="0.35"/>
    <row r="47239" customFormat="1" x14ac:dyDescent="0.35"/>
    <row r="47240" customFormat="1" x14ac:dyDescent="0.35"/>
    <row r="47241" customFormat="1" x14ac:dyDescent="0.35"/>
    <row r="47242" customFormat="1" x14ac:dyDescent="0.35"/>
    <row r="47243" customFormat="1" x14ac:dyDescent="0.35"/>
    <row r="47244" customFormat="1" x14ac:dyDescent="0.35"/>
    <row r="47245" customFormat="1" x14ac:dyDescent="0.35"/>
    <row r="47246" customFormat="1" x14ac:dyDescent="0.35"/>
    <row r="47247" customFormat="1" x14ac:dyDescent="0.35"/>
    <row r="47248" customFormat="1" x14ac:dyDescent="0.35"/>
    <row r="47249" customFormat="1" x14ac:dyDescent="0.35"/>
    <row r="47250" customFormat="1" x14ac:dyDescent="0.35"/>
    <row r="47251" customFormat="1" x14ac:dyDescent="0.35"/>
    <row r="47252" customFormat="1" x14ac:dyDescent="0.35"/>
    <row r="47253" customFormat="1" x14ac:dyDescent="0.35"/>
    <row r="47254" customFormat="1" x14ac:dyDescent="0.35"/>
    <row r="47255" customFormat="1" x14ac:dyDescent="0.35"/>
    <row r="47256" customFormat="1" x14ac:dyDescent="0.35"/>
    <row r="47257" customFormat="1" x14ac:dyDescent="0.35"/>
    <row r="47258" customFormat="1" x14ac:dyDescent="0.35"/>
    <row r="47259" customFormat="1" x14ac:dyDescent="0.35"/>
    <row r="47260" customFormat="1" x14ac:dyDescent="0.35"/>
    <row r="47261" customFormat="1" x14ac:dyDescent="0.35"/>
    <row r="47262" customFormat="1" x14ac:dyDescent="0.35"/>
    <row r="47263" customFormat="1" x14ac:dyDescent="0.35"/>
    <row r="47264" customFormat="1" x14ac:dyDescent="0.35"/>
    <row r="47265" customFormat="1" x14ac:dyDescent="0.35"/>
    <row r="47266" customFormat="1" x14ac:dyDescent="0.35"/>
    <row r="47267" customFormat="1" x14ac:dyDescent="0.35"/>
    <row r="47268" customFormat="1" x14ac:dyDescent="0.35"/>
    <row r="47269" customFormat="1" x14ac:dyDescent="0.35"/>
    <row r="47270" customFormat="1" x14ac:dyDescent="0.35"/>
    <row r="47271" customFormat="1" x14ac:dyDescent="0.35"/>
    <row r="47272" customFormat="1" x14ac:dyDescent="0.35"/>
    <row r="47273" customFormat="1" x14ac:dyDescent="0.35"/>
    <row r="47274" customFormat="1" x14ac:dyDescent="0.35"/>
    <row r="47275" customFormat="1" x14ac:dyDescent="0.35"/>
    <row r="47276" customFormat="1" x14ac:dyDescent="0.35"/>
    <row r="47277" customFormat="1" x14ac:dyDescent="0.35"/>
    <row r="47278" customFormat="1" x14ac:dyDescent="0.35"/>
    <row r="47279" customFormat="1" x14ac:dyDescent="0.35"/>
    <row r="47280" customFormat="1" x14ac:dyDescent="0.35"/>
    <row r="47281" customFormat="1" x14ac:dyDescent="0.35"/>
    <row r="47282" customFormat="1" x14ac:dyDescent="0.35"/>
    <row r="47283" customFormat="1" x14ac:dyDescent="0.35"/>
    <row r="47284" customFormat="1" x14ac:dyDescent="0.35"/>
    <row r="47285" customFormat="1" x14ac:dyDescent="0.35"/>
    <row r="47286" customFormat="1" x14ac:dyDescent="0.35"/>
    <row r="47287" customFormat="1" x14ac:dyDescent="0.35"/>
    <row r="47288" customFormat="1" x14ac:dyDescent="0.35"/>
    <row r="47289" customFormat="1" x14ac:dyDescent="0.35"/>
    <row r="47290" customFormat="1" x14ac:dyDescent="0.35"/>
    <row r="47291" customFormat="1" x14ac:dyDescent="0.35"/>
    <row r="47292" customFormat="1" x14ac:dyDescent="0.35"/>
    <row r="47293" customFormat="1" x14ac:dyDescent="0.35"/>
    <row r="47294" customFormat="1" x14ac:dyDescent="0.35"/>
    <row r="47295" customFormat="1" x14ac:dyDescent="0.35"/>
    <row r="47296" customFormat="1" x14ac:dyDescent="0.35"/>
    <row r="47297" customFormat="1" x14ac:dyDescent="0.35"/>
    <row r="47298" customFormat="1" x14ac:dyDescent="0.35"/>
    <row r="47299" customFormat="1" x14ac:dyDescent="0.35"/>
    <row r="47300" customFormat="1" x14ac:dyDescent="0.35"/>
    <row r="47301" customFormat="1" x14ac:dyDescent="0.35"/>
    <row r="47302" customFormat="1" x14ac:dyDescent="0.35"/>
    <row r="47303" customFormat="1" x14ac:dyDescent="0.35"/>
    <row r="47304" customFormat="1" x14ac:dyDescent="0.35"/>
    <row r="47305" customFormat="1" x14ac:dyDescent="0.35"/>
    <row r="47306" customFormat="1" x14ac:dyDescent="0.35"/>
    <row r="47307" customFormat="1" x14ac:dyDescent="0.35"/>
    <row r="47308" customFormat="1" x14ac:dyDescent="0.35"/>
    <row r="47309" customFormat="1" x14ac:dyDescent="0.35"/>
    <row r="47310" customFormat="1" x14ac:dyDescent="0.35"/>
    <row r="47311" customFormat="1" x14ac:dyDescent="0.35"/>
    <row r="47312" customFormat="1" x14ac:dyDescent="0.35"/>
    <row r="47313" customFormat="1" x14ac:dyDescent="0.35"/>
    <row r="47314" customFormat="1" x14ac:dyDescent="0.35"/>
    <row r="47315" customFormat="1" x14ac:dyDescent="0.35"/>
    <row r="47316" customFormat="1" x14ac:dyDescent="0.35"/>
    <row r="47317" customFormat="1" x14ac:dyDescent="0.35"/>
    <row r="47318" customFormat="1" x14ac:dyDescent="0.35"/>
    <row r="47319" customFormat="1" x14ac:dyDescent="0.35"/>
    <row r="47320" customFormat="1" x14ac:dyDescent="0.35"/>
    <row r="47321" customFormat="1" x14ac:dyDescent="0.35"/>
    <row r="47322" customFormat="1" x14ac:dyDescent="0.35"/>
    <row r="47323" customFormat="1" x14ac:dyDescent="0.35"/>
    <row r="47324" customFormat="1" x14ac:dyDescent="0.35"/>
    <row r="47325" customFormat="1" x14ac:dyDescent="0.35"/>
    <row r="47326" customFormat="1" x14ac:dyDescent="0.35"/>
    <row r="47327" customFormat="1" x14ac:dyDescent="0.35"/>
    <row r="47328" customFormat="1" x14ac:dyDescent="0.35"/>
    <row r="47329" customFormat="1" x14ac:dyDescent="0.35"/>
    <row r="47330" customFormat="1" x14ac:dyDescent="0.35"/>
    <row r="47331" customFormat="1" x14ac:dyDescent="0.35"/>
    <row r="47332" customFormat="1" x14ac:dyDescent="0.35"/>
    <row r="47333" customFormat="1" x14ac:dyDescent="0.35"/>
    <row r="47334" customFormat="1" x14ac:dyDescent="0.35"/>
    <row r="47335" customFormat="1" x14ac:dyDescent="0.35"/>
    <row r="47336" customFormat="1" x14ac:dyDescent="0.35"/>
    <row r="47337" customFormat="1" x14ac:dyDescent="0.35"/>
    <row r="47338" customFormat="1" x14ac:dyDescent="0.35"/>
    <row r="47339" customFormat="1" x14ac:dyDescent="0.35"/>
    <row r="47340" customFormat="1" x14ac:dyDescent="0.35"/>
    <row r="47341" customFormat="1" x14ac:dyDescent="0.35"/>
    <row r="47342" customFormat="1" x14ac:dyDescent="0.35"/>
    <row r="47343" customFormat="1" x14ac:dyDescent="0.35"/>
    <row r="47344" customFormat="1" x14ac:dyDescent="0.35"/>
    <row r="47345" customFormat="1" x14ac:dyDescent="0.35"/>
    <row r="47346" customFormat="1" x14ac:dyDescent="0.35"/>
    <row r="47347" customFormat="1" x14ac:dyDescent="0.35"/>
    <row r="47348" customFormat="1" x14ac:dyDescent="0.35"/>
    <row r="47349" customFormat="1" x14ac:dyDescent="0.35"/>
    <row r="47350" customFormat="1" x14ac:dyDescent="0.35"/>
    <row r="47351" customFormat="1" x14ac:dyDescent="0.35"/>
    <row r="47352" customFormat="1" x14ac:dyDescent="0.35"/>
    <row r="47353" customFormat="1" x14ac:dyDescent="0.35"/>
    <row r="47354" customFormat="1" x14ac:dyDescent="0.35"/>
    <row r="47355" customFormat="1" x14ac:dyDescent="0.35"/>
    <row r="47356" customFormat="1" x14ac:dyDescent="0.35"/>
    <row r="47357" customFormat="1" x14ac:dyDescent="0.35"/>
    <row r="47358" customFormat="1" x14ac:dyDescent="0.35"/>
    <row r="47359" customFormat="1" x14ac:dyDescent="0.35"/>
    <row r="47360" customFormat="1" x14ac:dyDescent="0.35"/>
    <row r="47361" customFormat="1" x14ac:dyDescent="0.35"/>
    <row r="47362" customFormat="1" x14ac:dyDescent="0.35"/>
    <row r="47363" customFormat="1" x14ac:dyDescent="0.35"/>
    <row r="47364" customFormat="1" x14ac:dyDescent="0.35"/>
    <row r="47365" customFormat="1" x14ac:dyDescent="0.35"/>
    <row r="47366" customFormat="1" x14ac:dyDescent="0.35"/>
    <row r="47367" customFormat="1" x14ac:dyDescent="0.35"/>
    <row r="47368" customFormat="1" x14ac:dyDescent="0.35"/>
    <row r="47369" customFormat="1" x14ac:dyDescent="0.35"/>
    <row r="47370" customFormat="1" x14ac:dyDescent="0.35"/>
    <row r="47371" customFormat="1" x14ac:dyDescent="0.35"/>
    <row r="47372" customFormat="1" x14ac:dyDescent="0.35"/>
    <row r="47373" customFormat="1" x14ac:dyDescent="0.35"/>
    <row r="47374" customFormat="1" x14ac:dyDescent="0.35"/>
    <row r="47375" customFormat="1" x14ac:dyDescent="0.35"/>
    <row r="47376" customFormat="1" x14ac:dyDescent="0.35"/>
    <row r="47377" customFormat="1" x14ac:dyDescent="0.35"/>
    <row r="47378" customFormat="1" x14ac:dyDescent="0.35"/>
    <row r="47379" customFormat="1" x14ac:dyDescent="0.35"/>
    <row r="47380" customFormat="1" x14ac:dyDescent="0.35"/>
    <row r="47381" customFormat="1" x14ac:dyDescent="0.35"/>
    <row r="47382" customFormat="1" x14ac:dyDescent="0.35"/>
    <row r="47383" customFormat="1" x14ac:dyDescent="0.35"/>
    <row r="47384" customFormat="1" x14ac:dyDescent="0.35"/>
    <row r="47385" customFormat="1" x14ac:dyDescent="0.35"/>
    <row r="47386" customFormat="1" x14ac:dyDescent="0.35"/>
    <row r="47387" customFormat="1" x14ac:dyDescent="0.35"/>
    <row r="47388" customFormat="1" x14ac:dyDescent="0.35"/>
    <row r="47389" customFormat="1" x14ac:dyDescent="0.35"/>
    <row r="47390" customFormat="1" x14ac:dyDescent="0.35"/>
    <row r="47391" customFormat="1" x14ac:dyDescent="0.35"/>
    <row r="47392" customFormat="1" x14ac:dyDescent="0.35"/>
    <row r="47393" customFormat="1" x14ac:dyDescent="0.35"/>
    <row r="47394" customFormat="1" x14ac:dyDescent="0.35"/>
    <row r="47395" customFormat="1" x14ac:dyDescent="0.35"/>
    <row r="47396" customFormat="1" x14ac:dyDescent="0.35"/>
    <row r="47397" customFormat="1" x14ac:dyDescent="0.35"/>
    <row r="47398" customFormat="1" x14ac:dyDescent="0.35"/>
    <row r="47399" customFormat="1" x14ac:dyDescent="0.35"/>
    <row r="47400" customFormat="1" x14ac:dyDescent="0.35"/>
    <row r="47401" customFormat="1" x14ac:dyDescent="0.35"/>
    <row r="47402" customFormat="1" x14ac:dyDescent="0.35"/>
    <row r="47403" customFormat="1" x14ac:dyDescent="0.35"/>
    <row r="47404" customFormat="1" x14ac:dyDescent="0.35"/>
    <row r="47405" customFormat="1" x14ac:dyDescent="0.35"/>
    <row r="47406" customFormat="1" x14ac:dyDescent="0.35"/>
    <row r="47407" customFormat="1" x14ac:dyDescent="0.35"/>
    <row r="47408" customFormat="1" x14ac:dyDescent="0.35"/>
    <row r="47409" customFormat="1" x14ac:dyDescent="0.35"/>
    <row r="47410" customFormat="1" x14ac:dyDescent="0.35"/>
    <row r="47411" customFormat="1" x14ac:dyDescent="0.35"/>
    <row r="47412" customFormat="1" x14ac:dyDescent="0.35"/>
    <row r="47413" customFormat="1" x14ac:dyDescent="0.35"/>
    <row r="47414" customFormat="1" x14ac:dyDescent="0.35"/>
    <row r="47415" customFormat="1" x14ac:dyDescent="0.35"/>
    <row r="47416" customFormat="1" x14ac:dyDescent="0.35"/>
    <row r="47417" customFormat="1" x14ac:dyDescent="0.35"/>
    <row r="47418" customFormat="1" x14ac:dyDescent="0.35"/>
    <row r="47419" customFormat="1" x14ac:dyDescent="0.35"/>
    <row r="47420" customFormat="1" x14ac:dyDescent="0.35"/>
    <row r="47421" customFormat="1" x14ac:dyDescent="0.35"/>
    <row r="47422" customFormat="1" x14ac:dyDescent="0.35"/>
    <row r="47423" customFormat="1" x14ac:dyDescent="0.35"/>
    <row r="47424" customFormat="1" x14ac:dyDescent="0.35"/>
    <row r="47425" customFormat="1" x14ac:dyDescent="0.35"/>
    <row r="47426" customFormat="1" x14ac:dyDescent="0.35"/>
    <row r="47427" customFormat="1" x14ac:dyDescent="0.35"/>
    <row r="47428" customFormat="1" x14ac:dyDescent="0.35"/>
    <row r="47429" customFormat="1" x14ac:dyDescent="0.35"/>
    <row r="47430" customFormat="1" x14ac:dyDescent="0.35"/>
    <row r="47431" customFormat="1" x14ac:dyDescent="0.35"/>
    <row r="47432" customFormat="1" x14ac:dyDescent="0.35"/>
    <row r="47433" customFormat="1" x14ac:dyDescent="0.35"/>
    <row r="47434" customFormat="1" x14ac:dyDescent="0.35"/>
    <row r="47435" customFormat="1" x14ac:dyDescent="0.35"/>
    <row r="47436" customFormat="1" x14ac:dyDescent="0.35"/>
    <row r="47437" customFormat="1" x14ac:dyDescent="0.35"/>
    <row r="47438" customFormat="1" x14ac:dyDescent="0.35"/>
    <row r="47439" customFormat="1" x14ac:dyDescent="0.35"/>
    <row r="47440" customFormat="1" x14ac:dyDescent="0.35"/>
    <row r="47441" customFormat="1" x14ac:dyDescent="0.35"/>
    <row r="47442" customFormat="1" x14ac:dyDescent="0.35"/>
    <row r="47443" customFormat="1" x14ac:dyDescent="0.35"/>
    <row r="47444" customFormat="1" x14ac:dyDescent="0.35"/>
    <row r="47445" customFormat="1" x14ac:dyDescent="0.35"/>
    <row r="47446" customFormat="1" x14ac:dyDescent="0.35"/>
    <row r="47447" customFormat="1" x14ac:dyDescent="0.35"/>
    <row r="47448" customFormat="1" x14ac:dyDescent="0.35"/>
    <row r="47449" customFormat="1" x14ac:dyDescent="0.35"/>
    <row r="47450" customFormat="1" x14ac:dyDescent="0.35"/>
    <row r="47451" customFormat="1" x14ac:dyDescent="0.35"/>
    <row r="47452" customFormat="1" x14ac:dyDescent="0.35"/>
    <row r="47453" customFormat="1" x14ac:dyDescent="0.35"/>
    <row r="47454" customFormat="1" x14ac:dyDescent="0.35"/>
    <row r="47455" customFormat="1" x14ac:dyDescent="0.35"/>
    <row r="47456" customFormat="1" x14ac:dyDescent="0.35"/>
    <row r="47457" customFormat="1" x14ac:dyDescent="0.35"/>
    <row r="47458" customFormat="1" x14ac:dyDescent="0.35"/>
    <row r="47459" customFormat="1" x14ac:dyDescent="0.35"/>
    <row r="47460" customFormat="1" x14ac:dyDescent="0.35"/>
    <row r="47461" customFormat="1" x14ac:dyDescent="0.35"/>
    <row r="47462" customFormat="1" x14ac:dyDescent="0.35"/>
    <row r="47463" customFormat="1" x14ac:dyDescent="0.35"/>
    <row r="47464" customFormat="1" x14ac:dyDescent="0.35"/>
    <row r="47465" customFormat="1" x14ac:dyDescent="0.35"/>
    <row r="47466" customFormat="1" x14ac:dyDescent="0.35"/>
    <row r="47467" customFormat="1" x14ac:dyDescent="0.35"/>
    <row r="47468" customFormat="1" x14ac:dyDescent="0.35"/>
    <row r="47469" customFormat="1" x14ac:dyDescent="0.35"/>
    <row r="47470" customFormat="1" x14ac:dyDescent="0.35"/>
    <row r="47471" customFormat="1" x14ac:dyDescent="0.35"/>
    <row r="47472" customFormat="1" x14ac:dyDescent="0.35"/>
    <row r="47473" customFormat="1" x14ac:dyDescent="0.35"/>
    <row r="47474" customFormat="1" x14ac:dyDescent="0.35"/>
    <row r="47475" customFormat="1" x14ac:dyDescent="0.35"/>
    <row r="47476" customFormat="1" x14ac:dyDescent="0.35"/>
    <row r="47477" customFormat="1" x14ac:dyDescent="0.35"/>
    <row r="47478" customFormat="1" x14ac:dyDescent="0.35"/>
    <row r="47479" customFormat="1" x14ac:dyDescent="0.35"/>
    <row r="47480" customFormat="1" x14ac:dyDescent="0.35"/>
    <row r="47481" customFormat="1" x14ac:dyDescent="0.35"/>
    <row r="47482" customFormat="1" x14ac:dyDescent="0.35"/>
    <row r="47483" customFormat="1" x14ac:dyDescent="0.35"/>
    <row r="47484" customFormat="1" x14ac:dyDescent="0.35"/>
    <row r="47485" customFormat="1" x14ac:dyDescent="0.35"/>
    <row r="47486" customFormat="1" x14ac:dyDescent="0.35"/>
    <row r="47487" customFormat="1" x14ac:dyDescent="0.35"/>
    <row r="47488" customFormat="1" x14ac:dyDescent="0.35"/>
    <row r="47489" customFormat="1" x14ac:dyDescent="0.35"/>
    <row r="47490" customFormat="1" x14ac:dyDescent="0.35"/>
    <row r="47491" customFormat="1" x14ac:dyDescent="0.35"/>
    <row r="47492" customFormat="1" x14ac:dyDescent="0.35"/>
    <row r="47493" customFormat="1" x14ac:dyDescent="0.35"/>
    <row r="47494" customFormat="1" x14ac:dyDescent="0.35"/>
    <row r="47495" customFormat="1" x14ac:dyDescent="0.35"/>
    <row r="47496" customFormat="1" x14ac:dyDescent="0.35"/>
    <row r="47497" customFormat="1" x14ac:dyDescent="0.35"/>
    <row r="47498" customFormat="1" x14ac:dyDescent="0.35"/>
    <row r="47499" customFormat="1" x14ac:dyDescent="0.35"/>
    <row r="47500" customFormat="1" x14ac:dyDescent="0.35"/>
    <row r="47501" customFormat="1" x14ac:dyDescent="0.35"/>
    <row r="47502" customFormat="1" x14ac:dyDescent="0.35"/>
    <row r="47503" customFormat="1" x14ac:dyDescent="0.35"/>
    <row r="47504" customFormat="1" x14ac:dyDescent="0.35"/>
    <row r="47505" customFormat="1" x14ac:dyDescent="0.35"/>
    <row r="47506" customFormat="1" x14ac:dyDescent="0.35"/>
    <row r="47507" customFormat="1" x14ac:dyDescent="0.35"/>
    <row r="47508" customFormat="1" x14ac:dyDescent="0.35"/>
    <row r="47509" customFormat="1" x14ac:dyDescent="0.35"/>
    <row r="47510" customFormat="1" x14ac:dyDescent="0.35"/>
    <row r="47511" customFormat="1" x14ac:dyDescent="0.35"/>
    <row r="47512" customFormat="1" x14ac:dyDescent="0.35"/>
    <row r="47513" customFormat="1" x14ac:dyDescent="0.35"/>
    <row r="47514" customFormat="1" x14ac:dyDescent="0.35"/>
    <row r="47515" customFormat="1" x14ac:dyDescent="0.35"/>
    <row r="47516" customFormat="1" x14ac:dyDescent="0.35"/>
    <row r="47517" customFormat="1" x14ac:dyDescent="0.35"/>
    <row r="47518" customFormat="1" x14ac:dyDescent="0.35"/>
    <row r="47519" customFormat="1" x14ac:dyDescent="0.35"/>
    <row r="47520" customFormat="1" x14ac:dyDescent="0.35"/>
    <row r="47521" customFormat="1" x14ac:dyDescent="0.35"/>
    <row r="47522" customFormat="1" x14ac:dyDescent="0.35"/>
    <row r="47523" customFormat="1" x14ac:dyDescent="0.35"/>
    <row r="47524" customFormat="1" x14ac:dyDescent="0.35"/>
    <row r="47525" customFormat="1" x14ac:dyDescent="0.35"/>
    <row r="47526" customFormat="1" x14ac:dyDescent="0.35"/>
    <row r="47527" customFormat="1" x14ac:dyDescent="0.35"/>
    <row r="47528" customFormat="1" x14ac:dyDescent="0.35"/>
    <row r="47529" customFormat="1" x14ac:dyDescent="0.35"/>
    <row r="47530" customFormat="1" x14ac:dyDescent="0.35"/>
    <row r="47531" customFormat="1" x14ac:dyDescent="0.35"/>
    <row r="47532" customFormat="1" x14ac:dyDescent="0.35"/>
    <row r="47533" customFormat="1" x14ac:dyDescent="0.35"/>
    <row r="47534" customFormat="1" x14ac:dyDescent="0.35"/>
    <row r="47535" customFormat="1" x14ac:dyDescent="0.35"/>
    <row r="47536" customFormat="1" x14ac:dyDescent="0.35"/>
    <row r="47537" customFormat="1" x14ac:dyDescent="0.35"/>
    <row r="47538" customFormat="1" x14ac:dyDescent="0.35"/>
    <row r="47539" customFormat="1" x14ac:dyDescent="0.35"/>
    <row r="47540" customFormat="1" x14ac:dyDescent="0.35"/>
    <row r="47541" customFormat="1" x14ac:dyDescent="0.35"/>
    <row r="47542" customFormat="1" x14ac:dyDescent="0.35"/>
    <row r="47543" customFormat="1" x14ac:dyDescent="0.35"/>
    <row r="47544" customFormat="1" x14ac:dyDescent="0.35"/>
    <row r="47545" customFormat="1" x14ac:dyDescent="0.35"/>
    <row r="47546" customFormat="1" x14ac:dyDescent="0.35"/>
    <row r="47547" customFormat="1" x14ac:dyDescent="0.35"/>
    <row r="47548" customFormat="1" x14ac:dyDescent="0.35"/>
    <row r="47549" customFormat="1" x14ac:dyDescent="0.35"/>
    <row r="47550" customFormat="1" x14ac:dyDescent="0.35"/>
    <row r="47551" customFormat="1" x14ac:dyDescent="0.35"/>
    <row r="47552" customFormat="1" x14ac:dyDescent="0.35"/>
    <row r="47553" customFormat="1" x14ac:dyDescent="0.35"/>
    <row r="47554" customFormat="1" x14ac:dyDescent="0.35"/>
    <row r="47555" customFormat="1" x14ac:dyDescent="0.35"/>
    <row r="47556" customFormat="1" x14ac:dyDescent="0.35"/>
    <row r="47557" customFormat="1" x14ac:dyDescent="0.35"/>
    <row r="47558" customFormat="1" x14ac:dyDescent="0.35"/>
    <row r="47559" customFormat="1" x14ac:dyDescent="0.35"/>
    <row r="47560" customFormat="1" x14ac:dyDescent="0.35"/>
    <row r="47561" customFormat="1" x14ac:dyDescent="0.35"/>
    <row r="47562" customFormat="1" x14ac:dyDescent="0.35"/>
    <row r="47563" customFormat="1" x14ac:dyDescent="0.35"/>
    <row r="47564" customFormat="1" x14ac:dyDescent="0.35"/>
    <row r="47565" customFormat="1" x14ac:dyDescent="0.35"/>
    <row r="47566" customFormat="1" x14ac:dyDescent="0.35"/>
    <row r="47567" customFormat="1" x14ac:dyDescent="0.35"/>
    <row r="47568" customFormat="1" x14ac:dyDescent="0.35"/>
    <row r="47569" customFormat="1" x14ac:dyDescent="0.35"/>
    <row r="47570" customFormat="1" x14ac:dyDescent="0.35"/>
    <row r="47571" customFormat="1" x14ac:dyDescent="0.35"/>
    <row r="47572" customFormat="1" x14ac:dyDescent="0.35"/>
    <row r="47573" customFormat="1" x14ac:dyDescent="0.35"/>
    <row r="47574" customFormat="1" x14ac:dyDescent="0.35"/>
    <row r="47575" customFormat="1" x14ac:dyDescent="0.35"/>
    <row r="47576" customFormat="1" x14ac:dyDescent="0.35"/>
    <row r="47577" customFormat="1" x14ac:dyDescent="0.35"/>
    <row r="47578" customFormat="1" x14ac:dyDescent="0.35"/>
    <row r="47579" customFormat="1" x14ac:dyDescent="0.35"/>
    <row r="47580" customFormat="1" x14ac:dyDescent="0.35"/>
    <row r="47581" customFormat="1" x14ac:dyDescent="0.35"/>
    <row r="47582" customFormat="1" x14ac:dyDescent="0.35"/>
    <row r="47583" customFormat="1" x14ac:dyDescent="0.35"/>
    <row r="47584" customFormat="1" x14ac:dyDescent="0.35"/>
    <row r="47585" customFormat="1" x14ac:dyDescent="0.35"/>
    <row r="47586" customFormat="1" x14ac:dyDescent="0.35"/>
    <row r="47587" customFormat="1" x14ac:dyDescent="0.35"/>
    <row r="47588" customFormat="1" x14ac:dyDescent="0.35"/>
    <row r="47589" customFormat="1" x14ac:dyDescent="0.35"/>
    <row r="47590" customFormat="1" x14ac:dyDescent="0.35"/>
    <row r="47591" customFormat="1" x14ac:dyDescent="0.35"/>
    <row r="47592" customFormat="1" x14ac:dyDescent="0.35"/>
    <row r="47593" customFormat="1" x14ac:dyDescent="0.35"/>
    <row r="47594" customFormat="1" x14ac:dyDescent="0.35"/>
    <row r="47595" customFormat="1" x14ac:dyDescent="0.35"/>
    <row r="47596" customFormat="1" x14ac:dyDescent="0.35"/>
    <row r="47597" customFormat="1" x14ac:dyDescent="0.35"/>
    <row r="47598" customFormat="1" x14ac:dyDescent="0.35"/>
    <row r="47599" customFormat="1" x14ac:dyDescent="0.35"/>
    <row r="47600" customFormat="1" x14ac:dyDescent="0.35"/>
    <row r="47601" customFormat="1" x14ac:dyDescent="0.35"/>
    <row r="47602" customFormat="1" x14ac:dyDescent="0.35"/>
    <row r="47603" customFormat="1" x14ac:dyDescent="0.35"/>
    <row r="47604" customFormat="1" x14ac:dyDescent="0.35"/>
    <row r="47605" customFormat="1" x14ac:dyDescent="0.35"/>
    <row r="47606" customFormat="1" x14ac:dyDescent="0.35"/>
    <row r="47607" customFormat="1" x14ac:dyDescent="0.35"/>
    <row r="47608" customFormat="1" x14ac:dyDescent="0.35"/>
    <row r="47609" customFormat="1" x14ac:dyDescent="0.35"/>
    <row r="47610" customFormat="1" x14ac:dyDescent="0.35"/>
    <row r="47611" customFormat="1" x14ac:dyDescent="0.35"/>
    <row r="47612" customFormat="1" x14ac:dyDescent="0.35"/>
    <row r="47613" customFormat="1" x14ac:dyDescent="0.35"/>
    <row r="47614" customFormat="1" x14ac:dyDescent="0.35"/>
    <row r="47615" customFormat="1" x14ac:dyDescent="0.35"/>
    <row r="47616" customFormat="1" x14ac:dyDescent="0.35"/>
    <row r="47617" customFormat="1" x14ac:dyDescent="0.35"/>
    <row r="47618" customFormat="1" x14ac:dyDescent="0.35"/>
    <row r="47619" customFormat="1" x14ac:dyDescent="0.35"/>
    <row r="47620" customFormat="1" x14ac:dyDescent="0.35"/>
    <row r="47621" customFormat="1" x14ac:dyDescent="0.35"/>
    <row r="47622" customFormat="1" x14ac:dyDescent="0.35"/>
    <row r="47623" customFormat="1" x14ac:dyDescent="0.35"/>
    <row r="47624" customFormat="1" x14ac:dyDescent="0.35"/>
    <row r="47625" customFormat="1" x14ac:dyDescent="0.35"/>
    <row r="47626" customFormat="1" x14ac:dyDescent="0.35"/>
    <row r="47627" customFormat="1" x14ac:dyDescent="0.35"/>
    <row r="47628" customFormat="1" x14ac:dyDescent="0.35"/>
    <row r="47629" customFormat="1" x14ac:dyDescent="0.35"/>
    <row r="47630" customFormat="1" x14ac:dyDescent="0.35"/>
    <row r="47631" customFormat="1" x14ac:dyDescent="0.35"/>
    <row r="47632" customFormat="1" x14ac:dyDescent="0.35"/>
    <row r="47633" customFormat="1" x14ac:dyDescent="0.35"/>
    <row r="47634" customFormat="1" x14ac:dyDescent="0.35"/>
    <row r="47635" customFormat="1" x14ac:dyDescent="0.35"/>
    <row r="47636" customFormat="1" x14ac:dyDescent="0.35"/>
    <row r="47637" customFormat="1" x14ac:dyDescent="0.35"/>
    <row r="47638" customFormat="1" x14ac:dyDescent="0.35"/>
    <row r="47639" customFormat="1" x14ac:dyDescent="0.35"/>
    <row r="47640" customFormat="1" x14ac:dyDescent="0.35"/>
    <row r="47641" customFormat="1" x14ac:dyDescent="0.35"/>
    <row r="47642" customFormat="1" x14ac:dyDescent="0.35"/>
    <row r="47643" customFormat="1" x14ac:dyDescent="0.35"/>
    <row r="47644" customFormat="1" x14ac:dyDescent="0.35"/>
    <row r="47645" customFormat="1" x14ac:dyDescent="0.35"/>
    <row r="47646" customFormat="1" x14ac:dyDescent="0.35"/>
    <row r="47647" customFormat="1" x14ac:dyDescent="0.35"/>
    <row r="47648" customFormat="1" x14ac:dyDescent="0.35"/>
    <row r="47649" customFormat="1" x14ac:dyDescent="0.35"/>
    <row r="47650" customFormat="1" x14ac:dyDescent="0.35"/>
    <row r="47651" customFormat="1" x14ac:dyDescent="0.35"/>
    <row r="47652" customFormat="1" x14ac:dyDescent="0.35"/>
    <row r="47653" customFormat="1" x14ac:dyDescent="0.35"/>
    <row r="47654" customFormat="1" x14ac:dyDescent="0.35"/>
    <row r="47655" customFormat="1" x14ac:dyDescent="0.35"/>
    <row r="47656" customFormat="1" x14ac:dyDescent="0.35"/>
    <row r="47657" customFormat="1" x14ac:dyDescent="0.35"/>
    <row r="47658" customFormat="1" x14ac:dyDescent="0.35"/>
    <row r="47659" customFormat="1" x14ac:dyDescent="0.35"/>
    <row r="47660" customFormat="1" x14ac:dyDescent="0.35"/>
    <row r="47661" customFormat="1" x14ac:dyDescent="0.35"/>
    <row r="47662" customFormat="1" x14ac:dyDescent="0.35"/>
    <row r="47663" customFormat="1" x14ac:dyDescent="0.35"/>
    <row r="47664" customFormat="1" x14ac:dyDescent="0.35"/>
    <row r="47665" customFormat="1" x14ac:dyDescent="0.35"/>
    <row r="47666" customFormat="1" x14ac:dyDescent="0.35"/>
    <row r="47667" customFormat="1" x14ac:dyDescent="0.35"/>
    <row r="47668" customFormat="1" x14ac:dyDescent="0.35"/>
    <row r="47669" customFormat="1" x14ac:dyDescent="0.35"/>
    <row r="47670" customFormat="1" x14ac:dyDescent="0.35"/>
    <row r="47671" customFormat="1" x14ac:dyDescent="0.35"/>
    <row r="47672" customFormat="1" x14ac:dyDescent="0.35"/>
    <row r="47673" customFormat="1" x14ac:dyDescent="0.35"/>
    <row r="47674" customFormat="1" x14ac:dyDescent="0.35"/>
    <row r="47675" customFormat="1" x14ac:dyDescent="0.35"/>
    <row r="47676" customFormat="1" x14ac:dyDescent="0.35"/>
    <row r="47677" customFormat="1" x14ac:dyDescent="0.35"/>
    <row r="47678" customFormat="1" x14ac:dyDescent="0.35"/>
    <row r="47679" customFormat="1" x14ac:dyDescent="0.35"/>
    <row r="47680" customFormat="1" x14ac:dyDescent="0.35"/>
    <row r="47681" customFormat="1" x14ac:dyDescent="0.35"/>
    <row r="47682" customFormat="1" x14ac:dyDescent="0.35"/>
    <row r="47683" customFormat="1" x14ac:dyDescent="0.35"/>
    <row r="47684" customFormat="1" x14ac:dyDescent="0.35"/>
    <row r="47685" customFormat="1" x14ac:dyDescent="0.35"/>
    <row r="47686" customFormat="1" x14ac:dyDescent="0.35"/>
    <row r="47687" customFormat="1" x14ac:dyDescent="0.35"/>
    <row r="47688" customFormat="1" x14ac:dyDescent="0.35"/>
    <row r="47689" customFormat="1" x14ac:dyDescent="0.35"/>
    <row r="47690" customFormat="1" x14ac:dyDescent="0.35"/>
    <row r="47691" customFormat="1" x14ac:dyDescent="0.35"/>
    <row r="47692" customFormat="1" x14ac:dyDescent="0.35"/>
    <row r="47693" customFormat="1" x14ac:dyDescent="0.35"/>
    <row r="47694" customFormat="1" x14ac:dyDescent="0.35"/>
    <row r="47695" customFormat="1" x14ac:dyDescent="0.35"/>
    <row r="47696" customFormat="1" x14ac:dyDescent="0.35"/>
    <row r="47697" customFormat="1" x14ac:dyDescent="0.35"/>
    <row r="47698" customFormat="1" x14ac:dyDescent="0.35"/>
    <row r="47699" customFormat="1" x14ac:dyDescent="0.35"/>
    <row r="47700" customFormat="1" x14ac:dyDescent="0.35"/>
    <row r="47701" customFormat="1" x14ac:dyDescent="0.35"/>
    <row r="47702" customFormat="1" x14ac:dyDescent="0.35"/>
    <row r="47703" customFormat="1" x14ac:dyDescent="0.35"/>
    <row r="47704" customFormat="1" x14ac:dyDescent="0.35"/>
    <row r="47705" customFormat="1" x14ac:dyDescent="0.35"/>
    <row r="47706" customFormat="1" x14ac:dyDescent="0.35"/>
    <row r="47707" customFormat="1" x14ac:dyDescent="0.35"/>
    <row r="47708" customFormat="1" x14ac:dyDescent="0.35"/>
    <row r="47709" customFormat="1" x14ac:dyDescent="0.35"/>
    <row r="47710" customFormat="1" x14ac:dyDescent="0.35"/>
    <row r="47711" customFormat="1" x14ac:dyDescent="0.35"/>
    <row r="47712" customFormat="1" x14ac:dyDescent="0.35"/>
    <row r="47713" customFormat="1" x14ac:dyDescent="0.35"/>
    <row r="47714" customFormat="1" x14ac:dyDescent="0.35"/>
    <row r="47715" customFormat="1" x14ac:dyDescent="0.35"/>
    <row r="47716" customFormat="1" x14ac:dyDescent="0.35"/>
    <row r="47717" customFormat="1" x14ac:dyDescent="0.35"/>
    <row r="47718" customFormat="1" x14ac:dyDescent="0.35"/>
    <row r="47719" customFormat="1" x14ac:dyDescent="0.35"/>
    <row r="47720" customFormat="1" x14ac:dyDescent="0.35"/>
    <row r="47721" customFormat="1" x14ac:dyDescent="0.35"/>
    <row r="47722" customFormat="1" x14ac:dyDescent="0.35"/>
    <row r="47723" customFormat="1" x14ac:dyDescent="0.35"/>
    <row r="47724" customFormat="1" x14ac:dyDescent="0.35"/>
    <row r="47725" customFormat="1" x14ac:dyDescent="0.35"/>
    <row r="47726" customFormat="1" x14ac:dyDescent="0.35"/>
    <row r="47727" customFormat="1" x14ac:dyDescent="0.35"/>
    <row r="47728" customFormat="1" x14ac:dyDescent="0.35"/>
    <row r="47729" customFormat="1" x14ac:dyDescent="0.35"/>
    <row r="47730" customFormat="1" x14ac:dyDescent="0.35"/>
    <row r="47731" customFormat="1" x14ac:dyDescent="0.35"/>
    <row r="47732" customFormat="1" x14ac:dyDescent="0.35"/>
    <row r="47733" customFormat="1" x14ac:dyDescent="0.35"/>
    <row r="47734" customFormat="1" x14ac:dyDescent="0.35"/>
    <row r="47735" customFormat="1" x14ac:dyDescent="0.35"/>
    <row r="47736" customFormat="1" x14ac:dyDescent="0.35"/>
    <row r="47737" customFormat="1" x14ac:dyDescent="0.35"/>
    <row r="47738" customFormat="1" x14ac:dyDescent="0.35"/>
    <row r="47739" customFormat="1" x14ac:dyDescent="0.35"/>
    <row r="47740" customFormat="1" x14ac:dyDescent="0.35"/>
    <row r="47741" customFormat="1" x14ac:dyDescent="0.35"/>
    <row r="47742" customFormat="1" x14ac:dyDescent="0.35"/>
    <row r="47743" customFormat="1" x14ac:dyDescent="0.35"/>
    <row r="47744" customFormat="1" x14ac:dyDescent="0.35"/>
    <row r="47745" customFormat="1" x14ac:dyDescent="0.35"/>
    <row r="47746" customFormat="1" x14ac:dyDescent="0.35"/>
    <row r="47747" customFormat="1" x14ac:dyDescent="0.35"/>
    <row r="47748" customFormat="1" x14ac:dyDescent="0.35"/>
    <row r="47749" customFormat="1" x14ac:dyDescent="0.35"/>
    <row r="47750" customFormat="1" x14ac:dyDescent="0.35"/>
    <row r="47751" customFormat="1" x14ac:dyDescent="0.35"/>
    <row r="47752" customFormat="1" x14ac:dyDescent="0.35"/>
    <row r="47753" customFormat="1" x14ac:dyDescent="0.35"/>
    <row r="47754" customFormat="1" x14ac:dyDescent="0.35"/>
    <row r="47755" customFormat="1" x14ac:dyDescent="0.35"/>
    <row r="47756" customFormat="1" x14ac:dyDescent="0.35"/>
    <row r="47757" customFormat="1" x14ac:dyDescent="0.35"/>
    <row r="47758" customFormat="1" x14ac:dyDescent="0.35"/>
    <row r="47759" customFormat="1" x14ac:dyDescent="0.35"/>
    <row r="47760" customFormat="1" x14ac:dyDescent="0.35"/>
    <row r="47761" customFormat="1" x14ac:dyDescent="0.35"/>
    <row r="47762" customFormat="1" x14ac:dyDescent="0.35"/>
    <row r="47763" customFormat="1" x14ac:dyDescent="0.35"/>
    <row r="47764" customFormat="1" x14ac:dyDescent="0.35"/>
    <row r="47765" customFormat="1" x14ac:dyDescent="0.35"/>
    <row r="47766" customFormat="1" x14ac:dyDescent="0.35"/>
    <row r="47767" customFormat="1" x14ac:dyDescent="0.35"/>
    <row r="47768" customFormat="1" x14ac:dyDescent="0.35"/>
    <row r="47769" customFormat="1" x14ac:dyDescent="0.35"/>
    <row r="47770" customFormat="1" x14ac:dyDescent="0.35"/>
    <row r="47771" customFormat="1" x14ac:dyDescent="0.35"/>
    <row r="47772" customFormat="1" x14ac:dyDescent="0.35"/>
    <row r="47773" customFormat="1" x14ac:dyDescent="0.35"/>
    <row r="47774" customFormat="1" x14ac:dyDescent="0.35"/>
    <row r="47775" customFormat="1" x14ac:dyDescent="0.35"/>
    <row r="47776" customFormat="1" x14ac:dyDescent="0.35"/>
    <row r="47777" customFormat="1" x14ac:dyDescent="0.35"/>
    <row r="47778" customFormat="1" x14ac:dyDescent="0.35"/>
    <row r="47779" customFormat="1" x14ac:dyDescent="0.35"/>
    <row r="47780" customFormat="1" x14ac:dyDescent="0.35"/>
    <row r="47781" customFormat="1" x14ac:dyDescent="0.35"/>
    <row r="47782" customFormat="1" x14ac:dyDescent="0.35"/>
    <row r="47783" customFormat="1" x14ac:dyDescent="0.35"/>
    <row r="47784" customFormat="1" x14ac:dyDescent="0.35"/>
    <row r="47785" customFormat="1" x14ac:dyDescent="0.35"/>
    <row r="47786" customFormat="1" x14ac:dyDescent="0.35"/>
    <row r="47787" customFormat="1" x14ac:dyDescent="0.35"/>
    <row r="47788" customFormat="1" x14ac:dyDescent="0.35"/>
    <row r="47789" customFormat="1" x14ac:dyDescent="0.35"/>
    <row r="47790" customFormat="1" x14ac:dyDescent="0.35"/>
    <row r="47791" customFormat="1" x14ac:dyDescent="0.35"/>
    <row r="47792" customFormat="1" x14ac:dyDescent="0.35"/>
    <row r="47793" customFormat="1" x14ac:dyDescent="0.35"/>
    <row r="47794" customFormat="1" x14ac:dyDescent="0.35"/>
    <row r="47795" customFormat="1" x14ac:dyDescent="0.35"/>
    <row r="47796" customFormat="1" x14ac:dyDescent="0.35"/>
    <row r="47797" customFormat="1" x14ac:dyDescent="0.35"/>
    <row r="47798" customFormat="1" x14ac:dyDescent="0.35"/>
    <row r="47799" customFormat="1" x14ac:dyDescent="0.35"/>
    <row r="47800" customFormat="1" x14ac:dyDescent="0.35"/>
    <row r="47801" customFormat="1" x14ac:dyDescent="0.35"/>
    <row r="47802" customFormat="1" x14ac:dyDescent="0.35"/>
    <row r="47803" customFormat="1" x14ac:dyDescent="0.35"/>
    <row r="47804" customFormat="1" x14ac:dyDescent="0.35"/>
    <row r="47805" customFormat="1" x14ac:dyDescent="0.35"/>
    <row r="47806" customFormat="1" x14ac:dyDescent="0.35"/>
    <row r="47807" customFormat="1" x14ac:dyDescent="0.35"/>
    <row r="47808" customFormat="1" x14ac:dyDescent="0.35"/>
    <row r="47809" customFormat="1" x14ac:dyDescent="0.35"/>
    <row r="47810" customFormat="1" x14ac:dyDescent="0.35"/>
    <row r="47811" customFormat="1" x14ac:dyDescent="0.35"/>
    <row r="47812" customFormat="1" x14ac:dyDescent="0.35"/>
    <row r="47813" customFormat="1" x14ac:dyDescent="0.35"/>
    <row r="47814" customFormat="1" x14ac:dyDescent="0.35"/>
    <row r="47815" customFormat="1" x14ac:dyDescent="0.35"/>
    <row r="47816" customFormat="1" x14ac:dyDescent="0.35"/>
    <row r="47817" customFormat="1" x14ac:dyDescent="0.35"/>
    <row r="47818" customFormat="1" x14ac:dyDescent="0.35"/>
    <row r="47819" customFormat="1" x14ac:dyDescent="0.35"/>
    <row r="47820" customFormat="1" x14ac:dyDescent="0.35"/>
    <row r="47821" customFormat="1" x14ac:dyDescent="0.35"/>
    <row r="47822" customFormat="1" x14ac:dyDescent="0.35"/>
    <row r="47823" customFormat="1" x14ac:dyDescent="0.35"/>
    <row r="47824" customFormat="1" x14ac:dyDescent="0.35"/>
    <row r="47825" customFormat="1" x14ac:dyDescent="0.35"/>
    <row r="47826" customFormat="1" x14ac:dyDescent="0.35"/>
    <row r="47827" customFormat="1" x14ac:dyDescent="0.35"/>
    <row r="47828" customFormat="1" x14ac:dyDescent="0.35"/>
    <row r="47829" customFormat="1" x14ac:dyDescent="0.35"/>
    <row r="47830" customFormat="1" x14ac:dyDescent="0.35"/>
    <row r="47831" customFormat="1" x14ac:dyDescent="0.35"/>
    <row r="47832" customFormat="1" x14ac:dyDescent="0.35"/>
    <row r="47833" customFormat="1" x14ac:dyDescent="0.35"/>
    <row r="47834" customFormat="1" x14ac:dyDescent="0.35"/>
    <row r="47835" customFormat="1" x14ac:dyDescent="0.35"/>
    <row r="47836" customFormat="1" x14ac:dyDescent="0.35"/>
    <row r="47837" customFormat="1" x14ac:dyDescent="0.35"/>
    <row r="47838" customFormat="1" x14ac:dyDescent="0.35"/>
    <row r="47839" customFormat="1" x14ac:dyDescent="0.35"/>
    <row r="47840" customFormat="1" x14ac:dyDescent="0.35"/>
    <row r="47841" customFormat="1" x14ac:dyDescent="0.35"/>
    <row r="47842" customFormat="1" x14ac:dyDescent="0.35"/>
    <row r="47843" customFormat="1" x14ac:dyDescent="0.35"/>
    <row r="47844" customFormat="1" x14ac:dyDescent="0.35"/>
    <row r="47845" customFormat="1" x14ac:dyDescent="0.35"/>
    <row r="47846" customFormat="1" x14ac:dyDescent="0.35"/>
    <row r="47847" customFormat="1" x14ac:dyDescent="0.35"/>
    <row r="47848" customFormat="1" x14ac:dyDescent="0.35"/>
    <row r="47849" customFormat="1" x14ac:dyDescent="0.35"/>
    <row r="47850" customFormat="1" x14ac:dyDescent="0.35"/>
    <row r="47851" customFormat="1" x14ac:dyDescent="0.35"/>
    <row r="47852" customFormat="1" x14ac:dyDescent="0.35"/>
    <row r="47853" customFormat="1" x14ac:dyDescent="0.35"/>
    <row r="47854" customFormat="1" x14ac:dyDescent="0.35"/>
    <row r="47855" customFormat="1" x14ac:dyDescent="0.35"/>
    <row r="47856" customFormat="1" x14ac:dyDescent="0.35"/>
    <row r="47857" customFormat="1" x14ac:dyDescent="0.35"/>
    <row r="47858" customFormat="1" x14ac:dyDescent="0.35"/>
    <row r="47859" customFormat="1" x14ac:dyDescent="0.35"/>
    <row r="47860" customFormat="1" x14ac:dyDescent="0.35"/>
    <row r="47861" customFormat="1" x14ac:dyDescent="0.35"/>
    <row r="47862" customFormat="1" x14ac:dyDescent="0.35"/>
    <row r="47863" customFormat="1" x14ac:dyDescent="0.35"/>
    <row r="47864" customFormat="1" x14ac:dyDescent="0.35"/>
    <row r="47865" customFormat="1" x14ac:dyDescent="0.35"/>
    <row r="47866" customFormat="1" x14ac:dyDescent="0.35"/>
    <row r="47867" customFormat="1" x14ac:dyDescent="0.35"/>
    <row r="47868" customFormat="1" x14ac:dyDescent="0.35"/>
    <row r="47869" customFormat="1" x14ac:dyDescent="0.35"/>
    <row r="47870" customFormat="1" x14ac:dyDescent="0.35"/>
    <row r="47871" customFormat="1" x14ac:dyDescent="0.35"/>
    <row r="47872" customFormat="1" x14ac:dyDescent="0.35"/>
    <row r="47873" customFormat="1" x14ac:dyDescent="0.35"/>
    <row r="47874" customFormat="1" x14ac:dyDescent="0.35"/>
    <row r="47875" customFormat="1" x14ac:dyDescent="0.35"/>
    <row r="47876" customFormat="1" x14ac:dyDescent="0.35"/>
    <row r="47877" customFormat="1" x14ac:dyDescent="0.35"/>
    <row r="47878" customFormat="1" x14ac:dyDescent="0.35"/>
    <row r="47879" customFormat="1" x14ac:dyDescent="0.35"/>
    <row r="47880" customFormat="1" x14ac:dyDescent="0.35"/>
    <row r="47881" customFormat="1" x14ac:dyDescent="0.35"/>
    <row r="47882" customFormat="1" x14ac:dyDescent="0.35"/>
    <row r="47883" customFormat="1" x14ac:dyDescent="0.35"/>
    <row r="47884" customFormat="1" x14ac:dyDescent="0.35"/>
    <row r="47885" customFormat="1" x14ac:dyDescent="0.35"/>
    <row r="47886" customFormat="1" x14ac:dyDescent="0.35"/>
    <row r="47887" customFormat="1" x14ac:dyDescent="0.35"/>
    <row r="47888" customFormat="1" x14ac:dyDescent="0.35"/>
    <row r="47889" customFormat="1" x14ac:dyDescent="0.35"/>
    <row r="47890" customFormat="1" x14ac:dyDescent="0.35"/>
    <row r="47891" customFormat="1" x14ac:dyDescent="0.35"/>
    <row r="47892" customFormat="1" x14ac:dyDescent="0.35"/>
    <row r="47893" customFormat="1" x14ac:dyDescent="0.35"/>
    <row r="47894" customFormat="1" x14ac:dyDescent="0.35"/>
    <row r="47895" customFormat="1" x14ac:dyDescent="0.35"/>
    <row r="47896" customFormat="1" x14ac:dyDescent="0.35"/>
    <row r="47897" customFormat="1" x14ac:dyDescent="0.35"/>
    <row r="47898" customFormat="1" x14ac:dyDescent="0.35"/>
    <row r="47899" customFormat="1" x14ac:dyDescent="0.35"/>
    <row r="47900" customFormat="1" x14ac:dyDescent="0.35"/>
    <row r="47901" customFormat="1" x14ac:dyDescent="0.35"/>
    <row r="47902" customFormat="1" x14ac:dyDescent="0.35"/>
    <row r="47903" customFormat="1" x14ac:dyDescent="0.35"/>
    <row r="47904" customFormat="1" x14ac:dyDescent="0.35"/>
    <row r="47905" customFormat="1" x14ac:dyDescent="0.35"/>
    <row r="47906" customFormat="1" x14ac:dyDescent="0.35"/>
    <row r="47907" customFormat="1" x14ac:dyDescent="0.35"/>
    <row r="47908" customFormat="1" x14ac:dyDescent="0.35"/>
    <row r="47909" customFormat="1" x14ac:dyDescent="0.35"/>
    <row r="47910" customFormat="1" x14ac:dyDescent="0.35"/>
    <row r="47911" customFormat="1" x14ac:dyDescent="0.35"/>
    <row r="47912" customFormat="1" x14ac:dyDescent="0.35"/>
    <row r="47913" customFormat="1" x14ac:dyDescent="0.35"/>
    <row r="47914" customFormat="1" x14ac:dyDescent="0.35"/>
    <row r="47915" customFormat="1" x14ac:dyDescent="0.35"/>
    <row r="47916" customFormat="1" x14ac:dyDescent="0.35"/>
    <row r="47917" customFormat="1" x14ac:dyDescent="0.35"/>
    <row r="47918" customFormat="1" x14ac:dyDescent="0.35"/>
    <row r="47919" customFormat="1" x14ac:dyDescent="0.35"/>
    <row r="47920" customFormat="1" x14ac:dyDescent="0.35"/>
    <row r="47921" customFormat="1" x14ac:dyDescent="0.35"/>
    <row r="47922" customFormat="1" x14ac:dyDescent="0.35"/>
    <row r="47923" customFormat="1" x14ac:dyDescent="0.35"/>
    <row r="47924" customFormat="1" x14ac:dyDescent="0.35"/>
    <row r="47925" customFormat="1" x14ac:dyDescent="0.35"/>
    <row r="47926" customFormat="1" x14ac:dyDescent="0.35"/>
    <row r="47927" customFormat="1" x14ac:dyDescent="0.35"/>
    <row r="47928" customFormat="1" x14ac:dyDescent="0.35"/>
    <row r="47929" customFormat="1" x14ac:dyDescent="0.35"/>
    <row r="47930" customFormat="1" x14ac:dyDescent="0.35"/>
    <row r="47931" customFormat="1" x14ac:dyDescent="0.35"/>
    <row r="47932" customFormat="1" x14ac:dyDescent="0.35"/>
    <row r="47933" customFormat="1" x14ac:dyDescent="0.35"/>
    <row r="47934" customFormat="1" x14ac:dyDescent="0.35"/>
    <row r="47935" customFormat="1" x14ac:dyDescent="0.35"/>
    <row r="47936" customFormat="1" x14ac:dyDescent="0.35"/>
    <row r="47937" customFormat="1" x14ac:dyDescent="0.35"/>
    <row r="47938" customFormat="1" x14ac:dyDescent="0.35"/>
    <row r="47939" customFormat="1" x14ac:dyDescent="0.35"/>
    <row r="47940" customFormat="1" x14ac:dyDescent="0.35"/>
    <row r="47941" customFormat="1" x14ac:dyDescent="0.35"/>
    <row r="47942" customFormat="1" x14ac:dyDescent="0.35"/>
    <row r="47943" customFormat="1" x14ac:dyDescent="0.35"/>
    <row r="47944" customFormat="1" x14ac:dyDescent="0.35"/>
    <row r="47945" customFormat="1" x14ac:dyDescent="0.35"/>
    <row r="47946" customFormat="1" x14ac:dyDescent="0.35"/>
    <row r="47947" customFormat="1" x14ac:dyDescent="0.35"/>
    <row r="47948" customFormat="1" x14ac:dyDescent="0.35"/>
    <row r="47949" customFormat="1" x14ac:dyDescent="0.35"/>
    <row r="47950" customFormat="1" x14ac:dyDescent="0.35"/>
    <row r="47951" customFormat="1" x14ac:dyDescent="0.35"/>
    <row r="47952" customFormat="1" x14ac:dyDescent="0.35"/>
    <row r="47953" customFormat="1" x14ac:dyDescent="0.35"/>
    <row r="47954" customFormat="1" x14ac:dyDescent="0.35"/>
    <row r="47955" customFormat="1" x14ac:dyDescent="0.35"/>
    <row r="47956" customFormat="1" x14ac:dyDescent="0.35"/>
    <row r="47957" customFormat="1" x14ac:dyDescent="0.35"/>
    <row r="47958" customFormat="1" x14ac:dyDescent="0.35"/>
    <row r="47959" customFormat="1" x14ac:dyDescent="0.35"/>
    <row r="47960" customFormat="1" x14ac:dyDescent="0.35"/>
    <row r="47961" customFormat="1" x14ac:dyDescent="0.35"/>
    <row r="47962" customFormat="1" x14ac:dyDescent="0.35"/>
    <row r="47963" customFormat="1" x14ac:dyDescent="0.35"/>
    <row r="47964" customFormat="1" x14ac:dyDescent="0.35"/>
    <row r="47965" customFormat="1" x14ac:dyDescent="0.35"/>
    <row r="47966" customFormat="1" x14ac:dyDescent="0.35"/>
    <row r="47967" customFormat="1" x14ac:dyDescent="0.35"/>
    <row r="47968" customFormat="1" x14ac:dyDescent="0.35"/>
    <row r="47969" customFormat="1" x14ac:dyDescent="0.35"/>
    <row r="47970" customFormat="1" x14ac:dyDescent="0.35"/>
    <row r="47971" customFormat="1" x14ac:dyDescent="0.35"/>
    <row r="47972" customFormat="1" x14ac:dyDescent="0.35"/>
    <row r="47973" customFormat="1" x14ac:dyDescent="0.35"/>
    <row r="47974" customFormat="1" x14ac:dyDescent="0.35"/>
    <row r="47975" customFormat="1" x14ac:dyDescent="0.35"/>
    <row r="47976" customFormat="1" x14ac:dyDescent="0.35"/>
    <row r="47977" customFormat="1" x14ac:dyDescent="0.35"/>
    <row r="47978" customFormat="1" x14ac:dyDescent="0.35"/>
    <row r="47979" customFormat="1" x14ac:dyDescent="0.35"/>
    <row r="47980" customFormat="1" x14ac:dyDescent="0.35"/>
    <row r="47981" customFormat="1" x14ac:dyDescent="0.35"/>
    <row r="47982" customFormat="1" x14ac:dyDescent="0.35"/>
    <row r="47983" customFormat="1" x14ac:dyDescent="0.35"/>
    <row r="47984" customFormat="1" x14ac:dyDescent="0.35"/>
    <row r="47985" customFormat="1" x14ac:dyDescent="0.35"/>
    <row r="47986" customFormat="1" x14ac:dyDescent="0.35"/>
    <row r="47987" customFormat="1" x14ac:dyDescent="0.35"/>
    <row r="47988" customFormat="1" x14ac:dyDescent="0.35"/>
    <row r="47989" customFormat="1" x14ac:dyDescent="0.35"/>
    <row r="47990" customFormat="1" x14ac:dyDescent="0.35"/>
    <row r="47991" customFormat="1" x14ac:dyDescent="0.35"/>
    <row r="47992" customFormat="1" x14ac:dyDescent="0.35"/>
    <row r="47993" customFormat="1" x14ac:dyDescent="0.35"/>
    <row r="47994" customFormat="1" x14ac:dyDescent="0.35"/>
    <row r="47995" customFormat="1" x14ac:dyDescent="0.35"/>
    <row r="47996" customFormat="1" x14ac:dyDescent="0.35"/>
    <row r="47997" customFormat="1" x14ac:dyDescent="0.35"/>
    <row r="47998" customFormat="1" x14ac:dyDescent="0.35"/>
    <row r="47999" customFormat="1" x14ac:dyDescent="0.35"/>
    <row r="48000" customFormat="1" x14ac:dyDescent="0.35"/>
    <row r="48001" customFormat="1" x14ac:dyDescent="0.35"/>
    <row r="48002" customFormat="1" x14ac:dyDescent="0.35"/>
    <row r="48003" customFormat="1" x14ac:dyDescent="0.35"/>
    <row r="48004" customFormat="1" x14ac:dyDescent="0.35"/>
    <row r="48005" customFormat="1" x14ac:dyDescent="0.35"/>
    <row r="48006" customFormat="1" x14ac:dyDescent="0.35"/>
    <row r="48007" customFormat="1" x14ac:dyDescent="0.35"/>
    <row r="48008" customFormat="1" x14ac:dyDescent="0.35"/>
    <row r="48009" customFormat="1" x14ac:dyDescent="0.35"/>
    <row r="48010" customFormat="1" x14ac:dyDescent="0.35"/>
    <row r="48011" customFormat="1" x14ac:dyDescent="0.35"/>
    <row r="48012" customFormat="1" x14ac:dyDescent="0.35"/>
    <row r="48013" customFormat="1" x14ac:dyDescent="0.35"/>
    <row r="48014" customFormat="1" x14ac:dyDescent="0.35"/>
    <row r="48015" customFormat="1" x14ac:dyDescent="0.35"/>
    <row r="48016" customFormat="1" x14ac:dyDescent="0.35"/>
    <row r="48017" customFormat="1" x14ac:dyDescent="0.35"/>
    <row r="48018" customFormat="1" x14ac:dyDescent="0.35"/>
    <row r="48019" customFormat="1" x14ac:dyDescent="0.35"/>
    <row r="48020" customFormat="1" x14ac:dyDescent="0.35"/>
    <row r="48021" customFormat="1" x14ac:dyDescent="0.35"/>
    <row r="48022" customFormat="1" x14ac:dyDescent="0.35"/>
    <row r="48023" customFormat="1" x14ac:dyDescent="0.35"/>
    <row r="48024" customFormat="1" x14ac:dyDescent="0.35"/>
    <row r="48025" customFormat="1" x14ac:dyDescent="0.35"/>
    <row r="48026" customFormat="1" x14ac:dyDescent="0.35"/>
    <row r="48027" customFormat="1" x14ac:dyDescent="0.35"/>
    <row r="48028" customFormat="1" x14ac:dyDescent="0.35"/>
    <row r="48029" customFormat="1" x14ac:dyDescent="0.35"/>
    <row r="48030" customFormat="1" x14ac:dyDescent="0.35"/>
    <row r="48031" customFormat="1" x14ac:dyDescent="0.35"/>
    <row r="48032" customFormat="1" x14ac:dyDescent="0.35"/>
    <row r="48033" customFormat="1" x14ac:dyDescent="0.35"/>
    <row r="48034" customFormat="1" x14ac:dyDescent="0.35"/>
    <row r="48035" customFormat="1" x14ac:dyDescent="0.35"/>
    <row r="48036" customFormat="1" x14ac:dyDescent="0.35"/>
    <row r="48037" customFormat="1" x14ac:dyDescent="0.35"/>
    <row r="48038" customFormat="1" x14ac:dyDescent="0.35"/>
    <row r="48039" customFormat="1" x14ac:dyDescent="0.35"/>
    <row r="48040" customFormat="1" x14ac:dyDescent="0.35"/>
    <row r="48041" customFormat="1" x14ac:dyDescent="0.35"/>
    <row r="48042" customFormat="1" x14ac:dyDescent="0.35"/>
    <row r="48043" customFormat="1" x14ac:dyDescent="0.35"/>
    <row r="48044" customFormat="1" x14ac:dyDescent="0.35"/>
    <row r="48045" customFormat="1" x14ac:dyDescent="0.35"/>
    <row r="48046" customFormat="1" x14ac:dyDescent="0.35"/>
    <row r="48047" customFormat="1" x14ac:dyDescent="0.35"/>
    <row r="48048" customFormat="1" x14ac:dyDescent="0.35"/>
    <row r="48049" customFormat="1" x14ac:dyDescent="0.35"/>
    <row r="48050" customFormat="1" x14ac:dyDescent="0.35"/>
    <row r="48051" customFormat="1" x14ac:dyDescent="0.35"/>
    <row r="48052" customFormat="1" x14ac:dyDescent="0.35"/>
    <row r="48053" customFormat="1" x14ac:dyDescent="0.35"/>
    <row r="48054" customFormat="1" x14ac:dyDescent="0.35"/>
    <row r="48055" customFormat="1" x14ac:dyDescent="0.35"/>
    <row r="48056" customFormat="1" x14ac:dyDescent="0.35"/>
    <row r="48057" customFormat="1" x14ac:dyDescent="0.35"/>
    <row r="48058" customFormat="1" x14ac:dyDescent="0.35"/>
    <row r="48059" customFormat="1" x14ac:dyDescent="0.35"/>
    <row r="48060" customFormat="1" x14ac:dyDescent="0.35"/>
    <row r="48061" customFormat="1" x14ac:dyDescent="0.35"/>
    <row r="48062" customFormat="1" x14ac:dyDescent="0.35"/>
    <row r="48063" customFormat="1" x14ac:dyDescent="0.35"/>
    <row r="48064" customFormat="1" x14ac:dyDescent="0.35"/>
    <row r="48065" customFormat="1" x14ac:dyDescent="0.35"/>
    <row r="48066" customFormat="1" x14ac:dyDescent="0.35"/>
    <row r="48067" customFormat="1" x14ac:dyDescent="0.35"/>
    <row r="48068" customFormat="1" x14ac:dyDescent="0.35"/>
    <row r="48069" customFormat="1" x14ac:dyDescent="0.35"/>
    <row r="48070" customFormat="1" x14ac:dyDescent="0.35"/>
    <row r="48071" customFormat="1" x14ac:dyDescent="0.35"/>
    <row r="48072" customFormat="1" x14ac:dyDescent="0.35"/>
    <row r="48073" customFormat="1" x14ac:dyDescent="0.35"/>
    <row r="48074" customFormat="1" x14ac:dyDescent="0.35"/>
    <row r="48075" customFormat="1" x14ac:dyDescent="0.35"/>
    <row r="48076" customFormat="1" x14ac:dyDescent="0.35"/>
    <row r="48077" customFormat="1" x14ac:dyDescent="0.35"/>
    <row r="48078" customFormat="1" x14ac:dyDescent="0.35"/>
    <row r="48079" customFormat="1" x14ac:dyDescent="0.35"/>
    <row r="48080" customFormat="1" x14ac:dyDescent="0.35"/>
    <row r="48081" customFormat="1" x14ac:dyDescent="0.35"/>
    <row r="48082" customFormat="1" x14ac:dyDescent="0.35"/>
    <row r="48083" customFormat="1" x14ac:dyDescent="0.35"/>
    <row r="48084" customFormat="1" x14ac:dyDescent="0.35"/>
    <row r="48085" customFormat="1" x14ac:dyDescent="0.35"/>
    <row r="48086" customFormat="1" x14ac:dyDescent="0.35"/>
    <row r="48087" customFormat="1" x14ac:dyDescent="0.35"/>
    <row r="48088" customFormat="1" x14ac:dyDescent="0.35"/>
    <row r="48089" customFormat="1" x14ac:dyDescent="0.35"/>
    <row r="48090" customFormat="1" x14ac:dyDescent="0.35"/>
    <row r="48091" customFormat="1" x14ac:dyDescent="0.35"/>
    <row r="48092" customFormat="1" x14ac:dyDescent="0.35"/>
    <row r="48093" customFormat="1" x14ac:dyDescent="0.35"/>
    <row r="48094" customFormat="1" x14ac:dyDescent="0.35"/>
    <row r="48095" customFormat="1" x14ac:dyDescent="0.35"/>
    <row r="48096" customFormat="1" x14ac:dyDescent="0.35"/>
    <row r="48097" customFormat="1" x14ac:dyDescent="0.35"/>
    <row r="48098" customFormat="1" x14ac:dyDescent="0.35"/>
    <row r="48099" customFormat="1" x14ac:dyDescent="0.35"/>
    <row r="48100" customFormat="1" x14ac:dyDescent="0.35"/>
    <row r="48101" customFormat="1" x14ac:dyDescent="0.35"/>
    <row r="48102" customFormat="1" x14ac:dyDescent="0.35"/>
    <row r="48103" customFormat="1" x14ac:dyDescent="0.35"/>
    <row r="48104" customFormat="1" x14ac:dyDescent="0.35"/>
    <row r="48105" customFormat="1" x14ac:dyDescent="0.35"/>
    <row r="48106" customFormat="1" x14ac:dyDescent="0.35"/>
    <row r="48107" customFormat="1" x14ac:dyDescent="0.35"/>
    <row r="48108" customFormat="1" x14ac:dyDescent="0.35"/>
    <row r="48109" customFormat="1" x14ac:dyDescent="0.35"/>
    <row r="48110" customFormat="1" x14ac:dyDescent="0.35"/>
    <row r="48111" customFormat="1" x14ac:dyDescent="0.35"/>
    <row r="48112" customFormat="1" x14ac:dyDescent="0.35"/>
    <row r="48113" customFormat="1" x14ac:dyDescent="0.35"/>
    <row r="48114" customFormat="1" x14ac:dyDescent="0.35"/>
    <row r="48115" customFormat="1" x14ac:dyDescent="0.35"/>
    <row r="48116" customFormat="1" x14ac:dyDescent="0.35"/>
    <row r="48117" customFormat="1" x14ac:dyDescent="0.35"/>
    <row r="48118" customFormat="1" x14ac:dyDescent="0.35"/>
    <row r="48119" customFormat="1" x14ac:dyDescent="0.35"/>
    <row r="48120" customFormat="1" x14ac:dyDescent="0.35"/>
    <row r="48121" customFormat="1" x14ac:dyDescent="0.35"/>
    <row r="48122" customFormat="1" x14ac:dyDescent="0.35"/>
    <row r="48123" customFormat="1" x14ac:dyDescent="0.35"/>
    <row r="48124" customFormat="1" x14ac:dyDescent="0.35"/>
    <row r="48125" customFormat="1" x14ac:dyDescent="0.35"/>
    <row r="48126" customFormat="1" x14ac:dyDescent="0.35"/>
    <row r="48127" customFormat="1" x14ac:dyDescent="0.35"/>
    <row r="48128" customFormat="1" x14ac:dyDescent="0.35"/>
    <row r="48129" customFormat="1" x14ac:dyDescent="0.35"/>
    <row r="48130" customFormat="1" x14ac:dyDescent="0.35"/>
    <row r="48131" customFormat="1" x14ac:dyDescent="0.35"/>
    <row r="48132" customFormat="1" x14ac:dyDescent="0.35"/>
    <row r="48133" customFormat="1" x14ac:dyDescent="0.35"/>
    <row r="48134" customFormat="1" x14ac:dyDescent="0.35"/>
    <row r="48135" customFormat="1" x14ac:dyDescent="0.35"/>
    <row r="48136" customFormat="1" x14ac:dyDescent="0.35"/>
    <row r="48137" customFormat="1" x14ac:dyDescent="0.35"/>
    <row r="48138" customFormat="1" x14ac:dyDescent="0.35"/>
    <row r="48139" customFormat="1" x14ac:dyDescent="0.35"/>
    <row r="48140" customFormat="1" x14ac:dyDescent="0.35"/>
    <row r="48141" customFormat="1" x14ac:dyDescent="0.35"/>
    <row r="48142" customFormat="1" x14ac:dyDescent="0.35"/>
    <row r="48143" customFormat="1" x14ac:dyDescent="0.35"/>
    <row r="48144" customFormat="1" x14ac:dyDescent="0.35"/>
    <row r="48145" customFormat="1" x14ac:dyDescent="0.35"/>
    <row r="48146" customFormat="1" x14ac:dyDescent="0.35"/>
    <row r="48147" customFormat="1" x14ac:dyDescent="0.35"/>
    <row r="48148" customFormat="1" x14ac:dyDescent="0.35"/>
    <row r="48149" customFormat="1" x14ac:dyDescent="0.35"/>
    <row r="48150" customFormat="1" x14ac:dyDescent="0.35"/>
    <row r="48151" customFormat="1" x14ac:dyDescent="0.35"/>
    <row r="48152" customFormat="1" x14ac:dyDescent="0.35"/>
    <row r="48153" customFormat="1" x14ac:dyDescent="0.35"/>
    <row r="48154" customFormat="1" x14ac:dyDescent="0.35"/>
    <row r="48155" customFormat="1" x14ac:dyDescent="0.35"/>
    <row r="48156" customFormat="1" x14ac:dyDescent="0.35"/>
    <row r="48157" customFormat="1" x14ac:dyDescent="0.35"/>
    <row r="48158" customFormat="1" x14ac:dyDescent="0.35"/>
    <row r="48159" customFormat="1" x14ac:dyDescent="0.35"/>
    <row r="48160" customFormat="1" x14ac:dyDescent="0.35"/>
    <row r="48161" customFormat="1" x14ac:dyDescent="0.35"/>
    <row r="48162" customFormat="1" x14ac:dyDescent="0.35"/>
    <row r="48163" customFormat="1" x14ac:dyDescent="0.35"/>
    <row r="48164" customFormat="1" x14ac:dyDescent="0.35"/>
    <row r="48165" customFormat="1" x14ac:dyDescent="0.35"/>
    <row r="48166" customFormat="1" x14ac:dyDescent="0.35"/>
    <row r="48167" customFormat="1" x14ac:dyDescent="0.35"/>
    <row r="48168" customFormat="1" x14ac:dyDescent="0.35"/>
    <row r="48169" customFormat="1" x14ac:dyDescent="0.35"/>
    <row r="48170" customFormat="1" x14ac:dyDescent="0.35"/>
    <row r="48171" customFormat="1" x14ac:dyDescent="0.35"/>
    <row r="48172" customFormat="1" x14ac:dyDescent="0.35"/>
    <row r="48173" customFormat="1" x14ac:dyDescent="0.35"/>
    <row r="48174" customFormat="1" x14ac:dyDescent="0.35"/>
    <row r="48175" customFormat="1" x14ac:dyDescent="0.35"/>
    <row r="48176" customFormat="1" x14ac:dyDescent="0.35"/>
    <row r="48177" customFormat="1" x14ac:dyDescent="0.35"/>
    <row r="48178" customFormat="1" x14ac:dyDescent="0.35"/>
    <row r="48179" customFormat="1" x14ac:dyDescent="0.35"/>
    <row r="48180" customFormat="1" x14ac:dyDescent="0.35"/>
    <row r="48181" customFormat="1" x14ac:dyDescent="0.35"/>
    <row r="48182" customFormat="1" x14ac:dyDescent="0.35"/>
    <row r="48183" customFormat="1" x14ac:dyDescent="0.35"/>
    <row r="48184" customFormat="1" x14ac:dyDescent="0.35"/>
    <row r="48185" customFormat="1" x14ac:dyDescent="0.35"/>
    <row r="48186" customFormat="1" x14ac:dyDescent="0.35"/>
    <row r="48187" customFormat="1" x14ac:dyDescent="0.35"/>
    <row r="48188" customFormat="1" x14ac:dyDescent="0.35"/>
    <row r="48189" customFormat="1" x14ac:dyDescent="0.35"/>
    <row r="48190" customFormat="1" x14ac:dyDescent="0.35"/>
    <row r="48191" customFormat="1" x14ac:dyDescent="0.35"/>
    <row r="48192" customFormat="1" x14ac:dyDescent="0.35"/>
    <row r="48193" customFormat="1" x14ac:dyDescent="0.35"/>
    <row r="48194" customFormat="1" x14ac:dyDescent="0.35"/>
    <row r="48195" customFormat="1" x14ac:dyDescent="0.35"/>
    <row r="48196" customFormat="1" x14ac:dyDescent="0.35"/>
    <row r="48197" customFormat="1" x14ac:dyDescent="0.35"/>
    <row r="48198" customFormat="1" x14ac:dyDescent="0.35"/>
    <row r="48199" customFormat="1" x14ac:dyDescent="0.35"/>
    <row r="48200" customFormat="1" x14ac:dyDescent="0.35"/>
    <row r="48201" customFormat="1" x14ac:dyDescent="0.35"/>
    <row r="48202" customFormat="1" x14ac:dyDescent="0.35"/>
    <row r="48203" customFormat="1" x14ac:dyDescent="0.35"/>
    <row r="48204" customFormat="1" x14ac:dyDescent="0.35"/>
    <row r="48205" customFormat="1" x14ac:dyDescent="0.35"/>
    <row r="48206" customFormat="1" x14ac:dyDescent="0.35"/>
    <row r="48207" customFormat="1" x14ac:dyDescent="0.35"/>
    <row r="48208" customFormat="1" x14ac:dyDescent="0.35"/>
    <row r="48209" customFormat="1" x14ac:dyDescent="0.35"/>
    <row r="48210" customFormat="1" x14ac:dyDescent="0.35"/>
    <row r="48211" customFormat="1" x14ac:dyDescent="0.35"/>
    <row r="48212" customFormat="1" x14ac:dyDescent="0.35"/>
    <row r="48213" customFormat="1" x14ac:dyDescent="0.35"/>
    <row r="48214" customFormat="1" x14ac:dyDescent="0.35"/>
    <row r="48215" customFormat="1" x14ac:dyDescent="0.35"/>
    <row r="48216" customFormat="1" x14ac:dyDescent="0.35"/>
    <row r="48217" customFormat="1" x14ac:dyDescent="0.35"/>
    <row r="48218" customFormat="1" x14ac:dyDescent="0.35"/>
    <row r="48219" customFormat="1" x14ac:dyDescent="0.35"/>
    <row r="48220" customFormat="1" x14ac:dyDescent="0.35"/>
    <row r="48221" customFormat="1" x14ac:dyDescent="0.35"/>
    <row r="48222" customFormat="1" x14ac:dyDescent="0.35"/>
    <row r="48223" customFormat="1" x14ac:dyDescent="0.35"/>
    <row r="48224" customFormat="1" x14ac:dyDescent="0.35"/>
    <row r="48225" customFormat="1" x14ac:dyDescent="0.35"/>
    <row r="48226" customFormat="1" x14ac:dyDescent="0.35"/>
    <row r="48227" customFormat="1" x14ac:dyDescent="0.35"/>
    <row r="48228" customFormat="1" x14ac:dyDescent="0.35"/>
    <row r="48229" customFormat="1" x14ac:dyDescent="0.35"/>
    <row r="48230" customFormat="1" x14ac:dyDescent="0.35"/>
    <row r="48231" customFormat="1" x14ac:dyDescent="0.35"/>
    <row r="48232" customFormat="1" x14ac:dyDescent="0.35"/>
    <row r="48233" customFormat="1" x14ac:dyDescent="0.35"/>
    <row r="48234" customFormat="1" x14ac:dyDescent="0.35"/>
    <row r="48235" customFormat="1" x14ac:dyDescent="0.35"/>
    <row r="48236" customFormat="1" x14ac:dyDescent="0.35"/>
    <row r="48237" customFormat="1" x14ac:dyDescent="0.35"/>
    <row r="48238" customFormat="1" x14ac:dyDescent="0.35"/>
    <row r="48239" customFormat="1" x14ac:dyDescent="0.35"/>
    <row r="48240" customFormat="1" x14ac:dyDescent="0.35"/>
    <row r="48241" customFormat="1" x14ac:dyDescent="0.35"/>
    <row r="48242" customFormat="1" x14ac:dyDescent="0.35"/>
    <row r="48243" customFormat="1" x14ac:dyDescent="0.35"/>
    <row r="48244" customFormat="1" x14ac:dyDescent="0.35"/>
    <row r="48245" customFormat="1" x14ac:dyDescent="0.35"/>
    <row r="48246" customFormat="1" x14ac:dyDescent="0.35"/>
    <row r="48247" customFormat="1" x14ac:dyDescent="0.35"/>
    <row r="48248" customFormat="1" x14ac:dyDescent="0.35"/>
    <row r="48249" customFormat="1" x14ac:dyDescent="0.35"/>
    <row r="48250" customFormat="1" x14ac:dyDescent="0.35"/>
    <row r="48251" customFormat="1" x14ac:dyDescent="0.35"/>
    <row r="48252" customFormat="1" x14ac:dyDescent="0.35"/>
    <row r="48253" customFormat="1" x14ac:dyDescent="0.35"/>
    <row r="48254" customFormat="1" x14ac:dyDescent="0.35"/>
    <row r="48255" customFormat="1" x14ac:dyDescent="0.35"/>
    <row r="48256" customFormat="1" x14ac:dyDescent="0.35"/>
    <row r="48257" customFormat="1" x14ac:dyDescent="0.35"/>
    <row r="48258" customFormat="1" x14ac:dyDescent="0.35"/>
    <row r="48259" customFormat="1" x14ac:dyDescent="0.35"/>
    <row r="48260" customFormat="1" x14ac:dyDescent="0.35"/>
    <row r="48261" customFormat="1" x14ac:dyDescent="0.35"/>
    <row r="48262" customFormat="1" x14ac:dyDescent="0.35"/>
    <row r="48263" customFormat="1" x14ac:dyDescent="0.35"/>
    <row r="48264" customFormat="1" x14ac:dyDescent="0.35"/>
    <row r="48265" customFormat="1" x14ac:dyDescent="0.35"/>
    <row r="48266" customFormat="1" x14ac:dyDescent="0.35"/>
    <row r="48267" customFormat="1" x14ac:dyDescent="0.35"/>
    <row r="48268" customFormat="1" x14ac:dyDescent="0.35"/>
    <row r="48269" customFormat="1" x14ac:dyDescent="0.35"/>
    <row r="48270" customFormat="1" x14ac:dyDescent="0.35"/>
    <row r="48271" customFormat="1" x14ac:dyDescent="0.35"/>
    <row r="48272" customFormat="1" x14ac:dyDescent="0.35"/>
    <row r="48273" customFormat="1" x14ac:dyDescent="0.35"/>
    <row r="48274" customFormat="1" x14ac:dyDescent="0.35"/>
    <row r="48275" customFormat="1" x14ac:dyDescent="0.35"/>
    <row r="48276" customFormat="1" x14ac:dyDescent="0.35"/>
    <row r="48277" customFormat="1" x14ac:dyDescent="0.35"/>
    <row r="48278" customFormat="1" x14ac:dyDescent="0.35"/>
    <row r="48279" customFormat="1" x14ac:dyDescent="0.35"/>
    <row r="48280" customFormat="1" x14ac:dyDescent="0.35"/>
    <row r="48281" customFormat="1" x14ac:dyDescent="0.35"/>
    <row r="48282" customFormat="1" x14ac:dyDescent="0.35"/>
    <row r="48283" customFormat="1" x14ac:dyDescent="0.35"/>
    <row r="48284" customFormat="1" x14ac:dyDescent="0.35"/>
    <row r="48285" customFormat="1" x14ac:dyDescent="0.35"/>
    <row r="48286" customFormat="1" x14ac:dyDescent="0.35"/>
    <row r="48287" customFormat="1" x14ac:dyDescent="0.35"/>
    <row r="48288" customFormat="1" x14ac:dyDescent="0.35"/>
    <row r="48289" customFormat="1" x14ac:dyDescent="0.35"/>
    <row r="48290" customFormat="1" x14ac:dyDescent="0.35"/>
    <row r="48291" customFormat="1" x14ac:dyDescent="0.35"/>
    <row r="48292" customFormat="1" x14ac:dyDescent="0.35"/>
    <row r="48293" customFormat="1" x14ac:dyDescent="0.35"/>
    <row r="48294" customFormat="1" x14ac:dyDescent="0.35"/>
    <row r="48295" customFormat="1" x14ac:dyDescent="0.35"/>
    <row r="48296" customFormat="1" x14ac:dyDescent="0.35"/>
    <row r="48297" customFormat="1" x14ac:dyDescent="0.35"/>
    <row r="48298" customFormat="1" x14ac:dyDescent="0.35"/>
    <row r="48299" customFormat="1" x14ac:dyDescent="0.35"/>
    <row r="48300" customFormat="1" x14ac:dyDescent="0.35"/>
    <row r="48301" customFormat="1" x14ac:dyDescent="0.35"/>
    <row r="48302" customFormat="1" x14ac:dyDescent="0.35"/>
    <row r="48303" customFormat="1" x14ac:dyDescent="0.35"/>
    <row r="48304" customFormat="1" x14ac:dyDescent="0.35"/>
    <row r="48305" customFormat="1" x14ac:dyDescent="0.35"/>
    <row r="48306" customFormat="1" x14ac:dyDescent="0.35"/>
    <row r="48307" customFormat="1" x14ac:dyDescent="0.35"/>
    <row r="48308" customFormat="1" x14ac:dyDescent="0.35"/>
    <row r="48309" customFormat="1" x14ac:dyDescent="0.35"/>
    <row r="48310" customFormat="1" x14ac:dyDescent="0.35"/>
    <row r="48311" customFormat="1" x14ac:dyDescent="0.35"/>
    <row r="48312" customFormat="1" x14ac:dyDescent="0.35"/>
    <row r="48313" customFormat="1" x14ac:dyDescent="0.35"/>
    <row r="48314" customFormat="1" x14ac:dyDescent="0.35"/>
    <row r="48315" customFormat="1" x14ac:dyDescent="0.35"/>
    <row r="48316" customFormat="1" x14ac:dyDescent="0.35"/>
    <row r="48317" customFormat="1" x14ac:dyDescent="0.35"/>
    <row r="48318" customFormat="1" x14ac:dyDescent="0.35"/>
    <row r="48319" customFormat="1" x14ac:dyDescent="0.35"/>
    <row r="48320" customFormat="1" x14ac:dyDescent="0.35"/>
    <row r="48321" customFormat="1" x14ac:dyDescent="0.35"/>
    <row r="48322" customFormat="1" x14ac:dyDescent="0.35"/>
    <row r="48323" customFormat="1" x14ac:dyDescent="0.35"/>
    <row r="48324" customFormat="1" x14ac:dyDescent="0.35"/>
    <row r="48325" customFormat="1" x14ac:dyDescent="0.35"/>
    <row r="48326" customFormat="1" x14ac:dyDescent="0.35"/>
    <row r="48327" customFormat="1" x14ac:dyDescent="0.35"/>
    <row r="48328" customFormat="1" x14ac:dyDescent="0.35"/>
    <row r="48329" customFormat="1" x14ac:dyDescent="0.35"/>
    <row r="48330" customFormat="1" x14ac:dyDescent="0.35"/>
    <row r="48331" customFormat="1" x14ac:dyDescent="0.35"/>
    <row r="48332" customFormat="1" x14ac:dyDescent="0.35"/>
    <row r="48333" customFormat="1" x14ac:dyDescent="0.35"/>
    <row r="48334" customFormat="1" x14ac:dyDescent="0.35"/>
    <row r="48335" customFormat="1" x14ac:dyDescent="0.35"/>
    <row r="48336" customFormat="1" x14ac:dyDescent="0.35"/>
    <row r="48337" customFormat="1" x14ac:dyDescent="0.35"/>
    <row r="48338" customFormat="1" x14ac:dyDescent="0.35"/>
    <row r="48339" customFormat="1" x14ac:dyDescent="0.35"/>
    <row r="48340" customFormat="1" x14ac:dyDescent="0.35"/>
    <row r="48341" customFormat="1" x14ac:dyDescent="0.35"/>
    <row r="48342" customFormat="1" x14ac:dyDescent="0.35"/>
    <row r="48343" customFormat="1" x14ac:dyDescent="0.35"/>
    <row r="48344" customFormat="1" x14ac:dyDescent="0.35"/>
    <row r="48345" customFormat="1" x14ac:dyDescent="0.35"/>
    <row r="48346" customFormat="1" x14ac:dyDescent="0.35"/>
    <row r="48347" customFormat="1" x14ac:dyDescent="0.35"/>
    <row r="48348" customFormat="1" x14ac:dyDescent="0.35"/>
    <row r="48349" customFormat="1" x14ac:dyDescent="0.35"/>
    <row r="48350" customFormat="1" x14ac:dyDescent="0.35"/>
    <row r="48351" customFormat="1" x14ac:dyDescent="0.35"/>
    <row r="48352" customFormat="1" x14ac:dyDescent="0.35"/>
    <row r="48353" customFormat="1" x14ac:dyDescent="0.35"/>
    <row r="48354" customFormat="1" x14ac:dyDescent="0.35"/>
    <row r="48355" customFormat="1" x14ac:dyDescent="0.35"/>
    <row r="48356" customFormat="1" x14ac:dyDescent="0.35"/>
    <row r="48357" customFormat="1" x14ac:dyDescent="0.35"/>
    <row r="48358" customFormat="1" x14ac:dyDescent="0.35"/>
    <row r="48359" customFormat="1" x14ac:dyDescent="0.35"/>
    <row r="48360" customFormat="1" x14ac:dyDescent="0.35"/>
    <row r="48361" customFormat="1" x14ac:dyDescent="0.35"/>
    <row r="48362" customFormat="1" x14ac:dyDescent="0.35"/>
    <row r="48363" customFormat="1" x14ac:dyDescent="0.35"/>
    <row r="48364" customFormat="1" x14ac:dyDescent="0.35"/>
    <row r="48365" customFormat="1" x14ac:dyDescent="0.35"/>
    <row r="48366" customFormat="1" x14ac:dyDescent="0.35"/>
    <row r="48367" customFormat="1" x14ac:dyDescent="0.35"/>
    <row r="48368" customFormat="1" x14ac:dyDescent="0.35"/>
    <row r="48369" customFormat="1" x14ac:dyDescent="0.35"/>
    <row r="48370" customFormat="1" x14ac:dyDescent="0.35"/>
    <row r="48371" customFormat="1" x14ac:dyDescent="0.35"/>
    <row r="48372" customFormat="1" x14ac:dyDescent="0.35"/>
    <row r="48373" customFormat="1" x14ac:dyDescent="0.35"/>
    <row r="48374" customFormat="1" x14ac:dyDescent="0.35"/>
    <row r="48375" customFormat="1" x14ac:dyDescent="0.35"/>
    <row r="48376" customFormat="1" x14ac:dyDescent="0.35"/>
    <row r="48377" customFormat="1" x14ac:dyDescent="0.35"/>
    <row r="48378" customFormat="1" x14ac:dyDescent="0.35"/>
    <row r="48379" customFormat="1" x14ac:dyDescent="0.35"/>
    <row r="48380" customFormat="1" x14ac:dyDescent="0.35"/>
    <row r="48381" customFormat="1" x14ac:dyDescent="0.35"/>
    <row r="48382" customFormat="1" x14ac:dyDescent="0.35"/>
    <row r="48383" customFormat="1" x14ac:dyDescent="0.35"/>
    <row r="48384" customFormat="1" x14ac:dyDescent="0.35"/>
    <row r="48385" customFormat="1" x14ac:dyDescent="0.35"/>
    <row r="48386" customFormat="1" x14ac:dyDescent="0.35"/>
    <row r="48387" customFormat="1" x14ac:dyDescent="0.35"/>
    <row r="48388" customFormat="1" x14ac:dyDescent="0.35"/>
    <row r="48389" customFormat="1" x14ac:dyDescent="0.35"/>
    <row r="48390" customFormat="1" x14ac:dyDescent="0.35"/>
    <row r="48391" customFormat="1" x14ac:dyDescent="0.35"/>
    <row r="48392" customFormat="1" x14ac:dyDescent="0.35"/>
    <row r="48393" customFormat="1" x14ac:dyDescent="0.35"/>
    <row r="48394" customFormat="1" x14ac:dyDescent="0.35"/>
    <row r="48395" customFormat="1" x14ac:dyDescent="0.35"/>
    <row r="48396" customFormat="1" x14ac:dyDescent="0.35"/>
    <row r="48397" customFormat="1" x14ac:dyDescent="0.35"/>
    <row r="48398" customFormat="1" x14ac:dyDescent="0.35"/>
    <row r="48399" customFormat="1" x14ac:dyDescent="0.35"/>
    <row r="48400" customFormat="1" x14ac:dyDescent="0.35"/>
    <row r="48401" customFormat="1" x14ac:dyDescent="0.35"/>
    <row r="48402" customFormat="1" x14ac:dyDescent="0.35"/>
    <row r="48403" customFormat="1" x14ac:dyDescent="0.35"/>
    <row r="48404" customFormat="1" x14ac:dyDescent="0.35"/>
    <row r="48405" customFormat="1" x14ac:dyDescent="0.35"/>
    <row r="48406" customFormat="1" x14ac:dyDescent="0.35"/>
    <row r="48407" customFormat="1" x14ac:dyDescent="0.35"/>
    <row r="48408" customFormat="1" x14ac:dyDescent="0.35"/>
    <row r="48409" customFormat="1" x14ac:dyDescent="0.35"/>
    <row r="48410" customFormat="1" x14ac:dyDescent="0.35"/>
    <row r="48411" customFormat="1" x14ac:dyDescent="0.35"/>
    <row r="48412" customFormat="1" x14ac:dyDescent="0.35"/>
    <row r="48413" customFormat="1" x14ac:dyDescent="0.35"/>
    <row r="48414" customFormat="1" x14ac:dyDescent="0.35"/>
    <row r="48415" customFormat="1" x14ac:dyDescent="0.35"/>
    <row r="48416" customFormat="1" x14ac:dyDescent="0.35"/>
    <row r="48417" customFormat="1" x14ac:dyDescent="0.35"/>
    <row r="48418" customFormat="1" x14ac:dyDescent="0.35"/>
    <row r="48419" customFormat="1" x14ac:dyDescent="0.35"/>
    <row r="48420" customFormat="1" x14ac:dyDescent="0.35"/>
    <row r="48421" customFormat="1" x14ac:dyDescent="0.35"/>
    <row r="48422" customFormat="1" x14ac:dyDescent="0.35"/>
    <row r="48423" customFormat="1" x14ac:dyDescent="0.35"/>
    <row r="48424" customFormat="1" x14ac:dyDescent="0.35"/>
    <row r="48425" customFormat="1" x14ac:dyDescent="0.35"/>
    <row r="48426" customFormat="1" x14ac:dyDescent="0.35"/>
    <row r="48427" customFormat="1" x14ac:dyDescent="0.35"/>
    <row r="48428" customFormat="1" x14ac:dyDescent="0.35"/>
    <row r="48429" customFormat="1" x14ac:dyDescent="0.35"/>
    <row r="48430" customFormat="1" x14ac:dyDescent="0.35"/>
    <row r="48431" customFormat="1" x14ac:dyDescent="0.35"/>
    <row r="48432" customFormat="1" x14ac:dyDescent="0.35"/>
    <row r="48433" customFormat="1" x14ac:dyDescent="0.35"/>
    <row r="48434" customFormat="1" x14ac:dyDescent="0.35"/>
    <row r="48435" customFormat="1" x14ac:dyDescent="0.35"/>
    <row r="48436" customFormat="1" x14ac:dyDescent="0.35"/>
    <row r="48437" customFormat="1" x14ac:dyDescent="0.35"/>
    <row r="48438" customFormat="1" x14ac:dyDescent="0.35"/>
    <row r="48439" customFormat="1" x14ac:dyDescent="0.35"/>
    <row r="48440" customFormat="1" x14ac:dyDescent="0.35"/>
    <row r="48441" customFormat="1" x14ac:dyDescent="0.35"/>
    <row r="48442" customFormat="1" x14ac:dyDescent="0.35"/>
    <row r="48443" customFormat="1" x14ac:dyDescent="0.35"/>
    <row r="48444" customFormat="1" x14ac:dyDescent="0.35"/>
    <row r="48445" customFormat="1" x14ac:dyDescent="0.35"/>
    <row r="48446" customFormat="1" x14ac:dyDescent="0.35"/>
    <row r="48447" customFormat="1" x14ac:dyDescent="0.35"/>
    <row r="48448" customFormat="1" x14ac:dyDescent="0.35"/>
    <row r="48449" customFormat="1" x14ac:dyDescent="0.35"/>
    <row r="48450" customFormat="1" x14ac:dyDescent="0.35"/>
    <row r="48451" customFormat="1" x14ac:dyDescent="0.35"/>
    <row r="48452" customFormat="1" x14ac:dyDescent="0.35"/>
    <row r="48453" customFormat="1" x14ac:dyDescent="0.35"/>
    <row r="48454" customFormat="1" x14ac:dyDescent="0.35"/>
    <row r="48455" customFormat="1" x14ac:dyDescent="0.35"/>
    <row r="48456" customFormat="1" x14ac:dyDescent="0.35"/>
    <row r="48457" customFormat="1" x14ac:dyDescent="0.35"/>
    <row r="48458" customFormat="1" x14ac:dyDescent="0.35"/>
    <row r="48459" customFormat="1" x14ac:dyDescent="0.35"/>
    <row r="48460" customFormat="1" x14ac:dyDescent="0.35"/>
    <row r="48461" customFormat="1" x14ac:dyDescent="0.35"/>
    <row r="48462" customFormat="1" x14ac:dyDescent="0.35"/>
    <row r="48463" customFormat="1" x14ac:dyDescent="0.35"/>
    <row r="48464" customFormat="1" x14ac:dyDescent="0.35"/>
    <row r="48465" customFormat="1" x14ac:dyDescent="0.35"/>
    <row r="48466" customFormat="1" x14ac:dyDescent="0.35"/>
    <row r="48467" customFormat="1" x14ac:dyDescent="0.35"/>
    <row r="48468" customFormat="1" x14ac:dyDescent="0.35"/>
    <row r="48469" customFormat="1" x14ac:dyDescent="0.35"/>
    <row r="48470" customFormat="1" x14ac:dyDescent="0.35"/>
    <row r="48471" customFormat="1" x14ac:dyDescent="0.35"/>
    <row r="48472" customFormat="1" x14ac:dyDescent="0.35"/>
    <row r="48473" customFormat="1" x14ac:dyDescent="0.35"/>
    <row r="48474" customFormat="1" x14ac:dyDescent="0.35"/>
    <row r="48475" customFormat="1" x14ac:dyDescent="0.35"/>
    <row r="48476" customFormat="1" x14ac:dyDescent="0.35"/>
    <row r="48477" customFormat="1" x14ac:dyDescent="0.35"/>
    <row r="48478" customFormat="1" x14ac:dyDescent="0.35"/>
    <row r="48479" customFormat="1" x14ac:dyDescent="0.35"/>
    <row r="48480" customFormat="1" x14ac:dyDescent="0.35"/>
    <row r="48481" customFormat="1" x14ac:dyDescent="0.35"/>
    <row r="48482" customFormat="1" x14ac:dyDescent="0.35"/>
    <row r="48483" customFormat="1" x14ac:dyDescent="0.35"/>
    <row r="48484" customFormat="1" x14ac:dyDescent="0.35"/>
    <row r="48485" customFormat="1" x14ac:dyDescent="0.35"/>
    <row r="48486" customFormat="1" x14ac:dyDescent="0.35"/>
    <row r="48487" customFormat="1" x14ac:dyDescent="0.35"/>
    <row r="48488" customFormat="1" x14ac:dyDescent="0.35"/>
    <row r="48489" customFormat="1" x14ac:dyDescent="0.35"/>
    <row r="48490" customFormat="1" x14ac:dyDescent="0.35"/>
    <row r="48491" customFormat="1" x14ac:dyDescent="0.35"/>
    <row r="48492" customFormat="1" x14ac:dyDescent="0.35"/>
    <row r="48493" customFormat="1" x14ac:dyDescent="0.35"/>
    <row r="48494" customFormat="1" x14ac:dyDescent="0.35"/>
    <row r="48495" customFormat="1" x14ac:dyDescent="0.35"/>
    <row r="48496" customFormat="1" x14ac:dyDescent="0.35"/>
    <row r="48497" customFormat="1" x14ac:dyDescent="0.35"/>
    <row r="48498" customFormat="1" x14ac:dyDescent="0.35"/>
    <row r="48499" customFormat="1" x14ac:dyDescent="0.35"/>
    <row r="48500" customFormat="1" x14ac:dyDescent="0.35"/>
    <row r="48501" customFormat="1" x14ac:dyDescent="0.35"/>
    <row r="48502" customFormat="1" x14ac:dyDescent="0.35"/>
    <row r="48503" customFormat="1" x14ac:dyDescent="0.35"/>
    <row r="48504" customFormat="1" x14ac:dyDescent="0.35"/>
    <row r="48505" customFormat="1" x14ac:dyDescent="0.35"/>
    <row r="48506" customFormat="1" x14ac:dyDescent="0.35"/>
    <row r="48507" customFormat="1" x14ac:dyDescent="0.35"/>
    <row r="48508" customFormat="1" x14ac:dyDescent="0.35"/>
    <row r="48509" customFormat="1" x14ac:dyDescent="0.35"/>
    <row r="48510" customFormat="1" x14ac:dyDescent="0.35"/>
    <row r="48511" customFormat="1" x14ac:dyDescent="0.35"/>
    <row r="48512" customFormat="1" x14ac:dyDescent="0.35"/>
    <row r="48513" customFormat="1" x14ac:dyDescent="0.35"/>
    <row r="48514" customFormat="1" x14ac:dyDescent="0.35"/>
    <row r="48515" customFormat="1" x14ac:dyDescent="0.35"/>
    <row r="48516" customFormat="1" x14ac:dyDescent="0.35"/>
    <row r="48517" customFormat="1" x14ac:dyDescent="0.35"/>
    <row r="48518" customFormat="1" x14ac:dyDescent="0.35"/>
    <row r="48519" customFormat="1" x14ac:dyDescent="0.35"/>
    <row r="48520" customFormat="1" x14ac:dyDescent="0.35"/>
    <row r="48521" customFormat="1" x14ac:dyDescent="0.35"/>
    <row r="48522" customFormat="1" x14ac:dyDescent="0.35"/>
    <row r="48523" customFormat="1" x14ac:dyDescent="0.35"/>
    <row r="48524" customFormat="1" x14ac:dyDescent="0.35"/>
    <row r="48525" customFormat="1" x14ac:dyDescent="0.35"/>
    <row r="48526" customFormat="1" x14ac:dyDescent="0.35"/>
    <row r="48527" customFormat="1" x14ac:dyDescent="0.35"/>
    <row r="48528" customFormat="1" x14ac:dyDescent="0.35"/>
    <row r="48529" customFormat="1" x14ac:dyDescent="0.35"/>
    <row r="48530" customFormat="1" x14ac:dyDescent="0.35"/>
    <row r="48531" customFormat="1" x14ac:dyDescent="0.35"/>
    <row r="48532" customFormat="1" x14ac:dyDescent="0.35"/>
    <row r="48533" customFormat="1" x14ac:dyDescent="0.35"/>
    <row r="48534" customFormat="1" x14ac:dyDescent="0.35"/>
    <row r="48535" customFormat="1" x14ac:dyDescent="0.35"/>
    <row r="48536" customFormat="1" x14ac:dyDescent="0.35"/>
    <row r="48537" customFormat="1" x14ac:dyDescent="0.35"/>
    <row r="48538" customFormat="1" x14ac:dyDescent="0.35"/>
    <row r="48539" customFormat="1" x14ac:dyDescent="0.35"/>
    <row r="48540" customFormat="1" x14ac:dyDescent="0.35"/>
    <row r="48541" customFormat="1" x14ac:dyDescent="0.35"/>
    <row r="48542" customFormat="1" x14ac:dyDescent="0.35"/>
    <row r="48543" customFormat="1" x14ac:dyDescent="0.35"/>
    <row r="48544" customFormat="1" x14ac:dyDescent="0.35"/>
    <row r="48545" customFormat="1" x14ac:dyDescent="0.35"/>
    <row r="48546" customFormat="1" x14ac:dyDescent="0.35"/>
    <row r="48547" customFormat="1" x14ac:dyDescent="0.35"/>
    <row r="48548" customFormat="1" x14ac:dyDescent="0.35"/>
    <row r="48549" customFormat="1" x14ac:dyDescent="0.35"/>
    <row r="48550" customFormat="1" x14ac:dyDescent="0.35"/>
    <row r="48551" customFormat="1" x14ac:dyDescent="0.35"/>
    <row r="48552" customFormat="1" x14ac:dyDescent="0.35"/>
    <row r="48553" customFormat="1" x14ac:dyDescent="0.35"/>
    <row r="48554" customFormat="1" x14ac:dyDescent="0.35"/>
    <row r="48555" customFormat="1" x14ac:dyDescent="0.35"/>
    <row r="48556" customFormat="1" x14ac:dyDescent="0.35"/>
    <row r="48557" customFormat="1" x14ac:dyDescent="0.35"/>
    <row r="48558" customFormat="1" x14ac:dyDescent="0.35"/>
    <row r="48559" customFormat="1" x14ac:dyDescent="0.35"/>
    <row r="48560" customFormat="1" x14ac:dyDescent="0.35"/>
    <row r="48561" customFormat="1" x14ac:dyDescent="0.35"/>
    <row r="48562" customFormat="1" x14ac:dyDescent="0.35"/>
    <row r="48563" customFormat="1" x14ac:dyDescent="0.35"/>
    <row r="48564" customFormat="1" x14ac:dyDescent="0.35"/>
    <row r="48565" customFormat="1" x14ac:dyDescent="0.35"/>
    <row r="48566" customFormat="1" x14ac:dyDescent="0.35"/>
    <row r="48567" customFormat="1" x14ac:dyDescent="0.35"/>
    <row r="48568" customFormat="1" x14ac:dyDescent="0.35"/>
    <row r="48569" customFormat="1" x14ac:dyDescent="0.35"/>
    <row r="48570" customFormat="1" x14ac:dyDescent="0.35"/>
    <row r="48571" customFormat="1" x14ac:dyDescent="0.35"/>
    <row r="48572" customFormat="1" x14ac:dyDescent="0.35"/>
    <row r="48573" customFormat="1" x14ac:dyDescent="0.35"/>
    <row r="48574" customFormat="1" x14ac:dyDescent="0.35"/>
    <row r="48575" customFormat="1" x14ac:dyDescent="0.35"/>
    <row r="48576" customFormat="1" x14ac:dyDescent="0.35"/>
    <row r="48577" customFormat="1" x14ac:dyDescent="0.35"/>
    <row r="48578" customFormat="1" x14ac:dyDescent="0.35"/>
    <row r="48579" customFormat="1" x14ac:dyDescent="0.35"/>
    <row r="48580" customFormat="1" x14ac:dyDescent="0.35"/>
    <row r="48581" customFormat="1" x14ac:dyDescent="0.35"/>
    <row r="48582" customFormat="1" x14ac:dyDescent="0.35"/>
    <row r="48583" customFormat="1" x14ac:dyDescent="0.35"/>
    <row r="48584" customFormat="1" x14ac:dyDescent="0.35"/>
    <row r="48585" customFormat="1" x14ac:dyDescent="0.35"/>
    <row r="48586" customFormat="1" x14ac:dyDescent="0.35"/>
    <row r="48587" customFormat="1" x14ac:dyDescent="0.35"/>
    <row r="48588" customFormat="1" x14ac:dyDescent="0.35"/>
    <row r="48589" customFormat="1" x14ac:dyDescent="0.35"/>
    <row r="48590" customFormat="1" x14ac:dyDescent="0.35"/>
    <row r="48591" customFormat="1" x14ac:dyDescent="0.35"/>
    <row r="48592" customFormat="1" x14ac:dyDescent="0.35"/>
    <row r="48593" customFormat="1" x14ac:dyDescent="0.35"/>
    <row r="48594" customFormat="1" x14ac:dyDescent="0.35"/>
    <row r="48595" customFormat="1" x14ac:dyDescent="0.35"/>
    <row r="48596" customFormat="1" x14ac:dyDescent="0.35"/>
    <row r="48597" customFormat="1" x14ac:dyDescent="0.35"/>
    <row r="48598" customFormat="1" x14ac:dyDescent="0.35"/>
    <row r="48599" customFormat="1" x14ac:dyDescent="0.35"/>
    <row r="48600" customFormat="1" x14ac:dyDescent="0.35"/>
    <row r="48601" customFormat="1" x14ac:dyDescent="0.35"/>
    <row r="48602" customFormat="1" x14ac:dyDescent="0.35"/>
    <row r="48603" customFormat="1" x14ac:dyDescent="0.35"/>
    <row r="48604" customFormat="1" x14ac:dyDescent="0.35"/>
    <row r="48605" customFormat="1" x14ac:dyDescent="0.35"/>
    <row r="48606" customFormat="1" x14ac:dyDescent="0.35"/>
    <row r="48607" customFormat="1" x14ac:dyDescent="0.35"/>
    <row r="48608" customFormat="1" x14ac:dyDescent="0.35"/>
    <row r="48609" customFormat="1" x14ac:dyDescent="0.35"/>
    <row r="48610" customFormat="1" x14ac:dyDescent="0.35"/>
    <row r="48611" customFormat="1" x14ac:dyDescent="0.35"/>
    <row r="48612" customFormat="1" x14ac:dyDescent="0.35"/>
    <row r="48613" customFormat="1" x14ac:dyDescent="0.35"/>
    <row r="48614" customFormat="1" x14ac:dyDescent="0.35"/>
    <row r="48615" customFormat="1" x14ac:dyDescent="0.35"/>
    <row r="48616" customFormat="1" x14ac:dyDescent="0.35"/>
    <row r="48617" customFormat="1" x14ac:dyDescent="0.35"/>
    <row r="48618" customFormat="1" x14ac:dyDescent="0.35"/>
    <row r="48619" customFormat="1" x14ac:dyDescent="0.35"/>
    <row r="48620" customFormat="1" x14ac:dyDescent="0.35"/>
    <row r="48621" customFormat="1" x14ac:dyDescent="0.35"/>
    <row r="48622" customFormat="1" x14ac:dyDescent="0.35"/>
    <row r="48623" customFormat="1" x14ac:dyDescent="0.35"/>
    <row r="48624" customFormat="1" x14ac:dyDescent="0.35"/>
    <row r="48625" customFormat="1" x14ac:dyDescent="0.35"/>
    <row r="48626" customFormat="1" x14ac:dyDescent="0.35"/>
    <row r="48627" customFormat="1" x14ac:dyDescent="0.35"/>
    <row r="48628" customFormat="1" x14ac:dyDescent="0.35"/>
    <row r="48629" customFormat="1" x14ac:dyDescent="0.35"/>
    <row r="48630" customFormat="1" x14ac:dyDescent="0.35"/>
    <row r="48631" customFormat="1" x14ac:dyDescent="0.35"/>
    <row r="48632" customFormat="1" x14ac:dyDescent="0.35"/>
    <row r="48633" customFormat="1" x14ac:dyDescent="0.35"/>
    <row r="48634" customFormat="1" x14ac:dyDescent="0.35"/>
    <row r="48635" customFormat="1" x14ac:dyDescent="0.35"/>
    <row r="48636" customFormat="1" x14ac:dyDescent="0.35"/>
    <row r="48637" customFormat="1" x14ac:dyDescent="0.35"/>
    <row r="48638" customFormat="1" x14ac:dyDescent="0.35"/>
    <row r="48639" customFormat="1" x14ac:dyDescent="0.35"/>
    <row r="48640" customFormat="1" x14ac:dyDescent="0.35"/>
    <row r="48641" customFormat="1" x14ac:dyDescent="0.35"/>
    <row r="48642" customFormat="1" x14ac:dyDescent="0.35"/>
    <row r="48643" customFormat="1" x14ac:dyDescent="0.35"/>
    <row r="48644" customFormat="1" x14ac:dyDescent="0.35"/>
    <row r="48645" customFormat="1" x14ac:dyDescent="0.35"/>
    <row r="48646" customFormat="1" x14ac:dyDescent="0.35"/>
    <row r="48647" customFormat="1" x14ac:dyDescent="0.35"/>
    <row r="48648" customFormat="1" x14ac:dyDescent="0.35"/>
    <row r="48649" customFormat="1" x14ac:dyDescent="0.35"/>
    <row r="48650" customFormat="1" x14ac:dyDescent="0.35"/>
    <row r="48651" customFormat="1" x14ac:dyDescent="0.35"/>
    <row r="48652" customFormat="1" x14ac:dyDescent="0.35"/>
    <row r="48653" customFormat="1" x14ac:dyDescent="0.35"/>
    <row r="48654" customFormat="1" x14ac:dyDescent="0.35"/>
    <row r="48655" customFormat="1" x14ac:dyDescent="0.35"/>
    <row r="48656" customFormat="1" x14ac:dyDescent="0.35"/>
    <row r="48657" customFormat="1" x14ac:dyDescent="0.35"/>
    <row r="48658" customFormat="1" x14ac:dyDescent="0.35"/>
    <row r="48659" customFormat="1" x14ac:dyDescent="0.35"/>
    <row r="48660" customFormat="1" x14ac:dyDescent="0.35"/>
    <row r="48661" customFormat="1" x14ac:dyDescent="0.35"/>
    <row r="48662" customFormat="1" x14ac:dyDescent="0.35"/>
    <row r="48663" customFormat="1" x14ac:dyDescent="0.35"/>
    <row r="48664" customFormat="1" x14ac:dyDescent="0.35"/>
    <row r="48665" customFormat="1" x14ac:dyDescent="0.35"/>
    <row r="48666" customFormat="1" x14ac:dyDescent="0.35"/>
    <row r="48667" customFormat="1" x14ac:dyDescent="0.35"/>
    <row r="48668" customFormat="1" x14ac:dyDescent="0.35"/>
    <row r="48669" customFormat="1" x14ac:dyDescent="0.35"/>
    <row r="48670" customFormat="1" x14ac:dyDescent="0.35"/>
    <row r="48671" customFormat="1" x14ac:dyDescent="0.35"/>
    <row r="48672" customFormat="1" x14ac:dyDescent="0.35"/>
    <row r="48673" customFormat="1" x14ac:dyDescent="0.35"/>
    <row r="48674" customFormat="1" x14ac:dyDescent="0.35"/>
    <row r="48675" customFormat="1" x14ac:dyDescent="0.35"/>
    <row r="48676" customFormat="1" x14ac:dyDescent="0.35"/>
    <row r="48677" customFormat="1" x14ac:dyDescent="0.35"/>
    <row r="48678" customFormat="1" x14ac:dyDescent="0.35"/>
    <row r="48679" customFormat="1" x14ac:dyDescent="0.35"/>
    <row r="48680" customFormat="1" x14ac:dyDescent="0.35"/>
    <row r="48681" customFormat="1" x14ac:dyDescent="0.35"/>
    <row r="48682" customFormat="1" x14ac:dyDescent="0.35"/>
    <row r="48683" customFormat="1" x14ac:dyDescent="0.35"/>
    <row r="48684" customFormat="1" x14ac:dyDescent="0.35"/>
    <row r="48685" customFormat="1" x14ac:dyDescent="0.35"/>
    <row r="48686" customFormat="1" x14ac:dyDescent="0.35"/>
    <row r="48687" customFormat="1" x14ac:dyDescent="0.35"/>
    <row r="48688" customFormat="1" x14ac:dyDescent="0.35"/>
    <row r="48689" customFormat="1" x14ac:dyDescent="0.35"/>
    <row r="48690" customFormat="1" x14ac:dyDescent="0.35"/>
    <row r="48691" customFormat="1" x14ac:dyDescent="0.35"/>
    <row r="48692" customFormat="1" x14ac:dyDescent="0.35"/>
    <row r="48693" customFormat="1" x14ac:dyDescent="0.35"/>
    <row r="48694" customFormat="1" x14ac:dyDescent="0.35"/>
    <row r="48695" customFormat="1" x14ac:dyDescent="0.35"/>
    <row r="48696" customFormat="1" x14ac:dyDescent="0.35"/>
    <row r="48697" customFormat="1" x14ac:dyDescent="0.35"/>
    <row r="48698" customFormat="1" x14ac:dyDescent="0.35"/>
    <row r="48699" customFormat="1" x14ac:dyDescent="0.35"/>
    <row r="48700" customFormat="1" x14ac:dyDescent="0.35"/>
    <row r="48701" customFormat="1" x14ac:dyDescent="0.35"/>
    <row r="48702" customFormat="1" x14ac:dyDescent="0.35"/>
    <row r="48703" customFormat="1" x14ac:dyDescent="0.35"/>
    <row r="48704" customFormat="1" x14ac:dyDescent="0.35"/>
    <row r="48705" customFormat="1" x14ac:dyDescent="0.35"/>
    <row r="48706" customFormat="1" x14ac:dyDescent="0.35"/>
    <row r="48707" customFormat="1" x14ac:dyDescent="0.35"/>
    <row r="48708" customFormat="1" x14ac:dyDescent="0.35"/>
    <row r="48709" customFormat="1" x14ac:dyDescent="0.35"/>
    <row r="48710" customFormat="1" x14ac:dyDescent="0.35"/>
    <row r="48711" customFormat="1" x14ac:dyDescent="0.35"/>
    <row r="48712" customFormat="1" x14ac:dyDescent="0.35"/>
    <row r="48713" customFormat="1" x14ac:dyDescent="0.35"/>
    <row r="48714" customFormat="1" x14ac:dyDescent="0.35"/>
    <row r="48715" customFormat="1" x14ac:dyDescent="0.35"/>
    <row r="48716" customFormat="1" x14ac:dyDescent="0.35"/>
    <row r="48717" customFormat="1" x14ac:dyDescent="0.35"/>
    <row r="48718" customFormat="1" x14ac:dyDescent="0.35"/>
    <row r="48719" customFormat="1" x14ac:dyDescent="0.35"/>
    <row r="48720" customFormat="1" x14ac:dyDescent="0.35"/>
    <row r="48721" customFormat="1" x14ac:dyDescent="0.35"/>
    <row r="48722" customFormat="1" x14ac:dyDescent="0.35"/>
    <row r="48723" customFormat="1" x14ac:dyDescent="0.35"/>
    <row r="48724" customFormat="1" x14ac:dyDescent="0.35"/>
    <row r="48725" customFormat="1" x14ac:dyDescent="0.35"/>
    <row r="48726" customFormat="1" x14ac:dyDescent="0.35"/>
    <row r="48727" customFormat="1" x14ac:dyDescent="0.35"/>
    <row r="48728" customFormat="1" x14ac:dyDescent="0.35"/>
    <row r="48729" customFormat="1" x14ac:dyDescent="0.35"/>
    <row r="48730" customFormat="1" x14ac:dyDescent="0.35"/>
    <row r="48731" customFormat="1" x14ac:dyDescent="0.35"/>
    <row r="48732" customFormat="1" x14ac:dyDescent="0.35"/>
    <row r="48733" customFormat="1" x14ac:dyDescent="0.35"/>
    <row r="48734" customFormat="1" x14ac:dyDescent="0.35"/>
    <row r="48735" customFormat="1" x14ac:dyDescent="0.35"/>
    <row r="48736" customFormat="1" x14ac:dyDescent="0.35"/>
    <row r="48737" customFormat="1" x14ac:dyDescent="0.35"/>
    <row r="48738" customFormat="1" x14ac:dyDescent="0.35"/>
    <row r="48739" customFormat="1" x14ac:dyDescent="0.35"/>
    <row r="48740" customFormat="1" x14ac:dyDescent="0.35"/>
    <row r="48741" customFormat="1" x14ac:dyDescent="0.35"/>
    <row r="48742" customFormat="1" x14ac:dyDescent="0.35"/>
    <row r="48743" customFormat="1" x14ac:dyDescent="0.35"/>
    <row r="48744" customFormat="1" x14ac:dyDescent="0.35"/>
    <row r="48745" customFormat="1" x14ac:dyDescent="0.35"/>
    <row r="48746" customFormat="1" x14ac:dyDescent="0.35"/>
    <row r="48747" customFormat="1" x14ac:dyDescent="0.35"/>
    <row r="48748" customFormat="1" x14ac:dyDescent="0.35"/>
    <row r="48749" customFormat="1" x14ac:dyDescent="0.35"/>
    <row r="48750" customFormat="1" x14ac:dyDescent="0.35"/>
    <row r="48751" customFormat="1" x14ac:dyDescent="0.35"/>
    <row r="48752" customFormat="1" x14ac:dyDescent="0.35"/>
    <row r="48753" customFormat="1" x14ac:dyDescent="0.35"/>
    <row r="48754" customFormat="1" x14ac:dyDescent="0.35"/>
    <row r="48755" customFormat="1" x14ac:dyDescent="0.35"/>
    <row r="48756" customFormat="1" x14ac:dyDescent="0.35"/>
    <row r="48757" customFormat="1" x14ac:dyDescent="0.35"/>
    <row r="48758" customFormat="1" x14ac:dyDescent="0.35"/>
    <row r="48759" customFormat="1" x14ac:dyDescent="0.35"/>
    <row r="48760" customFormat="1" x14ac:dyDescent="0.35"/>
    <row r="48761" customFormat="1" x14ac:dyDescent="0.35"/>
    <row r="48762" customFormat="1" x14ac:dyDescent="0.35"/>
    <row r="48763" customFormat="1" x14ac:dyDescent="0.35"/>
    <row r="48764" customFormat="1" x14ac:dyDescent="0.35"/>
    <row r="48765" customFormat="1" x14ac:dyDescent="0.35"/>
    <row r="48766" customFormat="1" x14ac:dyDescent="0.35"/>
    <row r="48767" customFormat="1" x14ac:dyDescent="0.35"/>
    <row r="48768" customFormat="1" x14ac:dyDescent="0.35"/>
    <row r="48769" customFormat="1" x14ac:dyDescent="0.35"/>
    <row r="48770" customFormat="1" x14ac:dyDescent="0.35"/>
    <row r="48771" customFormat="1" x14ac:dyDescent="0.35"/>
    <row r="48772" customFormat="1" x14ac:dyDescent="0.35"/>
    <row r="48773" customFormat="1" x14ac:dyDescent="0.35"/>
    <row r="48774" customFormat="1" x14ac:dyDescent="0.35"/>
    <row r="48775" customFormat="1" x14ac:dyDescent="0.35"/>
    <row r="48776" customFormat="1" x14ac:dyDescent="0.35"/>
    <row r="48777" customFormat="1" x14ac:dyDescent="0.35"/>
    <row r="48778" customFormat="1" x14ac:dyDescent="0.35"/>
    <row r="48779" customFormat="1" x14ac:dyDescent="0.35"/>
    <row r="48780" customFormat="1" x14ac:dyDescent="0.35"/>
    <row r="48781" customFormat="1" x14ac:dyDescent="0.35"/>
    <row r="48782" customFormat="1" x14ac:dyDescent="0.35"/>
    <row r="48783" customFormat="1" x14ac:dyDescent="0.35"/>
    <row r="48784" customFormat="1" x14ac:dyDescent="0.35"/>
    <row r="48785" customFormat="1" x14ac:dyDescent="0.35"/>
    <row r="48786" customFormat="1" x14ac:dyDescent="0.35"/>
    <row r="48787" customFormat="1" x14ac:dyDescent="0.35"/>
    <row r="48788" customFormat="1" x14ac:dyDescent="0.35"/>
    <row r="48789" customFormat="1" x14ac:dyDescent="0.35"/>
    <row r="48790" customFormat="1" x14ac:dyDescent="0.35"/>
    <row r="48791" customFormat="1" x14ac:dyDescent="0.35"/>
    <row r="48792" customFormat="1" x14ac:dyDescent="0.35"/>
    <row r="48793" customFormat="1" x14ac:dyDescent="0.35"/>
    <row r="48794" customFormat="1" x14ac:dyDescent="0.35"/>
    <row r="48795" customFormat="1" x14ac:dyDescent="0.35"/>
    <row r="48796" customFormat="1" x14ac:dyDescent="0.35"/>
    <row r="48797" customFormat="1" x14ac:dyDescent="0.35"/>
    <row r="48798" customFormat="1" x14ac:dyDescent="0.35"/>
    <row r="48799" customFormat="1" x14ac:dyDescent="0.35"/>
    <row r="48800" customFormat="1" x14ac:dyDescent="0.35"/>
    <row r="48801" customFormat="1" x14ac:dyDescent="0.35"/>
    <row r="48802" customFormat="1" x14ac:dyDescent="0.35"/>
    <row r="48803" customFormat="1" x14ac:dyDescent="0.35"/>
    <row r="48804" customFormat="1" x14ac:dyDescent="0.35"/>
    <row r="48805" customFormat="1" x14ac:dyDescent="0.35"/>
    <row r="48806" customFormat="1" x14ac:dyDescent="0.35"/>
    <row r="48807" customFormat="1" x14ac:dyDescent="0.35"/>
    <row r="48808" customFormat="1" x14ac:dyDescent="0.35"/>
    <row r="48809" customFormat="1" x14ac:dyDescent="0.35"/>
    <row r="48810" customFormat="1" x14ac:dyDescent="0.35"/>
    <row r="48811" customFormat="1" x14ac:dyDescent="0.35"/>
    <row r="48812" customFormat="1" x14ac:dyDescent="0.35"/>
    <row r="48813" customFormat="1" x14ac:dyDescent="0.35"/>
    <row r="48814" customFormat="1" x14ac:dyDescent="0.35"/>
    <row r="48815" customFormat="1" x14ac:dyDescent="0.35"/>
    <row r="48816" customFormat="1" x14ac:dyDescent="0.35"/>
    <row r="48817" customFormat="1" x14ac:dyDescent="0.35"/>
    <row r="48818" customFormat="1" x14ac:dyDescent="0.35"/>
    <row r="48819" customFormat="1" x14ac:dyDescent="0.35"/>
    <row r="48820" customFormat="1" x14ac:dyDescent="0.35"/>
    <row r="48821" customFormat="1" x14ac:dyDescent="0.35"/>
    <row r="48822" customFormat="1" x14ac:dyDescent="0.35"/>
    <row r="48823" customFormat="1" x14ac:dyDescent="0.35"/>
    <row r="48824" customFormat="1" x14ac:dyDescent="0.35"/>
    <row r="48825" customFormat="1" x14ac:dyDescent="0.35"/>
    <row r="48826" customFormat="1" x14ac:dyDescent="0.35"/>
    <row r="48827" customFormat="1" x14ac:dyDescent="0.35"/>
    <row r="48828" customFormat="1" x14ac:dyDescent="0.35"/>
    <row r="48829" customFormat="1" x14ac:dyDescent="0.35"/>
    <row r="48830" customFormat="1" x14ac:dyDescent="0.35"/>
    <row r="48831" customFormat="1" x14ac:dyDescent="0.35"/>
    <row r="48832" customFormat="1" x14ac:dyDescent="0.35"/>
    <row r="48833" customFormat="1" x14ac:dyDescent="0.35"/>
    <row r="48834" customFormat="1" x14ac:dyDescent="0.35"/>
    <row r="48835" customFormat="1" x14ac:dyDescent="0.35"/>
    <row r="48836" customFormat="1" x14ac:dyDescent="0.35"/>
    <row r="48837" customFormat="1" x14ac:dyDescent="0.35"/>
    <row r="48838" customFormat="1" x14ac:dyDescent="0.35"/>
    <row r="48839" customFormat="1" x14ac:dyDescent="0.35"/>
    <row r="48840" customFormat="1" x14ac:dyDescent="0.35"/>
    <row r="48841" customFormat="1" x14ac:dyDescent="0.35"/>
    <row r="48842" customFormat="1" x14ac:dyDescent="0.35"/>
    <row r="48843" customFormat="1" x14ac:dyDescent="0.35"/>
    <row r="48844" customFormat="1" x14ac:dyDescent="0.35"/>
    <row r="48845" customFormat="1" x14ac:dyDescent="0.35"/>
    <row r="48846" customFormat="1" x14ac:dyDescent="0.35"/>
    <row r="48847" customFormat="1" x14ac:dyDescent="0.35"/>
    <row r="48848" customFormat="1" x14ac:dyDescent="0.35"/>
    <row r="48849" customFormat="1" x14ac:dyDescent="0.35"/>
    <row r="48850" customFormat="1" x14ac:dyDescent="0.35"/>
    <row r="48851" customFormat="1" x14ac:dyDescent="0.35"/>
    <row r="48852" customFormat="1" x14ac:dyDescent="0.35"/>
    <row r="48853" customFormat="1" x14ac:dyDescent="0.35"/>
    <row r="48854" customFormat="1" x14ac:dyDescent="0.35"/>
    <row r="48855" customFormat="1" x14ac:dyDescent="0.35"/>
    <row r="48856" customFormat="1" x14ac:dyDescent="0.35"/>
    <row r="48857" customFormat="1" x14ac:dyDescent="0.35"/>
    <row r="48858" customFormat="1" x14ac:dyDescent="0.35"/>
    <row r="48859" customFormat="1" x14ac:dyDescent="0.35"/>
    <row r="48860" customFormat="1" x14ac:dyDescent="0.35"/>
    <row r="48861" customFormat="1" x14ac:dyDescent="0.35"/>
    <row r="48862" customFormat="1" x14ac:dyDescent="0.35"/>
    <row r="48863" customFormat="1" x14ac:dyDescent="0.35"/>
    <row r="48864" customFormat="1" x14ac:dyDescent="0.35"/>
    <row r="48865" customFormat="1" x14ac:dyDescent="0.35"/>
    <row r="48866" customFormat="1" x14ac:dyDescent="0.35"/>
    <row r="48867" customFormat="1" x14ac:dyDescent="0.35"/>
    <row r="48868" customFormat="1" x14ac:dyDescent="0.35"/>
    <row r="48869" customFormat="1" x14ac:dyDescent="0.35"/>
    <row r="48870" customFormat="1" x14ac:dyDescent="0.35"/>
    <row r="48871" customFormat="1" x14ac:dyDescent="0.35"/>
    <row r="48872" customFormat="1" x14ac:dyDescent="0.35"/>
    <row r="48873" customFormat="1" x14ac:dyDescent="0.35"/>
    <row r="48874" customFormat="1" x14ac:dyDescent="0.35"/>
    <row r="48875" customFormat="1" x14ac:dyDescent="0.35"/>
    <row r="48876" customFormat="1" x14ac:dyDescent="0.35"/>
    <row r="48877" customFormat="1" x14ac:dyDescent="0.35"/>
    <row r="48878" customFormat="1" x14ac:dyDescent="0.35"/>
    <row r="48879" customFormat="1" x14ac:dyDescent="0.35"/>
    <row r="48880" customFormat="1" x14ac:dyDescent="0.35"/>
    <row r="48881" customFormat="1" x14ac:dyDescent="0.35"/>
    <row r="48882" customFormat="1" x14ac:dyDescent="0.35"/>
    <row r="48883" customFormat="1" x14ac:dyDescent="0.35"/>
    <row r="48884" customFormat="1" x14ac:dyDescent="0.35"/>
    <row r="48885" customFormat="1" x14ac:dyDescent="0.35"/>
    <row r="48886" customFormat="1" x14ac:dyDescent="0.35"/>
    <row r="48887" customFormat="1" x14ac:dyDescent="0.35"/>
    <row r="48888" customFormat="1" x14ac:dyDescent="0.35"/>
    <row r="48889" customFormat="1" x14ac:dyDescent="0.35"/>
    <row r="48890" customFormat="1" x14ac:dyDescent="0.35"/>
    <row r="48891" customFormat="1" x14ac:dyDescent="0.35"/>
    <row r="48892" customFormat="1" x14ac:dyDescent="0.35"/>
    <row r="48893" customFormat="1" x14ac:dyDescent="0.35"/>
    <row r="48894" customFormat="1" x14ac:dyDescent="0.35"/>
    <row r="48895" customFormat="1" x14ac:dyDescent="0.35"/>
    <row r="48896" customFormat="1" x14ac:dyDescent="0.35"/>
    <row r="48897" customFormat="1" x14ac:dyDescent="0.35"/>
    <row r="48898" customFormat="1" x14ac:dyDescent="0.35"/>
    <row r="48899" customFormat="1" x14ac:dyDescent="0.35"/>
    <row r="48900" customFormat="1" x14ac:dyDescent="0.35"/>
    <row r="48901" customFormat="1" x14ac:dyDescent="0.35"/>
    <row r="48902" customFormat="1" x14ac:dyDescent="0.35"/>
    <row r="48903" customFormat="1" x14ac:dyDescent="0.35"/>
    <row r="48904" customFormat="1" x14ac:dyDescent="0.35"/>
    <row r="48905" customFormat="1" x14ac:dyDescent="0.35"/>
    <row r="48906" customFormat="1" x14ac:dyDescent="0.35"/>
    <row r="48907" customFormat="1" x14ac:dyDescent="0.35"/>
    <row r="48908" customFormat="1" x14ac:dyDescent="0.35"/>
    <row r="48909" customFormat="1" x14ac:dyDescent="0.35"/>
    <row r="48910" customFormat="1" x14ac:dyDescent="0.35"/>
    <row r="48911" customFormat="1" x14ac:dyDescent="0.35"/>
    <row r="48912" customFormat="1" x14ac:dyDescent="0.35"/>
    <row r="48913" customFormat="1" x14ac:dyDescent="0.35"/>
    <row r="48914" customFormat="1" x14ac:dyDescent="0.35"/>
    <row r="48915" customFormat="1" x14ac:dyDescent="0.35"/>
    <row r="48916" customFormat="1" x14ac:dyDescent="0.35"/>
    <row r="48917" customFormat="1" x14ac:dyDescent="0.35"/>
    <row r="48918" customFormat="1" x14ac:dyDescent="0.35"/>
    <row r="48919" customFormat="1" x14ac:dyDescent="0.35"/>
    <row r="48920" customFormat="1" x14ac:dyDescent="0.35"/>
    <row r="48921" customFormat="1" x14ac:dyDescent="0.35"/>
    <row r="48922" customFormat="1" x14ac:dyDescent="0.35"/>
    <row r="48923" customFormat="1" x14ac:dyDescent="0.35"/>
    <row r="48924" customFormat="1" x14ac:dyDescent="0.35"/>
    <row r="48925" customFormat="1" x14ac:dyDescent="0.35"/>
    <row r="48926" customFormat="1" x14ac:dyDescent="0.35"/>
    <row r="48927" customFormat="1" x14ac:dyDescent="0.35"/>
    <row r="48928" customFormat="1" x14ac:dyDescent="0.35"/>
    <row r="48929" customFormat="1" x14ac:dyDescent="0.35"/>
    <row r="48930" customFormat="1" x14ac:dyDescent="0.35"/>
    <row r="48931" customFormat="1" x14ac:dyDescent="0.35"/>
    <row r="48932" customFormat="1" x14ac:dyDescent="0.35"/>
    <row r="48933" customFormat="1" x14ac:dyDescent="0.35"/>
    <row r="48934" customFormat="1" x14ac:dyDescent="0.35"/>
    <row r="48935" customFormat="1" x14ac:dyDescent="0.35"/>
    <row r="48936" customFormat="1" x14ac:dyDescent="0.35"/>
    <row r="48937" customFormat="1" x14ac:dyDescent="0.35"/>
    <row r="48938" customFormat="1" x14ac:dyDescent="0.35"/>
    <row r="48939" customFormat="1" x14ac:dyDescent="0.35"/>
    <row r="48940" customFormat="1" x14ac:dyDescent="0.35"/>
    <row r="48941" customFormat="1" x14ac:dyDescent="0.35"/>
    <row r="48942" customFormat="1" x14ac:dyDescent="0.35"/>
    <row r="48943" customFormat="1" x14ac:dyDescent="0.35"/>
    <row r="48944" customFormat="1" x14ac:dyDescent="0.35"/>
    <row r="48945" customFormat="1" x14ac:dyDescent="0.35"/>
    <row r="48946" customFormat="1" x14ac:dyDescent="0.35"/>
    <row r="48947" customFormat="1" x14ac:dyDescent="0.35"/>
    <row r="48948" customFormat="1" x14ac:dyDescent="0.35"/>
    <row r="48949" customFormat="1" x14ac:dyDescent="0.35"/>
    <row r="48950" customFormat="1" x14ac:dyDescent="0.35"/>
    <row r="48951" customFormat="1" x14ac:dyDescent="0.35"/>
    <row r="48952" customFormat="1" x14ac:dyDescent="0.35"/>
    <row r="48953" customFormat="1" x14ac:dyDescent="0.35"/>
    <row r="48954" customFormat="1" x14ac:dyDescent="0.35"/>
    <row r="48955" customFormat="1" x14ac:dyDescent="0.35"/>
    <row r="48956" customFormat="1" x14ac:dyDescent="0.35"/>
    <row r="48957" customFormat="1" x14ac:dyDescent="0.35"/>
    <row r="48958" customFormat="1" x14ac:dyDescent="0.35"/>
    <row r="48959" customFormat="1" x14ac:dyDescent="0.35"/>
    <row r="48960" customFormat="1" x14ac:dyDescent="0.35"/>
    <row r="48961" customFormat="1" x14ac:dyDescent="0.35"/>
    <row r="48962" customFormat="1" x14ac:dyDescent="0.35"/>
    <row r="48963" customFormat="1" x14ac:dyDescent="0.35"/>
    <row r="48964" customFormat="1" x14ac:dyDescent="0.35"/>
    <row r="48965" customFormat="1" x14ac:dyDescent="0.35"/>
    <row r="48966" customFormat="1" x14ac:dyDescent="0.35"/>
    <row r="48967" customFormat="1" x14ac:dyDescent="0.35"/>
    <row r="48968" customFormat="1" x14ac:dyDescent="0.35"/>
    <row r="48969" customFormat="1" x14ac:dyDescent="0.35"/>
    <row r="48970" customFormat="1" x14ac:dyDescent="0.35"/>
    <row r="48971" customFormat="1" x14ac:dyDescent="0.35"/>
    <row r="48972" customFormat="1" x14ac:dyDescent="0.35"/>
    <row r="48973" customFormat="1" x14ac:dyDescent="0.35"/>
    <row r="48974" customFormat="1" x14ac:dyDescent="0.35"/>
    <row r="48975" customFormat="1" x14ac:dyDescent="0.35"/>
    <row r="48976" customFormat="1" x14ac:dyDescent="0.35"/>
    <row r="48977" customFormat="1" x14ac:dyDescent="0.35"/>
    <row r="48978" customFormat="1" x14ac:dyDescent="0.35"/>
    <row r="48979" customFormat="1" x14ac:dyDescent="0.35"/>
    <row r="48980" customFormat="1" x14ac:dyDescent="0.35"/>
    <row r="48981" customFormat="1" x14ac:dyDescent="0.35"/>
    <row r="48982" customFormat="1" x14ac:dyDescent="0.35"/>
    <row r="48983" customFormat="1" x14ac:dyDescent="0.35"/>
    <row r="48984" customFormat="1" x14ac:dyDescent="0.35"/>
    <row r="48985" customFormat="1" x14ac:dyDescent="0.35"/>
    <row r="48986" customFormat="1" x14ac:dyDescent="0.35"/>
    <row r="48987" customFormat="1" x14ac:dyDescent="0.35"/>
    <row r="48988" customFormat="1" x14ac:dyDescent="0.35"/>
    <row r="48989" customFormat="1" x14ac:dyDescent="0.35"/>
    <row r="48990" customFormat="1" x14ac:dyDescent="0.35"/>
    <row r="48991" customFormat="1" x14ac:dyDescent="0.35"/>
    <row r="48992" customFormat="1" x14ac:dyDescent="0.35"/>
    <row r="48993" customFormat="1" x14ac:dyDescent="0.35"/>
    <row r="48994" customFormat="1" x14ac:dyDescent="0.35"/>
    <row r="48995" customFormat="1" x14ac:dyDescent="0.35"/>
    <row r="48996" customFormat="1" x14ac:dyDescent="0.35"/>
    <row r="48997" customFormat="1" x14ac:dyDescent="0.35"/>
    <row r="48998" customFormat="1" x14ac:dyDescent="0.35"/>
    <row r="48999" customFormat="1" x14ac:dyDescent="0.35"/>
    <row r="49000" customFormat="1" x14ac:dyDescent="0.35"/>
    <row r="49001" customFormat="1" x14ac:dyDescent="0.35"/>
    <row r="49002" customFormat="1" x14ac:dyDescent="0.35"/>
    <row r="49003" customFormat="1" x14ac:dyDescent="0.35"/>
    <row r="49004" customFormat="1" x14ac:dyDescent="0.35"/>
    <row r="49005" customFormat="1" x14ac:dyDescent="0.35"/>
    <row r="49006" customFormat="1" x14ac:dyDescent="0.35"/>
    <row r="49007" customFormat="1" x14ac:dyDescent="0.35"/>
    <row r="49008" customFormat="1" x14ac:dyDescent="0.35"/>
    <row r="49009" customFormat="1" x14ac:dyDescent="0.35"/>
    <row r="49010" customFormat="1" x14ac:dyDescent="0.35"/>
    <row r="49011" customFormat="1" x14ac:dyDescent="0.35"/>
    <row r="49012" customFormat="1" x14ac:dyDescent="0.35"/>
    <row r="49013" customFormat="1" x14ac:dyDescent="0.35"/>
    <row r="49014" customFormat="1" x14ac:dyDescent="0.35"/>
    <row r="49015" customFormat="1" x14ac:dyDescent="0.35"/>
    <row r="49016" customFormat="1" x14ac:dyDescent="0.35"/>
    <row r="49017" customFormat="1" x14ac:dyDescent="0.35"/>
    <row r="49018" customFormat="1" x14ac:dyDescent="0.35"/>
    <row r="49019" customFormat="1" x14ac:dyDescent="0.35"/>
    <row r="49020" customFormat="1" x14ac:dyDescent="0.35"/>
    <row r="49021" customFormat="1" x14ac:dyDescent="0.35"/>
    <row r="49022" customFormat="1" x14ac:dyDescent="0.35"/>
    <row r="49023" customFormat="1" x14ac:dyDescent="0.35"/>
    <row r="49024" customFormat="1" x14ac:dyDescent="0.35"/>
    <row r="49025" customFormat="1" x14ac:dyDescent="0.35"/>
    <row r="49026" customFormat="1" x14ac:dyDescent="0.35"/>
    <row r="49027" customFormat="1" x14ac:dyDescent="0.35"/>
    <row r="49028" customFormat="1" x14ac:dyDescent="0.35"/>
    <row r="49029" customFormat="1" x14ac:dyDescent="0.35"/>
    <row r="49030" customFormat="1" x14ac:dyDescent="0.35"/>
    <row r="49031" customFormat="1" x14ac:dyDescent="0.35"/>
    <row r="49032" customFormat="1" x14ac:dyDescent="0.35"/>
    <row r="49033" customFormat="1" x14ac:dyDescent="0.35"/>
    <row r="49034" customFormat="1" x14ac:dyDescent="0.35"/>
    <row r="49035" customFormat="1" x14ac:dyDescent="0.35"/>
    <row r="49036" customFormat="1" x14ac:dyDescent="0.35"/>
    <row r="49037" customFormat="1" x14ac:dyDescent="0.35"/>
    <row r="49038" customFormat="1" x14ac:dyDescent="0.35"/>
    <row r="49039" customFormat="1" x14ac:dyDescent="0.35"/>
    <row r="49040" customFormat="1" x14ac:dyDescent="0.35"/>
    <row r="49041" customFormat="1" x14ac:dyDescent="0.35"/>
    <row r="49042" customFormat="1" x14ac:dyDescent="0.35"/>
    <row r="49043" customFormat="1" x14ac:dyDescent="0.35"/>
    <row r="49044" customFormat="1" x14ac:dyDescent="0.35"/>
    <row r="49045" customFormat="1" x14ac:dyDescent="0.35"/>
    <row r="49046" customFormat="1" x14ac:dyDescent="0.35"/>
    <row r="49047" customFormat="1" x14ac:dyDescent="0.35"/>
    <row r="49048" customFormat="1" x14ac:dyDescent="0.35"/>
    <row r="49049" customFormat="1" x14ac:dyDescent="0.35"/>
    <row r="49050" customFormat="1" x14ac:dyDescent="0.35"/>
    <row r="49051" customFormat="1" x14ac:dyDescent="0.35"/>
    <row r="49052" customFormat="1" x14ac:dyDescent="0.35"/>
    <row r="49053" customFormat="1" x14ac:dyDescent="0.35"/>
    <row r="49054" customFormat="1" x14ac:dyDescent="0.35"/>
    <row r="49055" customFormat="1" x14ac:dyDescent="0.35"/>
    <row r="49056" customFormat="1" x14ac:dyDescent="0.35"/>
    <row r="49057" customFormat="1" x14ac:dyDescent="0.35"/>
    <row r="49058" customFormat="1" x14ac:dyDescent="0.35"/>
    <row r="49059" customFormat="1" x14ac:dyDescent="0.35"/>
    <row r="49060" customFormat="1" x14ac:dyDescent="0.35"/>
    <row r="49061" customFormat="1" x14ac:dyDescent="0.35"/>
    <row r="49062" customFormat="1" x14ac:dyDescent="0.35"/>
    <row r="49063" customFormat="1" x14ac:dyDescent="0.35"/>
    <row r="49064" customFormat="1" x14ac:dyDescent="0.35"/>
    <row r="49065" customFormat="1" x14ac:dyDescent="0.35"/>
    <row r="49066" customFormat="1" x14ac:dyDescent="0.35"/>
    <row r="49067" customFormat="1" x14ac:dyDescent="0.35"/>
    <row r="49068" customFormat="1" x14ac:dyDescent="0.35"/>
    <row r="49069" customFormat="1" x14ac:dyDescent="0.35"/>
    <row r="49070" customFormat="1" x14ac:dyDescent="0.35"/>
    <row r="49071" customFormat="1" x14ac:dyDescent="0.35"/>
    <row r="49072" customFormat="1" x14ac:dyDescent="0.35"/>
    <row r="49073" customFormat="1" x14ac:dyDescent="0.35"/>
    <row r="49074" customFormat="1" x14ac:dyDescent="0.35"/>
    <row r="49075" customFormat="1" x14ac:dyDescent="0.35"/>
    <row r="49076" customFormat="1" x14ac:dyDescent="0.35"/>
    <row r="49077" customFormat="1" x14ac:dyDescent="0.35"/>
    <row r="49078" customFormat="1" x14ac:dyDescent="0.35"/>
    <row r="49079" customFormat="1" x14ac:dyDescent="0.35"/>
    <row r="49080" customFormat="1" x14ac:dyDescent="0.35"/>
    <row r="49081" customFormat="1" x14ac:dyDescent="0.35"/>
    <row r="49082" customFormat="1" x14ac:dyDescent="0.35"/>
    <row r="49083" customFormat="1" x14ac:dyDescent="0.35"/>
    <row r="49084" customFormat="1" x14ac:dyDescent="0.35"/>
    <row r="49085" customFormat="1" x14ac:dyDescent="0.35"/>
    <row r="49086" customFormat="1" x14ac:dyDescent="0.35"/>
    <row r="49087" customFormat="1" x14ac:dyDescent="0.35"/>
    <row r="49088" customFormat="1" x14ac:dyDescent="0.35"/>
    <row r="49089" customFormat="1" x14ac:dyDescent="0.35"/>
    <row r="49090" customFormat="1" x14ac:dyDescent="0.35"/>
    <row r="49091" customFormat="1" x14ac:dyDescent="0.35"/>
    <row r="49092" customFormat="1" x14ac:dyDescent="0.35"/>
    <row r="49093" customFormat="1" x14ac:dyDescent="0.35"/>
    <row r="49094" customFormat="1" x14ac:dyDescent="0.35"/>
    <row r="49095" customFormat="1" x14ac:dyDescent="0.35"/>
    <row r="49096" customFormat="1" x14ac:dyDescent="0.35"/>
    <row r="49097" customFormat="1" x14ac:dyDescent="0.35"/>
    <row r="49098" customFormat="1" x14ac:dyDescent="0.35"/>
    <row r="49099" customFormat="1" x14ac:dyDescent="0.35"/>
    <row r="49100" customFormat="1" x14ac:dyDescent="0.35"/>
    <row r="49101" customFormat="1" x14ac:dyDescent="0.35"/>
    <row r="49102" customFormat="1" x14ac:dyDescent="0.35"/>
    <row r="49103" customFormat="1" x14ac:dyDescent="0.35"/>
    <row r="49104" customFormat="1" x14ac:dyDescent="0.35"/>
    <row r="49105" customFormat="1" x14ac:dyDescent="0.35"/>
    <row r="49106" customFormat="1" x14ac:dyDescent="0.35"/>
    <row r="49107" customFormat="1" x14ac:dyDescent="0.35"/>
    <row r="49108" customFormat="1" x14ac:dyDescent="0.35"/>
    <row r="49109" customFormat="1" x14ac:dyDescent="0.35"/>
    <row r="49110" customFormat="1" x14ac:dyDescent="0.35"/>
    <row r="49111" customFormat="1" x14ac:dyDescent="0.35"/>
    <row r="49112" customFormat="1" x14ac:dyDescent="0.35"/>
    <row r="49113" customFormat="1" x14ac:dyDescent="0.35"/>
    <row r="49114" customFormat="1" x14ac:dyDescent="0.35"/>
    <row r="49115" customFormat="1" x14ac:dyDescent="0.35"/>
    <row r="49116" customFormat="1" x14ac:dyDescent="0.35"/>
    <row r="49117" customFormat="1" x14ac:dyDescent="0.35"/>
    <row r="49118" customFormat="1" x14ac:dyDescent="0.35"/>
    <row r="49119" customFormat="1" x14ac:dyDescent="0.35"/>
    <row r="49120" customFormat="1" x14ac:dyDescent="0.35"/>
    <row r="49121" customFormat="1" x14ac:dyDescent="0.35"/>
    <row r="49122" customFormat="1" x14ac:dyDescent="0.35"/>
    <row r="49123" customFormat="1" x14ac:dyDescent="0.35"/>
    <row r="49124" customFormat="1" x14ac:dyDescent="0.35"/>
    <row r="49125" customFormat="1" x14ac:dyDescent="0.35"/>
    <row r="49126" customFormat="1" x14ac:dyDescent="0.35"/>
    <row r="49127" customFormat="1" x14ac:dyDescent="0.35"/>
    <row r="49128" customFormat="1" x14ac:dyDescent="0.35"/>
    <row r="49129" customFormat="1" x14ac:dyDescent="0.35"/>
    <row r="49130" customFormat="1" x14ac:dyDescent="0.35"/>
    <row r="49131" customFormat="1" x14ac:dyDescent="0.35"/>
    <row r="49132" customFormat="1" x14ac:dyDescent="0.35"/>
    <row r="49133" customFormat="1" x14ac:dyDescent="0.35"/>
    <row r="49134" customFormat="1" x14ac:dyDescent="0.35"/>
    <row r="49135" customFormat="1" x14ac:dyDescent="0.35"/>
    <row r="49136" customFormat="1" x14ac:dyDescent="0.35"/>
    <row r="49137" customFormat="1" x14ac:dyDescent="0.35"/>
    <row r="49138" customFormat="1" x14ac:dyDescent="0.35"/>
    <row r="49139" customFormat="1" x14ac:dyDescent="0.35"/>
    <row r="49140" customFormat="1" x14ac:dyDescent="0.35"/>
    <row r="49141" customFormat="1" x14ac:dyDescent="0.35"/>
    <row r="49142" customFormat="1" x14ac:dyDescent="0.35"/>
    <row r="49143" customFormat="1" x14ac:dyDescent="0.35"/>
    <row r="49144" customFormat="1" x14ac:dyDescent="0.35"/>
    <row r="49145" customFormat="1" x14ac:dyDescent="0.35"/>
    <row r="49146" customFormat="1" x14ac:dyDescent="0.35"/>
    <row r="49147" customFormat="1" x14ac:dyDescent="0.35"/>
    <row r="49148" customFormat="1" x14ac:dyDescent="0.35"/>
    <row r="49149" customFormat="1" x14ac:dyDescent="0.35"/>
    <row r="49150" customFormat="1" x14ac:dyDescent="0.35"/>
    <row r="49151" customFormat="1" x14ac:dyDescent="0.35"/>
    <row r="49152" customFormat="1" x14ac:dyDescent="0.35"/>
    <row r="49153" customFormat="1" x14ac:dyDescent="0.35"/>
    <row r="49154" customFormat="1" x14ac:dyDescent="0.35"/>
    <row r="49155" customFormat="1" x14ac:dyDescent="0.35"/>
    <row r="49156" customFormat="1" x14ac:dyDescent="0.35"/>
    <row r="49157" customFormat="1" x14ac:dyDescent="0.35"/>
    <row r="49158" customFormat="1" x14ac:dyDescent="0.35"/>
    <row r="49159" customFormat="1" x14ac:dyDescent="0.35"/>
    <row r="49160" customFormat="1" x14ac:dyDescent="0.35"/>
    <row r="49161" customFormat="1" x14ac:dyDescent="0.35"/>
    <row r="49162" customFormat="1" x14ac:dyDescent="0.35"/>
    <row r="49163" customFormat="1" x14ac:dyDescent="0.35"/>
    <row r="49164" customFormat="1" x14ac:dyDescent="0.35"/>
    <row r="49165" customFormat="1" x14ac:dyDescent="0.35"/>
    <row r="49166" customFormat="1" x14ac:dyDescent="0.35"/>
    <row r="49167" customFormat="1" x14ac:dyDescent="0.35"/>
    <row r="49168" customFormat="1" x14ac:dyDescent="0.35"/>
    <row r="49169" customFormat="1" x14ac:dyDescent="0.35"/>
    <row r="49170" customFormat="1" x14ac:dyDescent="0.35"/>
    <row r="49171" customFormat="1" x14ac:dyDescent="0.35"/>
    <row r="49172" customFormat="1" x14ac:dyDescent="0.35"/>
    <row r="49173" customFormat="1" x14ac:dyDescent="0.35"/>
    <row r="49174" customFormat="1" x14ac:dyDescent="0.35"/>
    <row r="49175" customFormat="1" x14ac:dyDescent="0.35"/>
    <row r="49176" customFormat="1" x14ac:dyDescent="0.35"/>
    <row r="49177" customFormat="1" x14ac:dyDescent="0.35"/>
    <row r="49178" customFormat="1" x14ac:dyDescent="0.35"/>
    <row r="49179" customFormat="1" x14ac:dyDescent="0.35"/>
    <row r="49180" customFormat="1" x14ac:dyDescent="0.35"/>
    <row r="49181" customFormat="1" x14ac:dyDescent="0.35"/>
    <row r="49182" customFormat="1" x14ac:dyDescent="0.35"/>
    <row r="49183" customFormat="1" x14ac:dyDescent="0.35"/>
    <row r="49184" customFormat="1" x14ac:dyDescent="0.35"/>
    <row r="49185" customFormat="1" x14ac:dyDescent="0.35"/>
    <row r="49186" customFormat="1" x14ac:dyDescent="0.35"/>
    <row r="49187" customFormat="1" x14ac:dyDescent="0.35"/>
    <row r="49188" customFormat="1" x14ac:dyDescent="0.35"/>
    <row r="49189" customFormat="1" x14ac:dyDescent="0.35"/>
    <row r="49190" customFormat="1" x14ac:dyDescent="0.35"/>
    <row r="49191" customFormat="1" x14ac:dyDescent="0.35"/>
    <row r="49192" customFormat="1" x14ac:dyDescent="0.35"/>
    <row r="49193" customFormat="1" x14ac:dyDescent="0.35"/>
    <row r="49194" customFormat="1" x14ac:dyDescent="0.35"/>
    <row r="49195" customFormat="1" x14ac:dyDescent="0.35"/>
    <row r="49196" customFormat="1" x14ac:dyDescent="0.35"/>
    <row r="49197" customFormat="1" x14ac:dyDescent="0.35"/>
    <row r="49198" customFormat="1" x14ac:dyDescent="0.35"/>
    <row r="49199" customFormat="1" x14ac:dyDescent="0.35"/>
    <row r="49200" customFormat="1" x14ac:dyDescent="0.35"/>
    <row r="49201" customFormat="1" x14ac:dyDescent="0.35"/>
    <row r="49202" customFormat="1" x14ac:dyDescent="0.35"/>
    <row r="49203" customFormat="1" x14ac:dyDescent="0.35"/>
    <row r="49204" customFormat="1" x14ac:dyDescent="0.35"/>
    <row r="49205" customFormat="1" x14ac:dyDescent="0.35"/>
    <row r="49206" customFormat="1" x14ac:dyDescent="0.35"/>
    <row r="49207" customFormat="1" x14ac:dyDescent="0.35"/>
    <row r="49208" customFormat="1" x14ac:dyDescent="0.35"/>
    <row r="49209" customFormat="1" x14ac:dyDescent="0.35"/>
    <row r="49210" customFormat="1" x14ac:dyDescent="0.35"/>
    <row r="49211" customFormat="1" x14ac:dyDescent="0.35"/>
    <row r="49212" customFormat="1" x14ac:dyDescent="0.35"/>
    <row r="49213" customFormat="1" x14ac:dyDescent="0.35"/>
    <row r="49214" customFormat="1" x14ac:dyDescent="0.35"/>
    <row r="49215" customFormat="1" x14ac:dyDescent="0.35"/>
    <row r="49216" customFormat="1" x14ac:dyDescent="0.35"/>
    <row r="49217" customFormat="1" x14ac:dyDescent="0.35"/>
    <row r="49218" customFormat="1" x14ac:dyDescent="0.35"/>
    <row r="49219" customFormat="1" x14ac:dyDescent="0.35"/>
    <row r="49220" customFormat="1" x14ac:dyDescent="0.35"/>
    <row r="49221" customFormat="1" x14ac:dyDescent="0.35"/>
    <row r="49222" customFormat="1" x14ac:dyDescent="0.35"/>
    <row r="49223" customFormat="1" x14ac:dyDescent="0.35"/>
    <row r="49224" customFormat="1" x14ac:dyDescent="0.35"/>
    <row r="49225" customFormat="1" x14ac:dyDescent="0.35"/>
    <row r="49226" customFormat="1" x14ac:dyDescent="0.35"/>
    <row r="49227" customFormat="1" x14ac:dyDescent="0.35"/>
    <row r="49228" customFormat="1" x14ac:dyDescent="0.35"/>
    <row r="49229" customFormat="1" x14ac:dyDescent="0.35"/>
    <row r="49230" customFormat="1" x14ac:dyDescent="0.35"/>
    <row r="49231" customFormat="1" x14ac:dyDescent="0.35"/>
    <row r="49232" customFormat="1" x14ac:dyDescent="0.35"/>
    <row r="49233" customFormat="1" x14ac:dyDescent="0.35"/>
    <row r="49234" customFormat="1" x14ac:dyDescent="0.35"/>
    <row r="49235" customFormat="1" x14ac:dyDescent="0.35"/>
    <row r="49236" customFormat="1" x14ac:dyDescent="0.35"/>
    <row r="49237" customFormat="1" x14ac:dyDescent="0.35"/>
    <row r="49238" customFormat="1" x14ac:dyDescent="0.35"/>
    <row r="49239" customFormat="1" x14ac:dyDescent="0.35"/>
    <row r="49240" customFormat="1" x14ac:dyDescent="0.35"/>
    <row r="49241" customFormat="1" x14ac:dyDescent="0.35"/>
    <row r="49242" customFormat="1" x14ac:dyDescent="0.35"/>
    <row r="49243" customFormat="1" x14ac:dyDescent="0.35"/>
    <row r="49244" customFormat="1" x14ac:dyDescent="0.35"/>
    <row r="49245" customFormat="1" x14ac:dyDescent="0.35"/>
    <row r="49246" customFormat="1" x14ac:dyDescent="0.35"/>
    <row r="49247" customFormat="1" x14ac:dyDescent="0.35"/>
    <row r="49248" customFormat="1" x14ac:dyDescent="0.35"/>
    <row r="49249" customFormat="1" x14ac:dyDescent="0.35"/>
    <row r="49250" customFormat="1" x14ac:dyDescent="0.35"/>
    <row r="49251" customFormat="1" x14ac:dyDescent="0.35"/>
    <row r="49252" customFormat="1" x14ac:dyDescent="0.35"/>
    <row r="49253" customFormat="1" x14ac:dyDescent="0.35"/>
    <row r="49254" customFormat="1" x14ac:dyDescent="0.35"/>
    <row r="49255" customFormat="1" x14ac:dyDescent="0.35"/>
    <row r="49256" customFormat="1" x14ac:dyDescent="0.35"/>
    <row r="49257" customFormat="1" x14ac:dyDescent="0.35"/>
    <row r="49258" customFormat="1" x14ac:dyDescent="0.35"/>
    <row r="49259" customFormat="1" x14ac:dyDescent="0.35"/>
    <row r="49260" customFormat="1" x14ac:dyDescent="0.35"/>
    <row r="49261" customFormat="1" x14ac:dyDescent="0.35"/>
    <row r="49262" customFormat="1" x14ac:dyDescent="0.35"/>
    <row r="49263" customFormat="1" x14ac:dyDescent="0.35"/>
    <row r="49264" customFormat="1" x14ac:dyDescent="0.35"/>
    <row r="49265" customFormat="1" x14ac:dyDescent="0.35"/>
    <row r="49266" customFormat="1" x14ac:dyDescent="0.35"/>
    <row r="49267" customFormat="1" x14ac:dyDescent="0.35"/>
    <row r="49268" customFormat="1" x14ac:dyDescent="0.35"/>
    <row r="49269" customFormat="1" x14ac:dyDescent="0.35"/>
    <row r="49270" customFormat="1" x14ac:dyDescent="0.35"/>
    <row r="49271" customFormat="1" x14ac:dyDescent="0.35"/>
    <row r="49272" customFormat="1" x14ac:dyDescent="0.35"/>
    <row r="49273" customFormat="1" x14ac:dyDescent="0.35"/>
    <row r="49274" customFormat="1" x14ac:dyDescent="0.35"/>
    <row r="49275" customFormat="1" x14ac:dyDescent="0.35"/>
    <row r="49276" customFormat="1" x14ac:dyDescent="0.35"/>
    <row r="49277" customFormat="1" x14ac:dyDescent="0.35"/>
    <row r="49278" customFormat="1" x14ac:dyDescent="0.35"/>
    <row r="49279" customFormat="1" x14ac:dyDescent="0.35"/>
    <row r="49280" customFormat="1" x14ac:dyDescent="0.35"/>
    <row r="49281" customFormat="1" x14ac:dyDescent="0.35"/>
    <row r="49282" customFormat="1" x14ac:dyDescent="0.35"/>
    <row r="49283" customFormat="1" x14ac:dyDescent="0.35"/>
    <row r="49284" customFormat="1" x14ac:dyDescent="0.35"/>
    <row r="49285" customFormat="1" x14ac:dyDescent="0.35"/>
    <row r="49286" customFormat="1" x14ac:dyDescent="0.35"/>
    <row r="49287" customFormat="1" x14ac:dyDescent="0.35"/>
    <row r="49288" customFormat="1" x14ac:dyDescent="0.35"/>
    <row r="49289" customFormat="1" x14ac:dyDescent="0.35"/>
    <row r="49290" customFormat="1" x14ac:dyDescent="0.35"/>
    <row r="49291" customFormat="1" x14ac:dyDescent="0.35"/>
    <row r="49292" customFormat="1" x14ac:dyDescent="0.35"/>
    <row r="49293" customFormat="1" x14ac:dyDescent="0.35"/>
    <row r="49294" customFormat="1" x14ac:dyDescent="0.35"/>
    <row r="49295" customFormat="1" x14ac:dyDescent="0.35"/>
    <row r="49296" customFormat="1" x14ac:dyDescent="0.35"/>
    <row r="49297" customFormat="1" x14ac:dyDescent="0.35"/>
    <row r="49298" customFormat="1" x14ac:dyDescent="0.35"/>
    <row r="49299" customFormat="1" x14ac:dyDescent="0.35"/>
    <row r="49300" customFormat="1" x14ac:dyDescent="0.35"/>
    <row r="49301" customFormat="1" x14ac:dyDescent="0.35"/>
    <row r="49302" customFormat="1" x14ac:dyDescent="0.35"/>
    <row r="49303" customFormat="1" x14ac:dyDescent="0.35"/>
    <row r="49304" customFormat="1" x14ac:dyDescent="0.35"/>
    <row r="49305" customFormat="1" x14ac:dyDescent="0.35"/>
    <row r="49306" customFormat="1" x14ac:dyDescent="0.35"/>
    <row r="49307" customFormat="1" x14ac:dyDescent="0.35"/>
    <row r="49308" customFormat="1" x14ac:dyDescent="0.35"/>
    <row r="49309" customFormat="1" x14ac:dyDescent="0.35"/>
    <row r="49310" customFormat="1" x14ac:dyDescent="0.35"/>
    <row r="49311" customFormat="1" x14ac:dyDescent="0.35"/>
    <row r="49312" customFormat="1" x14ac:dyDescent="0.35"/>
    <row r="49313" customFormat="1" x14ac:dyDescent="0.35"/>
    <row r="49314" customFormat="1" x14ac:dyDescent="0.35"/>
    <row r="49315" customFormat="1" x14ac:dyDescent="0.35"/>
    <row r="49316" customFormat="1" x14ac:dyDescent="0.35"/>
    <row r="49317" customFormat="1" x14ac:dyDescent="0.35"/>
    <row r="49318" customFormat="1" x14ac:dyDescent="0.35"/>
    <row r="49319" customFormat="1" x14ac:dyDescent="0.35"/>
    <row r="49320" customFormat="1" x14ac:dyDescent="0.35"/>
    <row r="49321" customFormat="1" x14ac:dyDescent="0.35"/>
    <row r="49322" customFormat="1" x14ac:dyDescent="0.35"/>
    <row r="49323" customFormat="1" x14ac:dyDescent="0.35"/>
    <row r="49324" customFormat="1" x14ac:dyDescent="0.35"/>
    <row r="49325" customFormat="1" x14ac:dyDescent="0.35"/>
    <row r="49326" customFormat="1" x14ac:dyDescent="0.35"/>
    <row r="49327" customFormat="1" x14ac:dyDescent="0.35"/>
    <row r="49328" customFormat="1" x14ac:dyDescent="0.35"/>
    <row r="49329" customFormat="1" x14ac:dyDescent="0.35"/>
    <row r="49330" customFormat="1" x14ac:dyDescent="0.35"/>
    <row r="49331" customFormat="1" x14ac:dyDescent="0.35"/>
    <row r="49332" customFormat="1" x14ac:dyDescent="0.35"/>
    <row r="49333" customFormat="1" x14ac:dyDescent="0.35"/>
    <row r="49334" customFormat="1" x14ac:dyDescent="0.35"/>
    <row r="49335" customFormat="1" x14ac:dyDescent="0.35"/>
    <row r="49336" customFormat="1" x14ac:dyDescent="0.35"/>
    <row r="49337" customFormat="1" x14ac:dyDescent="0.35"/>
    <row r="49338" customFormat="1" x14ac:dyDescent="0.35"/>
    <row r="49339" customFormat="1" x14ac:dyDescent="0.35"/>
    <row r="49340" customFormat="1" x14ac:dyDescent="0.35"/>
    <row r="49341" customFormat="1" x14ac:dyDescent="0.35"/>
    <row r="49342" customFormat="1" x14ac:dyDescent="0.35"/>
    <row r="49343" customFormat="1" x14ac:dyDescent="0.35"/>
    <row r="49344" customFormat="1" x14ac:dyDescent="0.35"/>
    <row r="49345" customFormat="1" x14ac:dyDescent="0.35"/>
    <row r="49346" customFormat="1" x14ac:dyDescent="0.35"/>
    <row r="49347" customFormat="1" x14ac:dyDescent="0.35"/>
    <row r="49348" customFormat="1" x14ac:dyDescent="0.35"/>
    <row r="49349" customFormat="1" x14ac:dyDescent="0.35"/>
    <row r="49350" customFormat="1" x14ac:dyDescent="0.35"/>
    <row r="49351" customFormat="1" x14ac:dyDescent="0.35"/>
    <row r="49352" customFormat="1" x14ac:dyDescent="0.35"/>
    <row r="49353" customFormat="1" x14ac:dyDescent="0.35"/>
    <row r="49354" customFormat="1" x14ac:dyDescent="0.35"/>
    <row r="49355" customFormat="1" x14ac:dyDescent="0.35"/>
    <row r="49356" customFormat="1" x14ac:dyDescent="0.35"/>
    <row r="49357" customFormat="1" x14ac:dyDescent="0.35"/>
    <row r="49358" customFormat="1" x14ac:dyDescent="0.35"/>
    <row r="49359" customFormat="1" x14ac:dyDescent="0.35"/>
    <row r="49360" customFormat="1" x14ac:dyDescent="0.35"/>
    <row r="49361" customFormat="1" x14ac:dyDescent="0.35"/>
    <row r="49362" customFormat="1" x14ac:dyDescent="0.35"/>
    <row r="49363" customFormat="1" x14ac:dyDescent="0.35"/>
    <row r="49364" customFormat="1" x14ac:dyDescent="0.35"/>
    <row r="49365" customFormat="1" x14ac:dyDescent="0.35"/>
    <row r="49366" customFormat="1" x14ac:dyDescent="0.35"/>
    <row r="49367" customFormat="1" x14ac:dyDescent="0.35"/>
    <row r="49368" customFormat="1" x14ac:dyDescent="0.35"/>
    <row r="49369" customFormat="1" x14ac:dyDescent="0.35"/>
    <row r="49370" customFormat="1" x14ac:dyDescent="0.35"/>
    <row r="49371" customFormat="1" x14ac:dyDescent="0.35"/>
    <row r="49372" customFormat="1" x14ac:dyDescent="0.35"/>
    <row r="49373" customFormat="1" x14ac:dyDescent="0.35"/>
    <row r="49374" customFormat="1" x14ac:dyDescent="0.35"/>
    <row r="49375" customFormat="1" x14ac:dyDescent="0.35"/>
    <row r="49376" customFormat="1" x14ac:dyDescent="0.35"/>
    <row r="49377" customFormat="1" x14ac:dyDescent="0.35"/>
    <row r="49378" customFormat="1" x14ac:dyDescent="0.35"/>
    <row r="49379" customFormat="1" x14ac:dyDescent="0.35"/>
    <row r="49380" customFormat="1" x14ac:dyDescent="0.35"/>
    <row r="49381" customFormat="1" x14ac:dyDescent="0.35"/>
    <row r="49382" customFormat="1" x14ac:dyDescent="0.35"/>
    <row r="49383" customFormat="1" x14ac:dyDescent="0.35"/>
    <row r="49384" customFormat="1" x14ac:dyDescent="0.35"/>
    <row r="49385" customFormat="1" x14ac:dyDescent="0.35"/>
    <row r="49386" customFormat="1" x14ac:dyDescent="0.35"/>
    <row r="49387" customFormat="1" x14ac:dyDescent="0.35"/>
    <row r="49388" customFormat="1" x14ac:dyDescent="0.35"/>
    <row r="49389" customFormat="1" x14ac:dyDescent="0.35"/>
    <row r="49390" customFormat="1" x14ac:dyDescent="0.35"/>
    <row r="49391" customFormat="1" x14ac:dyDescent="0.35"/>
    <row r="49392" customFormat="1" x14ac:dyDescent="0.35"/>
    <row r="49393" customFormat="1" x14ac:dyDescent="0.35"/>
    <row r="49394" customFormat="1" x14ac:dyDescent="0.35"/>
    <row r="49395" customFormat="1" x14ac:dyDescent="0.35"/>
    <row r="49396" customFormat="1" x14ac:dyDescent="0.35"/>
    <row r="49397" customFormat="1" x14ac:dyDescent="0.35"/>
    <row r="49398" customFormat="1" x14ac:dyDescent="0.35"/>
    <row r="49399" customFormat="1" x14ac:dyDescent="0.35"/>
    <row r="49400" customFormat="1" x14ac:dyDescent="0.35"/>
    <row r="49401" customFormat="1" x14ac:dyDescent="0.35"/>
    <row r="49402" customFormat="1" x14ac:dyDescent="0.35"/>
    <row r="49403" customFormat="1" x14ac:dyDescent="0.35"/>
    <row r="49404" customFormat="1" x14ac:dyDescent="0.35"/>
    <row r="49405" customFormat="1" x14ac:dyDescent="0.35"/>
    <row r="49406" customFormat="1" x14ac:dyDescent="0.35"/>
    <row r="49407" customFormat="1" x14ac:dyDescent="0.35"/>
    <row r="49408" customFormat="1" x14ac:dyDescent="0.35"/>
    <row r="49409" customFormat="1" x14ac:dyDescent="0.35"/>
    <row r="49410" customFormat="1" x14ac:dyDescent="0.35"/>
    <row r="49411" customFormat="1" x14ac:dyDescent="0.35"/>
    <row r="49412" customFormat="1" x14ac:dyDescent="0.35"/>
    <row r="49413" customFormat="1" x14ac:dyDescent="0.35"/>
    <row r="49414" customFormat="1" x14ac:dyDescent="0.35"/>
    <row r="49415" customFormat="1" x14ac:dyDescent="0.35"/>
    <row r="49416" customFormat="1" x14ac:dyDescent="0.35"/>
    <row r="49417" customFormat="1" x14ac:dyDescent="0.35"/>
    <row r="49418" customFormat="1" x14ac:dyDescent="0.35"/>
    <row r="49419" customFormat="1" x14ac:dyDescent="0.35"/>
    <row r="49420" customFormat="1" x14ac:dyDescent="0.35"/>
    <row r="49421" customFormat="1" x14ac:dyDescent="0.35"/>
    <row r="49422" customFormat="1" x14ac:dyDescent="0.35"/>
    <row r="49423" customFormat="1" x14ac:dyDescent="0.35"/>
    <row r="49424" customFormat="1" x14ac:dyDescent="0.35"/>
    <row r="49425" customFormat="1" x14ac:dyDescent="0.35"/>
    <row r="49426" customFormat="1" x14ac:dyDescent="0.35"/>
    <row r="49427" customFormat="1" x14ac:dyDescent="0.35"/>
    <row r="49428" customFormat="1" x14ac:dyDescent="0.35"/>
    <row r="49429" customFormat="1" x14ac:dyDescent="0.35"/>
    <row r="49430" customFormat="1" x14ac:dyDescent="0.35"/>
    <row r="49431" customFormat="1" x14ac:dyDescent="0.35"/>
    <row r="49432" customFormat="1" x14ac:dyDescent="0.35"/>
    <row r="49433" customFormat="1" x14ac:dyDescent="0.35"/>
    <row r="49434" customFormat="1" x14ac:dyDescent="0.35"/>
    <row r="49435" customFormat="1" x14ac:dyDescent="0.35"/>
    <row r="49436" customFormat="1" x14ac:dyDescent="0.35"/>
    <row r="49437" customFormat="1" x14ac:dyDescent="0.35"/>
    <row r="49438" customFormat="1" x14ac:dyDescent="0.35"/>
    <row r="49439" customFormat="1" x14ac:dyDescent="0.35"/>
    <row r="49440" customFormat="1" x14ac:dyDescent="0.35"/>
    <row r="49441" customFormat="1" x14ac:dyDescent="0.35"/>
    <row r="49442" customFormat="1" x14ac:dyDescent="0.35"/>
    <row r="49443" customFormat="1" x14ac:dyDescent="0.35"/>
    <row r="49444" customFormat="1" x14ac:dyDescent="0.35"/>
    <row r="49445" customFormat="1" x14ac:dyDescent="0.35"/>
    <row r="49446" customFormat="1" x14ac:dyDescent="0.35"/>
    <row r="49447" customFormat="1" x14ac:dyDescent="0.35"/>
    <row r="49448" customFormat="1" x14ac:dyDescent="0.35"/>
    <row r="49449" customFormat="1" x14ac:dyDescent="0.35"/>
    <row r="49450" customFormat="1" x14ac:dyDescent="0.35"/>
    <row r="49451" customFormat="1" x14ac:dyDescent="0.35"/>
    <row r="49452" customFormat="1" x14ac:dyDescent="0.35"/>
    <row r="49453" customFormat="1" x14ac:dyDescent="0.35"/>
    <row r="49454" customFormat="1" x14ac:dyDescent="0.35"/>
    <row r="49455" customFormat="1" x14ac:dyDescent="0.35"/>
    <row r="49456" customFormat="1" x14ac:dyDescent="0.35"/>
    <row r="49457" customFormat="1" x14ac:dyDescent="0.35"/>
    <row r="49458" customFormat="1" x14ac:dyDescent="0.35"/>
    <row r="49459" customFormat="1" x14ac:dyDescent="0.35"/>
    <row r="49460" customFormat="1" x14ac:dyDescent="0.35"/>
    <row r="49461" customFormat="1" x14ac:dyDescent="0.35"/>
    <row r="49462" customFormat="1" x14ac:dyDescent="0.35"/>
    <row r="49463" customFormat="1" x14ac:dyDescent="0.35"/>
    <row r="49464" customFormat="1" x14ac:dyDescent="0.35"/>
    <row r="49465" customFormat="1" x14ac:dyDescent="0.35"/>
    <row r="49466" customFormat="1" x14ac:dyDescent="0.35"/>
    <row r="49467" customFormat="1" x14ac:dyDescent="0.35"/>
    <row r="49468" customFormat="1" x14ac:dyDescent="0.35"/>
    <row r="49469" customFormat="1" x14ac:dyDescent="0.35"/>
    <row r="49470" customFormat="1" x14ac:dyDescent="0.35"/>
    <row r="49471" customFormat="1" x14ac:dyDescent="0.35"/>
    <row r="49472" customFormat="1" x14ac:dyDescent="0.35"/>
    <row r="49473" customFormat="1" x14ac:dyDescent="0.35"/>
    <row r="49474" customFormat="1" x14ac:dyDescent="0.35"/>
    <row r="49475" customFormat="1" x14ac:dyDescent="0.35"/>
    <row r="49476" customFormat="1" x14ac:dyDescent="0.35"/>
    <row r="49477" customFormat="1" x14ac:dyDescent="0.35"/>
    <row r="49478" customFormat="1" x14ac:dyDescent="0.35"/>
    <row r="49479" customFormat="1" x14ac:dyDescent="0.35"/>
    <row r="49480" customFormat="1" x14ac:dyDescent="0.35"/>
    <row r="49481" customFormat="1" x14ac:dyDescent="0.35"/>
    <row r="49482" customFormat="1" x14ac:dyDescent="0.35"/>
    <row r="49483" customFormat="1" x14ac:dyDescent="0.35"/>
    <row r="49484" customFormat="1" x14ac:dyDescent="0.35"/>
    <row r="49485" customFormat="1" x14ac:dyDescent="0.35"/>
    <row r="49486" customFormat="1" x14ac:dyDescent="0.35"/>
    <row r="49487" customFormat="1" x14ac:dyDescent="0.35"/>
    <row r="49488" customFormat="1" x14ac:dyDescent="0.35"/>
    <row r="49489" customFormat="1" x14ac:dyDescent="0.35"/>
    <row r="49490" customFormat="1" x14ac:dyDescent="0.35"/>
    <row r="49491" customFormat="1" x14ac:dyDescent="0.35"/>
    <row r="49492" customFormat="1" x14ac:dyDescent="0.35"/>
    <row r="49493" customFormat="1" x14ac:dyDescent="0.35"/>
    <row r="49494" customFormat="1" x14ac:dyDescent="0.35"/>
    <row r="49495" customFormat="1" x14ac:dyDescent="0.35"/>
    <row r="49496" customFormat="1" x14ac:dyDescent="0.35"/>
    <row r="49497" customFormat="1" x14ac:dyDescent="0.35"/>
    <row r="49498" customFormat="1" x14ac:dyDescent="0.35"/>
    <row r="49499" customFormat="1" x14ac:dyDescent="0.35"/>
    <row r="49500" customFormat="1" x14ac:dyDescent="0.35"/>
    <row r="49501" customFormat="1" x14ac:dyDescent="0.35"/>
    <row r="49502" customFormat="1" x14ac:dyDescent="0.35"/>
    <row r="49503" customFormat="1" x14ac:dyDescent="0.35"/>
    <row r="49504" customFormat="1" x14ac:dyDescent="0.35"/>
    <row r="49505" customFormat="1" x14ac:dyDescent="0.35"/>
    <row r="49506" customFormat="1" x14ac:dyDescent="0.35"/>
    <row r="49507" customFormat="1" x14ac:dyDescent="0.35"/>
    <row r="49508" customFormat="1" x14ac:dyDescent="0.35"/>
    <row r="49509" customFormat="1" x14ac:dyDescent="0.35"/>
    <row r="49510" customFormat="1" x14ac:dyDescent="0.35"/>
    <row r="49511" customFormat="1" x14ac:dyDescent="0.35"/>
    <row r="49512" customFormat="1" x14ac:dyDescent="0.35"/>
    <row r="49513" customFormat="1" x14ac:dyDescent="0.35"/>
    <row r="49514" customFormat="1" x14ac:dyDescent="0.35"/>
    <row r="49515" customFormat="1" x14ac:dyDescent="0.35"/>
    <row r="49516" customFormat="1" x14ac:dyDescent="0.35"/>
    <row r="49517" customFormat="1" x14ac:dyDescent="0.35"/>
    <row r="49518" customFormat="1" x14ac:dyDescent="0.35"/>
    <row r="49519" customFormat="1" x14ac:dyDescent="0.35"/>
    <row r="49520" customFormat="1" x14ac:dyDescent="0.35"/>
    <row r="49521" customFormat="1" x14ac:dyDescent="0.35"/>
    <row r="49522" customFormat="1" x14ac:dyDescent="0.35"/>
    <row r="49523" customFormat="1" x14ac:dyDescent="0.35"/>
    <row r="49524" customFormat="1" x14ac:dyDescent="0.35"/>
    <row r="49525" customFormat="1" x14ac:dyDescent="0.35"/>
    <row r="49526" customFormat="1" x14ac:dyDescent="0.35"/>
    <row r="49527" customFormat="1" x14ac:dyDescent="0.35"/>
    <row r="49528" customFormat="1" x14ac:dyDescent="0.35"/>
    <row r="49529" customFormat="1" x14ac:dyDescent="0.35"/>
    <row r="49530" customFormat="1" x14ac:dyDescent="0.35"/>
    <row r="49531" customFormat="1" x14ac:dyDescent="0.35"/>
    <row r="49532" customFormat="1" x14ac:dyDescent="0.35"/>
    <row r="49533" customFormat="1" x14ac:dyDescent="0.35"/>
    <row r="49534" customFormat="1" x14ac:dyDescent="0.35"/>
    <row r="49535" customFormat="1" x14ac:dyDescent="0.35"/>
    <row r="49536" customFormat="1" x14ac:dyDescent="0.35"/>
    <row r="49537" customFormat="1" x14ac:dyDescent="0.35"/>
    <row r="49538" customFormat="1" x14ac:dyDescent="0.35"/>
    <row r="49539" customFormat="1" x14ac:dyDescent="0.35"/>
    <row r="49540" customFormat="1" x14ac:dyDescent="0.35"/>
    <row r="49541" customFormat="1" x14ac:dyDescent="0.35"/>
    <row r="49542" customFormat="1" x14ac:dyDescent="0.35"/>
    <row r="49543" customFormat="1" x14ac:dyDescent="0.35"/>
    <row r="49544" customFormat="1" x14ac:dyDescent="0.35"/>
    <row r="49545" customFormat="1" x14ac:dyDescent="0.35"/>
    <row r="49546" customFormat="1" x14ac:dyDescent="0.35"/>
    <row r="49547" customFormat="1" x14ac:dyDescent="0.35"/>
    <row r="49548" customFormat="1" x14ac:dyDescent="0.35"/>
    <row r="49549" customFormat="1" x14ac:dyDescent="0.35"/>
    <row r="49550" customFormat="1" x14ac:dyDescent="0.35"/>
    <row r="49551" customFormat="1" x14ac:dyDescent="0.35"/>
    <row r="49552" customFormat="1" x14ac:dyDescent="0.35"/>
    <row r="49553" customFormat="1" x14ac:dyDescent="0.35"/>
    <row r="49554" customFormat="1" x14ac:dyDescent="0.35"/>
    <row r="49555" customFormat="1" x14ac:dyDescent="0.35"/>
    <row r="49556" customFormat="1" x14ac:dyDescent="0.35"/>
    <row r="49557" customFormat="1" x14ac:dyDescent="0.35"/>
    <row r="49558" customFormat="1" x14ac:dyDescent="0.35"/>
    <row r="49559" customFormat="1" x14ac:dyDescent="0.35"/>
    <row r="49560" customFormat="1" x14ac:dyDescent="0.35"/>
    <row r="49561" customFormat="1" x14ac:dyDescent="0.35"/>
    <row r="49562" customFormat="1" x14ac:dyDescent="0.35"/>
    <row r="49563" customFormat="1" x14ac:dyDescent="0.35"/>
    <row r="49564" customFormat="1" x14ac:dyDescent="0.35"/>
    <row r="49565" customFormat="1" x14ac:dyDescent="0.35"/>
    <row r="49566" customFormat="1" x14ac:dyDescent="0.35"/>
    <row r="49567" customFormat="1" x14ac:dyDescent="0.35"/>
    <row r="49568" customFormat="1" x14ac:dyDescent="0.35"/>
    <row r="49569" customFormat="1" x14ac:dyDescent="0.35"/>
    <row r="49570" customFormat="1" x14ac:dyDescent="0.35"/>
    <row r="49571" customFormat="1" x14ac:dyDescent="0.35"/>
    <row r="49572" customFormat="1" x14ac:dyDescent="0.35"/>
    <row r="49573" customFormat="1" x14ac:dyDescent="0.35"/>
    <row r="49574" customFormat="1" x14ac:dyDescent="0.35"/>
    <row r="49575" customFormat="1" x14ac:dyDescent="0.35"/>
    <row r="49576" customFormat="1" x14ac:dyDescent="0.35"/>
    <row r="49577" customFormat="1" x14ac:dyDescent="0.35"/>
    <row r="49578" customFormat="1" x14ac:dyDescent="0.35"/>
    <row r="49579" customFormat="1" x14ac:dyDescent="0.35"/>
    <row r="49580" customFormat="1" x14ac:dyDescent="0.35"/>
    <row r="49581" customFormat="1" x14ac:dyDescent="0.35"/>
    <row r="49582" customFormat="1" x14ac:dyDescent="0.35"/>
    <row r="49583" customFormat="1" x14ac:dyDescent="0.35"/>
    <row r="49584" customFormat="1" x14ac:dyDescent="0.35"/>
    <row r="49585" customFormat="1" x14ac:dyDescent="0.35"/>
    <row r="49586" customFormat="1" x14ac:dyDescent="0.35"/>
    <row r="49587" customFormat="1" x14ac:dyDescent="0.35"/>
    <row r="49588" customFormat="1" x14ac:dyDescent="0.35"/>
    <row r="49589" customFormat="1" x14ac:dyDescent="0.35"/>
    <row r="49590" customFormat="1" x14ac:dyDescent="0.35"/>
    <row r="49591" customFormat="1" x14ac:dyDescent="0.35"/>
    <row r="49592" customFormat="1" x14ac:dyDescent="0.35"/>
    <row r="49593" customFormat="1" x14ac:dyDescent="0.35"/>
    <row r="49594" customFormat="1" x14ac:dyDescent="0.35"/>
    <row r="49595" customFormat="1" x14ac:dyDescent="0.35"/>
    <row r="49596" customFormat="1" x14ac:dyDescent="0.35"/>
    <row r="49597" customFormat="1" x14ac:dyDescent="0.35"/>
    <row r="49598" customFormat="1" x14ac:dyDescent="0.35"/>
    <row r="49599" customFormat="1" x14ac:dyDescent="0.35"/>
    <row r="49600" customFormat="1" x14ac:dyDescent="0.35"/>
    <row r="49601" customFormat="1" x14ac:dyDescent="0.35"/>
    <row r="49602" customFormat="1" x14ac:dyDescent="0.35"/>
    <row r="49603" customFormat="1" x14ac:dyDescent="0.35"/>
    <row r="49604" customFormat="1" x14ac:dyDescent="0.35"/>
    <row r="49605" customFormat="1" x14ac:dyDescent="0.35"/>
    <row r="49606" customFormat="1" x14ac:dyDescent="0.35"/>
    <row r="49607" customFormat="1" x14ac:dyDescent="0.35"/>
    <row r="49608" customFormat="1" x14ac:dyDescent="0.35"/>
    <row r="49609" customFormat="1" x14ac:dyDescent="0.35"/>
    <row r="49610" customFormat="1" x14ac:dyDescent="0.35"/>
    <row r="49611" customFormat="1" x14ac:dyDescent="0.35"/>
    <row r="49612" customFormat="1" x14ac:dyDescent="0.35"/>
    <row r="49613" customFormat="1" x14ac:dyDescent="0.35"/>
    <row r="49614" customFormat="1" x14ac:dyDescent="0.35"/>
    <row r="49615" customFormat="1" x14ac:dyDescent="0.35"/>
    <row r="49616" customFormat="1" x14ac:dyDescent="0.35"/>
    <row r="49617" customFormat="1" x14ac:dyDescent="0.35"/>
    <row r="49618" customFormat="1" x14ac:dyDescent="0.35"/>
    <row r="49619" customFormat="1" x14ac:dyDescent="0.35"/>
    <row r="49620" customFormat="1" x14ac:dyDescent="0.35"/>
    <row r="49621" customFormat="1" x14ac:dyDescent="0.35"/>
    <row r="49622" customFormat="1" x14ac:dyDescent="0.35"/>
    <row r="49623" customFormat="1" x14ac:dyDescent="0.35"/>
    <row r="49624" customFormat="1" x14ac:dyDescent="0.35"/>
    <row r="49625" customFormat="1" x14ac:dyDescent="0.35"/>
    <row r="49626" customFormat="1" x14ac:dyDescent="0.35"/>
    <row r="49627" customFormat="1" x14ac:dyDescent="0.35"/>
    <row r="49628" customFormat="1" x14ac:dyDescent="0.35"/>
    <row r="49629" customFormat="1" x14ac:dyDescent="0.35"/>
    <row r="49630" customFormat="1" x14ac:dyDescent="0.35"/>
    <row r="49631" customFormat="1" x14ac:dyDescent="0.35"/>
    <row r="49632" customFormat="1" x14ac:dyDescent="0.35"/>
    <row r="49633" customFormat="1" x14ac:dyDescent="0.35"/>
    <row r="49634" customFormat="1" x14ac:dyDescent="0.35"/>
    <row r="49635" customFormat="1" x14ac:dyDescent="0.35"/>
    <row r="49636" customFormat="1" x14ac:dyDescent="0.35"/>
    <row r="49637" customFormat="1" x14ac:dyDescent="0.35"/>
    <row r="49638" customFormat="1" x14ac:dyDescent="0.35"/>
    <row r="49639" customFormat="1" x14ac:dyDescent="0.35"/>
    <row r="49640" customFormat="1" x14ac:dyDescent="0.35"/>
    <row r="49641" customFormat="1" x14ac:dyDescent="0.35"/>
    <row r="49642" customFormat="1" x14ac:dyDescent="0.35"/>
    <row r="49643" customFormat="1" x14ac:dyDescent="0.35"/>
    <row r="49644" customFormat="1" x14ac:dyDescent="0.35"/>
    <row r="49645" customFormat="1" x14ac:dyDescent="0.35"/>
    <row r="49646" customFormat="1" x14ac:dyDescent="0.35"/>
    <row r="49647" customFormat="1" x14ac:dyDescent="0.35"/>
    <row r="49648" customFormat="1" x14ac:dyDescent="0.35"/>
    <row r="49649" customFormat="1" x14ac:dyDescent="0.35"/>
    <row r="49650" customFormat="1" x14ac:dyDescent="0.35"/>
    <row r="49651" customFormat="1" x14ac:dyDescent="0.35"/>
    <row r="49652" customFormat="1" x14ac:dyDescent="0.35"/>
    <row r="49653" customFormat="1" x14ac:dyDescent="0.35"/>
    <row r="49654" customFormat="1" x14ac:dyDescent="0.35"/>
    <row r="49655" customFormat="1" x14ac:dyDescent="0.35"/>
    <row r="49656" customFormat="1" x14ac:dyDescent="0.35"/>
    <row r="49657" customFormat="1" x14ac:dyDescent="0.35"/>
    <row r="49658" customFormat="1" x14ac:dyDescent="0.35"/>
    <row r="49659" customFormat="1" x14ac:dyDescent="0.35"/>
    <row r="49660" customFormat="1" x14ac:dyDescent="0.35"/>
    <row r="49661" customFormat="1" x14ac:dyDescent="0.35"/>
    <row r="49662" customFormat="1" x14ac:dyDescent="0.35"/>
    <row r="49663" customFormat="1" x14ac:dyDescent="0.35"/>
    <row r="49664" customFormat="1" x14ac:dyDescent="0.35"/>
    <row r="49665" customFormat="1" x14ac:dyDescent="0.35"/>
    <row r="49666" customFormat="1" x14ac:dyDescent="0.35"/>
    <row r="49667" customFormat="1" x14ac:dyDescent="0.35"/>
    <row r="49668" customFormat="1" x14ac:dyDescent="0.35"/>
    <row r="49669" customFormat="1" x14ac:dyDescent="0.35"/>
    <row r="49670" customFormat="1" x14ac:dyDescent="0.35"/>
    <row r="49671" customFormat="1" x14ac:dyDescent="0.35"/>
    <row r="49672" customFormat="1" x14ac:dyDescent="0.35"/>
    <row r="49673" customFormat="1" x14ac:dyDescent="0.35"/>
    <row r="49674" customFormat="1" x14ac:dyDescent="0.35"/>
    <row r="49675" customFormat="1" x14ac:dyDescent="0.35"/>
    <row r="49676" customFormat="1" x14ac:dyDescent="0.35"/>
    <row r="49677" customFormat="1" x14ac:dyDescent="0.35"/>
    <row r="49678" customFormat="1" x14ac:dyDescent="0.35"/>
    <row r="49679" customFormat="1" x14ac:dyDescent="0.35"/>
    <row r="49680" customFormat="1" x14ac:dyDescent="0.35"/>
    <row r="49681" customFormat="1" x14ac:dyDescent="0.35"/>
    <row r="49682" customFormat="1" x14ac:dyDescent="0.35"/>
    <row r="49683" customFormat="1" x14ac:dyDescent="0.35"/>
    <row r="49684" customFormat="1" x14ac:dyDescent="0.35"/>
    <row r="49685" customFormat="1" x14ac:dyDescent="0.35"/>
    <row r="49686" customFormat="1" x14ac:dyDescent="0.35"/>
    <row r="49687" customFormat="1" x14ac:dyDescent="0.35"/>
    <row r="49688" customFormat="1" x14ac:dyDescent="0.35"/>
    <row r="49689" customFormat="1" x14ac:dyDescent="0.35"/>
    <row r="49690" customFormat="1" x14ac:dyDescent="0.35"/>
    <row r="49691" customFormat="1" x14ac:dyDescent="0.35"/>
    <row r="49692" customFormat="1" x14ac:dyDescent="0.35"/>
    <row r="49693" customFormat="1" x14ac:dyDescent="0.35"/>
    <row r="49694" customFormat="1" x14ac:dyDescent="0.35"/>
    <row r="49695" customFormat="1" x14ac:dyDescent="0.35"/>
    <row r="49696" customFormat="1" x14ac:dyDescent="0.35"/>
    <row r="49697" customFormat="1" x14ac:dyDescent="0.35"/>
    <row r="49698" customFormat="1" x14ac:dyDescent="0.35"/>
    <row r="49699" customFormat="1" x14ac:dyDescent="0.35"/>
    <row r="49700" customFormat="1" x14ac:dyDescent="0.35"/>
    <row r="49701" customFormat="1" x14ac:dyDescent="0.35"/>
    <row r="49702" customFormat="1" x14ac:dyDescent="0.35"/>
    <row r="49703" customFormat="1" x14ac:dyDescent="0.35"/>
    <row r="49704" customFormat="1" x14ac:dyDescent="0.35"/>
    <row r="49705" customFormat="1" x14ac:dyDescent="0.35"/>
    <row r="49706" customFormat="1" x14ac:dyDescent="0.35"/>
    <row r="49707" customFormat="1" x14ac:dyDescent="0.35"/>
    <row r="49708" customFormat="1" x14ac:dyDescent="0.35"/>
    <row r="49709" customFormat="1" x14ac:dyDescent="0.35"/>
    <row r="49710" customFormat="1" x14ac:dyDescent="0.35"/>
    <row r="49711" customFormat="1" x14ac:dyDescent="0.35"/>
    <row r="49712" customFormat="1" x14ac:dyDescent="0.35"/>
    <row r="49713" customFormat="1" x14ac:dyDescent="0.35"/>
    <row r="49714" customFormat="1" x14ac:dyDescent="0.35"/>
    <row r="49715" customFormat="1" x14ac:dyDescent="0.35"/>
    <row r="49716" customFormat="1" x14ac:dyDescent="0.35"/>
    <row r="49717" customFormat="1" x14ac:dyDescent="0.35"/>
    <row r="49718" customFormat="1" x14ac:dyDescent="0.35"/>
    <row r="49719" customFormat="1" x14ac:dyDescent="0.35"/>
    <row r="49720" customFormat="1" x14ac:dyDescent="0.35"/>
    <row r="49721" customFormat="1" x14ac:dyDescent="0.35"/>
    <row r="49722" customFormat="1" x14ac:dyDescent="0.35"/>
    <row r="49723" customFormat="1" x14ac:dyDescent="0.35"/>
    <row r="49724" customFormat="1" x14ac:dyDescent="0.35"/>
    <row r="49725" customFormat="1" x14ac:dyDescent="0.35"/>
    <row r="49726" customFormat="1" x14ac:dyDescent="0.35"/>
    <row r="49727" customFormat="1" x14ac:dyDescent="0.35"/>
    <row r="49728" customFormat="1" x14ac:dyDescent="0.35"/>
    <row r="49729" customFormat="1" x14ac:dyDescent="0.35"/>
    <row r="49730" customFormat="1" x14ac:dyDescent="0.35"/>
    <row r="49731" customFormat="1" x14ac:dyDescent="0.35"/>
    <row r="49732" customFormat="1" x14ac:dyDescent="0.35"/>
    <row r="49733" customFormat="1" x14ac:dyDescent="0.35"/>
    <row r="49734" customFormat="1" x14ac:dyDescent="0.35"/>
    <row r="49735" customFormat="1" x14ac:dyDescent="0.35"/>
    <row r="49736" customFormat="1" x14ac:dyDescent="0.35"/>
    <row r="49737" customFormat="1" x14ac:dyDescent="0.35"/>
    <row r="49738" customFormat="1" x14ac:dyDescent="0.35"/>
    <row r="49739" customFormat="1" x14ac:dyDescent="0.35"/>
    <row r="49740" customFormat="1" x14ac:dyDescent="0.35"/>
    <row r="49741" customFormat="1" x14ac:dyDescent="0.35"/>
    <row r="49742" customFormat="1" x14ac:dyDescent="0.35"/>
    <row r="49743" customFormat="1" x14ac:dyDescent="0.35"/>
    <row r="49744" customFormat="1" x14ac:dyDescent="0.35"/>
    <row r="49745" customFormat="1" x14ac:dyDescent="0.35"/>
    <row r="49746" customFormat="1" x14ac:dyDescent="0.35"/>
    <row r="49747" customFormat="1" x14ac:dyDescent="0.35"/>
    <row r="49748" customFormat="1" x14ac:dyDescent="0.35"/>
    <row r="49749" customFormat="1" x14ac:dyDescent="0.35"/>
    <row r="49750" customFormat="1" x14ac:dyDescent="0.35"/>
    <row r="49751" customFormat="1" x14ac:dyDescent="0.35"/>
    <row r="49752" customFormat="1" x14ac:dyDescent="0.35"/>
    <row r="49753" customFormat="1" x14ac:dyDescent="0.35"/>
    <row r="49754" customFormat="1" x14ac:dyDescent="0.35"/>
    <row r="49755" customFormat="1" x14ac:dyDescent="0.35"/>
    <row r="49756" customFormat="1" x14ac:dyDescent="0.35"/>
    <row r="49757" customFormat="1" x14ac:dyDescent="0.35"/>
    <row r="49758" customFormat="1" x14ac:dyDescent="0.35"/>
    <row r="49759" customFormat="1" x14ac:dyDescent="0.35"/>
    <row r="49760" customFormat="1" x14ac:dyDescent="0.35"/>
    <row r="49761" customFormat="1" x14ac:dyDescent="0.35"/>
    <row r="49762" customFormat="1" x14ac:dyDescent="0.35"/>
    <row r="49763" customFormat="1" x14ac:dyDescent="0.35"/>
    <row r="49764" customFormat="1" x14ac:dyDescent="0.35"/>
    <row r="49765" customFormat="1" x14ac:dyDescent="0.35"/>
    <row r="49766" customFormat="1" x14ac:dyDescent="0.35"/>
    <row r="49767" customFormat="1" x14ac:dyDescent="0.35"/>
    <row r="49768" customFormat="1" x14ac:dyDescent="0.35"/>
    <row r="49769" customFormat="1" x14ac:dyDescent="0.35"/>
    <row r="49770" customFormat="1" x14ac:dyDescent="0.35"/>
    <row r="49771" customFormat="1" x14ac:dyDescent="0.35"/>
    <row r="49772" customFormat="1" x14ac:dyDescent="0.35"/>
    <row r="49773" customFormat="1" x14ac:dyDescent="0.35"/>
    <row r="49774" customFormat="1" x14ac:dyDescent="0.35"/>
    <row r="49775" customFormat="1" x14ac:dyDescent="0.35"/>
    <row r="49776" customFormat="1" x14ac:dyDescent="0.35"/>
    <row r="49777" customFormat="1" x14ac:dyDescent="0.35"/>
    <row r="49778" customFormat="1" x14ac:dyDescent="0.35"/>
    <row r="49779" customFormat="1" x14ac:dyDescent="0.35"/>
    <row r="49780" customFormat="1" x14ac:dyDescent="0.35"/>
    <row r="49781" customFormat="1" x14ac:dyDescent="0.35"/>
    <row r="49782" customFormat="1" x14ac:dyDescent="0.35"/>
    <row r="49783" customFormat="1" x14ac:dyDescent="0.35"/>
    <row r="49784" customFormat="1" x14ac:dyDescent="0.35"/>
    <row r="49785" customFormat="1" x14ac:dyDescent="0.35"/>
    <row r="49786" customFormat="1" x14ac:dyDescent="0.35"/>
    <row r="49787" customFormat="1" x14ac:dyDescent="0.35"/>
    <row r="49788" customFormat="1" x14ac:dyDescent="0.35"/>
    <row r="49789" customFormat="1" x14ac:dyDescent="0.35"/>
    <row r="49790" customFormat="1" x14ac:dyDescent="0.35"/>
    <row r="49791" customFormat="1" x14ac:dyDescent="0.35"/>
    <row r="49792" customFormat="1" x14ac:dyDescent="0.35"/>
    <row r="49793" customFormat="1" x14ac:dyDescent="0.35"/>
    <row r="49794" customFormat="1" x14ac:dyDescent="0.35"/>
    <row r="49795" customFormat="1" x14ac:dyDescent="0.35"/>
    <row r="49796" customFormat="1" x14ac:dyDescent="0.35"/>
    <row r="49797" customFormat="1" x14ac:dyDescent="0.35"/>
    <row r="49798" customFormat="1" x14ac:dyDescent="0.35"/>
    <row r="49799" customFormat="1" x14ac:dyDescent="0.35"/>
    <row r="49800" customFormat="1" x14ac:dyDescent="0.35"/>
    <row r="49801" customFormat="1" x14ac:dyDescent="0.35"/>
    <row r="49802" customFormat="1" x14ac:dyDescent="0.35"/>
    <row r="49803" customFormat="1" x14ac:dyDescent="0.35"/>
    <row r="49804" customFormat="1" x14ac:dyDescent="0.35"/>
    <row r="49805" customFormat="1" x14ac:dyDescent="0.35"/>
    <row r="49806" customFormat="1" x14ac:dyDescent="0.35"/>
    <row r="49807" customFormat="1" x14ac:dyDescent="0.35"/>
    <row r="49808" customFormat="1" x14ac:dyDescent="0.35"/>
    <row r="49809" customFormat="1" x14ac:dyDescent="0.35"/>
    <row r="49810" customFormat="1" x14ac:dyDescent="0.35"/>
    <row r="49811" customFormat="1" x14ac:dyDescent="0.35"/>
    <row r="49812" customFormat="1" x14ac:dyDescent="0.35"/>
    <row r="49813" customFormat="1" x14ac:dyDescent="0.35"/>
    <row r="49814" customFormat="1" x14ac:dyDescent="0.35"/>
    <row r="49815" customFormat="1" x14ac:dyDescent="0.35"/>
    <row r="49816" customFormat="1" x14ac:dyDescent="0.35"/>
    <row r="49817" customFormat="1" x14ac:dyDescent="0.35"/>
    <row r="49818" customFormat="1" x14ac:dyDescent="0.35"/>
    <row r="49819" customFormat="1" x14ac:dyDescent="0.35"/>
    <row r="49820" customFormat="1" x14ac:dyDescent="0.35"/>
    <row r="49821" customFormat="1" x14ac:dyDescent="0.35"/>
    <row r="49822" customFormat="1" x14ac:dyDescent="0.35"/>
    <row r="49823" customFormat="1" x14ac:dyDescent="0.35"/>
    <row r="49824" customFormat="1" x14ac:dyDescent="0.35"/>
    <row r="49825" customFormat="1" x14ac:dyDescent="0.35"/>
    <row r="49826" customFormat="1" x14ac:dyDescent="0.35"/>
    <row r="49827" customFormat="1" x14ac:dyDescent="0.35"/>
    <row r="49828" customFormat="1" x14ac:dyDescent="0.35"/>
    <row r="49829" customFormat="1" x14ac:dyDescent="0.35"/>
    <row r="49830" customFormat="1" x14ac:dyDescent="0.35"/>
    <row r="49831" customFormat="1" x14ac:dyDescent="0.35"/>
    <row r="49832" customFormat="1" x14ac:dyDescent="0.35"/>
    <row r="49833" customFormat="1" x14ac:dyDescent="0.35"/>
    <row r="49834" customFormat="1" x14ac:dyDescent="0.35"/>
    <row r="49835" customFormat="1" x14ac:dyDescent="0.35"/>
    <row r="49836" customFormat="1" x14ac:dyDescent="0.35"/>
    <row r="49837" customFormat="1" x14ac:dyDescent="0.35"/>
    <row r="49838" customFormat="1" x14ac:dyDescent="0.35"/>
    <row r="49839" customFormat="1" x14ac:dyDescent="0.35"/>
    <row r="49840" customFormat="1" x14ac:dyDescent="0.35"/>
    <row r="49841" customFormat="1" x14ac:dyDescent="0.35"/>
    <row r="49842" customFormat="1" x14ac:dyDescent="0.35"/>
    <row r="49843" customFormat="1" x14ac:dyDescent="0.35"/>
    <row r="49844" customFormat="1" x14ac:dyDescent="0.35"/>
    <row r="49845" customFormat="1" x14ac:dyDescent="0.35"/>
    <row r="49846" customFormat="1" x14ac:dyDescent="0.35"/>
    <row r="49847" customFormat="1" x14ac:dyDescent="0.35"/>
    <row r="49848" customFormat="1" x14ac:dyDescent="0.35"/>
    <row r="49849" customFormat="1" x14ac:dyDescent="0.35"/>
    <row r="49850" customFormat="1" x14ac:dyDescent="0.35"/>
    <row r="49851" customFormat="1" x14ac:dyDescent="0.35"/>
    <row r="49852" customFormat="1" x14ac:dyDescent="0.35"/>
    <row r="49853" customFormat="1" x14ac:dyDescent="0.35"/>
    <row r="49854" customFormat="1" x14ac:dyDescent="0.35"/>
    <row r="49855" customFormat="1" x14ac:dyDescent="0.35"/>
    <row r="49856" customFormat="1" x14ac:dyDescent="0.35"/>
    <row r="49857" customFormat="1" x14ac:dyDescent="0.35"/>
    <row r="49858" customFormat="1" x14ac:dyDescent="0.35"/>
    <row r="49859" customFormat="1" x14ac:dyDescent="0.35"/>
    <row r="49860" customFormat="1" x14ac:dyDescent="0.35"/>
    <row r="49861" customFormat="1" x14ac:dyDescent="0.35"/>
    <row r="49862" customFormat="1" x14ac:dyDescent="0.35"/>
    <row r="49863" customFormat="1" x14ac:dyDescent="0.35"/>
    <row r="49864" customFormat="1" x14ac:dyDescent="0.35"/>
    <row r="49865" customFormat="1" x14ac:dyDescent="0.35"/>
    <row r="49866" customFormat="1" x14ac:dyDescent="0.35"/>
    <row r="49867" customFormat="1" x14ac:dyDescent="0.35"/>
    <row r="49868" customFormat="1" x14ac:dyDescent="0.35"/>
    <row r="49869" customFormat="1" x14ac:dyDescent="0.35"/>
    <row r="49870" customFormat="1" x14ac:dyDescent="0.35"/>
    <row r="49871" customFormat="1" x14ac:dyDescent="0.35"/>
    <row r="49872" customFormat="1" x14ac:dyDescent="0.35"/>
    <row r="49873" customFormat="1" x14ac:dyDescent="0.35"/>
    <row r="49874" customFormat="1" x14ac:dyDescent="0.35"/>
    <row r="49875" customFormat="1" x14ac:dyDescent="0.35"/>
    <row r="49876" customFormat="1" x14ac:dyDescent="0.35"/>
    <row r="49877" customFormat="1" x14ac:dyDescent="0.35"/>
    <row r="49878" customFormat="1" x14ac:dyDescent="0.35"/>
    <row r="49879" customFormat="1" x14ac:dyDescent="0.35"/>
    <row r="49880" customFormat="1" x14ac:dyDescent="0.35"/>
    <row r="49881" customFormat="1" x14ac:dyDescent="0.35"/>
    <row r="49882" customFormat="1" x14ac:dyDescent="0.35"/>
    <row r="49883" customFormat="1" x14ac:dyDescent="0.35"/>
    <row r="49884" customFormat="1" x14ac:dyDescent="0.35"/>
    <row r="49885" customFormat="1" x14ac:dyDescent="0.35"/>
    <row r="49886" customFormat="1" x14ac:dyDescent="0.35"/>
    <row r="49887" customFormat="1" x14ac:dyDescent="0.35"/>
    <row r="49888" customFormat="1" x14ac:dyDescent="0.35"/>
    <row r="49889" customFormat="1" x14ac:dyDescent="0.35"/>
    <row r="49890" customFormat="1" x14ac:dyDescent="0.35"/>
    <row r="49891" customFormat="1" x14ac:dyDescent="0.35"/>
    <row r="49892" customFormat="1" x14ac:dyDescent="0.35"/>
    <row r="49893" customFormat="1" x14ac:dyDescent="0.35"/>
    <row r="49894" customFormat="1" x14ac:dyDescent="0.35"/>
    <row r="49895" customFormat="1" x14ac:dyDescent="0.35"/>
    <row r="49896" customFormat="1" x14ac:dyDescent="0.35"/>
    <row r="49897" customFormat="1" x14ac:dyDescent="0.35"/>
    <row r="49898" customFormat="1" x14ac:dyDescent="0.35"/>
    <row r="49899" customFormat="1" x14ac:dyDescent="0.35"/>
    <row r="49900" customFormat="1" x14ac:dyDescent="0.35"/>
    <row r="49901" customFormat="1" x14ac:dyDescent="0.35"/>
    <row r="49902" customFormat="1" x14ac:dyDescent="0.35"/>
    <row r="49903" customFormat="1" x14ac:dyDescent="0.35"/>
    <row r="49904" customFormat="1" x14ac:dyDescent="0.35"/>
    <row r="49905" customFormat="1" x14ac:dyDescent="0.35"/>
    <row r="49906" customFormat="1" x14ac:dyDescent="0.35"/>
    <row r="49907" customFormat="1" x14ac:dyDescent="0.35"/>
    <row r="49908" customFormat="1" x14ac:dyDescent="0.35"/>
    <row r="49909" customFormat="1" x14ac:dyDescent="0.35"/>
    <row r="49910" customFormat="1" x14ac:dyDescent="0.35"/>
    <row r="49911" customFormat="1" x14ac:dyDescent="0.35"/>
    <row r="49912" customFormat="1" x14ac:dyDescent="0.35"/>
    <row r="49913" customFormat="1" x14ac:dyDescent="0.35"/>
    <row r="49914" customFormat="1" x14ac:dyDescent="0.35"/>
    <row r="49915" customFormat="1" x14ac:dyDescent="0.35"/>
    <row r="49916" customFormat="1" x14ac:dyDescent="0.35"/>
    <row r="49917" customFormat="1" x14ac:dyDescent="0.35"/>
    <row r="49918" customFormat="1" x14ac:dyDescent="0.35"/>
    <row r="49919" customFormat="1" x14ac:dyDescent="0.35"/>
    <row r="49920" customFormat="1" x14ac:dyDescent="0.35"/>
    <row r="49921" customFormat="1" x14ac:dyDescent="0.35"/>
    <row r="49922" customFormat="1" x14ac:dyDescent="0.35"/>
    <row r="49923" customFormat="1" x14ac:dyDescent="0.35"/>
    <row r="49924" customFormat="1" x14ac:dyDescent="0.35"/>
    <row r="49925" customFormat="1" x14ac:dyDescent="0.35"/>
    <row r="49926" customFormat="1" x14ac:dyDescent="0.35"/>
    <row r="49927" customFormat="1" x14ac:dyDescent="0.35"/>
    <row r="49928" customFormat="1" x14ac:dyDescent="0.35"/>
    <row r="49929" customFormat="1" x14ac:dyDescent="0.35"/>
    <row r="49930" customFormat="1" x14ac:dyDescent="0.35"/>
    <row r="49931" customFormat="1" x14ac:dyDescent="0.35"/>
    <row r="49932" customFormat="1" x14ac:dyDescent="0.35"/>
    <row r="49933" customFormat="1" x14ac:dyDescent="0.35"/>
    <row r="49934" customFormat="1" x14ac:dyDescent="0.35"/>
    <row r="49935" customFormat="1" x14ac:dyDescent="0.35"/>
    <row r="49936" customFormat="1" x14ac:dyDescent="0.35"/>
    <row r="49937" customFormat="1" x14ac:dyDescent="0.35"/>
    <row r="49938" customFormat="1" x14ac:dyDescent="0.35"/>
    <row r="49939" customFormat="1" x14ac:dyDescent="0.35"/>
    <row r="49940" customFormat="1" x14ac:dyDescent="0.35"/>
    <row r="49941" customFormat="1" x14ac:dyDescent="0.35"/>
    <row r="49942" customFormat="1" x14ac:dyDescent="0.35"/>
    <row r="49943" customFormat="1" x14ac:dyDescent="0.35"/>
    <row r="49944" customFormat="1" x14ac:dyDescent="0.35"/>
    <row r="49945" customFormat="1" x14ac:dyDescent="0.35"/>
    <row r="49946" customFormat="1" x14ac:dyDescent="0.35"/>
    <row r="49947" customFormat="1" x14ac:dyDescent="0.35"/>
    <row r="49948" customFormat="1" x14ac:dyDescent="0.35"/>
    <row r="49949" customFormat="1" x14ac:dyDescent="0.35"/>
    <row r="49950" customFormat="1" x14ac:dyDescent="0.35"/>
    <row r="49951" customFormat="1" x14ac:dyDescent="0.35"/>
    <row r="49952" customFormat="1" x14ac:dyDescent="0.35"/>
    <row r="49953" customFormat="1" x14ac:dyDescent="0.35"/>
    <row r="49954" customFormat="1" x14ac:dyDescent="0.35"/>
    <row r="49955" customFormat="1" x14ac:dyDescent="0.35"/>
    <row r="49956" customFormat="1" x14ac:dyDescent="0.35"/>
    <row r="49957" customFormat="1" x14ac:dyDescent="0.35"/>
    <row r="49958" customFormat="1" x14ac:dyDescent="0.35"/>
    <row r="49959" customFormat="1" x14ac:dyDescent="0.35"/>
    <row r="49960" customFormat="1" x14ac:dyDescent="0.35"/>
    <row r="49961" customFormat="1" x14ac:dyDescent="0.35"/>
    <row r="49962" customFormat="1" x14ac:dyDescent="0.35"/>
    <row r="49963" customFormat="1" x14ac:dyDescent="0.35"/>
    <row r="49964" customFormat="1" x14ac:dyDescent="0.35"/>
    <row r="49965" customFormat="1" x14ac:dyDescent="0.35"/>
    <row r="49966" customFormat="1" x14ac:dyDescent="0.35"/>
    <row r="49967" customFormat="1" x14ac:dyDescent="0.35"/>
    <row r="49968" customFormat="1" x14ac:dyDescent="0.35"/>
    <row r="49969" customFormat="1" x14ac:dyDescent="0.35"/>
    <row r="49970" customFormat="1" x14ac:dyDescent="0.35"/>
    <row r="49971" customFormat="1" x14ac:dyDescent="0.35"/>
    <row r="49972" customFormat="1" x14ac:dyDescent="0.35"/>
    <row r="49973" customFormat="1" x14ac:dyDescent="0.35"/>
    <row r="49974" customFormat="1" x14ac:dyDescent="0.35"/>
    <row r="49975" customFormat="1" x14ac:dyDescent="0.35"/>
    <row r="49976" customFormat="1" x14ac:dyDescent="0.35"/>
    <row r="49977" customFormat="1" x14ac:dyDescent="0.35"/>
    <row r="49978" customFormat="1" x14ac:dyDescent="0.35"/>
    <row r="49979" customFormat="1" x14ac:dyDescent="0.35"/>
    <row r="49980" customFormat="1" x14ac:dyDescent="0.35"/>
    <row r="49981" customFormat="1" x14ac:dyDescent="0.35"/>
    <row r="49982" customFormat="1" x14ac:dyDescent="0.35"/>
    <row r="49983" customFormat="1" x14ac:dyDescent="0.35"/>
    <row r="49984" customFormat="1" x14ac:dyDescent="0.35"/>
    <row r="49985" customFormat="1" x14ac:dyDescent="0.35"/>
    <row r="49986" customFormat="1" x14ac:dyDescent="0.35"/>
    <row r="49987" customFormat="1" x14ac:dyDescent="0.35"/>
    <row r="49988" customFormat="1" x14ac:dyDescent="0.35"/>
    <row r="49989" customFormat="1" x14ac:dyDescent="0.35"/>
    <row r="49990" customFormat="1" x14ac:dyDescent="0.35"/>
    <row r="49991" customFormat="1" x14ac:dyDescent="0.35"/>
    <row r="49992" customFormat="1" x14ac:dyDescent="0.35"/>
    <row r="49993" customFormat="1" x14ac:dyDescent="0.35"/>
    <row r="49994" customFormat="1" x14ac:dyDescent="0.35"/>
    <row r="49995" customFormat="1" x14ac:dyDescent="0.35"/>
    <row r="49996" customFormat="1" x14ac:dyDescent="0.35"/>
    <row r="49997" customFormat="1" x14ac:dyDescent="0.35"/>
    <row r="49998" customFormat="1" x14ac:dyDescent="0.35"/>
    <row r="49999" customFormat="1" x14ac:dyDescent="0.35"/>
    <row r="50000" customFormat="1" x14ac:dyDescent="0.35"/>
    <row r="50001" customFormat="1" x14ac:dyDescent="0.35"/>
    <row r="50002" customFormat="1" x14ac:dyDescent="0.35"/>
    <row r="50003" customFormat="1" x14ac:dyDescent="0.35"/>
    <row r="50004" customFormat="1" x14ac:dyDescent="0.35"/>
    <row r="50005" customFormat="1" x14ac:dyDescent="0.35"/>
    <row r="50006" customFormat="1" x14ac:dyDescent="0.35"/>
    <row r="50007" customFormat="1" x14ac:dyDescent="0.35"/>
    <row r="50008" customFormat="1" x14ac:dyDescent="0.35"/>
    <row r="50009" customFormat="1" x14ac:dyDescent="0.35"/>
    <row r="50010" customFormat="1" x14ac:dyDescent="0.35"/>
    <row r="50011" customFormat="1" x14ac:dyDescent="0.35"/>
    <row r="50012" customFormat="1" x14ac:dyDescent="0.35"/>
    <row r="50013" customFormat="1" x14ac:dyDescent="0.35"/>
    <row r="50014" customFormat="1" x14ac:dyDescent="0.35"/>
    <row r="50015" customFormat="1" x14ac:dyDescent="0.35"/>
    <row r="50016" customFormat="1" x14ac:dyDescent="0.35"/>
    <row r="50017" customFormat="1" x14ac:dyDescent="0.35"/>
    <row r="50018" customFormat="1" x14ac:dyDescent="0.35"/>
    <row r="50019" customFormat="1" x14ac:dyDescent="0.35"/>
    <row r="50020" customFormat="1" x14ac:dyDescent="0.35"/>
    <row r="50021" customFormat="1" x14ac:dyDescent="0.35"/>
    <row r="50022" customFormat="1" x14ac:dyDescent="0.35"/>
    <row r="50023" customFormat="1" x14ac:dyDescent="0.35"/>
    <row r="50024" customFormat="1" x14ac:dyDescent="0.35"/>
    <row r="50025" customFormat="1" x14ac:dyDescent="0.35"/>
    <row r="50026" customFormat="1" x14ac:dyDescent="0.35"/>
    <row r="50027" customFormat="1" x14ac:dyDescent="0.35"/>
    <row r="50028" customFormat="1" x14ac:dyDescent="0.35"/>
    <row r="50029" customFormat="1" x14ac:dyDescent="0.35"/>
    <row r="50030" customFormat="1" x14ac:dyDescent="0.35"/>
    <row r="50031" customFormat="1" x14ac:dyDescent="0.35"/>
    <row r="50032" customFormat="1" x14ac:dyDescent="0.35"/>
    <row r="50033" customFormat="1" x14ac:dyDescent="0.35"/>
    <row r="50034" customFormat="1" x14ac:dyDescent="0.35"/>
    <row r="50035" customFormat="1" x14ac:dyDescent="0.35"/>
    <row r="50036" customFormat="1" x14ac:dyDescent="0.35"/>
    <row r="50037" customFormat="1" x14ac:dyDescent="0.35"/>
    <row r="50038" customFormat="1" x14ac:dyDescent="0.35"/>
    <row r="50039" customFormat="1" x14ac:dyDescent="0.35"/>
    <row r="50040" customFormat="1" x14ac:dyDescent="0.35"/>
    <row r="50041" customFormat="1" x14ac:dyDescent="0.35"/>
    <row r="50042" customFormat="1" x14ac:dyDescent="0.35"/>
    <row r="50043" customFormat="1" x14ac:dyDescent="0.35"/>
    <row r="50044" customFormat="1" x14ac:dyDescent="0.35"/>
    <row r="50045" customFormat="1" x14ac:dyDescent="0.35"/>
    <row r="50046" customFormat="1" x14ac:dyDescent="0.35"/>
    <row r="50047" customFormat="1" x14ac:dyDescent="0.35"/>
    <row r="50048" customFormat="1" x14ac:dyDescent="0.35"/>
    <row r="50049" customFormat="1" x14ac:dyDescent="0.35"/>
    <row r="50050" customFormat="1" x14ac:dyDescent="0.35"/>
    <row r="50051" customFormat="1" x14ac:dyDescent="0.35"/>
    <row r="50052" customFormat="1" x14ac:dyDescent="0.35"/>
    <row r="50053" customFormat="1" x14ac:dyDescent="0.35"/>
    <row r="50054" customFormat="1" x14ac:dyDescent="0.35"/>
    <row r="50055" customFormat="1" x14ac:dyDescent="0.35"/>
    <row r="50056" customFormat="1" x14ac:dyDescent="0.35"/>
    <row r="50057" customFormat="1" x14ac:dyDescent="0.35"/>
    <row r="50058" customFormat="1" x14ac:dyDescent="0.35"/>
    <row r="50059" customFormat="1" x14ac:dyDescent="0.35"/>
    <row r="50060" customFormat="1" x14ac:dyDescent="0.35"/>
    <row r="50061" customFormat="1" x14ac:dyDescent="0.35"/>
    <row r="50062" customFormat="1" x14ac:dyDescent="0.35"/>
    <row r="50063" customFormat="1" x14ac:dyDescent="0.35"/>
    <row r="50064" customFormat="1" x14ac:dyDescent="0.35"/>
    <row r="50065" customFormat="1" x14ac:dyDescent="0.35"/>
    <row r="50066" customFormat="1" x14ac:dyDescent="0.35"/>
    <row r="50067" customFormat="1" x14ac:dyDescent="0.35"/>
    <row r="50068" customFormat="1" x14ac:dyDescent="0.35"/>
    <row r="50069" customFormat="1" x14ac:dyDescent="0.35"/>
    <row r="50070" customFormat="1" x14ac:dyDescent="0.35"/>
    <row r="50071" customFormat="1" x14ac:dyDescent="0.35"/>
    <row r="50072" customFormat="1" x14ac:dyDescent="0.35"/>
    <row r="50073" customFormat="1" x14ac:dyDescent="0.35"/>
    <row r="50074" customFormat="1" x14ac:dyDescent="0.35"/>
    <row r="50075" customFormat="1" x14ac:dyDescent="0.35"/>
    <row r="50076" customFormat="1" x14ac:dyDescent="0.35"/>
    <row r="50077" customFormat="1" x14ac:dyDescent="0.35"/>
    <row r="50078" customFormat="1" x14ac:dyDescent="0.35"/>
    <row r="50079" customFormat="1" x14ac:dyDescent="0.35"/>
    <row r="50080" customFormat="1" x14ac:dyDescent="0.35"/>
    <row r="50081" customFormat="1" x14ac:dyDescent="0.35"/>
    <row r="50082" customFormat="1" x14ac:dyDescent="0.35"/>
    <row r="50083" customFormat="1" x14ac:dyDescent="0.35"/>
    <row r="50084" customFormat="1" x14ac:dyDescent="0.35"/>
    <row r="50085" customFormat="1" x14ac:dyDescent="0.35"/>
    <row r="50086" customFormat="1" x14ac:dyDescent="0.35"/>
    <row r="50087" customFormat="1" x14ac:dyDescent="0.35"/>
    <row r="50088" customFormat="1" x14ac:dyDescent="0.35"/>
    <row r="50089" customFormat="1" x14ac:dyDescent="0.35"/>
    <row r="50090" customFormat="1" x14ac:dyDescent="0.35"/>
    <row r="50091" customFormat="1" x14ac:dyDescent="0.35"/>
    <row r="50092" customFormat="1" x14ac:dyDescent="0.35"/>
    <row r="50093" customFormat="1" x14ac:dyDescent="0.35"/>
    <row r="50094" customFormat="1" x14ac:dyDescent="0.35"/>
    <row r="50095" customFormat="1" x14ac:dyDescent="0.35"/>
    <row r="50096" customFormat="1" x14ac:dyDescent="0.35"/>
    <row r="50097" customFormat="1" x14ac:dyDescent="0.35"/>
    <row r="50098" customFormat="1" x14ac:dyDescent="0.35"/>
    <row r="50099" customFormat="1" x14ac:dyDescent="0.35"/>
    <row r="50100" customFormat="1" x14ac:dyDescent="0.35"/>
    <row r="50101" customFormat="1" x14ac:dyDescent="0.35"/>
    <row r="50102" customFormat="1" x14ac:dyDescent="0.35"/>
    <row r="50103" customFormat="1" x14ac:dyDescent="0.35"/>
    <row r="50104" customFormat="1" x14ac:dyDescent="0.35"/>
    <row r="50105" customFormat="1" x14ac:dyDescent="0.35"/>
    <row r="50106" customFormat="1" x14ac:dyDescent="0.35"/>
    <row r="50107" customFormat="1" x14ac:dyDescent="0.35"/>
    <row r="50108" customFormat="1" x14ac:dyDescent="0.35"/>
    <row r="50109" customFormat="1" x14ac:dyDescent="0.35"/>
    <row r="50110" customFormat="1" x14ac:dyDescent="0.35"/>
    <row r="50111" customFormat="1" x14ac:dyDescent="0.35"/>
    <row r="50112" customFormat="1" x14ac:dyDescent="0.35"/>
    <row r="50113" customFormat="1" x14ac:dyDescent="0.35"/>
    <row r="50114" customFormat="1" x14ac:dyDescent="0.35"/>
    <row r="50115" customFormat="1" x14ac:dyDescent="0.35"/>
    <row r="50116" customFormat="1" x14ac:dyDescent="0.35"/>
    <row r="50117" customFormat="1" x14ac:dyDescent="0.35"/>
    <row r="50118" customFormat="1" x14ac:dyDescent="0.35"/>
    <row r="50119" customFormat="1" x14ac:dyDescent="0.35"/>
    <row r="50120" customFormat="1" x14ac:dyDescent="0.35"/>
    <row r="50121" customFormat="1" x14ac:dyDescent="0.35"/>
    <row r="50122" customFormat="1" x14ac:dyDescent="0.35"/>
    <row r="50123" customFormat="1" x14ac:dyDescent="0.35"/>
    <row r="50124" customFormat="1" x14ac:dyDescent="0.35"/>
    <row r="50125" customFormat="1" x14ac:dyDescent="0.35"/>
    <row r="50126" customFormat="1" x14ac:dyDescent="0.35"/>
    <row r="50127" customFormat="1" x14ac:dyDescent="0.35"/>
    <row r="50128" customFormat="1" x14ac:dyDescent="0.35"/>
    <row r="50129" customFormat="1" x14ac:dyDescent="0.35"/>
    <row r="50130" customFormat="1" x14ac:dyDescent="0.35"/>
    <row r="50131" customFormat="1" x14ac:dyDescent="0.35"/>
    <row r="50132" customFormat="1" x14ac:dyDescent="0.35"/>
    <row r="50133" customFormat="1" x14ac:dyDescent="0.35"/>
    <row r="50134" customFormat="1" x14ac:dyDescent="0.35"/>
    <row r="50135" customFormat="1" x14ac:dyDescent="0.35"/>
    <row r="50136" customFormat="1" x14ac:dyDescent="0.35"/>
    <row r="50137" customFormat="1" x14ac:dyDescent="0.35"/>
    <row r="50138" customFormat="1" x14ac:dyDescent="0.35"/>
    <row r="50139" customFormat="1" x14ac:dyDescent="0.35"/>
    <row r="50140" customFormat="1" x14ac:dyDescent="0.35"/>
    <row r="50141" customFormat="1" x14ac:dyDescent="0.35"/>
    <row r="50142" customFormat="1" x14ac:dyDescent="0.35"/>
    <row r="50143" customFormat="1" x14ac:dyDescent="0.35"/>
    <row r="50144" customFormat="1" x14ac:dyDescent="0.35"/>
    <row r="50145" customFormat="1" x14ac:dyDescent="0.35"/>
    <row r="50146" customFormat="1" x14ac:dyDescent="0.35"/>
    <row r="50147" customFormat="1" x14ac:dyDescent="0.35"/>
    <row r="50148" customFormat="1" x14ac:dyDescent="0.35"/>
    <row r="50149" customFormat="1" x14ac:dyDescent="0.35"/>
    <row r="50150" customFormat="1" x14ac:dyDescent="0.35"/>
    <row r="50151" customFormat="1" x14ac:dyDescent="0.35"/>
    <row r="50152" customFormat="1" x14ac:dyDescent="0.35"/>
    <row r="50153" customFormat="1" x14ac:dyDescent="0.35"/>
    <row r="50154" customFormat="1" x14ac:dyDescent="0.35"/>
    <row r="50155" customFormat="1" x14ac:dyDescent="0.35"/>
    <row r="50156" customFormat="1" x14ac:dyDescent="0.35"/>
    <row r="50157" customFormat="1" x14ac:dyDescent="0.35"/>
    <row r="50158" customFormat="1" x14ac:dyDescent="0.35"/>
    <row r="50159" customFormat="1" x14ac:dyDescent="0.35"/>
    <row r="50160" customFormat="1" x14ac:dyDescent="0.35"/>
    <row r="50161" customFormat="1" x14ac:dyDescent="0.35"/>
    <row r="50162" customFormat="1" x14ac:dyDescent="0.35"/>
    <row r="50163" customFormat="1" x14ac:dyDescent="0.35"/>
    <row r="50164" customFormat="1" x14ac:dyDescent="0.35"/>
    <row r="50165" customFormat="1" x14ac:dyDescent="0.35"/>
    <row r="50166" customFormat="1" x14ac:dyDescent="0.35"/>
    <row r="50167" customFormat="1" x14ac:dyDescent="0.35"/>
    <row r="50168" customFormat="1" x14ac:dyDescent="0.35"/>
    <row r="50169" customFormat="1" x14ac:dyDescent="0.35"/>
    <row r="50170" customFormat="1" x14ac:dyDescent="0.35"/>
    <row r="50171" customFormat="1" x14ac:dyDescent="0.35"/>
    <row r="50172" customFormat="1" x14ac:dyDescent="0.35"/>
    <row r="50173" customFormat="1" x14ac:dyDescent="0.35"/>
    <row r="50174" customFormat="1" x14ac:dyDescent="0.35"/>
    <row r="50175" customFormat="1" x14ac:dyDescent="0.35"/>
    <row r="50176" customFormat="1" x14ac:dyDescent="0.35"/>
    <row r="50177" customFormat="1" x14ac:dyDescent="0.35"/>
    <row r="50178" customFormat="1" x14ac:dyDescent="0.35"/>
    <row r="50179" customFormat="1" x14ac:dyDescent="0.35"/>
    <row r="50180" customFormat="1" x14ac:dyDescent="0.35"/>
    <row r="50181" customFormat="1" x14ac:dyDescent="0.35"/>
    <row r="50182" customFormat="1" x14ac:dyDescent="0.35"/>
    <row r="50183" customFormat="1" x14ac:dyDescent="0.35"/>
    <row r="50184" customFormat="1" x14ac:dyDescent="0.35"/>
    <row r="50185" customFormat="1" x14ac:dyDescent="0.35"/>
    <row r="50186" customFormat="1" x14ac:dyDescent="0.35"/>
    <row r="50187" customFormat="1" x14ac:dyDescent="0.35"/>
    <row r="50188" customFormat="1" x14ac:dyDescent="0.35"/>
    <row r="50189" customFormat="1" x14ac:dyDescent="0.35"/>
    <row r="50190" customFormat="1" x14ac:dyDescent="0.35"/>
    <row r="50191" customFormat="1" x14ac:dyDescent="0.35"/>
    <row r="50192" customFormat="1" x14ac:dyDescent="0.35"/>
    <row r="50193" customFormat="1" x14ac:dyDescent="0.35"/>
    <row r="50194" customFormat="1" x14ac:dyDescent="0.35"/>
    <row r="50195" customFormat="1" x14ac:dyDescent="0.35"/>
    <row r="50196" customFormat="1" x14ac:dyDescent="0.35"/>
    <row r="50197" customFormat="1" x14ac:dyDescent="0.35"/>
    <row r="50198" customFormat="1" x14ac:dyDescent="0.35"/>
    <row r="50199" customFormat="1" x14ac:dyDescent="0.35"/>
    <row r="50200" customFormat="1" x14ac:dyDescent="0.35"/>
    <row r="50201" customFormat="1" x14ac:dyDescent="0.35"/>
    <row r="50202" customFormat="1" x14ac:dyDescent="0.35"/>
    <row r="50203" customFormat="1" x14ac:dyDescent="0.35"/>
    <row r="50204" customFormat="1" x14ac:dyDescent="0.35"/>
    <row r="50205" customFormat="1" x14ac:dyDescent="0.35"/>
    <row r="50206" customFormat="1" x14ac:dyDescent="0.35"/>
    <row r="50207" customFormat="1" x14ac:dyDescent="0.35"/>
    <row r="50208" customFormat="1" x14ac:dyDescent="0.35"/>
    <row r="50209" customFormat="1" x14ac:dyDescent="0.35"/>
    <row r="50210" customFormat="1" x14ac:dyDescent="0.35"/>
    <row r="50211" customFormat="1" x14ac:dyDescent="0.35"/>
    <row r="50212" customFormat="1" x14ac:dyDescent="0.35"/>
    <row r="50213" customFormat="1" x14ac:dyDescent="0.35"/>
    <row r="50214" customFormat="1" x14ac:dyDescent="0.35"/>
    <row r="50215" customFormat="1" x14ac:dyDescent="0.35"/>
    <row r="50216" customFormat="1" x14ac:dyDescent="0.35"/>
    <row r="50217" customFormat="1" x14ac:dyDescent="0.35"/>
    <row r="50218" customFormat="1" x14ac:dyDescent="0.35"/>
    <row r="50219" customFormat="1" x14ac:dyDescent="0.35"/>
    <row r="50220" customFormat="1" x14ac:dyDescent="0.35"/>
    <row r="50221" customFormat="1" x14ac:dyDescent="0.35"/>
    <row r="50222" customFormat="1" x14ac:dyDescent="0.35"/>
    <row r="50223" customFormat="1" x14ac:dyDescent="0.35"/>
    <row r="50224" customFormat="1" x14ac:dyDescent="0.35"/>
    <row r="50225" customFormat="1" x14ac:dyDescent="0.35"/>
    <row r="50226" customFormat="1" x14ac:dyDescent="0.35"/>
    <row r="50227" customFormat="1" x14ac:dyDescent="0.35"/>
    <row r="50228" customFormat="1" x14ac:dyDescent="0.35"/>
    <row r="50229" customFormat="1" x14ac:dyDescent="0.35"/>
    <row r="50230" customFormat="1" x14ac:dyDescent="0.35"/>
    <row r="50231" customFormat="1" x14ac:dyDescent="0.35"/>
    <row r="50232" customFormat="1" x14ac:dyDescent="0.35"/>
    <row r="50233" customFormat="1" x14ac:dyDescent="0.35"/>
    <row r="50234" customFormat="1" x14ac:dyDescent="0.35"/>
    <row r="50235" customFormat="1" x14ac:dyDescent="0.35"/>
    <row r="50236" customFormat="1" x14ac:dyDescent="0.35"/>
    <row r="50237" customFormat="1" x14ac:dyDescent="0.35"/>
    <row r="50238" customFormat="1" x14ac:dyDescent="0.35"/>
    <row r="50239" customFormat="1" x14ac:dyDescent="0.35"/>
    <row r="50240" customFormat="1" x14ac:dyDescent="0.35"/>
    <row r="50241" customFormat="1" x14ac:dyDescent="0.35"/>
    <row r="50242" customFormat="1" x14ac:dyDescent="0.35"/>
    <row r="50243" customFormat="1" x14ac:dyDescent="0.35"/>
    <row r="50244" customFormat="1" x14ac:dyDescent="0.35"/>
    <row r="50245" customFormat="1" x14ac:dyDescent="0.35"/>
    <row r="50246" customFormat="1" x14ac:dyDescent="0.35"/>
    <row r="50247" customFormat="1" x14ac:dyDescent="0.35"/>
    <row r="50248" customFormat="1" x14ac:dyDescent="0.35"/>
    <row r="50249" customFormat="1" x14ac:dyDescent="0.35"/>
    <row r="50250" customFormat="1" x14ac:dyDescent="0.35"/>
    <row r="50251" customFormat="1" x14ac:dyDescent="0.35"/>
    <row r="50252" customFormat="1" x14ac:dyDescent="0.35"/>
    <row r="50253" customFormat="1" x14ac:dyDescent="0.35"/>
    <row r="50254" customFormat="1" x14ac:dyDescent="0.35"/>
    <row r="50255" customFormat="1" x14ac:dyDescent="0.35"/>
    <row r="50256" customFormat="1" x14ac:dyDescent="0.35"/>
    <row r="50257" customFormat="1" x14ac:dyDescent="0.35"/>
    <row r="50258" customFormat="1" x14ac:dyDescent="0.35"/>
    <row r="50259" customFormat="1" x14ac:dyDescent="0.35"/>
    <row r="50260" customFormat="1" x14ac:dyDescent="0.35"/>
    <row r="50261" customFormat="1" x14ac:dyDescent="0.35"/>
    <row r="50262" customFormat="1" x14ac:dyDescent="0.35"/>
    <row r="50263" customFormat="1" x14ac:dyDescent="0.35"/>
    <row r="50264" customFormat="1" x14ac:dyDescent="0.35"/>
    <row r="50265" customFormat="1" x14ac:dyDescent="0.35"/>
    <row r="50266" customFormat="1" x14ac:dyDescent="0.35"/>
    <row r="50267" customFormat="1" x14ac:dyDescent="0.35"/>
    <row r="50268" customFormat="1" x14ac:dyDescent="0.35"/>
    <row r="50269" customFormat="1" x14ac:dyDescent="0.35"/>
    <row r="50270" customFormat="1" x14ac:dyDescent="0.35"/>
    <row r="50271" customFormat="1" x14ac:dyDescent="0.35"/>
    <row r="50272" customFormat="1" x14ac:dyDescent="0.35"/>
    <row r="50273" customFormat="1" x14ac:dyDescent="0.35"/>
    <row r="50274" customFormat="1" x14ac:dyDescent="0.35"/>
    <row r="50275" customFormat="1" x14ac:dyDescent="0.35"/>
    <row r="50276" customFormat="1" x14ac:dyDescent="0.35"/>
    <row r="50277" customFormat="1" x14ac:dyDescent="0.35"/>
    <row r="50278" customFormat="1" x14ac:dyDescent="0.35"/>
    <row r="50279" customFormat="1" x14ac:dyDescent="0.35"/>
    <row r="50280" customFormat="1" x14ac:dyDescent="0.35"/>
    <row r="50281" customFormat="1" x14ac:dyDescent="0.35"/>
    <row r="50282" customFormat="1" x14ac:dyDescent="0.35"/>
    <row r="50283" customFormat="1" x14ac:dyDescent="0.35"/>
    <row r="50284" customFormat="1" x14ac:dyDescent="0.35"/>
    <row r="50285" customFormat="1" x14ac:dyDescent="0.35"/>
    <row r="50286" customFormat="1" x14ac:dyDescent="0.35"/>
    <row r="50287" customFormat="1" x14ac:dyDescent="0.35"/>
    <row r="50288" customFormat="1" x14ac:dyDescent="0.35"/>
    <row r="50289" customFormat="1" x14ac:dyDescent="0.35"/>
    <row r="50290" customFormat="1" x14ac:dyDescent="0.35"/>
    <row r="50291" customFormat="1" x14ac:dyDescent="0.35"/>
    <row r="50292" customFormat="1" x14ac:dyDescent="0.35"/>
    <row r="50293" customFormat="1" x14ac:dyDescent="0.35"/>
    <row r="50294" customFormat="1" x14ac:dyDescent="0.35"/>
    <row r="50295" customFormat="1" x14ac:dyDescent="0.35"/>
    <row r="50296" customFormat="1" x14ac:dyDescent="0.35"/>
    <row r="50297" customFormat="1" x14ac:dyDescent="0.35"/>
    <row r="50298" customFormat="1" x14ac:dyDescent="0.35"/>
    <row r="50299" customFormat="1" x14ac:dyDescent="0.35"/>
    <row r="50300" customFormat="1" x14ac:dyDescent="0.35"/>
    <row r="50301" customFormat="1" x14ac:dyDescent="0.35"/>
    <row r="50302" customFormat="1" x14ac:dyDescent="0.35"/>
    <row r="50303" customFormat="1" x14ac:dyDescent="0.35"/>
    <row r="50304" customFormat="1" x14ac:dyDescent="0.35"/>
    <row r="50305" customFormat="1" x14ac:dyDescent="0.35"/>
    <row r="50306" customFormat="1" x14ac:dyDescent="0.35"/>
    <row r="50307" customFormat="1" x14ac:dyDescent="0.35"/>
    <row r="50308" customFormat="1" x14ac:dyDescent="0.35"/>
    <row r="50309" customFormat="1" x14ac:dyDescent="0.35"/>
    <row r="50310" customFormat="1" x14ac:dyDescent="0.35"/>
    <row r="50311" customFormat="1" x14ac:dyDescent="0.35"/>
    <row r="50312" customFormat="1" x14ac:dyDescent="0.35"/>
    <row r="50313" customFormat="1" x14ac:dyDescent="0.35"/>
    <row r="50314" customFormat="1" x14ac:dyDescent="0.35"/>
    <row r="50315" customFormat="1" x14ac:dyDescent="0.35"/>
    <row r="50316" customFormat="1" x14ac:dyDescent="0.35"/>
    <row r="50317" customFormat="1" x14ac:dyDescent="0.35"/>
    <row r="50318" customFormat="1" x14ac:dyDescent="0.35"/>
    <row r="50319" customFormat="1" x14ac:dyDescent="0.35"/>
    <row r="50320" customFormat="1" x14ac:dyDescent="0.35"/>
    <row r="50321" customFormat="1" x14ac:dyDescent="0.35"/>
    <row r="50322" customFormat="1" x14ac:dyDescent="0.35"/>
    <row r="50323" customFormat="1" x14ac:dyDescent="0.35"/>
    <row r="50324" customFormat="1" x14ac:dyDescent="0.35"/>
    <row r="50325" customFormat="1" x14ac:dyDescent="0.35"/>
    <row r="50326" customFormat="1" x14ac:dyDescent="0.35"/>
    <row r="50327" customFormat="1" x14ac:dyDescent="0.35"/>
    <row r="50328" customFormat="1" x14ac:dyDescent="0.35"/>
    <row r="50329" customFormat="1" x14ac:dyDescent="0.35"/>
    <row r="50330" customFormat="1" x14ac:dyDescent="0.35"/>
    <row r="50331" customFormat="1" x14ac:dyDescent="0.35"/>
    <row r="50332" customFormat="1" x14ac:dyDescent="0.35"/>
    <row r="50333" customFormat="1" x14ac:dyDescent="0.35"/>
    <row r="50334" customFormat="1" x14ac:dyDescent="0.35"/>
    <row r="50335" customFormat="1" x14ac:dyDescent="0.35"/>
    <row r="50336" customFormat="1" x14ac:dyDescent="0.35"/>
    <row r="50337" customFormat="1" x14ac:dyDescent="0.35"/>
    <row r="50338" customFormat="1" x14ac:dyDescent="0.35"/>
    <row r="50339" customFormat="1" x14ac:dyDescent="0.35"/>
    <row r="50340" customFormat="1" x14ac:dyDescent="0.35"/>
    <row r="50341" customFormat="1" x14ac:dyDescent="0.35"/>
    <row r="50342" customFormat="1" x14ac:dyDescent="0.35"/>
    <row r="50343" customFormat="1" x14ac:dyDescent="0.35"/>
    <row r="50344" customFormat="1" x14ac:dyDescent="0.35"/>
    <row r="50345" customFormat="1" x14ac:dyDescent="0.35"/>
    <row r="50346" customFormat="1" x14ac:dyDescent="0.35"/>
    <row r="50347" customFormat="1" x14ac:dyDescent="0.35"/>
    <row r="50348" customFormat="1" x14ac:dyDescent="0.35"/>
    <row r="50349" customFormat="1" x14ac:dyDescent="0.35"/>
    <row r="50350" customFormat="1" x14ac:dyDescent="0.35"/>
    <row r="50351" customFormat="1" x14ac:dyDescent="0.35"/>
    <row r="50352" customFormat="1" x14ac:dyDescent="0.35"/>
    <row r="50353" customFormat="1" x14ac:dyDescent="0.35"/>
    <row r="50354" customFormat="1" x14ac:dyDescent="0.35"/>
    <row r="50355" customFormat="1" x14ac:dyDescent="0.35"/>
    <row r="50356" customFormat="1" x14ac:dyDescent="0.35"/>
    <row r="50357" customFormat="1" x14ac:dyDescent="0.35"/>
    <row r="50358" customFormat="1" x14ac:dyDescent="0.35"/>
    <row r="50359" customFormat="1" x14ac:dyDescent="0.35"/>
    <row r="50360" customFormat="1" x14ac:dyDescent="0.35"/>
    <row r="50361" customFormat="1" x14ac:dyDescent="0.35"/>
    <row r="50362" customFormat="1" x14ac:dyDescent="0.35"/>
    <row r="50363" customFormat="1" x14ac:dyDescent="0.35"/>
    <row r="50364" customFormat="1" x14ac:dyDescent="0.35"/>
    <row r="50365" customFormat="1" x14ac:dyDescent="0.35"/>
    <row r="50366" customFormat="1" x14ac:dyDescent="0.35"/>
    <row r="50367" customFormat="1" x14ac:dyDescent="0.35"/>
    <row r="50368" customFormat="1" x14ac:dyDescent="0.35"/>
    <row r="50369" customFormat="1" x14ac:dyDescent="0.35"/>
    <row r="50370" customFormat="1" x14ac:dyDescent="0.35"/>
    <row r="50371" customFormat="1" x14ac:dyDescent="0.35"/>
    <row r="50372" customFormat="1" x14ac:dyDescent="0.35"/>
    <row r="50373" customFormat="1" x14ac:dyDescent="0.35"/>
    <row r="50374" customFormat="1" x14ac:dyDescent="0.35"/>
    <row r="50375" customFormat="1" x14ac:dyDescent="0.35"/>
    <row r="50376" customFormat="1" x14ac:dyDescent="0.35"/>
    <row r="50377" customFormat="1" x14ac:dyDescent="0.35"/>
    <row r="50378" customFormat="1" x14ac:dyDescent="0.35"/>
    <row r="50379" customFormat="1" x14ac:dyDescent="0.35"/>
    <row r="50380" customFormat="1" x14ac:dyDescent="0.35"/>
    <row r="50381" customFormat="1" x14ac:dyDescent="0.35"/>
    <row r="50382" customFormat="1" x14ac:dyDescent="0.35"/>
    <row r="50383" customFormat="1" x14ac:dyDescent="0.35"/>
    <row r="50384" customFormat="1" x14ac:dyDescent="0.35"/>
    <row r="50385" customFormat="1" x14ac:dyDescent="0.35"/>
    <row r="50386" customFormat="1" x14ac:dyDescent="0.35"/>
    <row r="50387" customFormat="1" x14ac:dyDescent="0.35"/>
    <row r="50388" customFormat="1" x14ac:dyDescent="0.35"/>
    <row r="50389" customFormat="1" x14ac:dyDescent="0.35"/>
    <row r="50390" customFormat="1" x14ac:dyDescent="0.35"/>
    <row r="50391" customFormat="1" x14ac:dyDescent="0.35"/>
    <row r="50392" customFormat="1" x14ac:dyDescent="0.35"/>
    <row r="50393" customFormat="1" x14ac:dyDescent="0.35"/>
    <row r="50394" customFormat="1" x14ac:dyDescent="0.35"/>
    <row r="50395" customFormat="1" x14ac:dyDescent="0.35"/>
    <row r="50396" customFormat="1" x14ac:dyDescent="0.35"/>
    <row r="50397" customFormat="1" x14ac:dyDescent="0.35"/>
    <row r="50398" customFormat="1" x14ac:dyDescent="0.35"/>
    <row r="50399" customFormat="1" x14ac:dyDescent="0.35"/>
    <row r="50400" customFormat="1" x14ac:dyDescent="0.35"/>
    <row r="50401" customFormat="1" x14ac:dyDescent="0.35"/>
    <row r="50402" customFormat="1" x14ac:dyDescent="0.35"/>
    <row r="50403" customFormat="1" x14ac:dyDescent="0.35"/>
    <row r="50404" customFormat="1" x14ac:dyDescent="0.35"/>
    <row r="50405" customFormat="1" x14ac:dyDescent="0.35"/>
    <row r="50406" customFormat="1" x14ac:dyDescent="0.35"/>
    <row r="50407" customFormat="1" x14ac:dyDescent="0.35"/>
    <row r="50408" customFormat="1" x14ac:dyDescent="0.35"/>
    <row r="50409" customFormat="1" x14ac:dyDescent="0.35"/>
    <row r="50410" customFormat="1" x14ac:dyDescent="0.35"/>
    <row r="50411" customFormat="1" x14ac:dyDescent="0.35"/>
    <row r="50412" customFormat="1" x14ac:dyDescent="0.35"/>
    <row r="50413" customFormat="1" x14ac:dyDescent="0.35"/>
    <row r="50414" customFormat="1" x14ac:dyDescent="0.35"/>
    <row r="50415" customFormat="1" x14ac:dyDescent="0.35"/>
    <row r="50416" customFormat="1" x14ac:dyDescent="0.35"/>
    <row r="50417" customFormat="1" x14ac:dyDescent="0.35"/>
    <row r="50418" customFormat="1" x14ac:dyDescent="0.35"/>
    <row r="50419" customFormat="1" x14ac:dyDescent="0.35"/>
    <row r="50420" customFormat="1" x14ac:dyDescent="0.35"/>
    <row r="50421" customFormat="1" x14ac:dyDescent="0.35"/>
    <row r="50422" customFormat="1" x14ac:dyDescent="0.35"/>
    <row r="50423" customFormat="1" x14ac:dyDescent="0.35"/>
    <row r="50424" customFormat="1" x14ac:dyDescent="0.35"/>
    <row r="50425" customFormat="1" x14ac:dyDescent="0.35"/>
    <row r="50426" customFormat="1" x14ac:dyDescent="0.35"/>
    <row r="50427" customFormat="1" x14ac:dyDescent="0.35"/>
    <row r="50428" customFormat="1" x14ac:dyDescent="0.35"/>
    <row r="50429" customFormat="1" x14ac:dyDescent="0.35"/>
    <row r="50430" customFormat="1" x14ac:dyDescent="0.35"/>
    <row r="50431" customFormat="1" x14ac:dyDescent="0.35"/>
    <row r="50432" customFormat="1" x14ac:dyDescent="0.35"/>
    <row r="50433" customFormat="1" x14ac:dyDescent="0.35"/>
    <row r="50434" customFormat="1" x14ac:dyDescent="0.35"/>
    <row r="50435" customFormat="1" x14ac:dyDescent="0.35"/>
    <row r="50436" customFormat="1" x14ac:dyDescent="0.35"/>
    <row r="50437" customFormat="1" x14ac:dyDescent="0.35"/>
    <row r="50438" customFormat="1" x14ac:dyDescent="0.35"/>
    <row r="50439" customFormat="1" x14ac:dyDescent="0.35"/>
    <row r="50440" customFormat="1" x14ac:dyDescent="0.35"/>
    <row r="50441" customFormat="1" x14ac:dyDescent="0.35"/>
    <row r="50442" customFormat="1" x14ac:dyDescent="0.35"/>
    <row r="50443" customFormat="1" x14ac:dyDescent="0.35"/>
    <row r="50444" customFormat="1" x14ac:dyDescent="0.35"/>
    <row r="50445" customFormat="1" x14ac:dyDescent="0.35"/>
    <row r="50446" customFormat="1" x14ac:dyDescent="0.35"/>
    <row r="50447" customFormat="1" x14ac:dyDescent="0.35"/>
    <row r="50448" customFormat="1" x14ac:dyDescent="0.35"/>
    <row r="50449" customFormat="1" x14ac:dyDescent="0.35"/>
    <row r="50450" customFormat="1" x14ac:dyDescent="0.35"/>
    <row r="50451" customFormat="1" x14ac:dyDescent="0.35"/>
    <row r="50452" customFormat="1" x14ac:dyDescent="0.35"/>
    <row r="50453" customFormat="1" x14ac:dyDescent="0.35"/>
    <row r="50454" customFormat="1" x14ac:dyDescent="0.35"/>
    <row r="50455" customFormat="1" x14ac:dyDescent="0.35"/>
    <row r="50456" customFormat="1" x14ac:dyDescent="0.35"/>
    <row r="50457" customFormat="1" x14ac:dyDescent="0.35"/>
    <row r="50458" customFormat="1" x14ac:dyDescent="0.35"/>
    <row r="50459" customFormat="1" x14ac:dyDescent="0.35"/>
    <row r="50460" customFormat="1" x14ac:dyDescent="0.35"/>
    <row r="50461" customFormat="1" x14ac:dyDescent="0.35"/>
    <row r="50462" customFormat="1" x14ac:dyDescent="0.35"/>
    <row r="50463" customFormat="1" x14ac:dyDescent="0.35"/>
    <row r="50464" customFormat="1" x14ac:dyDescent="0.35"/>
    <row r="50465" customFormat="1" x14ac:dyDescent="0.35"/>
    <row r="50466" customFormat="1" x14ac:dyDescent="0.35"/>
    <row r="50467" customFormat="1" x14ac:dyDescent="0.35"/>
    <row r="50468" customFormat="1" x14ac:dyDescent="0.35"/>
    <row r="50469" customFormat="1" x14ac:dyDescent="0.35"/>
    <row r="50470" customFormat="1" x14ac:dyDescent="0.35"/>
    <row r="50471" customFormat="1" x14ac:dyDescent="0.35"/>
    <row r="50472" customFormat="1" x14ac:dyDescent="0.35"/>
    <row r="50473" customFormat="1" x14ac:dyDescent="0.35"/>
    <row r="50474" customFormat="1" x14ac:dyDescent="0.35"/>
    <row r="50475" customFormat="1" x14ac:dyDescent="0.35"/>
    <row r="50476" customFormat="1" x14ac:dyDescent="0.35"/>
    <row r="50477" customFormat="1" x14ac:dyDescent="0.35"/>
    <row r="50478" customFormat="1" x14ac:dyDescent="0.35"/>
    <row r="50479" customFormat="1" x14ac:dyDescent="0.35"/>
    <row r="50480" customFormat="1" x14ac:dyDescent="0.35"/>
    <row r="50481" customFormat="1" x14ac:dyDescent="0.35"/>
    <row r="50482" customFormat="1" x14ac:dyDescent="0.35"/>
    <row r="50483" customFormat="1" x14ac:dyDescent="0.35"/>
    <row r="50484" customFormat="1" x14ac:dyDescent="0.35"/>
    <row r="50485" customFormat="1" x14ac:dyDescent="0.35"/>
    <row r="50486" customFormat="1" x14ac:dyDescent="0.35"/>
    <row r="50487" customFormat="1" x14ac:dyDescent="0.35"/>
    <row r="50488" customFormat="1" x14ac:dyDescent="0.35"/>
    <row r="50489" customFormat="1" x14ac:dyDescent="0.35"/>
    <row r="50490" customFormat="1" x14ac:dyDescent="0.35"/>
    <row r="50491" customFormat="1" x14ac:dyDescent="0.35"/>
    <row r="50492" customFormat="1" x14ac:dyDescent="0.35"/>
    <row r="50493" customFormat="1" x14ac:dyDescent="0.35"/>
    <row r="50494" customFormat="1" x14ac:dyDescent="0.35"/>
    <row r="50495" customFormat="1" x14ac:dyDescent="0.35"/>
    <row r="50496" customFormat="1" x14ac:dyDescent="0.35"/>
    <row r="50497" customFormat="1" x14ac:dyDescent="0.35"/>
    <row r="50498" customFormat="1" x14ac:dyDescent="0.35"/>
    <row r="50499" customFormat="1" x14ac:dyDescent="0.35"/>
    <row r="50500" customFormat="1" x14ac:dyDescent="0.35"/>
    <row r="50501" customFormat="1" x14ac:dyDescent="0.35"/>
    <row r="50502" customFormat="1" x14ac:dyDescent="0.35"/>
    <row r="50503" customFormat="1" x14ac:dyDescent="0.35"/>
    <row r="50504" customFormat="1" x14ac:dyDescent="0.35"/>
    <row r="50505" customFormat="1" x14ac:dyDescent="0.35"/>
    <row r="50506" customFormat="1" x14ac:dyDescent="0.35"/>
    <row r="50507" customFormat="1" x14ac:dyDescent="0.35"/>
    <row r="50508" customFormat="1" x14ac:dyDescent="0.35"/>
    <row r="50509" customFormat="1" x14ac:dyDescent="0.35"/>
    <row r="50510" customFormat="1" x14ac:dyDescent="0.35"/>
    <row r="50511" customFormat="1" x14ac:dyDescent="0.35"/>
    <row r="50512" customFormat="1" x14ac:dyDescent="0.35"/>
    <row r="50513" customFormat="1" x14ac:dyDescent="0.35"/>
    <row r="50514" customFormat="1" x14ac:dyDescent="0.35"/>
    <row r="50515" customFormat="1" x14ac:dyDescent="0.35"/>
    <row r="50516" customFormat="1" x14ac:dyDescent="0.35"/>
    <row r="50517" customFormat="1" x14ac:dyDescent="0.35"/>
    <row r="50518" customFormat="1" x14ac:dyDescent="0.35"/>
    <row r="50519" customFormat="1" x14ac:dyDescent="0.35"/>
    <row r="50520" customFormat="1" x14ac:dyDescent="0.35"/>
    <row r="50521" customFormat="1" x14ac:dyDescent="0.35"/>
    <row r="50522" customFormat="1" x14ac:dyDescent="0.35"/>
    <row r="50523" customFormat="1" x14ac:dyDescent="0.35"/>
    <row r="50524" customFormat="1" x14ac:dyDescent="0.35"/>
    <row r="50525" customFormat="1" x14ac:dyDescent="0.35"/>
    <row r="50526" customFormat="1" x14ac:dyDescent="0.35"/>
    <row r="50527" customFormat="1" x14ac:dyDescent="0.35"/>
    <row r="50528" customFormat="1" x14ac:dyDescent="0.35"/>
    <row r="50529" customFormat="1" x14ac:dyDescent="0.35"/>
    <row r="50530" customFormat="1" x14ac:dyDescent="0.35"/>
    <row r="50531" customFormat="1" x14ac:dyDescent="0.35"/>
    <row r="50532" customFormat="1" x14ac:dyDescent="0.35"/>
    <row r="50533" customFormat="1" x14ac:dyDescent="0.35"/>
    <row r="50534" customFormat="1" x14ac:dyDescent="0.35"/>
    <row r="50535" customFormat="1" x14ac:dyDescent="0.35"/>
    <row r="50536" customFormat="1" x14ac:dyDescent="0.35"/>
    <row r="50537" customFormat="1" x14ac:dyDescent="0.35"/>
    <row r="50538" customFormat="1" x14ac:dyDescent="0.35"/>
    <row r="50539" customFormat="1" x14ac:dyDescent="0.35"/>
    <row r="50540" customFormat="1" x14ac:dyDescent="0.35"/>
    <row r="50541" customFormat="1" x14ac:dyDescent="0.35"/>
    <row r="50542" customFormat="1" x14ac:dyDescent="0.35"/>
    <row r="50543" customFormat="1" x14ac:dyDescent="0.35"/>
    <row r="50544" customFormat="1" x14ac:dyDescent="0.35"/>
    <row r="50545" customFormat="1" x14ac:dyDescent="0.35"/>
    <row r="50546" customFormat="1" x14ac:dyDescent="0.35"/>
    <row r="50547" customFormat="1" x14ac:dyDescent="0.35"/>
    <row r="50548" customFormat="1" x14ac:dyDescent="0.35"/>
    <row r="50549" customFormat="1" x14ac:dyDescent="0.35"/>
    <row r="50550" customFormat="1" x14ac:dyDescent="0.35"/>
    <row r="50551" customFormat="1" x14ac:dyDescent="0.35"/>
    <row r="50552" customFormat="1" x14ac:dyDescent="0.35"/>
    <row r="50553" customFormat="1" x14ac:dyDescent="0.35"/>
    <row r="50554" customFormat="1" x14ac:dyDescent="0.35"/>
    <row r="50555" customFormat="1" x14ac:dyDescent="0.35"/>
    <row r="50556" customFormat="1" x14ac:dyDescent="0.35"/>
    <row r="50557" customFormat="1" x14ac:dyDescent="0.35"/>
    <row r="50558" customFormat="1" x14ac:dyDescent="0.35"/>
    <row r="50559" customFormat="1" x14ac:dyDescent="0.35"/>
    <row r="50560" customFormat="1" x14ac:dyDescent="0.35"/>
    <row r="50561" customFormat="1" x14ac:dyDescent="0.35"/>
    <row r="50562" customFormat="1" x14ac:dyDescent="0.35"/>
    <row r="50563" customFormat="1" x14ac:dyDescent="0.35"/>
    <row r="50564" customFormat="1" x14ac:dyDescent="0.35"/>
    <row r="50565" customFormat="1" x14ac:dyDescent="0.35"/>
    <row r="50566" customFormat="1" x14ac:dyDescent="0.35"/>
    <row r="50567" customFormat="1" x14ac:dyDescent="0.35"/>
    <row r="50568" customFormat="1" x14ac:dyDescent="0.35"/>
    <row r="50569" customFormat="1" x14ac:dyDescent="0.35"/>
    <row r="50570" customFormat="1" x14ac:dyDescent="0.35"/>
    <row r="50571" customFormat="1" x14ac:dyDescent="0.35"/>
    <row r="50572" customFormat="1" x14ac:dyDescent="0.35"/>
    <row r="50573" customFormat="1" x14ac:dyDescent="0.35"/>
    <row r="50574" customFormat="1" x14ac:dyDescent="0.35"/>
    <row r="50575" customFormat="1" x14ac:dyDescent="0.35"/>
    <row r="50576" customFormat="1" x14ac:dyDescent="0.35"/>
    <row r="50577" customFormat="1" x14ac:dyDescent="0.35"/>
    <row r="50578" customFormat="1" x14ac:dyDescent="0.35"/>
    <row r="50579" customFormat="1" x14ac:dyDescent="0.35"/>
    <row r="50580" customFormat="1" x14ac:dyDescent="0.35"/>
    <row r="50581" customFormat="1" x14ac:dyDescent="0.35"/>
    <row r="50582" customFormat="1" x14ac:dyDescent="0.35"/>
    <row r="50583" customFormat="1" x14ac:dyDescent="0.35"/>
    <row r="50584" customFormat="1" x14ac:dyDescent="0.35"/>
    <row r="50585" customFormat="1" x14ac:dyDescent="0.35"/>
    <row r="50586" customFormat="1" x14ac:dyDescent="0.35"/>
    <row r="50587" customFormat="1" x14ac:dyDescent="0.35"/>
    <row r="50588" customFormat="1" x14ac:dyDescent="0.35"/>
    <row r="50589" customFormat="1" x14ac:dyDescent="0.35"/>
    <row r="50590" customFormat="1" x14ac:dyDescent="0.35"/>
    <row r="50591" customFormat="1" x14ac:dyDescent="0.35"/>
    <row r="50592" customFormat="1" x14ac:dyDescent="0.35"/>
    <row r="50593" customFormat="1" x14ac:dyDescent="0.35"/>
    <row r="50594" customFormat="1" x14ac:dyDescent="0.35"/>
    <row r="50595" customFormat="1" x14ac:dyDescent="0.35"/>
    <row r="50596" customFormat="1" x14ac:dyDescent="0.35"/>
    <row r="50597" customFormat="1" x14ac:dyDescent="0.35"/>
    <row r="50598" customFormat="1" x14ac:dyDescent="0.35"/>
    <row r="50599" customFormat="1" x14ac:dyDescent="0.35"/>
    <row r="50600" customFormat="1" x14ac:dyDescent="0.35"/>
    <row r="50601" customFormat="1" x14ac:dyDescent="0.35"/>
    <row r="50602" customFormat="1" x14ac:dyDescent="0.35"/>
    <row r="50603" customFormat="1" x14ac:dyDescent="0.35"/>
    <row r="50604" customFormat="1" x14ac:dyDescent="0.35"/>
    <row r="50605" customFormat="1" x14ac:dyDescent="0.35"/>
    <row r="50606" customFormat="1" x14ac:dyDescent="0.35"/>
    <row r="50607" customFormat="1" x14ac:dyDescent="0.35"/>
    <row r="50608" customFormat="1" x14ac:dyDescent="0.35"/>
    <row r="50609" customFormat="1" x14ac:dyDescent="0.35"/>
    <row r="50610" customFormat="1" x14ac:dyDescent="0.35"/>
    <row r="50611" customFormat="1" x14ac:dyDescent="0.35"/>
    <row r="50612" customFormat="1" x14ac:dyDescent="0.35"/>
    <row r="50613" customFormat="1" x14ac:dyDescent="0.35"/>
    <row r="50614" customFormat="1" x14ac:dyDescent="0.35"/>
    <row r="50615" customFormat="1" x14ac:dyDescent="0.35"/>
    <row r="50616" customFormat="1" x14ac:dyDescent="0.35"/>
    <row r="50617" customFormat="1" x14ac:dyDescent="0.35"/>
    <row r="50618" customFormat="1" x14ac:dyDescent="0.35"/>
    <row r="50619" customFormat="1" x14ac:dyDescent="0.35"/>
    <row r="50620" customFormat="1" x14ac:dyDescent="0.35"/>
    <row r="50621" customFormat="1" x14ac:dyDescent="0.35"/>
    <row r="50622" customFormat="1" x14ac:dyDescent="0.35"/>
    <row r="50623" customFormat="1" x14ac:dyDescent="0.35"/>
    <row r="50624" customFormat="1" x14ac:dyDescent="0.35"/>
    <row r="50625" customFormat="1" x14ac:dyDescent="0.35"/>
    <row r="50626" customFormat="1" x14ac:dyDescent="0.35"/>
    <row r="50627" customFormat="1" x14ac:dyDescent="0.35"/>
    <row r="50628" customFormat="1" x14ac:dyDescent="0.35"/>
    <row r="50629" customFormat="1" x14ac:dyDescent="0.35"/>
    <row r="50630" customFormat="1" x14ac:dyDescent="0.35"/>
    <row r="50631" customFormat="1" x14ac:dyDescent="0.35"/>
    <row r="50632" customFormat="1" x14ac:dyDescent="0.35"/>
    <row r="50633" customFormat="1" x14ac:dyDescent="0.35"/>
    <row r="50634" customFormat="1" x14ac:dyDescent="0.35"/>
    <row r="50635" customFormat="1" x14ac:dyDescent="0.35"/>
    <row r="50636" customFormat="1" x14ac:dyDescent="0.35"/>
    <row r="50637" customFormat="1" x14ac:dyDescent="0.35"/>
    <row r="50638" customFormat="1" x14ac:dyDescent="0.35"/>
    <row r="50639" customFormat="1" x14ac:dyDescent="0.35"/>
    <row r="50640" customFormat="1" x14ac:dyDescent="0.35"/>
    <row r="50641" customFormat="1" x14ac:dyDescent="0.35"/>
    <row r="50642" customFormat="1" x14ac:dyDescent="0.35"/>
    <row r="50643" customFormat="1" x14ac:dyDescent="0.35"/>
    <row r="50644" customFormat="1" x14ac:dyDescent="0.35"/>
    <row r="50645" customFormat="1" x14ac:dyDescent="0.35"/>
    <row r="50646" customFormat="1" x14ac:dyDescent="0.35"/>
    <row r="50647" customFormat="1" x14ac:dyDescent="0.35"/>
    <row r="50648" customFormat="1" x14ac:dyDescent="0.35"/>
    <row r="50649" customFormat="1" x14ac:dyDescent="0.35"/>
    <row r="50650" customFormat="1" x14ac:dyDescent="0.35"/>
    <row r="50651" customFormat="1" x14ac:dyDescent="0.35"/>
    <row r="50652" customFormat="1" x14ac:dyDescent="0.35"/>
    <row r="50653" customFormat="1" x14ac:dyDescent="0.35"/>
    <row r="50654" customFormat="1" x14ac:dyDescent="0.35"/>
    <row r="50655" customFormat="1" x14ac:dyDescent="0.35"/>
    <row r="50656" customFormat="1" x14ac:dyDescent="0.35"/>
    <row r="50657" customFormat="1" x14ac:dyDescent="0.35"/>
    <row r="50658" customFormat="1" x14ac:dyDescent="0.35"/>
    <row r="50659" customFormat="1" x14ac:dyDescent="0.35"/>
    <row r="50660" customFormat="1" x14ac:dyDescent="0.35"/>
    <row r="50661" customFormat="1" x14ac:dyDescent="0.35"/>
    <row r="50662" customFormat="1" x14ac:dyDescent="0.35"/>
    <row r="50663" customFormat="1" x14ac:dyDescent="0.35"/>
    <row r="50664" customFormat="1" x14ac:dyDescent="0.35"/>
    <row r="50665" customFormat="1" x14ac:dyDescent="0.35"/>
    <row r="50666" customFormat="1" x14ac:dyDescent="0.35"/>
    <row r="50667" customFormat="1" x14ac:dyDescent="0.35"/>
    <row r="50668" customFormat="1" x14ac:dyDescent="0.35"/>
    <row r="50669" customFormat="1" x14ac:dyDescent="0.35"/>
    <row r="50670" customFormat="1" x14ac:dyDescent="0.35"/>
    <row r="50671" customFormat="1" x14ac:dyDescent="0.35"/>
    <row r="50672" customFormat="1" x14ac:dyDescent="0.35"/>
    <row r="50673" customFormat="1" x14ac:dyDescent="0.35"/>
    <row r="50674" customFormat="1" x14ac:dyDescent="0.35"/>
    <row r="50675" customFormat="1" x14ac:dyDescent="0.35"/>
    <row r="50676" customFormat="1" x14ac:dyDescent="0.35"/>
    <row r="50677" customFormat="1" x14ac:dyDescent="0.35"/>
    <row r="50678" customFormat="1" x14ac:dyDescent="0.35"/>
    <row r="50679" customFormat="1" x14ac:dyDescent="0.35"/>
    <row r="50680" customFormat="1" x14ac:dyDescent="0.35"/>
    <row r="50681" customFormat="1" x14ac:dyDescent="0.35"/>
    <row r="50682" customFormat="1" x14ac:dyDescent="0.35"/>
    <row r="50683" customFormat="1" x14ac:dyDescent="0.35"/>
    <row r="50684" customFormat="1" x14ac:dyDescent="0.35"/>
    <row r="50685" customFormat="1" x14ac:dyDescent="0.35"/>
    <row r="50686" customFormat="1" x14ac:dyDescent="0.35"/>
    <row r="50687" customFormat="1" x14ac:dyDescent="0.35"/>
    <row r="50688" customFormat="1" x14ac:dyDescent="0.35"/>
    <row r="50689" customFormat="1" x14ac:dyDescent="0.35"/>
    <row r="50690" customFormat="1" x14ac:dyDescent="0.35"/>
    <row r="50691" customFormat="1" x14ac:dyDescent="0.35"/>
    <row r="50692" customFormat="1" x14ac:dyDescent="0.35"/>
    <row r="50693" customFormat="1" x14ac:dyDescent="0.35"/>
    <row r="50694" customFormat="1" x14ac:dyDescent="0.35"/>
    <row r="50695" customFormat="1" x14ac:dyDescent="0.35"/>
    <row r="50696" customFormat="1" x14ac:dyDescent="0.35"/>
    <row r="50697" customFormat="1" x14ac:dyDescent="0.35"/>
    <row r="50698" customFormat="1" x14ac:dyDescent="0.35"/>
    <row r="50699" customFormat="1" x14ac:dyDescent="0.35"/>
    <row r="50700" customFormat="1" x14ac:dyDescent="0.35"/>
    <row r="50701" customFormat="1" x14ac:dyDescent="0.35"/>
    <row r="50702" customFormat="1" x14ac:dyDescent="0.35"/>
    <row r="50703" customFormat="1" x14ac:dyDescent="0.35"/>
    <row r="50704" customFormat="1" x14ac:dyDescent="0.35"/>
    <row r="50705" customFormat="1" x14ac:dyDescent="0.35"/>
    <row r="50706" customFormat="1" x14ac:dyDescent="0.35"/>
    <row r="50707" customFormat="1" x14ac:dyDescent="0.35"/>
    <row r="50708" customFormat="1" x14ac:dyDescent="0.35"/>
    <row r="50709" customFormat="1" x14ac:dyDescent="0.35"/>
    <row r="50710" customFormat="1" x14ac:dyDescent="0.35"/>
    <row r="50711" customFormat="1" x14ac:dyDescent="0.35"/>
    <row r="50712" customFormat="1" x14ac:dyDescent="0.35"/>
    <row r="50713" customFormat="1" x14ac:dyDescent="0.35"/>
    <row r="50714" customFormat="1" x14ac:dyDescent="0.35"/>
    <row r="50715" customFormat="1" x14ac:dyDescent="0.35"/>
    <row r="50716" customFormat="1" x14ac:dyDescent="0.35"/>
    <row r="50717" customFormat="1" x14ac:dyDescent="0.35"/>
    <row r="50718" customFormat="1" x14ac:dyDescent="0.35"/>
    <row r="50719" customFormat="1" x14ac:dyDescent="0.35"/>
    <row r="50720" customFormat="1" x14ac:dyDescent="0.35"/>
    <row r="50721" customFormat="1" x14ac:dyDescent="0.35"/>
    <row r="50722" customFormat="1" x14ac:dyDescent="0.35"/>
    <row r="50723" customFormat="1" x14ac:dyDescent="0.35"/>
    <row r="50724" customFormat="1" x14ac:dyDescent="0.35"/>
    <row r="50725" customFormat="1" x14ac:dyDescent="0.35"/>
    <row r="50726" customFormat="1" x14ac:dyDescent="0.35"/>
    <row r="50727" customFormat="1" x14ac:dyDescent="0.35"/>
    <row r="50728" customFormat="1" x14ac:dyDescent="0.35"/>
    <row r="50729" customFormat="1" x14ac:dyDescent="0.35"/>
    <row r="50730" customFormat="1" x14ac:dyDescent="0.35"/>
    <row r="50731" customFormat="1" x14ac:dyDescent="0.35"/>
    <row r="50732" customFormat="1" x14ac:dyDescent="0.35"/>
    <row r="50733" customFormat="1" x14ac:dyDescent="0.35"/>
    <row r="50734" customFormat="1" x14ac:dyDescent="0.35"/>
    <row r="50735" customFormat="1" x14ac:dyDescent="0.35"/>
    <row r="50736" customFormat="1" x14ac:dyDescent="0.35"/>
    <row r="50737" customFormat="1" x14ac:dyDescent="0.35"/>
    <row r="50738" customFormat="1" x14ac:dyDescent="0.35"/>
    <row r="50739" customFormat="1" x14ac:dyDescent="0.35"/>
    <row r="50740" customFormat="1" x14ac:dyDescent="0.35"/>
    <row r="50741" customFormat="1" x14ac:dyDescent="0.35"/>
    <row r="50742" customFormat="1" x14ac:dyDescent="0.35"/>
    <row r="50743" customFormat="1" x14ac:dyDescent="0.35"/>
    <row r="50744" customFormat="1" x14ac:dyDescent="0.35"/>
    <row r="50745" customFormat="1" x14ac:dyDescent="0.35"/>
    <row r="50746" customFormat="1" x14ac:dyDescent="0.35"/>
    <row r="50747" customFormat="1" x14ac:dyDescent="0.35"/>
    <row r="50748" customFormat="1" x14ac:dyDescent="0.35"/>
    <row r="50749" customFormat="1" x14ac:dyDescent="0.35"/>
    <row r="50750" customFormat="1" x14ac:dyDescent="0.35"/>
    <row r="50751" customFormat="1" x14ac:dyDescent="0.35"/>
    <row r="50752" customFormat="1" x14ac:dyDescent="0.35"/>
    <row r="50753" customFormat="1" x14ac:dyDescent="0.35"/>
    <row r="50754" customFormat="1" x14ac:dyDescent="0.35"/>
    <row r="50755" customFormat="1" x14ac:dyDescent="0.35"/>
    <row r="50756" customFormat="1" x14ac:dyDescent="0.35"/>
    <row r="50757" customFormat="1" x14ac:dyDescent="0.35"/>
    <row r="50758" customFormat="1" x14ac:dyDescent="0.35"/>
    <row r="50759" customFormat="1" x14ac:dyDescent="0.35"/>
    <row r="50760" customFormat="1" x14ac:dyDescent="0.35"/>
    <row r="50761" customFormat="1" x14ac:dyDescent="0.35"/>
    <row r="50762" customFormat="1" x14ac:dyDescent="0.35"/>
    <row r="50763" customFormat="1" x14ac:dyDescent="0.35"/>
    <row r="50764" customFormat="1" x14ac:dyDescent="0.35"/>
    <row r="50765" customFormat="1" x14ac:dyDescent="0.35"/>
    <row r="50766" customFormat="1" x14ac:dyDescent="0.35"/>
    <row r="50767" customFormat="1" x14ac:dyDescent="0.35"/>
    <row r="50768" customFormat="1" x14ac:dyDescent="0.35"/>
    <row r="50769" customFormat="1" x14ac:dyDescent="0.35"/>
    <row r="50770" customFormat="1" x14ac:dyDescent="0.35"/>
    <row r="50771" customFormat="1" x14ac:dyDescent="0.35"/>
    <row r="50772" customFormat="1" x14ac:dyDescent="0.35"/>
    <row r="50773" customFormat="1" x14ac:dyDescent="0.35"/>
    <row r="50774" customFormat="1" x14ac:dyDescent="0.35"/>
    <row r="50775" customFormat="1" x14ac:dyDescent="0.35"/>
    <row r="50776" customFormat="1" x14ac:dyDescent="0.35"/>
    <row r="50777" customFormat="1" x14ac:dyDescent="0.35"/>
    <row r="50778" customFormat="1" x14ac:dyDescent="0.35"/>
    <row r="50779" customFormat="1" x14ac:dyDescent="0.35"/>
    <row r="50780" customFormat="1" x14ac:dyDescent="0.35"/>
    <row r="50781" customFormat="1" x14ac:dyDescent="0.35"/>
    <row r="50782" customFormat="1" x14ac:dyDescent="0.35"/>
    <row r="50783" customFormat="1" x14ac:dyDescent="0.35"/>
    <row r="50784" customFormat="1" x14ac:dyDescent="0.35"/>
    <row r="50785" customFormat="1" x14ac:dyDescent="0.35"/>
    <row r="50786" customFormat="1" x14ac:dyDescent="0.35"/>
    <row r="50787" customFormat="1" x14ac:dyDescent="0.35"/>
    <row r="50788" customFormat="1" x14ac:dyDescent="0.35"/>
    <row r="50789" customFormat="1" x14ac:dyDescent="0.35"/>
    <row r="50790" customFormat="1" x14ac:dyDescent="0.35"/>
    <row r="50791" customFormat="1" x14ac:dyDescent="0.35"/>
    <row r="50792" customFormat="1" x14ac:dyDescent="0.35"/>
    <row r="50793" customFormat="1" x14ac:dyDescent="0.35"/>
    <row r="50794" customFormat="1" x14ac:dyDescent="0.35"/>
    <row r="50795" customFormat="1" x14ac:dyDescent="0.35"/>
    <row r="50796" customFormat="1" x14ac:dyDescent="0.35"/>
    <row r="50797" customFormat="1" x14ac:dyDescent="0.35"/>
    <row r="50798" customFormat="1" x14ac:dyDescent="0.35"/>
    <row r="50799" customFormat="1" x14ac:dyDescent="0.35"/>
    <row r="50800" customFormat="1" x14ac:dyDescent="0.35"/>
    <row r="50801" customFormat="1" x14ac:dyDescent="0.35"/>
    <row r="50802" customFormat="1" x14ac:dyDescent="0.35"/>
    <row r="50803" customFormat="1" x14ac:dyDescent="0.35"/>
    <row r="50804" customFormat="1" x14ac:dyDescent="0.35"/>
    <row r="50805" customFormat="1" x14ac:dyDescent="0.35"/>
    <row r="50806" customFormat="1" x14ac:dyDescent="0.35"/>
    <row r="50807" customFormat="1" x14ac:dyDescent="0.35"/>
    <row r="50808" customFormat="1" x14ac:dyDescent="0.35"/>
    <row r="50809" customFormat="1" x14ac:dyDescent="0.35"/>
    <row r="50810" customFormat="1" x14ac:dyDescent="0.35"/>
    <row r="50811" customFormat="1" x14ac:dyDescent="0.35"/>
    <row r="50812" customFormat="1" x14ac:dyDescent="0.35"/>
    <row r="50813" customFormat="1" x14ac:dyDescent="0.35"/>
    <row r="50814" customFormat="1" x14ac:dyDescent="0.35"/>
    <row r="50815" customFormat="1" x14ac:dyDescent="0.35"/>
    <row r="50816" customFormat="1" x14ac:dyDescent="0.35"/>
    <row r="50817" customFormat="1" x14ac:dyDescent="0.35"/>
    <row r="50818" customFormat="1" x14ac:dyDescent="0.35"/>
    <row r="50819" customFormat="1" x14ac:dyDescent="0.35"/>
    <row r="50820" customFormat="1" x14ac:dyDescent="0.35"/>
    <row r="50821" customFormat="1" x14ac:dyDescent="0.35"/>
    <row r="50822" customFormat="1" x14ac:dyDescent="0.35"/>
    <row r="50823" customFormat="1" x14ac:dyDescent="0.35"/>
    <row r="50824" customFormat="1" x14ac:dyDescent="0.35"/>
    <row r="50825" customFormat="1" x14ac:dyDescent="0.35"/>
    <row r="50826" customFormat="1" x14ac:dyDescent="0.35"/>
    <row r="50827" customFormat="1" x14ac:dyDescent="0.35"/>
    <row r="50828" customFormat="1" x14ac:dyDescent="0.35"/>
    <row r="50829" customFormat="1" x14ac:dyDescent="0.35"/>
    <row r="50830" customFormat="1" x14ac:dyDescent="0.35"/>
    <row r="50831" customFormat="1" x14ac:dyDescent="0.35"/>
    <row r="50832" customFormat="1" x14ac:dyDescent="0.35"/>
    <row r="50833" customFormat="1" x14ac:dyDescent="0.35"/>
    <row r="50834" customFormat="1" x14ac:dyDescent="0.35"/>
    <row r="50835" customFormat="1" x14ac:dyDescent="0.35"/>
    <row r="50836" customFormat="1" x14ac:dyDescent="0.35"/>
    <row r="50837" customFormat="1" x14ac:dyDescent="0.35"/>
    <row r="50838" customFormat="1" x14ac:dyDescent="0.35"/>
    <row r="50839" customFormat="1" x14ac:dyDescent="0.35"/>
    <row r="50840" customFormat="1" x14ac:dyDescent="0.35"/>
    <row r="50841" customFormat="1" x14ac:dyDescent="0.35"/>
    <row r="50842" customFormat="1" x14ac:dyDescent="0.35"/>
    <row r="50843" customFormat="1" x14ac:dyDescent="0.35"/>
    <row r="50844" customFormat="1" x14ac:dyDescent="0.35"/>
    <row r="50845" customFormat="1" x14ac:dyDescent="0.35"/>
    <row r="50846" customFormat="1" x14ac:dyDescent="0.35"/>
    <row r="50847" customFormat="1" x14ac:dyDescent="0.35"/>
    <row r="50848" customFormat="1" x14ac:dyDescent="0.35"/>
    <row r="50849" customFormat="1" x14ac:dyDescent="0.35"/>
    <row r="50850" customFormat="1" x14ac:dyDescent="0.35"/>
    <row r="50851" customFormat="1" x14ac:dyDescent="0.35"/>
    <row r="50852" customFormat="1" x14ac:dyDescent="0.35"/>
    <row r="50853" customFormat="1" x14ac:dyDescent="0.35"/>
    <row r="50854" customFormat="1" x14ac:dyDescent="0.35"/>
    <row r="50855" customFormat="1" x14ac:dyDescent="0.35"/>
    <row r="50856" customFormat="1" x14ac:dyDescent="0.35"/>
    <row r="50857" customFormat="1" x14ac:dyDescent="0.35"/>
    <row r="50858" customFormat="1" x14ac:dyDescent="0.35"/>
    <row r="50859" customFormat="1" x14ac:dyDescent="0.35"/>
    <row r="50860" customFormat="1" x14ac:dyDescent="0.35"/>
    <row r="50861" customFormat="1" x14ac:dyDescent="0.35"/>
    <row r="50862" customFormat="1" x14ac:dyDescent="0.35"/>
    <row r="50863" customFormat="1" x14ac:dyDescent="0.35"/>
    <row r="50864" customFormat="1" x14ac:dyDescent="0.35"/>
    <row r="50865" customFormat="1" x14ac:dyDescent="0.35"/>
    <row r="50866" customFormat="1" x14ac:dyDescent="0.35"/>
    <row r="50867" customFormat="1" x14ac:dyDescent="0.35"/>
    <row r="50868" customFormat="1" x14ac:dyDescent="0.35"/>
    <row r="50869" customFormat="1" x14ac:dyDescent="0.35"/>
    <row r="50870" customFormat="1" x14ac:dyDescent="0.35"/>
    <row r="50871" customFormat="1" x14ac:dyDescent="0.35"/>
    <row r="50872" customFormat="1" x14ac:dyDescent="0.35"/>
    <row r="50873" customFormat="1" x14ac:dyDescent="0.35"/>
    <row r="50874" customFormat="1" x14ac:dyDescent="0.35"/>
    <row r="50875" customFormat="1" x14ac:dyDescent="0.35"/>
    <row r="50876" customFormat="1" x14ac:dyDescent="0.35"/>
    <row r="50877" customFormat="1" x14ac:dyDescent="0.35"/>
    <row r="50878" customFormat="1" x14ac:dyDescent="0.35"/>
    <row r="50879" customFormat="1" x14ac:dyDescent="0.35"/>
    <row r="50880" customFormat="1" x14ac:dyDescent="0.35"/>
    <row r="50881" customFormat="1" x14ac:dyDescent="0.35"/>
    <row r="50882" customFormat="1" x14ac:dyDescent="0.35"/>
    <row r="50883" customFormat="1" x14ac:dyDescent="0.35"/>
    <row r="50884" customFormat="1" x14ac:dyDescent="0.35"/>
    <row r="50885" customFormat="1" x14ac:dyDescent="0.35"/>
    <row r="50886" customFormat="1" x14ac:dyDescent="0.35"/>
    <row r="50887" customFormat="1" x14ac:dyDescent="0.35"/>
    <row r="50888" customFormat="1" x14ac:dyDescent="0.35"/>
    <row r="50889" customFormat="1" x14ac:dyDescent="0.35"/>
    <row r="50890" customFormat="1" x14ac:dyDescent="0.35"/>
    <row r="50891" customFormat="1" x14ac:dyDescent="0.35"/>
    <row r="50892" customFormat="1" x14ac:dyDescent="0.35"/>
    <row r="50893" customFormat="1" x14ac:dyDescent="0.35"/>
    <row r="50894" customFormat="1" x14ac:dyDescent="0.35"/>
    <row r="50895" customFormat="1" x14ac:dyDescent="0.35"/>
    <row r="50896" customFormat="1" x14ac:dyDescent="0.35"/>
    <row r="50897" customFormat="1" x14ac:dyDescent="0.35"/>
    <row r="50898" customFormat="1" x14ac:dyDescent="0.35"/>
    <row r="50899" customFormat="1" x14ac:dyDescent="0.35"/>
    <row r="50900" customFormat="1" x14ac:dyDescent="0.35"/>
    <row r="50901" customFormat="1" x14ac:dyDescent="0.35"/>
    <row r="50902" customFormat="1" x14ac:dyDescent="0.35"/>
    <row r="50903" customFormat="1" x14ac:dyDescent="0.35"/>
    <row r="50904" customFormat="1" x14ac:dyDescent="0.35"/>
    <row r="50905" customFormat="1" x14ac:dyDescent="0.35"/>
    <row r="50906" customFormat="1" x14ac:dyDescent="0.35"/>
    <row r="50907" customFormat="1" x14ac:dyDescent="0.35"/>
    <row r="50908" customFormat="1" x14ac:dyDescent="0.35"/>
    <row r="50909" customFormat="1" x14ac:dyDescent="0.35"/>
    <row r="50910" customFormat="1" x14ac:dyDescent="0.35"/>
    <row r="50911" customFormat="1" x14ac:dyDescent="0.35"/>
    <row r="50912" customFormat="1" x14ac:dyDescent="0.35"/>
    <row r="50913" customFormat="1" x14ac:dyDescent="0.35"/>
    <row r="50914" customFormat="1" x14ac:dyDescent="0.35"/>
    <row r="50915" customFormat="1" x14ac:dyDescent="0.35"/>
    <row r="50916" customFormat="1" x14ac:dyDescent="0.35"/>
    <row r="50917" customFormat="1" x14ac:dyDescent="0.35"/>
    <row r="50918" customFormat="1" x14ac:dyDescent="0.35"/>
    <row r="50919" customFormat="1" x14ac:dyDescent="0.35"/>
    <row r="50920" customFormat="1" x14ac:dyDescent="0.35"/>
    <row r="50921" customFormat="1" x14ac:dyDescent="0.35"/>
    <row r="50922" customFormat="1" x14ac:dyDescent="0.35"/>
    <row r="50923" customFormat="1" x14ac:dyDescent="0.35"/>
    <row r="50924" customFormat="1" x14ac:dyDescent="0.35"/>
    <row r="50925" customFormat="1" x14ac:dyDescent="0.35"/>
    <row r="50926" customFormat="1" x14ac:dyDescent="0.35"/>
    <row r="50927" customFormat="1" x14ac:dyDescent="0.35"/>
    <row r="50928" customFormat="1" x14ac:dyDescent="0.35"/>
    <row r="50929" customFormat="1" x14ac:dyDescent="0.35"/>
    <row r="50930" customFormat="1" x14ac:dyDescent="0.35"/>
    <row r="50931" customFormat="1" x14ac:dyDescent="0.35"/>
    <row r="50932" customFormat="1" x14ac:dyDescent="0.35"/>
    <row r="50933" customFormat="1" x14ac:dyDescent="0.35"/>
    <row r="50934" customFormat="1" x14ac:dyDescent="0.35"/>
    <row r="50935" customFormat="1" x14ac:dyDescent="0.35"/>
    <row r="50936" customFormat="1" x14ac:dyDescent="0.35"/>
    <row r="50937" customFormat="1" x14ac:dyDescent="0.35"/>
    <row r="50938" customFormat="1" x14ac:dyDescent="0.35"/>
    <row r="50939" customFormat="1" x14ac:dyDescent="0.35"/>
    <row r="50940" customFormat="1" x14ac:dyDescent="0.35"/>
    <row r="50941" customFormat="1" x14ac:dyDescent="0.35"/>
    <row r="50942" customFormat="1" x14ac:dyDescent="0.35"/>
    <row r="50943" customFormat="1" x14ac:dyDescent="0.35"/>
    <row r="50944" customFormat="1" x14ac:dyDescent="0.35"/>
    <row r="50945" customFormat="1" x14ac:dyDescent="0.35"/>
    <row r="50946" customFormat="1" x14ac:dyDescent="0.35"/>
    <row r="50947" customFormat="1" x14ac:dyDescent="0.35"/>
    <row r="50948" customFormat="1" x14ac:dyDescent="0.35"/>
    <row r="50949" customFormat="1" x14ac:dyDescent="0.35"/>
    <row r="50950" customFormat="1" x14ac:dyDescent="0.35"/>
    <row r="50951" customFormat="1" x14ac:dyDescent="0.35"/>
    <row r="50952" customFormat="1" x14ac:dyDescent="0.35"/>
    <row r="50953" customFormat="1" x14ac:dyDescent="0.35"/>
    <row r="50954" customFormat="1" x14ac:dyDescent="0.35"/>
    <row r="50955" customFormat="1" x14ac:dyDescent="0.35"/>
    <row r="50956" customFormat="1" x14ac:dyDescent="0.35"/>
    <row r="50957" customFormat="1" x14ac:dyDescent="0.35"/>
    <row r="50958" customFormat="1" x14ac:dyDescent="0.35"/>
    <row r="50959" customFormat="1" x14ac:dyDescent="0.35"/>
    <row r="50960" customFormat="1" x14ac:dyDescent="0.35"/>
    <row r="50961" customFormat="1" x14ac:dyDescent="0.35"/>
    <row r="50962" customFormat="1" x14ac:dyDescent="0.35"/>
    <row r="50963" customFormat="1" x14ac:dyDescent="0.35"/>
    <row r="50964" customFormat="1" x14ac:dyDescent="0.35"/>
    <row r="50965" customFormat="1" x14ac:dyDescent="0.35"/>
    <row r="50966" customFormat="1" x14ac:dyDescent="0.35"/>
    <row r="50967" customFormat="1" x14ac:dyDescent="0.35"/>
    <row r="50968" customFormat="1" x14ac:dyDescent="0.35"/>
    <row r="50969" customFormat="1" x14ac:dyDescent="0.35"/>
    <row r="50970" customFormat="1" x14ac:dyDescent="0.35"/>
    <row r="50971" customFormat="1" x14ac:dyDescent="0.35"/>
    <row r="50972" customFormat="1" x14ac:dyDescent="0.35"/>
    <row r="50973" customFormat="1" x14ac:dyDescent="0.35"/>
    <row r="50974" customFormat="1" x14ac:dyDescent="0.35"/>
    <row r="50975" customFormat="1" x14ac:dyDescent="0.35"/>
    <row r="50976" customFormat="1" x14ac:dyDescent="0.35"/>
    <row r="50977" customFormat="1" x14ac:dyDescent="0.35"/>
    <row r="50978" customFormat="1" x14ac:dyDescent="0.35"/>
    <row r="50979" customFormat="1" x14ac:dyDescent="0.35"/>
    <row r="50980" customFormat="1" x14ac:dyDescent="0.35"/>
    <row r="50981" customFormat="1" x14ac:dyDescent="0.35"/>
    <row r="50982" customFormat="1" x14ac:dyDescent="0.35"/>
    <row r="50983" customFormat="1" x14ac:dyDescent="0.35"/>
    <row r="50984" customFormat="1" x14ac:dyDescent="0.35"/>
    <row r="50985" customFormat="1" x14ac:dyDescent="0.35"/>
    <row r="50986" customFormat="1" x14ac:dyDescent="0.35"/>
    <row r="50987" customFormat="1" x14ac:dyDescent="0.35"/>
    <row r="50988" customFormat="1" x14ac:dyDescent="0.35"/>
    <row r="50989" customFormat="1" x14ac:dyDescent="0.35"/>
    <row r="50990" customFormat="1" x14ac:dyDescent="0.35"/>
    <row r="50991" customFormat="1" x14ac:dyDescent="0.35"/>
    <row r="50992" customFormat="1" x14ac:dyDescent="0.35"/>
    <row r="50993" customFormat="1" x14ac:dyDescent="0.35"/>
    <row r="50994" customFormat="1" x14ac:dyDescent="0.35"/>
    <row r="50995" customFormat="1" x14ac:dyDescent="0.35"/>
    <row r="50996" customFormat="1" x14ac:dyDescent="0.35"/>
    <row r="50997" customFormat="1" x14ac:dyDescent="0.35"/>
    <row r="50998" customFormat="1" x14ac:dyDescent="0.35"/>
    <row r="50999" customFormat="1" x14ac:dyDescent="0.35"/>
    <row r="51000" customFormat="1" x14ac:dyDescent="0.35"/>
    <row r="51001" customFormat="1" x14ac:dyDescent="0.35"/>
    <row r="51002" customFormat="1" x14ac:dyDescent="0.35"/>
    <row r="51003" customFormat="1" x14ac:dyDescent="0.35"/>
    <row r="51004" customFormat="1" x14ac:dyDescent="0.35"/>
    <row r="51005" customFormat="1" x14ac:dyDescent="0.35"/>
    <row r="51006" customFormat="1" x14ac:dyDescent="0.35"/>
    <row r="51007" customFormat="1" x14ac:dyDescent="0.35"/>
    <row r="51008" customFormat="1" x14ac:dyDescent="0.35"/>
    <row r="51009" customFormat="1" x14ac:dyDescent="0.35"/>
    <row r="51010" customFormat="1" x14ac:dyDescent="0.35"/>
    <row r="51011" customFormat="1" x14ac:dyDescent="0.35"/>
    <row r="51012" customFormat="1" x14ac:dyDescent="0.35"/>
    <row r="51013" customFormat="1" x14ac:dyDescent="0.35"/>
    <row r="51014" customFormat="1" x14ac:dyDescent="0.35"/>
    <row r="51015" customFormat="1" x14ac:dyDescent="0.35"/>
    <row r="51016" customFormat="1" x14ac:dyDescent="0.35"/>
    <row r="51017" customFormat="1" x14ac:dyDescent="0.35"/>
    <row r="51018" customFormat="1" x14ac:dyDescent="0.35"/>
    <row r="51019" customFormat="1" x14ac:dyDescent="0.35"/>
    <row r="51020" customFormat="1" x14ac:dyDescent="0.35"/>
    <row r="51021" customFormat="1" x14ac:dyDescent="0.35"/>
    <row r="51022" customFormat="1" x14ac:dyDescent="0.35"/>
    <row r="51023" customFormat="1" x14ac:dyDescent="0.35"/>
    <row r="51024" customFormat="1" x14ac:dyDescent="0.35"/>
    <row r="51025" customFormat="1" x14ac:dyDescent="0.35"/>
    <row r="51026" customFormat="1" x14ac:dyDescent="0.35"/>
    <row r="51027" customFormat="1" x14ac:dyDescent="0.35"/>
    <row r="51028" customFormat="1" x14ac:dyDescent="0.35"/>
    <row r="51029" customFormat="1" x14ac:dyDescent="0.35"/>
    <row r="51030" customFormat="1" x14ac:dyDescent="0.35"/>
    <row r="51031" customFormat="1" x14ac:dyDescent="0.35"/>
    <row r="51032" customFormat="1" x14ac:dyDescent="0.35"/>
    <row r="51033" customFormat="1" x14ac:dyDescent="0.35"/>
    <row r="51034" customFormat="1" x14ac:dyDescent="0.35"/>
    <row r="51035" customFormat="1" x14ac:dyDescent="0.35"/>
    <row r="51036" customFormat="1" x14ac:dyDescent="0.35"/>
    <row r="51037" customFormat="1" x14ac:dyDescent="0.35"/>
    <row r="51038" customFormat="1" x14ac:dyDescent="0.35"/>
    <row r="51039" customFormat="1" x14ac:dyDescent="0.35"/>
    <row r="51040" customFormat="1" x14ac:dyDescent="0.35"/>
    <row r="51041" customFormat="1" x14ac:dyDescent="0.35"/>
    <row r="51042" customFormat="1" x14ac:dyDescent="0.35"/>
    <row r="51043" customFormat="1" x14ac:dyDescent="0.35"/>
    <row r="51044" customFormat="1" x14ac:dyDescent="0.35"/>
    <row r="51045" customFormat="1" x14ac:dyDescent="0.35"/>
    <row r="51046" customFormat="1" x14ac:dyDescent="0.35"/>
    <row r="51047" customFormat="1" x14ac:dyDescent="0.35"/>
    <row r="51048" customFormat="1" x14ac:dyDescent="0.35"/>
    <row r="51049" customFormat="1" x14ac:dyDescent="0.35"/>
    <row r="51050" customFormat="1" x14ac:dyDescent="0.35"/>
    <row r="51051" customFormat="1" x14ac:dyDescent="0.35"/>
    <row r="51052" customFormat="1" x14ac:dyDescent="0.35"/>
    <row r="51053" customFormat="1" x14ac:dyDescent="0.35"/>
    <row r="51054" customFormat="1" x14ac:dyDescent="0.35"/>
    <row r="51055" customFormat="1" x14ac:dyDescent="0.35"/>
    <row r="51056" customFormat="1" x14ac:dyDescent="0.35"/>
    <row r="51057" customFormat="1" x14ac:dyDescent="0.35"/>
    <row r="51058" customFormat="1" x14ac:dyDescent="0.35"/>
    <row r="51059" customFormat="1" x14ac:dyDescent="0.35"/>
    <row r="51060" customFormat="1" x14ac:dyDescent="0.35"/>
    <row r="51061" customFormat="1" x14ac:dyDescent="0.35"/>
    <row r="51062" customFormat="1" x14ac:dyDescent="0.35"/>
    <row r="51063" customFormat="1" x14ac:dyDescent="0.35"/>
    <row r="51064" customFormat="1" x14ac:dyDescent="0.35"/>
    <row r="51065" customFormat="1" x14ac:dyDescent="0.35"/>
    <row r="51066" customFormat="1" x14ac:dyDescent="0.35"/>
    <row r="51067" customFormat="1" x14ac:dyDescent="0.35"/>
    <row r="51068" customFormat="1" x14ac:dyDescent="0.35"/>
    <row r="51069" customFormat="1" x14ac:dyDescent="0.35"/>
    <row r="51070" customFormat="1" x14ac:dyDescent="0.35"/>
    <row r="51071" customFormat="1" x14ac:dyDescent="0.35"/>
    <row r="51072" customFormat="1" x14ac:dyDescent="0.35"/>
    <row r="51073" customFormat="1" x14ac:dyDescent="0.35"/>
    <row r="51074" customFormat="1" x14ac:dyDescent="0.35"/>
    <row r="51075" customFormat="1" x14ac:dyDescent="0.35"/>
    <row r="51076" customFormat="1" x14ac:dyDescent="0.35"/>
    <row r="51077" customFormat="1" x14ac:dyDescent="0.35"/>
    <row r="51078" customFormat="1" x14ac:dyDescent="0.35"/>
    <row r="51079" customFormat="1" x14ac:dyDescent="0.35"/>
    <row r="51080" customFormat="1" x14ac:dyDescent="0.35"/>
    <row r="51081" customFormat="1" x14ac:dyDescent="0.35"/>
    <row r="51082" customFormat="1" x14ac:dyDescent="0.35"/>
    <row r="51083" customFormat="1" x14ac:dyDescent="0.35"/>
    <row r="51084" customFormat="1" x14ac:dyDescent="0.35"/>
    <row r="51085" customFormat="1" x14ac:dyDescent="0.35"/>
    <row r="51086" customFormat="1" x14ac:dyDescent="0.35"/>
    <row r="51087" customFormat="1" x14ac:dyDescent="0.35"/>
    <row r="51088" customFormat="1" x14ac:dyDescent="0.35"/>
    <row r="51089" customFormat="1" x14ac:dyDescent="0.35"/>
    <row r="51090" customFormat="1" x14ac:dyDescent="0.35"/>
    <row r="51091" customFormat="1" x14ac:dyDescent="0.35"/>
    <row r="51092" customFormat="1" x14ac:dyDescent="0.35"/>
    <row r="51093" customFormat="1" x14ac:dyDescent="0.35"/>
    <row r="51094" customFormat="1" x14ac:dyDescent="0.35"/>
    <row r="51095" customFormat="1" x14ac:dyDescent="0.35"/>
    <row r="51096" customFormat="1" x14ac:dyDescent="0.35"/>
    <row r="51097" customFormat="1" x14ac:dyDescent="0.35"/>
    <row r="51098" customFormat="1" x14ac:dyDescent="0.35"/>
    <row r="51099" customFormat="1" x14ac:dyDescent="0.35"/>
    <row r="51100" customFormat="1" x14ac:dyDescent="0.35"/>
    <row r="51101" customFormat="1" x14ac:dyDescent="0.35"/>
    <row r="51102" customFormat="1" x14ac:dyDescent="0.35"/>
    <row r="51103" customFormat="1" x14ac:dyDescent="0.35"/>
    <row r="51104" customFormat="1" x14ac:dyDescent="0.35"/>
    <row r="51105" customFormat="1" x14ac:dyDescent="0.35"/>
    <row r="51106" customFormat="1" x14ac:dyDescent="0.35"/>
    <row r="51107" customFormat="1" x14ac:dyDescent="0.35"/>
    <row r="51108" customFormat="1" x14ac:dyDescent="0.35"/>
    <row r="51109" customFormat="1" x14ac:dyDescent="0.35"/>
    <row r="51110" customFormat="1" x14ac:dyDescent="0.35"/>
    <row r="51111" customFormat="1" x14ac:dyDescent="0.35"/>
    <row r="51112" customFormat="1" x14ac:dyDescent="0.35"/>
    <row r="51113" customFormat="1" x14ac:dyDescent="0.35"/>
    <row r="51114" customFormat="1" x14ac:dyDescent="0.35"/>
    <row r="51115" customFormat="1" x14ac:dyDescent="0.35"/>
    <row r="51116" customFormat="1" x14ac:dyDescent="0.35"/>
    <row r="51117" customFormat="1" x14ac:dyDescent="0.35"/>
    <row r="51118" customFormat="1" x14ac:dyDescent="0.35"/>
    <row r="51119" customFormat="1" x14ac:dyDescent="0.35"/>
    <row r="51120" customFormat="1" x14ac:dyDescent="0.35"/>
    <row r="51121" customFormat="1" x14ac:dyDescent="0.35"/>
    <row r="51122" customFormat="1" x14ac:dyDescent="0.35"/>
    <row r="51123" customFormat="1" x14ac:dyDescent="0.35"/>
    <row r="51124" customFormat="1" x14ac:dyDescent="0.35"/>
    <row r="51125" customFormat="1" x14ac:dyDescent="0.35"/>
    <row r="51126" customFormat="1" x14ac:dyDescent="0.35"/>
    <row r="51127" customFormat="1" x14ac:dyDescent="0.35"/>
    <row r="51128" customFormat="1" x14ac:dyDescent="0.35"/>
    <row r="51129" customFormat="1" x14ac:dyDescent="0.35"/>
    <row r="51130" customFormat="1" x14ac:dyDescent="0.35"/>
    <row r="51131" customFormat="1" x14ac:dyDescent="0.35"/>
    <row r="51132" customFormat="1" x14ac:dyDescent="0.35"/>
    <row r="51133" customFormat="1" x14ac:dyDescent="0.35"/>
    <row r="51134" customFormat="1" x14ac:dyDescent="0.35"/>
    <row r="51135" customFormat="1" x14ac:dyDescent="0.35"/>
    <row r="51136" customFormat="1" x14ac:dyDescent="0.35"/>
    <row r="51137" customFormat="1" x14ac:dyDescent="0.35"/>
    <row r="51138" customFormat="1" x14ac:dyDescent="0.35"/>
    <row r="51139" customFormat="1" x14ac:dyDescent="0.35"/>
    <row r="51140" customFormat="1" x14ac:dyDescent="0.35"/>
    <row r="51141" customFormat="1" x14ac:dyDescent="0.35"/>
    <row r="51142" customFormat="1" x14ac:dyDescent="0.35"/>
    <row r="51143" customFormat="1" x14ac:dyDescent="0.35"/>
    <row r="51144" customFormat="1" x14ac:dyDescent="0.35"/>
    <row r="51145" customFormat="1" x14ac:dyDescent="0.35"/>
    <row r="51146" customFormat="1" x14ac:dyDescent="0.35"/>
    <row r="51147" customFormat="1" x14ac:dyDescent="0.35"/>
    <row r="51148" customFormat="1" x14ac:dyDescent="0.35"/>
    <row r="51149" customFormat="1" x14ac:dyDescent="0.35"/>
    <row r="51150" customFormat="1" x14ac:dyDescent="0.35"/>
    <row r="51151" customFormat="1" x14ac:dyDescent="0.35"/>
    <row r="51152" customFormat="1" x14ac:dyDescent="0.35"/>
    <row r="51153" customFormat="1" x14ac:dyDescent="0.35"/>
    <row r="51154" customFormat="1" x14ac:dyDescent="0.35"/>
    <row r="51155" customFormat="1" x14ac:dyDescent="0.35"/>
    <row r="51156" customFormat="1" x14ac:dyDescent="0.35"/>
    <row r="51157" customFormat="1" x14ac:dyDescent="0.35"/>
    <row r="51158" customFormat="1" x14ac:dyDescent="0.35"/>
    <row r="51159" customFormat="1" x14ac:dyDescent="0.35"/>
    <row r="51160" customFormat="1" x14ac:dyDescent="0.35"/>
    <row r="51161" customFormat="1" x14ac:dyDescent="0.35"/>
    <row r="51162" customFormat="1" x14ac:dyDescent="0.35"/>
    <row r="51163" customFormat="1" x14ac:dyDescent="0.35"/>
    <row r="51164" customFormat="1" x14ac:dyDescent="0.35"/>
    <row r="51165" customFormat="1" x14ac:dyDescent="0.35"/>
    <row r="51166" customFormat="1" x14ac:dyDescent="0.35"/>
    <row r="51167" customFormat="1" x14ac:dyDescent="0.35"/>
    <row r="51168" customFormat="1" x14ac:dyDescent="0.35"/>
    <row r="51169" customFormat="1" x14ac:dyDescent="0.35"/>
    <row r="51170" customFormat="1" x14ac:dyDescent="0.35"/>
    <row r="51171" customFormat="1" x14ac:dyDescent="0.35"/>
    <row r="51172" customFormat="1" x14ac:dyDescent="0.35"/>
    <row r="51173" customFormat="1" x14ac:dyDescent="0.35"/>
    <row r="51174" customFormat="1" x14ac:dyDescent="0.35"/>
    <row r="51175" customFormat="1" x14ac:dyDescent="0.35"/>
    <row r="51176" customFormat="1" x14ac:dyDescent="0.35"/>
    <row r="51177" customFormat="1" x14ac:dyDescent="0.35"/>
    <row r="51178" customFormat="1" x14ac:dyDescent="0.35"/>
    <row r="51179" customFormat="1" x14ac:dyDescent="0.35"/>
    <row r="51180" customFormat="1" x14ac:dyDescent="0.35"/>
    <row r="51181" customFormat="1" x14ac:dyDescent="0.35"/>
    <row r="51182" customFormat="1" x14ac:dyDescent="0.35"/>
    <row r="51183" customFormat="1" x14ac:dyDescent="0.35"/>
    <row r="51184" customFormat="1" x14ac:dyDescent="0.35"/>
    <row r="51185" customFormat="1" x14ac:dyDescent="0.35"/>
    <row r="51186" customFormat="1" x14ac:dyDescent="0.35"/>
    <row r="51187" customFormat="1" x14ac:dyDescent="0.35"/>
    <row r="51188" customFormat="1" x14ac:dyDescent="0.35"/>
    <row r="51189" customFormat="1" x14ac:dyDescent="0.35"/>
    <row r="51190" customFormat="1" x14ac:dyDescent="0.35"/>
    <row r="51191" customFormat="1" x14ac:dyDescent="0.35"/>
    <row r="51192" customFormat="1" x14ac:dyDescent="0.35"/>
    <row r="51193" customFormat="1" x14ac:dyDescent="0.35"/>
    <row r="51194" customFormat="1" x14ac:dyDescent="0.35"/>
    <row r="51195" customFormat="1" x14ac:dyDescent="0.35"/>
    <row r="51196" customFormat="1" x14ac:dyDescent="0.35"/>
    <row r="51197" customFormat="1" x14ac:dyDescent="0.35"/>
    <row r="51198" customFormat="1" x14ac:dyDescent="0.35"/>
    <row r="51199" customFormat="1" x14ac:dyDescent="0.35"/>
    <row r="51200" customFormat="1" x14ac:dyDescent="0.35"/>
    <row r="51201" customFormat="1" x14ac:dyDescent="0.35"/>
    <row r="51202" customFormat="1" x14ac:dyDescent="0.35"/>
    <row r="51203" customFormat="1" x14ac:dyDescent="0.35"/>
    <row r="51204" customFormat="1" x14ac:dyDescent="0.35"/>
    <row r="51205" customFormat="1" x14ac:dyDescent="0.35"/>
    <row r="51206" customFormat="1" x14ac:dyDescent="0.35"/>
    <row r="51207" customFormat="1" x14ac:dyDescent="0.35"/>
    <row r="51208" customFormat="1" x14ac:dyDescent="0.35"/>
    <row r="51209" customFormat="1" x14ac:dyDescent="0.35"/>
    <row r="51210" customFormat="1" x14ac:dyDescent="0.35"/>
    <row r="51211" customFormat="1" x14ac:dyDescent="0.35"/>
    <row r="51212" customFormat="1" x14ac:dyDescent="0.35"/>
    <row r="51213" customFormat="1" x14ac:dyDescent="0.35"/>
    <row r="51214" customFormat="1" x14ac:dyDescent="0.35"/>
    <row r="51215" customFormat="1" x14ac:dyDescent="0.35"/>
    <row r="51216" customFormat="1" x14ac:dyDescent="0.35"/>
    <row r="51217" customFormat="1" x14ac:dyDescent="0.35"/>
    <row r="51218" customFormat="1" x14ac:dyDescent="0.35"/>
    <row r="51219" customFormat="1" x14ac:dyDescent="0.35"/>
    <row r="51220" customFormat="1" x14ac:dyDescent="0.35"/>
    <row r="51221" customFormat="1" x14ac:dyDescent="0.35"/>
    <row r="51222" customFormat="1" x14ac:dyDescent="0.35"/>
    <row r="51223" customFormat="1" x14ac:dyDescent="0.35"/>
    <row r="51224" customFormat="1" x14ac:dyDescent="0.35"/>
    <row r="51225" customFormat="1" x14ac:dyDescent="0.35"/>
    <row r="51226" customFormat="1" x14ac:dyDescent="0.35"/>
    <row r="51227" customFormat="1" x14ac:dyDescent="0.35"/>
    <row r="51228" customFormat="1" x14ac:dyDescent="0.35"/>
    <row r="51229" customFormat="1" x14ac:dyDescent="0.35"/>
    <row r="51230" customFormat="1" x14ac:dyDescent="0.35"/>
    <row r="51231" customFormat="1" x14ac:dyDescent="0.35"/>
    <row r="51232" customFormat="1" x14ac:dyDescent="0.35"/>
    <row r="51233" customFormat="1" x14ac:dyDescent="0.35"/>
    <row r="51234" customFormat="1" x14ac:dyDescent="0.35"/>
    <row r="51235" customFormat="1" x14ac:dyDescent="0.35"/>
    <row r="51236" customFormat="1" x14ac:dyDescent="0.35"/>
    <row r="51237" customFormat="1" x14ac:dyDescent="0.35"/>
    <row r="51238" customFormat="1" x14ac:dyDescent="0.35"/>
    <row r="51239" customFormat="1" x14ac:dyDescent="0.35"/>
    <row r="51240" customFormat="1" x14ac:dyDescent="0.35"/>
    <row r="51241" customFormat="1" x14ac:dyDescent="0.35"/>
    <row r="51242" customFormat="1" x14ac:dyDescent="0.35"/>
    <row r="51243" customFormat="1" x14ac:dyDescent="0.35"/>
    <row r="51244" customFormat="1" x14ac:dyDescent="0.35"/>
    <row r="51245" customFormat="1" x14ac:dyDescent="0.35"/>
    <row r="51246" customFormat="1" x14ac:dyDescent="0.35"/>
    <row r="51247" customFormat="1" x14ac:dyDescent="0.35"/>
    <row r="51248" customFormat="1" x14ac:dyDescent="0.35"/>
    <row r="51249" customFormat="1" x14ac:dyDescent="0.35"/>
    <row r="51250" customFormat="1" x14ac:dyDescent="0.35"/>
    <row r="51251" customFormat="1" x14ac:dyDescent="0.35"/>
    <row r="51252" customFormat="1" x14ac:dyDescent="0.35"/>
    <row r="51253" customFormat="1" x14ac:dyDescent="0.35"/>
    <row r="51254" customFormat="1" x14ac:dyDescent="0.35"/>
    <row r="51255" customFormat="1" x14ac:dyDescent="0.35"/>
    <row r="51256" customFormat="1" x14ac:dyDescent="0.35"/>
    <row r="51257" customFormat="1" x14ac:dyDescent="0.35"/>
    <row r="51258" customFormat="1" x14ac:dyDescent="0.35"/>
    <row r="51259" customFormat="1" x14ac:dyDescent="0.35"/>
    <row r="51260" customFormat="1" x14ac:dyDescent="0.35"/>
    <row r="51261" customFormat="1" x14ac:dyDescent="0.35"/>
    <row r="51262" customFormat="1" x14ac:dyDescent="0.35"/>
    <row r="51263" customFormat="1" x14ac:dyDescent="0.35"/>
    <row r="51264" customFormat="1" x14ac:dyDescent="0.35"/>
    <row r="51265" customFormat="1" x14ac:dyDescent="0.35"/>
    <row r="51266" customFormat="1" x14ac:dyDescent="0.35"/>
    <row r="51267" customFormat="1" x14ac:dyDescent="0.35"/>
    <row r="51268" customFormat="1" x14ac:dyDescent="0.35"/>
    <row r="51269" customFormat="1" x14ac:dyDescent="0.35"/>
    <row r="51270" customFormat="1" x14ac:dyDescent="0.35"/>
    <row r="51271" customFormat="1" x14ac:dyDescent="0.35"/>
    <row r="51272" customFormat="1" x14ac:dyDescent="0.35"/>
    <row r="51273" customFormat="1" x14ac:dyDescent="0.35"/>
    <row r="51274" customFormat="1" x14ac:dyDescent="0.35"/>
    <row r="51275" customFormat="1" x14ac:dyDescent="0.35"/>
    <row r="51276" customFormat="1" x14ac:dyDescent="0.35"/>
    <row r="51277" customFormat="1" x14ac:dyDescent="0.35"/>
    <row r="51278" customFormat="1" x14ac:dyDescent="0.35"/>
    <row r="51279" customFormat="1" x14ac:dyDescent="0.35"/>
    <row r="51280" customFormat="1" x14ac:dyDescent="0.35"/>
    <row r="51281" customFormat="1" x14ac:dyDescent="0.35"/>
    <row r="51282" customFormat="1" x14ac:dyDescent="0.35"/>
    <row r="51283" customFormat="1" x14ac:dyDescent="0.35"/>
    <row r="51284" customFormat="1" x14ac:dyDescent="0.35"/>
    <row r="51285" customFormat="1" x14ac:dyDescent="0.35"/>
    <row r="51286" customFormat="1" x14ac:dyDescent="0.35"/>
    <row r="51287" customFormat="1" x14ac:dyDescent="0.35"/>
    <row r="51288" customFormat="1" x14ac:dyDescent="0.35"/>
    <row r="51289" customFormat="1" x14ac:dyDescent="0.35"/>
    <row r="51290" customFormat="1" x14ac:dyDescent="0.35"/>
    <row r="51291" customFormat="1" x14ac:dyDescent="0.35"/>
    <row r="51292" customFormat="1" x14ac:dyDescent="0.35"/>
    <row r="51293" customFormat="1" x14ac:dyDescent="0.35"/>
    <row r="51294" customFormat="1" x14ac:dyDescent="0.35"/>
    <row r="51295" customFormat="1" x14ac:dyDescent="0.35"/>
    <row r="51296" customFormat="1" x14ac:dyDescent="0.35"/>
    <row r="51297" customFormat="1" x14ac:dyDescent="0.35"/>
    <row r="51298" customFormat="1" x14ac:dyDescent="0.35"/>
    <row r="51299" customFormat="1" x14ac:dyDescent="0.35"/>
    <row r="51300" customFormat="1" x14ac:dyDescent="0.35"/>
    <row r="51301" customFormat="1" x14ac:dyDescent="0.35"/>
    <row r="51302" customFormat="1" x14ac:dyDescent="0.35"/>
    <row r="51303" customFormat="1" x14ac:dyDescent="0.35"/>
    <row r="51304" customFormat="1" x14ac:dyDescent="0.35"/>
    <row r="51305" customFormat="1" x14ac:dyDescent="0.35"/>
    <row r="51306" customFormat="1" x14ac:dyDescent="0.35"/>
    <row r="51307" customFormat="1" x14ac:dyDescent="0.35"/>
    <row r="51308" customFormat="1" x14ac:dyDescent="0.35"/>
    <row r="51309" customFormat="1" x14ac:dyDescent="0.35"/>
    <row r="51310" customFormat="1" x14ac:dyDescent="0.35"/>
    <row r="51311" customFormat="1" x14ac:dyDescent="0.35"/>
    <row r="51312" customFormat="1" x14ac:dyDescent="0.35"/>
    <row r="51313" customFormat="1" x14ac:dyDescent="0.35"/>
    <row r="51314" customFormat="1" x14ac:dyDescent="0.35"/>
    <row r="51315" customFormat="1" x14ac:dyDescent="0.35"/>
    <row r="51316" customFormat="1" x14ac:dyDescent="0.35"/>
    <row r="51317" customFormat="1" x14ac:dyDescent="0.35"/>
    <row r="51318" customFormat="1" x14ac:dyDescent="0.35"/>
    <row r="51319" customFormat="1" x14ac:dyDescent="0.35"/>
    <row r="51320" customFormat="1" x14ac:dyDescent="0.35"/>
    <row r="51321" customFormat="1" x14ac:dyDescent="0.35"/>
    <row r="51322" customFormat="1" x14ac:dyDescent="0.35"/>
    <row r="51323" customFormat="1" x14ac:dyDescent="0.35"/>
    <row r="51324" customFormat="1" x14ac:dyDescent="0.35"/>
    <row r="51325" customFormat="1" x14ac:dyDescent="0.35"/>
    <row r="51326" customFormat="1" x14ac:dyDescent="0.35"/>
    <row r="51327" customFormat="1" x14ac:dyDescent="0.35"/>
    <row r="51328" customFormat="1" x14ac:dyDescent="0.35"/>
    <row r="51329" customFormat="1" x14ac:dyDescent="0.35"/>
    <row r="51330" customFormat="1" x14ac:dyDescent="0.35"/>
    <row r="51331" customFormat="1" x14ac:dyDescent="0.35"/>
    <row r="51332" customFormat="1" x14ac:dyDescent="0.35"/>
    <row r="51333" customFormat="1" x14ac:dyDescent="0.35"/>
    <row r="51334" customFormat="1" x14ac:dyDescent="0.35"/>
    <row r="51335" customFormat="1" x14ac:dyDescent="0.35"/>
    <row r="51336" customFormat="1" x14ac:dyDescent="0.35"/>
    <row r="51337" customFormat="1" x14ac:dyDescent="0.35"/>
    <row r="51338" customFormat="1" x14ac:dyDescent="0.35"/>
    <row r="51339" customFormat="1" x14ac:dyDescent="0.35"/>
    <row r="51340" customFormat="1" x14ac:dyDescent="0.35"/>
    <row r="51341" customFormat="1" x14ac:dyDescent="0.35"/>
    <row r="51342" customFormat="1" x14ac:dyDescent="0.35"/>
    <row r="51343" customFormat="1" x14ac:dyDescent="0.35"/>
    <row r="51344" customFormat="1" x14ac:dyDescent="0.35"/>
    <row r="51345" customFormat="1" x14ac:dyDescent="0.35"/>
    <row r="51346" customFormat="1" x14ac:dyDescent="0.35"/>
    <row r="51347" customFormat="1" x14ac:dyDescent="0.35"/>
    <row r="51348" customFormat="1" x14ac:dyDescent="0.35"/>
    <row r="51349" customFormat="1" x14ac:dyDescent="0.35"/>
    <row r="51350" customFormat="1" x14ac:dyDescent="0.35"/>
    <row r="51351" customFormat="1" x14ac:dyDescent="0.35"/>
    <row r="51352" customFormat="1" x14ac:dyDescent="0.35"/>
    <row r="51353" customFormat="1" x14ac:dyDescent="0.35"/>
    <row r="51354" customFormat="1" x14ac:dyDescent="0.35"/>
    <row r="51355" customFormat="1" x14ac:dyDescent="0.35"/>
    <row r="51356" customFormat="1" x14ac:dyDescent="0.35"/>
    <row r="51357" customFormat="1" x14ac:dyDescent="0.35"/>
    <row r="51358" customFormat="1" x14ac:dyDescent="0.35"/>
    <row r="51359" customFormat="1" x14ac:dyDescent="0.35"/>
    <row r="51360" customFormat="1" x14ac:dyDescent="0.35"/>
    <row r="51361" customFormat="1" x14ac:dyDescent="0.35"/>
    <row r="51362" customFormat="1" x14ac:dyDescent="0.35"/>
    <row r="51363" customFormat="1" x14ac:dyDescent="0.35"/>
    <row r="51364" customFormat="1" x14ac:dyDescent="0.35"/>
    <row r="51365" customFormat="1" x14ac:dyDescent="0.35"/>
    <row r="51366" customFormat="1" x14ac:dyDescent="0.35"/>
    <row r="51367" customFormat="1" x14ac:dyDescent="0.35"/>
    <row r="51368" customFormat="1" x14ac:dyDescent="0.35"/>
    <row r="51369" customFormat="1" x14ac:dyDescent="0.35"/>
    <row r="51370" customFormat="1" x14ac:dyDescent="0.35"/>
    <row r="51371" customFormat="1" x14ac:dyDescent="0.35"/>
    <row r="51372" customFormat="1" x14ac:dyDescent="0.35"/>
    <row r="51373" customFormat="1" x14ac:dyDescent="0.35"/>
    <row r="51374" customFormat="1" x14ac:dyDescent="0.35"/>
    <row r="51375" customFormat="1" x14ac:dyDescent="0.35"/>
    <row r="51376" customFormat="1" x14ac:dyDescent="0.35"/>
    <row r="51377" customFormat="1" x14ac:dyDescent="0.35"/>
    <row r="51378" customFormat="1" x14ac:dyDescent="0.35"/>
    <row r="51379" customFormat="1" x14ac:dyDescent="0.35"/>
    <row r="51380" customFormat="1" x14ac:dyDescent="0.35"/>
    <row r="51381" customFormat="1" x14ac:dyDescent="0.35"/>
    <row r="51382" customFormat="1" x14ac:dyDescent="0.35"/>
    <row r="51383" customFormat="1" x14ac:dyDescent="0.35"/>
    <row r="51384" customFormat="1" x14ac:dyDescent="0.35"/>
    <row r="51385" customFormat="1" x14ac:dyDescent="0.35"/>
    <row r="51386" customFormat="1" x14ac:dyDescent="0.35"/>
    <row r="51387" customFormat="1" x14ac:dyDescent="0.35"/>
    <row r="51388" customFormat="1" x14ac:dyDescent="0.35"/>
    <row r="51389" customFormat="1" x14ac:dyDescent="0.35"/>
    <row r="51390" customFormat="1" x14ac:dyDescent="0.35"/>
    <row r="51391" customFormat="1" x14ac:dyDescent="0.35"/>
    <row r="51392" customFormat="1" x14ac:dyDescent="0.35"/>
    <row r="51393" customFormat="1" x14ac:dyDescent="0.35"/>
    <row r="51394" customFormat="1" x14ac:dyDescent="0.35"/>
    <row r="51395" customFormat="1" x14ac:dyDescent="0.35"/>
    <row r="51396" customFormat="1" x14ac:dyDescent="0.35"/>
    <row r="51397" customFormat="1" x14ac:dyDescent="0.35"/>
    <row r="51398" customFormat="1" x14ac:dyDescent="0.35"/>
    <row r="51399" customFormat="1" x14ac:dyDescent="0.35"/>
    <row r="51400" customFormat="1" x14ac:dyDescent="0.35"/>
    <row r="51401" customFormat="1" x14ac:dyDescent="0.35"/>
    <row r="51402" customFormat="1" x14ac:dyDescent="0.35"/>
    <row r="51403" customFormat="1" x14ac:dyDescent="0.35"/>
    <row r="51404" customFormat="1" x14ac:dyDescent="0.35"/>
    <row r="51405" customFormat="1" x14ac:dyDescent="0.35"/>
    <row r="51406" customFormat="1" x14ac:dyDescent="0.35"/>
    <row r="51407" customFormat="1" x14ac:dyDescent="0.35"/>
    <row r="51408" customFormat="1" x14ac:dyDescent="0.35"/>
    <row r="51409" customFormat="1" x14ac:dyDescent="0.35"/>
    <row r="51410" customFormat="1" x14ac:dyDescent="0.35"/>
    <row r="51411" customFormat="1" x14ac:dyDescent="0.35"/>
    <row r="51412" customFormat="1" x14ac:dyDescent="0.35"/>
    <row r="51413" customFormat="1" x14ac:dyDescent="0.35"/>
    <row r="51414" customFormat="1" x14ac:dyDescent="0.35"/>
    <row r="51415" customFormat="1" x14ac:dyDescent="0.35"/>
    <row r="51416" customFormat="1" x14ac:dyDescent="0.35"/>
    <row r="51417" customFormat="1" x14ac:dyDescent="0.35"/>
    <row r="51418" customFormat="1" x14ac:dyDescent="0.35"/>
    <row r="51419" customFormat="1" x14ac:dyDescent="0.35"/>
    <row r="51420" customFormat="1" x14ac:dyDescent="0.35"/>
    <row r="51421" customFormat="1" x14ac:dyDescent="0.35"/>
    <row r="51422" customFormat="1" x14ac:dyDescent="0.35"/>
    <row r="51423" customFormat="1" x14ac:dyDescent="0.35"/>
    <row r="51424" customFormat="1" x14ac:dyDescent="0.35"/>
    <row r="51425" customFormat="1" x14ac:dyDescent="0.35"/>
    <row r="51426" customFormat="1" x14ac:dyDescent="0.35"/>
    <row r="51427" customFormat="1" x14ac:dyDescent="0.35"/>
    <row r="51428" customFormat="1" x14ac:dyDescent="0.35"/>
    <row r="51429" customFormat="1" x14ac:dyDescent="0.35"/>
    <row r="51430" customFormat="1" x14ac:dyDescent="0.35"/>
    <row r="51431" customFormat="1" x14ac:dyDescent="0.35"/>
    <row r="51432" customFormat="1" x14ac:dyDescent="0.35"/>
    <row r="51433" customFormat="1" x14ac:dyDescent="0.35"/>
    <row r="51434" customFormat="1" x14ac:dyDescent="0.35"/>
    <row r="51435" customFormat="1" x14ac:dyDescent="0.35"/>
    <row r="51436" customFormat="1" x14ac:dyDescent="0.35"/>
    <row r="51437" customFormat="1" x14ac:dyDescent="0.35"/>
    <row r="51438" customFormat="1" x14ac:dyDescent="0.35"/>
    <row r="51439" customFormat="1" x14ac:dyDescent="0.35"/>
    <row r="51440" customFormat="1" x14ac:dyDescent="0.35"/>
    <row r="51441" customFormat="1" x14ac:dyDescent="0.35"/>
    <row r="51442" customFormat="1" x14ac:dyDescent="0.35"/>
    <row r="51443" customFormat="1" x14ac:dyDescent="0.35"/>
    <row r="51444" customFormat="1" x14ac:dyDescent="0.35"/>
    <row r="51445" customFormat="1" x14ac:dyDescent="0.35"/>
    <row r="51446" customFormat="1" x14ac:dyDescent="0.35"/>
    <row r="51447" customFormat="1" x14ac:dyDescent="0.35"/>
    <row r="51448" customFormat="1" x14ac:dyDescent="0.35"/>
    <row r="51449" customFormat="1" x14ac:dyDescent="0.35"/>
    <row r="51450" customFormat="1" x14ac:dyDescent="0.35"/>
    <row r="51451" customFormat="1" x14ac:dyDescent="0.35"/>
    <row r="51452" customFormat="1" x14ac:dyDescent="0.35"/>
    <row r="51453" customFormat="1" x14ac:dyDescent="0.35"/>
    <row r="51454" customFormat="1" x14ac:dyDescent="0.35"/>
    <row r="51455" customFormat="1" x14ac:dyDescent="0.35"/>
    <row r="51456" customFormat="1" x14ac:dyDescent="0.35"/>
    <row r="51457" customFormat="1" x14ac:dyDescent="0.35"/>
    <row r="51458" customFormat="1" x14ac:dyDescent="0.35"/>
    <row r="51459" customFormat="1" x14ac:dyDescent="0.35"/>
    <row r="51460" customFormat="1" x14ac:dyDescent="0.35"/>
    <row r="51461" customFormat="1" x14ac:dyDescent="0.35"/>
    <row r="51462" customFormat="1" x14ac:dyDescent="0.35"/>
    <row r="51463" customFormat="1" x14ac:dyDescent="0.35"/>
    <row r="51464" customFormat="1" x14ac:dyDescent="0.35"/>
    <row r="51465" customFormat="1" x14ac:dyDescent="0.35"/>
    <row r="51466" customFormat="1" x14ac:dyDescent="0.35"/>
    <row r="51467" customFormat="1" x14ac:dyDescent="0.35"/>
    <row r="51468" customFormat="1" x14ac:dyDescent="0.35"/>
    <row r="51469" customFormat="1" x14ac:dyDescent="0.35"/>
    <row r="51470" customFormat="1" x14ac:dyDescent="0.35"/>
    <row r="51471" customFormat="1" x14ac:dyDescent="0.35"/>
    <row r="51472" customFormat="1" x14ac:dyDescent="0.35"/>
    <row r="51473" customFormat="1" x14ac:dyDescent="0.35"/>
    <row r="51474" customFormat="1" x14ac:dyDescent="0.35"/>
    <row r="51475" customFormat="1" x14ac:dyDescent="0.35"/>
    <row r="51476" customFormat="1" x14ac:dyDescent="0.35"/>
    <row r="51477" customFormat="1" x14ac:dyDescent="0.35"/>
    <row r="51478" customFormat="1" x14ac:dyDescent="0.35"/>
    <row r="51479" customFormat="1" x14ac:dyDescent="0.35"/>
    <row r="51480" customFormat="1" x14ac:dyDescent="0.35"/>
    <row r="51481" customFormat="1" x14ac:dyDescent="0.35"/>
    <row r="51482" customFormat="1" x14ac:dyDescent="0.35"/>
    <row r="51483" customFormat="1" x14ac:dyDescent="0.35"/>
    <row r="51484" customFormat="1" x14ac:dyDescent="0.35"/>
    <row r="51485" customFormat="1" x14ac:dyDescent="0.35"/>
    <row r="51486" customFormat="1" x14ac:dyDescent="0.35"/>
    <row r="51487" customFormat="1" x14ac:dyDescent="0.35"/>
    <row r="51488" customFormat="1" x14ac:dyDescent="0.35"/>
    <row r="51489" customFormat="1" x14ac:dyDescent="0.35"/>
    <row r="51490" customFormat="1" x14ac:dyDescent="0.35"/>
    <row r="51491" customFormat="1" x14ac:dyDescent="0.35"/>
    <row r="51492" customFormat="1" x14ac:dyDescent="0.35"/>
    <row r="51493" customFormat="1" x14ac:dyDescent="0.35"/>
    <row r="51494" customFormat="1" x14ac:dyDescent="0.35"/>
    <row r="51495" customFormat="1" x14ac:dyDescent="0.35"/>
    <row r="51496" customFormat="1" x14ac:dyDescent="0.35"/>
    <row r="51497" customFormat="1" x14ac:dyDescent="0.35"/>
    <row r="51498" customFormat="1" x14ac:dyDescent="0.35"/>
    <row r="51499" customFormat="1" x14ac:dyDescent="0.35"/>
    <row r="51500" customFormat="1" x14ac:dyDescent="0.35"/>
    <row r="51501" customFormat="1" x14ac:dyDescent="0.35"/>
    <row r="51502" customFormat="1" x14ac:dyDescent="0.35"/>
    <row r="51503" customFormat="1" x14ac:dyDescent="0.35"/>
    <row r="51504" customFormat="1" x14ac:dyDescent="0.35"/>
    <row r="51505" customFormat="1" x14ac:dyDescent="0.35"/>
    <row r="51506" customFormat="1" x14ac:dyDescent="0.35"/>
    <row r="51507" customFormat="1" x14ac:dyDescent="0.35"/>
    <row r="51508" customFormat="1" x14ac:dyDescent="0.35"/>
    <row r="51509" customFormat="1" x14ac:dyDescent="0.35"/>
    <row r="51510" customFormat="1" x14ac:dyDescent="0.35"/>
    <row r="51511" customFormat="1" x14ac:dyDescent="0.35"/>
    <row r="51512" customFormat="1" x14ac:dyDescent="0.35"/>
    <row r="51513" customFormat="1" x14ac:dyDescent="0.35"/>
    <row r="51514" customFormat="1" x14ac:dyDescent="0.35"/>
    <row r="51515" customFormat="1" x14ac:dyDescent="0.35"/>
    <row r="51516" customFormat="1" x14ac:dyDescent="0.35"/>
    <row r="51517" customFormat="1" x14ac:dyDescent="0.35"/>
    <row r="51518" customFormat="1" x14ac:dyDescent="0.35"/>
    <row r="51519" customFormat="1" x14ac:dyDescent="0.35"/>
    <row r="51520" customFormat="1" x14ac:dyDescent="0.35"/>
    <row r="51521" customFormat="1" x14ac:dyDescent="0.35"/>
    <row r="51522" customFormat="1" x14ac:dyDescent="0.35"/>
    <row r="51523" customFormat="1" x14ac:dyDescent="0.35"/>
    <row r="51524" customFormat="1" x14ac:dyDescent="0.35"/>
    <row r="51525" customFormat="1" x14ac:dyDescent="0.35"/>
    <row r="51526" customFormat="1" x14ac:dyDescent="0.35"/>
    <row r="51527" customFormat="1" x14ac:dyDescent="0.35"/>
    <row r="51528" customFormat="1" x14ac:dyDescent="0.35"/>
    <row r="51529" customFormat="1" x14ac:dyDescent="0.35"/>
    <row r="51530" customFormat="1" x14ac:dyDescent="0.35"/>
    <row r="51531" customFormat="1" x14ac:dyDescent="0.35"/>
    <row r="51532" customFormat="1" x14ac:dyDescent="0.35"/>
    <row r="51533" customFormat="1" x14ac:dyDescent="0.35"/>
    <row r="51534" customFormat="1" x14ac:dyDescent="0.35"/>
    <row r="51535" customFormat="1" x14ac:dyDescent="0.35"/>
    <row r="51536" customFormat="1" x14ac:dyDescent="0.35"/>
    <row r="51537" customFormat="1" x14ac:dyDescent="0.35"/>
    <row r="51538" customFormat="1" x14ac:dyDescent="0.35"/>
    <row r="51539" customFormat="1" x14ac:dyDescent="0.35"/>
    <row r="51540" customFormat="1" x14ac:dyDescent="0.35"/>
    <row r="51541" customFormat="1" x14ac:dyDescent="0.35"/>
    <row r="51542" customFormat="1" x14ac:dyDescent="0.35"/>
    <row r="51543" customFormat="1" x14ac:dyDescent="0.35"/>
    <row r="51544" customFormat="1" x14ac:dyDescent="0.35"/>
    <row r="51545" customFormat="1" x14ac:dyDescent="0.35"/>
    <row r="51546" customFormat="1" x14ac:dyDescent="0.35"/>
    <row r="51547" customFormat="1" x14ac:dyDescent="0.35"/>
    <row r="51548" customFormat="1" x14ac:dyDescent="0.35"/>
    <row r="51549" customFormat="1" x14ac:dyDescent="0.35"/>
    <row r="51550" customFormat="1" x14ac:dyDescent="0.35"/>
    <row r="51551" customFormat="1" x14ac:dyDescent="0.35"/>
    <row r="51552" customFormat="1" x14ac:dyDescent="0.35"/>
    <row r="51553" customFormat="1" x14ac:dyDescent="0.35"/>
    <row r="51554" customFormat="1" x14ac:dyDescent="0.35"/>
    <row r="51555" customFormat="1" x14ac:dyDescent="0.35"/>
    <row r="51556" customFormat="1" x14ac:dyDescent="0.35"/>
    <row r="51557" customFormat="1" x14ac:dyDescent="0.35"/>
    <row r="51558" customFormat="1" x14ac:dyDescent="0.35"/>
    <row r="51559" customFormat="1" x14ac:dyDescent="0.35"/>
    <row r="51560" customFormat="1" x14ac:dyDescent="0.35"/>
    <row r="51561" customFormat="1" x14ac:dyDescent="0.35"/>
    <row r="51562" customFormat="1" x14ac:dyDescent="0.35"/>
    <row r="51563" customFormat="1" x14ac:dyDescent="0.35"/>
    <row r="51564" customFormat="1" x14ac:dyDescent="0.35"/>
    <row r="51565" customFormat="1" x14ac:dyDescent="0.35"/>
    <row r="51566" customFormat="1" x14ac:dyDescent="0.35"/>
    <row r="51567" customFormat="1" x14ac:dyDescent="0.35"/>
    <row r="51568" customFormat="1" x14ac:dyDescent="0.35"/>
    <row r="51569" customFormat="1" x14ac:dyDescent="0.35"/>
    <row r="51570" customFormat="1" x14ac:dyDescent="0.35"/>
    <row r="51571" customFormat="1" x14ac:dyDescent="0.35"/>
    <row r="51572" customFormat="1" x14ac:dyDescent="0.35"/>
    <row r="51573" customFormat="1" x14ac:dyDescent="0.35"/>
    <row r="51574" customFormat="1" x14ac:dyDescent="0.35"/>
    <row r="51575" customFormat="1" x14ac:dyDescent="0.35"/>
    <row r="51576" customFormat="1" x14ac:dyDescent="0.35"/>
    <row r="51577" customFormat="1" x14ac:dyDescent="0.35"/>
    <row r="51578" customFormat="1" x14ac:dyDescent="0.35"/>
    <row r="51579" customFormat="1" x14ac:dyDescent="0.35"/>
    <row r="51580" customFormat="1" x14ac:dyDescent="0.35"/>
    <row r="51581" customFormat="1" x14ac:dyDescent="0.35"/>
    <row r="51582" customFormat="1" x14ac:dyDescent="0.35"/>
    <row r="51583" customFormat="1" x14ac:dyDescent="0.35"/>
    <row r="51584" customFormat="1" x14ac:dyDescent="0.35"/>
    <row r="51585" customFormat="1" x14ac:dyDescent="0.35"/>
    <row r="51586" customFormat="1" x14ac:dyDescent="0.35"/>
    <row r="51587" customFormat="1" x14ac:dyDescent="0.35"/>
    <row r="51588" customFormat="1" x14ac:dyDescent="0.35"/>
    <row r="51589" customFormat="1" x14ac:dyDescent="0.35"/>
    <row r="51590" customFormat="1" x14ac:dyDescent="0.35"/>
    <row r="51591" customFormat="1" x14ac:dyDescent="0.35"/>
    <row r="51592" customFormat="1" x14ac:dyDescent="0.35"/>
    <row r="51593" customFormat="1" x14ac:dyDescent="0.35"/>
    <row r="51594" customFormat="1" x14ac:dyDescent="0.35"/>
    <row r="51595" customFormat="1" x14ac:dyDescent="0.35"/>
    <row r="51596" customFormat="1" x14ac:dyDescent="0.35"/>
    <row r="51597" customFormat="1" x14ac:dyDescent="0.35"/>
    <row r="51598" customFormat="1" x14ac:dyDescent="0.35"/>
    <row r="51599" customFormat="1" x14ac:dyDescent="0.35"/>
    <row r="51600" customFormat="1" x14ac:dyDescent="0.35"/>
    <row r="51601" customFormat="1" x14ac:dyDescent="0.35"/>
    <row r="51602" customFormat="1" x14ac:dyDescent="0.35"/>
    <row r="51603" customFormat="1" x14ac:dyDescent="0.35"/>
    <row r="51604" customFormat="1" x14ac:dyDescent="0.35"/>
    <row r="51605" customFormat="1" x14ac:dyDescent="0.35"/>
    <row r="51606" customFormat="1" x14ac:dyDescent="0.35"/>
    <row r="51607" customFormat="1" x14ac:dyDescent="0.35"/>
    <row r="51608" customFormat="1" x14ac:dyDescent="0.35"/>
    <row r="51609" customFormat="1" x14ac:dyDescent="0.35"/>
    <row r="51610" customFormat="1" x14ac:dyDescent="0.35"/>
    <row r="51611" customFormat="1" x14ac:dyDescent="0.35"/>
    <row r="51612" customFormat="1" x14ac:dyDescent="0.35"/>
    <row r="51613" customFormat="1" x14ac:dyDescent="0.35"/>
    <row r="51614" customFormat="1" x14ac:dyDescent="0.35"/>
    <row r="51615" customFormat="1" x14ac:dyDescent="0.35"/>
    <row r="51616" customFormat="1" x14ac:dyDescent="0.35"/>
    <row r="51617" customFormat="1" x14ac:dyDescent="0.35"/>
    <row r="51618" customFormat="1" x14ac:dyDescent="0.35"/>
    <row r="51619" customFormat="1" x14ac:dyDescent="0.35"/>
    <row r="51620" customFormat="1" x14ac:dyDescent="0.35"/>
    <row r="51621" customFormat="1" x14ac:dyDescent="0.35"/>
    <row r="51622" customFormat="1" x14ac:dyDescent="0.35"/>
    <row r="51623" customFormat="1" x14ac:dyDescent="0.35"/>
    <row r="51624" customFormat="1" x14ac:dyDescent="0.35"/>
    <row r="51625" customFormat="1" x14ac:dyDescent="0.35"/>
    <row r="51626" customFormat="1" x14ac:dyDescent="0.35"/>
    <row r="51627" customFormat="1" x14ac:dyDescent="0.35"/>
    <row r="51628" customFormat="1" x14ac:dyDescent="0.35"/>
    <row r="51629" customFormat="1" x14ac:dyDescent="0.35"/>
    <row r="51630" customFormat="1" x14ac:dyDescent="0.35"/>
    <row r="51631" customFormat="1" x14ac:dyDescent="0.35"/>
    <row r="51632" customFormat="1" x14ac:dyDescent="0.35"/>
    <row r="51633" customFormat="1" x14ac:dyDescent="0.35"/>
    <row r="51634" customFormat="1" x14ac:dyDescent="0.35"/>
    <row r="51635" customFormat="1" x14ac:dyDescent="0.35"/>
    <row r="51636" customFormat="1" x14ac:dyDescent="0.35"/>
    <row r="51637" customFormat="1" x14ac:dyDescent="0.35"/>
    <row r="51638" customFormat="1" x14ac:dyDescent="0.35"/>
    <row r="51639" customFormat="1" x14ac:dyDescent="0.35"/>
    <row r="51640" customFormat="1" x14ac:dyDescent="0.35"/>
    <row r="51641" customFormat="1" x14ac:dyDescent="0.35"/>
    <row r="51642" customFormat="1" x14ac:dyDescent="0.35"/>
    <row r="51643" customFormat="1" x14ac:dyDescent="0.35"/>
    <row r="51644" customFormat="1" x14ac:dyDescent="0.35"/>
    <row r="51645" customFormat="1" x14ac:dyDescent="0.35"/>
    <row r="51646" customFormat="1" x14ac:dyDescent="0.35"/>
    <row r="51647" customFormat="1" x14ac:dyDescent="0.35"/>
    <row r="51648" customFormat="1" x14ac:dyDescent="0.35"/>
    <row r="51649" customFormat="1" x14ac:dyDescent="0.35"/>
    <row r="51650" customFormat="1" x14ac:dyDescent="0.35"/>
    <row r="51651" customFormat="1" x14ac:dyDescent="0.35"/>
    <row r="51652" customFormat="1" x14ac:dyDescent="0.35"/>
    <row r="51653" customFormat="1" x14ac:dyDescent="0.35"/>
    <row r="51654" customFormat="1" x14ac:dyDescent="0.35"/>
    <row r="51655" customFormat="1" x14ac:dyDescent="0.35"/>
    <row r="51656" customFormat="1" x14ac:dyDescent="0.35"/>
    <row r="51657" customFormat="1" x14ac:dyDescent="0.35"/>
    <row r="51658" customFormat="1" x14ac:dyDescent="0.35"/>
    <row r="51659" customFormat="1" x14ac:dyDescent="0.35"/>
    <row r="51660" customFormat="1" x14ac:dyDescent="0.35"/>
    <row r="51661" customFormat="1" x14ac:dyDescent="0.35"/>
    <row r="51662" customFormat="1" x14ac:dyDescent="0.35"/>
    <row r="51663" customFormat="1" x14ac:dyDescent="0.35"/>
    <row r="51664" customFormat="1" x14ac:dyDescent="0.35"/>
    <row r="51665" customFormat="1" x14ac:dyDescent="0.35"/>
    <row r="51666" customFormat="1" x14ac:dyDescent="0.35"/>
    <row r="51667" customFormat="1" x14ac:dyDescent="0.35"/>
    <row r="51668" customFormat="1" x14ac:dyDescent="0.35"/>
    <row r="51669" customFormat="1" x14ac:dyDescent="0.35"/>
    <row r="51670" customFormat="1" x14ac:dyDescent="0.35"/>
    <row r="51671" customFormat="1" x14ac:dyDescent="0.35"/>
    <row r="51672" customFormat="1" x14ac:dyDescent="0.35"/>
    <row r="51673" customFormat="1" x14ac:dyDescent="0.35"/>
    <row r="51674" customFormat="1" x14ac:dyDescent="0.35"/>
    <row r="51675" customFormat="1" x14ac:dyDescent="0.35"/>
    <row r="51676" customFormat="1" x14ac:dyDescent="0.35"/>
    <row r="51677" customFormat="1" x14ac:dyDescent="0.35"/>
    <row r="51678" customFormat="1" x14ac:dyDescent="0.35"/>
    <row r="51679" customFormat="1" x14ac:dyDescent="0.35"/>
    <row r="51680" customFormat="1" x14ac:dyDescent="0.35"/>
    <row r="51681" customFormat="1" x14ac:dyDescent="0.35"/>
    <row r="51682" customFormat="1" x14ac:dyDescent="0.35"/>
    <row r="51683" customFormat="1" x14ac:dyDescent="0.35"/>
    <row r="51684" customFormat="1" x14ac:dyDescent="0.35"/>
    <row r="51685" customFormat="1" x14ac:dyDescent="0.35"/>
    <row r="51686" customFormat="1" x14ac:dyDescent="0.35"/>
    <row r="51687" customFormat="1" x14ac:dyDescent="0.35"/>
    <row r="51688" customFormat="1" x14ac:dyDescent="0.35"/>
    <row r="51689" customFormat="1" x14ac:dyDescent="0.35"/>
    <row r="51690" customFormat="1" x14ac:dyDescent="0.35"/>
    <row r="51691" customFormat="1" x14ac:dyDescent="0.35"/>
    <row r="51692" customFormat="1" x14ac:dyDescent="0.35"/>
    <row r="51693" customFormat="1" x14ac:dyDescent="0.35"/>
    <row r="51694" customFormat="1" x14ac:dyDescent="0.35"/>
    <row r="51695" customFormat="1" x14ac:dyDescent="0.35"/>
    <row r="51696" customFormat="1" x14ac:dyDescent="0.35"/>
    <row r="51697" customFormat="1" x14ac:dyDescent="0.35"/>
    <row r="51698" customFormat="1" x14ac:dyDescent="0.35"/>
    <row r="51699" customFormat="1" x14ac:dyDescent="0.35"/>
    <row r="51700" customFormat="1" x14ac:dyDescent="0.35"/>
    <row r="51701" customFormat="1" x14ac:dyDescent="0.35"/>
    <row r="51702" customFormat="1" x14ac:dyDescent="0.35"/>
    <row r="51703" customFormat="1" x14ac:dyDescent="0.35"/>
    <row r="51704" customFormat="1" x14ac:dyDescent="0.35"/>
    <row r="51705" customFormat="1" x14ac:dyDescent="0.35"/>
    <row r="51706" customFormat="1" x14ac:dyDescent="0.35"/>
    <row r="51707" customFormat="1" x14ac:dyDescent="0.35"/>
    <row r="51708" customFormat="1" x14ac:dyDescent="0.35"/>
    <row r="51709" customFormat="1" x14ac:dyDescent="0.35"/>
    <row r="51710" customFormat="1" x14ac:dyDescent="0.35"/>
    <row r="51711" customFormat="1" x14ac:dyDescent="0.35"/>
    <row r="51712" customFormat="1" x14ac:dyDescent="0.35"/>
    <row r="51713" customFormat="1" x14ac:dyDescent="0.35"/>
    <row r="51714" customFormat="1" x14ac:dyDescent="0.35"/>
    <row r="51715" customFormat="1" x14ac:dyDescent="0.35"/>
    <row r="51716" customFormat="1" x14ac:dyDescent="0.35"/>
    <row r="51717" customFormat="1" x14ac:dyDescent="0.35"/>
    <row r="51718" customFormat="1" x14ac:dyDescent="0.35"/>
    <row r="51719" customFormat="1" x14ac:dyDescent="0.35"/>
    <row r="51720" customFormat="1" x14ac:dyDescent="0.35"/>
    <row r="51721" customFormat="1" x14ac:dyDescent="0.35"/>
    <row r="51722" customFormat="1" x14ac:dyDescent="0.35"/>
    <row r="51723" customFormat="1" x14ac:dyDescent="0.35"/>
    <row r="51724" customFormat="1" x14ac:dyDescent="0.35"/>
    <row r="51725" customFormat="1" x14ac:dyDescent="0.35"/>
    <row r="51726" customFormat="1" x14ac:dyDescent="0.35"/>
    <row r="51727" customFormat="1" x14ac:dyDescent="0.35"/>
    <row r="51728" customFormat="1" x14ac:dyDescent="0.35"/>
    <row r="51729" customFormat="1" x14ac:dyDescent="0.35"/>
    <row r="51730" customFormat="1" x14ac:dyDescent="0.35"/>
    <row r="51731" customFormat="1" x14ac:dyDescent="0.35"/>
    <row r="51732" customFormat="1" x14ac:dyDescent="0.35"/>
    <row r="51733" customFormat="1" x14ac:dyDescent="0.35"/>
    <row r="51734" customFormat="1" x14ac:dyDescent="0.35"/>
    <row r="51735" customFormat="1" x14ac:dyDescent="0.35"/>
    <row r="51736" customFormat="1" x14ac:dyDescent="0.35"/>
    <row r="51737" customFormat="1" x14ac:dyDescent="0.35"/>
    <row r="51738" customFormat="1" x14ac:dyDescent="0.35"/>
    <row r="51739" customFormat="1" x14ac:dyDescent="0.35"/>
    <row r="51740" customFormat="1" x14ac:dyDescent="0.35"/>
    <row r="51741" customFormat="1" x14ac:dyDescent="0.35"/>
    <row r="51742" customFormat="1" x14ac:dyDescent="0.35"/>
    <row r="51743" customFormat="1" x14ac:dyDescent="0.35"/>
    <row r="51744" customFormat="1" x14ac:dyDescent="0.35"/>
    <row r="51745" customFormat="1" x14ac:dyDescent="0.35"/>
    <row r="51746" customFormat="1" x14ac:dyDescent="0.35"/>
    <row r="51747" customFormat="1" x14ac:dyDescent="0.35"/>
    <row r="51748" customFormat="1" x14ac:dyDescent="0.35"/>
    <row r="51749" customFormat="1" x14ac:dyDescent="0.35"/>
    <row r="51750" customFormat="1" x14ac:dyDescent="0.35"/>
    <row r="51751" customFormat="1" x14ac:dyDescent="0.35"/>
    <row r="51752" customFormat="1" x14ac:dyDescent="0.35"/>
    <row r="51753" customFormat="1" x14ac:dyDescent="0.35"/>
    <row r="51754" customFormat="1" x14ac:dyDescent="0.35"/>
    <row r="51755" customFormat="1" x14ac:dyDescent="0.35"/>
    <row r="51756" customFormat="1" x14ac:dyDescent="0.35"/>
    <row r="51757" customFormat="1" x14ac:dyDescent="0.35"/>
    <row r="51758" customFormat="1" x14ac:dyDescent="0.35"/>
    <row r="51759" customFormat="1" x14ac:dyDescent="0.35"/>
    <row r="51760" customFormat="1" x14ac:dyDescent="0.35"/>
    <row r="51761" customFormat="1" x14ac:dyDescent="0.35"/>
    <row r="51762" customFormat="1" x14ac:dyDescent="0.35"/>
    <row r="51763" customFormat="1" x14ac:dyDescent="0.35"/>
    <row r="51764" customFormat="1" x14ac:dyDescent="0.35"/>
    <row r="51765" customFormat="1" x14ac:dyDescent="0.35"/>
    <row r="51766" customFormat="1" x14ac:dyDescent="0.35"/>
    <row r="51767" customFormat="1" x14ac:dyDescent="0.35"/>
    <row r="51768" customFormat="1" x14ac:dyDescent="0.35"/>
    <row r="51769" customFormat="1" x14ac:dyDescent="0.35"/>
    <row r="51770" customFormat="1" x14ac:dyDescent="0.35"/>
    <row r="51771" customFormat="1" x14ac:dyDescent="0.35"/>
    <row r="51772" customFormat="1" x14ac:dyDescent="0.35"/>
    <row r="51773" customFormat="1" x14ac:dyDescent="0.35"/>
    <row r="51774" customFormat="1" x14ac:dyDescent="0.35"/>
    <row r="51775" customFormat="1" x14ac:dyDescent="0.35"/>
    <row r="51776" customFormat="1" x14ac:dyDescent="0.35"/>
    <row r="51777" customFormat="1" x14ac:dyDescent="0.35"/>
    <row r="51778" customFormat="1" x14ac:dyDescent="0.35"/>
    <row r="51779" customFormat="1" x14ac:dyDescent="0.35"/>
    <row r="51780" customFormat="1" x14ac:dyDescent="0.35"/>
    <row r="51781" customFormat="1" x14ac:dyDescent="0.35"/>
    <row r="51782" customFormat="1" x14ac:dyDescent="0.35"/>
    <row r="51783" customFormat="1" x14ac:dyDescent="0.35"/>
    <row r="51784" customFormat="1" x14ac:dyDescent="0.35"/>
    <row r="51785" customFormat="1" x14ac:dyDescent="0.35"/>
    <row r="51786" customFormat="1" x14ac:dyDescent="0.35"/>
    <row r="51787" customFormat="1" x14ac:dyDescent="0.35"/>
    <row r="51788" customFormat="1" x14ac:dyDescent="0.35"/>
    <row r="51789" customFormat="1" x14ac:dyDescent="0.35"/>
    <row r="51790" customFormat="1" x14ac:dyDescent="0.35"/>
    <row r="51791" customFormat="1" x14ac:dyDescent="0.35"/>
    <row r="51792" customFormat="1" x14ac:dyDescent="0.35"/>
    <row r="51793" customFormat="1" x14ac:dyDescent="0.35"/>
    <row r="51794" customFormat="1" x14ac:dyDescent="0.35"/>
    <row r="51795" customFormat="1" x14ac:dyDescent="0.35"/>
    <row r="51796" customFormat="1" x14ac:dyDescent="0.35"/>
    <row r="51797" customFormat="1" x14ac:dyDescent="0.35"/>
    <row r="51798" customFormat="1" x14ac:dyDescent="0.35"/>
    <row r="51799" customFormat="1" x14ac:dyDescent="0.35"/>
    <row r="51800" customFormat="1" x14ac:dyDescent="0.35"/>
    <row r="51801" customFormat="1" x14ac:dyDescent="0.35"/>
    <row r="51802" customFormat="1" x14ac:dyDescent="0.35"/>
    <row r="51803" customFormat="1" x14ac:dyDescent="0.35"/>
    <row r="51804" customFormat="1" x14ac:dyDescent="0.35"/>
    <row r="51805" customFormat="1" x14ac:dyDescent="0.35"/>
    <row r="51806" customFormat="1" x14ac:dyDescent="0.35"/>
    <row r="51807" customFormat="1" x14ac:dyDescent="0.35"/>
    <row r="51808" customFormat="1" x14ac:dyDescent="0.35"/>
    <row r="51809" customFormat="1" x14ac:dyDescent="0.35"/>
    <row r="51810" customFormat="1" x14ac:dyDescent="0.35"/>
    <row r="51811" customFormat="1" x14ac:dyDescent="0.35"/>
    <row r="51812" customFormat="1" x14ac:dyDescent="0.35"/>
    <row r="51813" customFormat="1" x14ac:dyDescent="0.35"/>
    <row r="51814" customFormat="1" x14ac:dyDescent="0.35"/>
    <row r="51815" customFormat="1" x14ac:dyDescent="0.35"/>
    <row r="51816" customFormat="1" x14ac:dyDescent="0.35"/>
    <row r="51817" customFormat="1" x14ac:dyDescent="0.35"/>
    <row r="51818" customFormat="1" x14ac:dyDescent="0.35"/>
    <row r="51819" customFormat="1" x14ac:dyDescent="0.35"/>
    <row r="51820" customFormat="1" x14ac:dyDescent="0.35"/>
    <row r="51821" customFormat="1" x14ac:dyDescent="0.35"/>
    <row r="51822" customFormat="1" x14ac:dyDescent="0.35"/>
    <row r="51823" customFormat="1" x14ac:dyDescent="0.35"/>
    <row r="51824" customFormat="1" x14ac:dyDescent="0.35"/>
    <row r="51825" customFormat="1" x14ac:dyDescent="0.35"/>
    <row r="51826" customFormat="1" x14ac:dyDescent="0.35"/>
    <row r="51827" customFormat="1" x14ac:dyDescent="0.35"/>
    <row r="51828" customFormat="1" x14ac:dyDescent="0.35"/>
    <row r="51829" customFormat="1" x14ac:dyDescent="0.35"/>
    <row r="51830" customFormat="1" x14ac:dyDescent="0.35"/>
    <row r="51831" customFormat="1" x14ac:dyDescent="0.35"/>
    <row r="51832" customFormat="1" x14ac:dyDescent="0.35"/>
    <row r="51833" customFormat="1" x14ac:dyDescent="0.35"/>
    <row r="51834" customFormat="1" x14ac:dyDescent="0.35"/>
    <row r="51835" customFormat="1" x14ac:dyDescent="0.35"/>
    <row r="51836" customFormat="1" x14ac:dyDescent="0.35"/>
    <row r="51837" customFormat="1" x14ac:dyDescent="0.35"/>
    <row r="51838" customFormat="1" x14ac:dyDescent="0.35"/>
    <row r="51839" customFormat="1" x14ac:dyDescent="0.35"/>
    <row r="51840" customFormat="1" x14ac:dyDescent="0.35"/>
    <row r="51841" customFormat="1" x14ac:dyDescent="0.35"/>
    <row r="51842" customFormat="1" x14ac:dyDescent="0.35"/>
    <row r="51843" customFormat="1" x14ac:dyDescent="0.35"/>
    <row r="51844" customFormat="1" x14ac:dyDescent="0.35"/>
    <row r="51845" customFormat="1" x14ac:dyDescent="0.35"/>
    <row r="51846" customFormat="1" x14ac:dyDescent="0.35"/>
    <row r="51847" customFormat="1" x14ac:dyDescent="0.35"/>
    <row r="51848" customFormat="1" x14ac:dyDescent="0.35"/>
    <row r="51849" customFormat="1" x14ac:dyDescent="0.35"/>
    <row r="51850" customFormat="1" x14ac:dyDescent="0.35"/>
    <row r="51851" customFormat="1" x14ac:dyDescent="0.35"/>
    <row r="51852" customFormat="1" x14ac:dyDescent="0.35"/>
    <row r="51853" customFormat="1" x14ac:dyDescent="0.35"/>
    <row r="51854" customFormat="1" x14ac:dyDescent="0.35"/>
    <row r="51855" customFormat="1" x14ac:dyDescent="0.35"/>
    <row r="51856" customFormat="1" x14ac:dyDescent="0.35"/>
    <row r="51857" customFormat="1" x14ac:dyDescent="0.35"/>
    <row r="51858" customFormat="1" x14ac:dyDescent="0.35"/>
    <row r="51859" customFormat="1" x14ac:dyDescent="0.35"/>
    <row r="51860" customFormat="1" x14ac:dyDescent="0.35"/>
    <row r="51861" customFormat="1" x14ac:dyDescent="0.35"/>
    <row r="51862" customFormat="1" x14ac:dyDescent="0.35"/>
    <row r="51863" customFormat="1" x14ac:dyDescent="0.35"/>
    <row r="51864" customFormat="1" x14ac:dyDescent="0.35"/>
    <row r="51865" customFormat="1" x14ac:dyDescent="0.35"/>
    <row r="51866" customFormat="1" x14ac:dyDescent="0.35"/>
    <row r="51867" customFormat="1" x14ac:dyDescent="0.35"/>
    <row r="51868" customFormat="1" x14ac:dyDescent="0.35"/>
    <row r="51869" customFormat="1" x14ac:dyDescent="0.35"/>
    <row r="51870" customFormat="1" x14ac:dyDescent="0.35"/>
    <row r="51871" customFormat="1" x14ac:dyDescent="0.35"/>
    <row r="51872" customFormat="1" x14ac:dyDescent="0.35"/>
    <row r="51873" customFormat="1" x14ac:dyDescent="0.35"/>
    <row r="51874" customFormat="1" x14ac:dyDescent="0.35"/>
    <row r="51875" customFormat="1" x14ac:dyDescent="0.35"/>
    <row r="51876" customFormat="1" x14ac:dyDescent="0.35"/>
    <row r="51877" customFormat="1" x14ac:dyDescent="0.35"/>
    <row r="51878" customFormat="1" x14ac:dyDescent="0.35"/>
    <row r="51879" customFormat="1" x14ac:dyDescent="0.35"/>
    <row r="51880" customFormat="1" x14ac:dyDescent="0.35"/>
    <row r="51881" customFormat="1" x14ac:dyDescent="0.35"/>
    <row r="51882" customFormat="1" x14ac:dyDescent="0.35"/>
    <row r="51883" customFormat="1" x14ac:dyDescent="0.35"/>
    <row r="51884" customFormat="1" x14ac:dyDescent="0.35"/>
    <row r="51885" customFormat="1" x14ac:dyDescent="0.35"/>
    <row r="51886" customFormat="1" x14ac:dyDescent="0.35"/>
    <row r="51887" customFormat="1" x14ac:dyDescent="0.35"/>
    <row r="51888" customFormat="1" x14ac:dyDescent="0.35"/>
    <row r="51889" customFormat="1" x14ac:dyDescent="0.35"/>
    <row r="51890" customFormat="1" x14ac:dyDescent="0.35"/>
    <row r="51891" customFormat="1" x14ac:dyDescent="0.35"/>
    <row r="51892" customFormat="1" x14ac:dyDescent="0.35"/>
    <row r="51893" customFormat="1" x14ac:dyDescent="0.35"/>
    <row r="51894" customFormat="1" x14ac:dyDescent="0.35"/>
    <row r="51895" customFormat="1" x14ac:dyDescent="0.35"/>
    <row r="51896" customFormat="1" x14ac:dyDescent="0.35"/>
    <row r="51897" customFormat="1" x14ac:dyDescent="0.35"/>
    <row r="51898" customFormat="1" x14ac:dyDescent="0.35"/>
    <row r="51899" customFormat="1" x14ac:dyDescent="0.35"/>
    <row r="51900" customFormat="1" x14ac:dyDescent="0.35"/>
    <row r="51901" customFormat="1" x14ac:dyDescent="0.35"/>
    <row r="51902" customFormat="1" x14ac:dyDescent="0.35"/>
    <row r="51903" customFormat="1" x14ac:dyDescent="0.35"/>
    <row r="51904" customFormat="1" x14ac:dyDescent="0.35"/>
    <row r="51905" customFormat="1" x14ac:dyDescent="0.35"/>
    <row r="51906" customFormat="1" x14ac:dyDescent="0.35"/>
    <row r="51907" customFormat="1" x14ac:dyDescent="0.35"/>
    <row r="51908" customFormat="1" x14ac:dyDescent="0.35"/>
    <row r="51909" customFormat="1" x14ac:dyDescent="0.35"/>
    <row r="51910" customFormat="1" x14ac:dyDescent="0.35"/>
    <row r="51911" customFormat="1" x14ac:dyDescent="0.35"/>
    <row r="51912" customFormat="1" x14ac:dyDescent="0.35"/>
    <row r="51913" customFormat="1" x14ac:dyDescent="0.35"/>
    <row r="51914" customFormat="1" x14ac:dyDescent="0.35"/>
    <row r="51915" customFormat="1" x14ac:dyDescent="0.35"/>
    <row r="51916" customFormat="1" x14ac:dyDescent="0.35"/>
    <row r="51917" customFormat="1" x14ac:dyDescent="0.35"/>
    <row r="51918" customFormat="1" x14ac:dyDescent="0.35"/>
    <row r="51919" customFormat="1" x14ac:dyDescent="0.35"/>
    <row r="51920" customFormat="1" x14ac:dyDescent="0.35"/>
    <row r="51921" customFormat="1" x14ac:dyDescent="0.35"/>
    <row r="51922" customFormat="1" x14ac:dyDescent="0.35"/>
    <row r="51923" customFormat="1" x14ac:dyDescent="0.35"/>
    <row r="51924" customFormat="1" x14ac:dyDescent="0.35"/>
    <row r="51925" customFormat="1" x14ac:dyDescent="0.35"/>
    <row r="51926" customFormat="1" x14ac:dyDescent="0.35"/>
    <row r="51927" customFormat="1" x14ac:dyDescent="0.35"/>
    <row r="51928" customFormat="1" x14ac:dyDescent="0.35"/>
    <row r="51929" customFormat="1" x14ac:dyDescent="0.35"/>
    <row r="51930" customFormat="1" x14ac:dyDescent="0.35"/>
    <row r="51931" customFormat="1" x14ac:dyDescent="0.35"/>
    <row r="51932" customFormat="1" x14ac:dyDescent="0.35"/>
    <row r="51933" customFormat="1" x14ac:dyDescent="0.35"/>
    <row r="51934" customFormat="1" x14ac:dyDescent="0.35"/>
    <row r="51935" customFormat="1" x14ac:dyDescent="0.35"/>
    <row r="51936" customFormat="1" x14ac:dyDescent="0.35"/>
    <row r="51937" customFormat="1" x14ac:dyDescent="0.35"/>
    <row r="51938" customFormat="1" x14ac:dyDescent="0.35"/>
    <row r="51939" customFormat="1" x14ac:dyDescent="0.35"/>
    <row r="51940" customFormat="1" x14ac:dyDescent="0.35"/>
    <row r="51941" customFormat="1" x14ac:dyDescent="0.35"/>
    <row r="51942" customFormat="1" x14ac:dyDescent="0.35"/>
    <row r="51943" customFormat="1" x14ac:dyDescent="0.35"/>
    <row r="51944" customFormat="1" x14ac:dyDescent="0.35"/>
    <row r="51945" customFormat="1" x14ac:dyDescent="0.35"/>
    <row r="51946" customFormat="1" x14ac:dyDescent="0.35"/>
    <row r="51947" customFormat="1" x14ac:dyDescent="0.35"/>
    <row r="51948" customFormat="1" x14ac:dyDescent="0.35"/>
    <row r="51949" customFormat="1" x14ac:dyDescent="0.35"/>
    <row r="51950" customFormat="1" x14ac:dyDescent="0.35"/>
    <row r="51951" customFormat="1" x14ac:dyDescent="0.35"/>
    <row r="51952" customFormat="1" x14ac:dyDescent="0.35"/>
    <row r="51953" customFormat="1" x14ac:dyDescent="0.35"/>
    <row r="51954" customFormat="1" x14ac:dyDescent="0.35"/>
    <row r="51955" customFormat="1" x14ac:dyDescent="0.35"/>
    <row r="51956" customFormat="1" x14ac:dyDescent="0.35"/>
    <row r="51957" customFormat="1" x14ac:dyDescent="0.35"/>
    <row r="51958" customFormat="1" x14ac:dyDescent="0.35"/>
    <row r="51959" customFormat="1" x14ac:dyDescent="0.35"/>
    <row r="51960" customFormat="1" x14ac:dyDescent="0.35"/>
    <row r="51961" customFormat="1" x14ac:dyDescent="0.35"/>
    <row r="51962" customFormat="1" x14ac:dyDescent="0.35"/>
    <row r="51963" customFormat="1" x14ac:dyDescent="0.35"/>
    <row r="51964" customFormat="1" x14ac:dyDescent="0.35"/>
    <row r="51965" customFormat="1" x14ac:dyDescent="0.35"/>
    <row r="51966" customFormat="1" x14ac:dyDescent="0.35"/>
    <row r="51967" customFormat="1" x14ac:dyDescent="0.35"/>
    <row r="51968" customFormat="1" x14ac:dyDescent="0.35"/>
    <row r="51969" customFormat="1" x14ac:dyDescent="0.35"/>
    <row r="51970" customFormat="1" x14ac:dyDescent="0.35"/>
    <row r="51971" customFormat="1" x14ac:dyDescent="0.35"/>
    <row r="51972" customFormat="1" x14ac:dyDescent="0.35"/>
    <row r="51973" customFormat="1" x14ac:dyDescent="0.35"/>
    <row r="51974" customFormat="1" x14ac:dyDescent="0.35"/>
    <row r="51975" customFormat="1" x14ac:dyDescent="0.35"/>
    <row r="51976" customFormat="1" x14ac:dyDescent="0.35"/>
    <row r="51977" customFormat="1" x14ac:dyDescent="0.35"/>
    <row r="51978" customFormat="1" x14ac:dyDescent="0.35"/>
    <row r="51979" customFormat="1" x14ac:dyDescent="0.35"/>
    <row r="51980" customFormat="1" x14ac:dyDescent="0.35"/>
    <row r="51981" customFormat="1" x14ac:dyDescent="0.35"/>
    <row r="51982" customFormat="1" x14ac:dyDescent="0.35"/>
    <row r="51983" customFormat="1" x14ac:dyDescent="0.35"/>
    <row r="51984" customFormat="1" x14ac:dyDescent="0.35"/>
    <row r="51985" customFormat="1" x14ac:dyDescent="0.35"/>
    <row r="51986" customFormat="1" x14ac:dyDescent="0.35"/>
    <row r="51987" customFormat="1" x14ac:dyDescent="0.35"/>
    <row r="51988" customFormat="1" x14ac:dyDescent="0.35"/>
    <row r="51989" customFormat="1" x14ac:dyDescent="0.35"/>
    <row r="51990" customFormat="1" x14ac:dyDescent="0.35"/>
    <row r="51991" customFormat="1" x14ac:dyDescent="0.35"/>
    <row r="51992" customFormat="1" x14ac:dyDescent="0.35"/>
    <row r="51993" customFormat="1" x14ac:dyDescent="0.35"/>
    <row r="51994" customFormat="1" x14ac:dyDescent="0.35"/>
    <row r="51995" customFormat="1" x14ac:dyDescent="0.35"/>
    <row r="51996" customFormat="1" x14ac:dyDescent="0.35"/>
    <row r="51997" customFormat="1" x14ac:dyDescent="0.35"/>
    <row r="51998" customFormat="1" x14ac:dyDescent="0.35"/>
    <row r="51999" customFormat="1" x14ac:dyDescent="0.35"/>
    <row r="52000" customFormat="1" x14ac:dyDescent="0.35"/>
    <row r="52001" customFormat="1" x14ac:dyDescent="0.35"/>
    <row r="52002" customFormat="1" x14ac:dyDescent="0.35"/>
    <row r="52003" customFormat="1" x14ac:dyDescent="0.35"/>
    <row r="52004" customFormat="1" x14ac:dyDescent="0.35"/>
    <row r="52005" customFormat="1" x14ac:dyDescent="0.35"/>
    <row r="52006" customFormat="1" x14ac:dyDescent="0.35"/>
    <row r="52007" customFormat="1" x14ac:dyDescent="0.35"/>
    <row r="52008" customFormat="1" x14ac:dyDescent="0.35"/>
    <row r="52009" customFormat="1" x14ac:dyDescent="0.35"/>
    <row r="52010" customFormat="1" x14ac:dyDescent="0.35"/>
    <row r="52011" customFormat="1" x14ac:dyDescent="0.35"/>
    <row r="52012" customFormat="1" x14ac:dyDescent="0.35"/>
    <row r="52013" customFormat="1" x14ac:dyDescent="0.35"/>
    <row r="52014" customFormat="1" x14ac:dyDescent="0.35"/>
    <row r="52015" customFormat="1" x14ac:dyDescent="0.35"/>
    <row r="52016" customFormat="1" x14ac:dyDescent="0.35"/>
    <row r="52017" customFormat="1" x14ac:dyDescent="0.35"/>
    <row r="52018" customFormat="1" x14ac:dyDescent="0.35"/>
    <row r="52019" customFormat="1" x14ac:dyDescent="0.35"/>
    <row r="52020" customFormat="1" x14ac:dyDescent="0.35"/>
    <row r="52021" customFormat="1" x14ac:dyDescent="0.35"/>
    <row r="52022" customFormat="1" x14ac:dyDescent="0.35"/>
    <row r="52023" customFormat="1" x14ac:dyDescent="0.35"/>
    <row r="52024" customFormat="1" x14ac:dyDescent="0.35"/>
    <row r="52025" customFormat="1" x14ac:dyDescent="0.35"/>
    <row r="52026" customFormat="1" x14ac:dyDescent="0.35"/>
    <row r="52027" customFormat="1" x14ac:dyDescent="0.35"/>
    <row r="52028" customFormat="1" x14ac:dyDescent="0.35"/>
    <row r="52029" customFormat="1" x14ac:dyDescent="0.35"/>
    <row r="52030" customFormat="1" x14ac:dyDescent="0.35"/>
    <row r="52031" customFormat="1" x14ac:dyDescent="0.35"/>
    <row r="52032" customFormat="1" x14ac:dyDescent="0.35"/>
    <row r="52033" customFormat="1" x14ac:dyDescent="0.35"/>
    <row r="52034" customFormat="1" x14ac:dyDescent="0.35"/>
    <row r="52035" customFormat="1" x14ac:dyDescent="0.35"/>
    <row r="52036" customFormat="1" x14ac:dyDescent="0.35"/>
    <row r="52037" customFormat="1" x14ac:dyDescent="0.35"/>
    <row r="52038" customFormat="1" x14ac:dyDescent="0.35"/>
    <row r="52039" customFormat="1" x14ac:dyDescent="0.35"/>
    <row r="52040" customFormat="1" x14ac:dyDescent="0.35"/>
    <row r="52041" customFormat="1" x14ac:dyDescent="0.35"/>
    <row r="52042" customFormat="1" x14ac:dyDescent="0.35"/>
    <row r="52043" customFormat="1" x14ac:dyDescent="0.35"/>
    <row r="52044" customFormat="1" x14ac:dyDescent="0.35"/>
    <row r="52045" customFormat="1" x14ac:dyDescent="0.35"/>
    <row r="52046" customFormat="1" x14ac:dyDescent="0.35"/>
    <row r="52047" customFormat="1" x14ac:dyDescent="0.35"/>
    <row r="52048" customFormat="1" x14ac:dyDescent="0.35"/>
    <row r="52049" customFormat="1" x14ac:dyDescent="0.35"/>
    <row r="52050" customFormat="1" x14ac:dyDescent="0.35"/>
    <row r="52051" customFormat="1" x14ac:dyDescent="0.35"/>
    <row r="52052" customFormat="1" x14ac:dyDescent="0.35"/>
    <row r="52053" customFormat="1" x14ac:dyDescent="0.35"/>
    <row r="52054" customFormat="1" x14ac:dyDescent="0.35"/>
    <row r="52055" customFormat="1" x14ac:dyDescent="0.35"/>
    <row r="52056" customFormat="1" x14ac:dyDescent="0.35"/>
    <row r="52057" customFormat="1" x14ac:dyDescent="0.35"/>
    <row r="52058" customFormat="1" x14ac:dyDescent="0.35"/>
    <row r="52059" customFormat="1" x14ac:dyDescent="0.35"/>
    <row r="52060" customFormat="1" x14ac:dyDescent="0.35"/>
    <row r="52061" customFormat="1" x14ac:dyDescent="0.35"/>
    <row r="52062" customFormat="1" x14ac:dyDescent="0.35"/>
    <row r="52063" customFormat="1" x14ac:dyDescent="0.35"/>
    <row r="52064" customFormat="1" x14ac:dyDescent="0.35"/>
    <row r="52065" customFormat="1" x14ac:dyDescent="0.35"/>
    <row r="52066" customFormat="1" x14ac:dyDescent="0.35"/>
    <row r="52067" customFormat="1" x14ac:dyDescent="0.35"/>
    <row r="52068" customFormat="1" x14ac:dyDescent="0.35"/>
    <row r="52069" customFormat="1" x14ac:dyDescent="0.35"/>
    <row r="52070" customFormat="1" x14ac:dyDescent="0.35"/>
    <row r="52071" customFormat="1" x14ac:dyDescent="0.35"/>
    <row r="52072" customFormat="1" x14ac:dyDescent="0.35"/>
    <row r="52073" customFormat="1" x14ac:dyDescent="0.35"/>
    <row r="52074" customFormat="1" x14ac:dyDescent="0.35"/>
    <row r="52075" customFormat="1" x14ac:dyDescent="0.35"/>
    <row r="52076" customFormat="1" x14ac:dyDescent="0.35"/>
    <row r="52077" customFormat="1" x14ac:dyDescent="0.35"/>
    <row r="52078" customFormat="1" x14ac:dyDescent="0.35"/>
    <row r="52079" customFormat="1" x14ac:dyDescent="0.35"/>
    <row r="52080" customFormat="1" x14ac:dyDescent="0.35"/>
    <row r="52081" customFormat="1" x14ac:dyDescent="0.35"/>
    <row r="52082" customFormat="1" x14ac:dyDescent="0.35"/>
    <row r="52083" customFormat="1" x14ac:dyDescent="0.35"/>
    <row r="52084" customFormat="1" x14ac:dyDescent="0.35"/>
    <row r="52085" customFormat="1" x14ac:dyDescent="0.35"/>
    <row r="52086" customFormat="1" x14ac:dyDescent="0.35"/>
    <row r="52087" customFormat="1" x14ac:dyDescent="0.35"/>
    <row r="52088" customFormat="1" x14ac:dyDescent="0.35"/>
    <row r="52089" customFormat="1" x14ac:dyDescent="0.35"/>
    <row r="52090" customFormat="1" x14ac:dyDescent="0.35"/>
    <row r="52091" customFormat="1" x14ac:dyDescent="0.35"/>
    <row r="52092" customFormat="1" x14ac:dyDescent="0.35"/>
    <row r="52093" customFormat="1" x14ac:dyDescent="0.35"/>
    <row r="52094" customFormat="1" x14ac:dyDescent="0.35"/>
    <row r="52095" customFormat="1" x14ac:dyDescent="0.35"/>
    <row r="52096" customFormat="1" x14ac:dyDescent="0.35"/>
    <row r="52097" customFormat="1" x14ac:dyDescent="0.35"/>
    <row r="52098" customFormat="1" x14ac:dyDescent="0.35"/>
    <row r="52099" customFormat="1" x14ac:dyDescent="0.35"/>
    <row r="52100" customFormat="1" x14ac:dyDescent="0.35"/>
    <row r="52101" customFormat="1" x14ac:dyDescent="0.35"/>
    <row r="52102" customFormat="1" x14ac:dyDescent="0.35"/>
    <row r="52103" customFormat="1" x14ac:dyDescent="0.35"/>
    <row r="52104" customFormat="1" x14ac:dyDescent="0.35"/>
    <row r="52105" customFormat="1" x14ac:dyDescent="0.35"/>
    <row r="52106" customFormat="1" x14ac:dyDescent="0.35"/>
    <row r="52107" customFormat="1" x14ac:dyDescent="0.35"/>
    <row r="52108" customFormat="1" x14ac:dyDescent="0.35"/>
    <row r="52109" customFormat="1" x14ac:dyDescent="0.35"/>
    <row r="52110" customFormat="1" x14ac:dyDescent="0.35"/>
    <row r="52111" customFormat="1" x14ac:dyDescent="0.35"/>
    <row r="52112" customFormat="1" x14ac:dyDescent="0.35"/>
    <row r="52113" customFormat="1" x14ac:dyDescent="0.35"/>
    <row r="52114" customFormat="1" x14ac:dyDescent="0.35"/>
    <row r="52115" customFormat="1" x14ac:dyDescent="0.35"/>
    <row r="52116" customFormat="1" x14ac:dyDescent="0.35"/>
    <row r="52117" customFormat="1" x14ac:dyDescent="0.35"/>
    <row r="52118" customFormat="1" x14ac:dyDescent="0.35"/>
    <row r="52119" customFormat="1" x14ac:dyDescent="0.35"/>
    <row r="52120" customFormat="1" x14ac:dyDescent="0.35"/>
    <row r="52121" customFormat="1" x14ac:dyDescent="0.35"/>
    <row r="52122" customFormat="1" x14ac:dyDescent="0.35"/>
    <row r="52123" customFormat="1" x14ac:dyDescent="0.35"/>
    <row r="52124" customFormat="1" x14ac:dyDescent="0.35"/>
    <row r="52125" customFormat="1" x14ac:dyDescent="0.35"/>
    <row r="52126" customFormat="1" x14ac:dyDescent="0.35"/>
    <row r="52127" customFormat="1" x14ac:dyDescent="0.35"/>
    <row r="52128" customFormat="1" x14ac:dyDescent="0.35"/>
    <row r="52129" customFormat="1" x14ac:dyDescent="0.35"/>
    <row r="52130" customFormat="1" x14ac:dyDescent="0.35"/>
    <row r="52131" customFormat="1" x14ac:dyDescent="0.35"/>
    <row r="52132" customFormat="1" x14ac:dyDescent="0.35"/>
    <row r="52133" customFormat="1" x14ac:dyDescent="0.35"/>
    <row r="52134" customFormat="1" x14ac:dyDescent="0.35"/>
    <row r="52135" customFormat="1" x14ac:dyDescent="0.35"/>
    <row r="52136" customFormat="1" x14ac:dyDescent="0.35"/>
    <row r="52137" customFormat="1" x14ac:dyDescent="0.35"/>
    <row r="52138" customFormat="1" x14ac:dyDescent="0.35"/>
    <row r="52139" customFormat="1" x14ac:dyDescent="0.35"/>
    <row r="52140" customFormat="1" x14ac:dyDescent="0.35"/>
    <row r="52141" customFormat="1" x14ac:dyDescent="0.35"/>
    <row r="52142" customFormat="1" x14ac:dyDescent="0.35"/>
    <row r="52143" customFormat="1" x14ac:dyDescent="0.35"/>
    <row r="52144" customFormat="1" x14ac:dyDescent="0.35"/>
    <row r="52145" customFormat="1" x14ac:dyDescent="0.35"/>
    <row r="52146" customFormat="1" x14ac:dyDescent="0.35"/>
    <row r="52147" customFormat="1" x14ac:dyDescent="0.35"/>
    <row r="52148" customFormat="1" x14ac:dyDescent="0.35"/>
    <row r="52149" customFormat="1" x14ac:dyDescent="0.35"/>
    <row r="52150" customFormat="1" x14ac:dyDescent="0.35"/>
    <row r="52151" customFormat="1" x14ac:dyDescent="0.35"/>
    <row r="52152" customFormat="1" x14ac:dyDescent="0.35"/>
    <row r="52153" customFormat="1" x14ac:dyDescent="0.35"/>
    <row r="52154" customFormat="1" x14ac:dyDescent="0.35"/>
    <row r="52155" customFormat="1" x14ac:dyDescent="0.35"/>
    <row r="52156" customFormat="1" x14ac:dyDescent="0.35"/>
    <row r="52157" customFormat="1" x14ac:dyDescent="0.35"/>
    <row r="52158" customFormat="1" x14ac:dyDescent="0.35"/>
    <row r="52159" customFormat="1" x14ac:dyDescent="0.35"/>
    <row r="52160" customFormat="1" x14ac:dyDescent="0.35"/>
    <row r="52161" customFormat="1" x14ac:dyDescent="0.35"/>
    <row r="52162" customFormat="1" x14ac:dyDescent="0.35"/>
    <row r="52163" customFormat="1" x14ac:dyDescent="0.35"/>
    <row r="52164" customFormat="1" x14ac:dyDescent="0.35"/>
    <row r="52165" customFormat="1" x14ac:dyDescent="0.35"/>
    <row r="52166" customFormat="1" x14ac:dyDescent="0.35"/>
    <row r="52167" customFormat="1" x14ac:dyDescent="0.35"/>
    <row r="52168" customFormat="1" x14ac:dyDescent="0.35"/>
    <row r="52169" customFormat="1" x14ac:dyDescent="0.35"/>
    <row r="52170" customFormat="1" x14ac:dyDescent="0.35"/>
    <row r="52171" customFormat="1" x14ac:dyDescent="0.35"/>
    <row r="52172" customFormat="1" x14ac:dyDescent="0.35"/>
    <row r="52173" customFormat="1" x14ac:dyDescent="0.35"/>
    <row r="52174" customFormat="1" x14ac:dyDescent="0.35"/>
    <row r="52175" customFormat="1" x14ac:dyDescent="0.35"/>
    <row r="52176" customFormat="1" x14ac:dyDescent="0.35"/>
    <row r="52177" customFormat="1" x14ac:dyDescent="0.35"/>
    <row r="52178" customFormat="1" x14ac:dyDescent="0.35"/>
    <row r="52179" customFormat="1" x14ac:dyDescent="0.35"/>
    <row r="52180" customFormat="1" x14ac:dyDescent="0.35"/>
    <row r="52181" customFormat="1" x14ac:dyDescent="0.35"/>
    <row r="52182" customFormat="1" x14ac:dyDescent="0.35"/>
    <row r="52183" customFormat="1" x14ac:dyDescent="0.35"/>
    <row r="52184" customFormat="1" x14ac:dyDescent="0.35"/>
    <row r="52185" customFormat="1" x14ac:dyDescent="0.35"/>
    <row r="52186" customFormat="1" x14ac:dyDescent="0.35"/>
    <row r="52187" customFormat="1" x14ac:dyDescent="0.35"/>
    <row r="52188" customFormat="1" x14ac:dyDescent="0.35"/>
    <row r="52189" customFormat="1" x14ac:dyDescent="0.35"/>
    <row r="52190" customFormat="1" x14ac:dyDescent="0.35"/>
    <row r="52191" customFormat="1" x14ac:dyDescent="0.35"/>
    <row r="52192" customFormat="1" x14ac:dyDescent="0.35"/>
    <row r="52193" customFormat="1" x14ac:dyDescent="0.35"/>
    <row r="52194" customFormat="1" x14ac:dyDescent="0.35"/>
    <row r="52195" customFormat="1" x14ac:dyDescent="0.35"/>
    <row r="52196" customFormat="1" x14ac:dyDescent="0.35"/>
    <row r="52197" customFormat="1" x14ac:dyDescent="0.35"/>
    <row r="52198" customFormat="1" x14ac:dyDescent="0.35"/>
    <row r="52199" customFormat="1" x14ac:dyDescent="0.35"/>
    <row r="52200" customFormat="1" x14ac:dyDescent="0.35"/>
    <row r="52201" customFormat="1" x14ac:dyDescent="0.35"/>
    <row r="52202" customFormat="1" x14ac:dyDescent="0.35"/>
    <row r="52203" customFormat="1" x14ac:dyDescent="0.35"/>
    <row r="52204" customFormat="1" x14ac:dyDescent="0.35"/>
    <row r="52205" customFormat="1" x14ac:dyDescent="0.35"/>
    <row r="52206" customFormat="1" x14ac:dyDescent="0.35"/>
    <row r="52207" customFormat="1" x14ac:dyDescent="0.35"/>
    <row r="52208" customFormat="1" x14ac:dyDescent="0.35"/>
    <row r="52209" customFormat="1" x14ac:dyDescent="0.35"/>
    <row r="52210" customFormat="1" x14ac:dyDescent="0.35"/>
    <row r="52211" customFormat="1" x14ac:dyDescent="0.35"/>
    <row r="52212" customFormat="1" x14ac:dyDescent="0.35"/>
    <row r="52213" customFormat="1" x14ac:dyDescent="0.35"/>
    <row r="52214" customFormat="1" x14ac:dyDescent="0.35"/>
    <row r="52215" customFormat="1" x14ac:dyDescent="0.35"/>
    <row r="52216" customFormat="1" x14ac:dyDescent="0.35"/>
    <row r="52217" customFormat="1" x14ac:dyDescent="0.35"/>
    <row r="52218" customFormat="1" x14ac:dyDescent="0.35"/>
    <row r="52219" customFormat="1" x14ac:dyDescent="0.35"/>
    <row r="52220" customFormat="1" x14ac:dyDescent="0.35"/>
    <row r="52221" customFormat="1" x14ac:dyDescent="0.35"/>
    <row r="52222" customFormat="1" x14ac:dyDescent="0.35"/>
    <row r="52223" customFormat="1" x14ac:dyDescent="0.35"/>
    <row r="52224" customFormat="1" x14ac:dyDescent="0.35"/>
    <row r="52225" customFormat="1" x14ac:dyDescent="0.35"/>
    <row r="52226" customFormat="1" x14ac:dyDescent="0.35"/>
    <row r="52227" customFormat="1" x14ac:dyDescent="0.35"/>
    <row r="52228" customFormat="1" x14ac:dyDescent="0.35"/>
    <row r="52229" customFormat="1" x14ac:dyDescent="0.35"/>
    <row r="52230" customFormat="1" x14ac:dyDescent="0.35"/>
    <row r="52231" customFormat="1" x14ac:dyDescent="0.35"/>
    <row r="52232" customFormat="1" x14ac:dyDescent="0.35"/>
    <row r="52233" customFormat="1" x14ac:dyDescent="0.35"/>
    <row r="52234" customFormat="1" x14ac:dyDescent="0.35"/>
    <row r="52235" customFormat="1" x14ac:dyDescent="0.35"/>
    <row r="52236" customFormat="1" x14ac:dyDescent="0.35"/>
    <row r="52237" customFormat="1" x14ac:dyDescent="0.35"/>
    <row r="52238" customFormat="1" x14ac:dyDescent="0.35"/>
    <row r="52239" customFormat="1" x14ac:dyDescent="0.35"/>
    <row r="52240" customFormat="1" x14ac:dyDescent="0.35"/>
    <row r="52241" customFormat="1" x14ac:dyDescent="0.35"/>
    <row r="52242" customFormat="1" x14ac:dyDescent="0.35"/>
    <row r="52243" customFormat="1" x14ac:dyDescent="0.35"/>
    <row r="52244" customFormat="1" x14ac:dyDescent="0.35"/>
    <row r="52245" customFormat="1" x14ac:dyDescent="0.35"/>
    <row r="52246" customFormat="1" x14ac:dyDescent="0.35"/>
    <row r="52247" customFormat="1" x14ac:dyDescent="0.35"/>
    <row r="52248" customFormat="1" x14ac:dyDescent="0.35"/>
    <row r="52249" customFormat="1" x14ac:dyDescent="0.35"/>
    <row r="52250" customFormat="1" x14ac:dyDescent="0.35"/>
    <row r="52251" customFormat="1" x14ac:dyDescent="0.35"/>
    <row r="52252" customFormat="1" x14ac:dyDescent="0.35"/>
    <row r="52253" customFormat="1" x14ac:dyDescent="0.35"/>
    <row r="52254" customFormat="1" x14ac:dyDescent="0.35"/>
    <row r="52255" customFormat="1" x14ac:dyDescent="0.35"/>
    <row r="52256" customFormat="1" x14ac:dyDescent="0.35"/>
    <row r="52257" customFormat="1" x14ac:dyDescent="0.35"/>
    <row r="52258" customFormat="1" x14ac:dyDescent="0.35"/>
    <row r="52259" customFormat="1" x14ac:dyDescent="0.35"/>
    <row r="52260" customFormat="1" x14ac:dyDescent="0.35"/>
    <row r="52261" customFormat="1" x14ac:dyDescent="0.35"/>
    <row r="52262" customFormat="1" x14ac:dyDescent="0.35"/>
    <row r="52263" customFormat="1" x14ac:dyDescent="0.35"/>
    <row r="52264" customFormat="1" x14ac:dyDescent="0.35"/>
    <row r="52265" customFormat="1" x14ac:dyDescent="0.35"/>
    <row r="52266" customFormat="1" x14ac:dyDescent="0.35"/>
    <row r="52267" customFormat="1" x14ac:dyDescent="0.35"/>
    <row r="52268" customFormat="1" x14ac:dyDescent="0.35"/>
    <row r="52269" customFormat="1" x14ac:dyDescent="0.35"/>
    <row r="52270" customFormat="1" x14ac:dyDescent="0.35"/>
    <row r="52271" customFormat="1" x14ac:dyDescent="0.35"/>
    <row r="52272" customFormat="1" x14ac:dyDescent="0.35"/>
    <row r="52273" customFormat="1" x14ac:dyDescent="0.35"/>
    <row r="52274" customFormat="1" x14ac:dyDescent="0.35"/>
    <row r="52275" customFormat="1" x14ac:dyDescent="0.35"/>
    <row r="52276" customFormat="1" x14ac:dyDescent="0.35"/>
    <row r="52277" customFormat="1" x14ac:dyDescent="0.35"/>
    <row r="52278" customFormat="1" x14ac:dyDescent="0.35"/>
    <row r="52279" customFormat="1" x14ac:dyDescent="0.35"/>
    <row r="52280" customFormat="1" x14ac:dyDescent="0.35"/>
    <row r="52281" customFormat="1" x14ac:dyDescent="0.35"/>
    <row r="52282" customFormat="1" x14ac:dyDescent="0.35"/>
    <row r="52283" customFormat="1" x14ac:dyDescent="0.35"/>
    <row r="52284" customFormat="1" x14ac:dyDescent="0.35"/>
    <row r="52285" customFormat="1" x14ac:dyDescent="0.35"/>
    <row r="52286" customFormat="1" x14ac:dyDescent="0.35"/>
    <row r="52287" customFormat="1" x14ac:dyDescent="0.35"/>
    <row r="52288" customFormat="1" x14ac:dyDescent="0.35"/>
    <row r="52289" customFormat="1" x14ac:dyDescent="0.35"/>
    <row r="52290" customFormat="1" x14ac:dyDescent="0.35"/>
    <row r="52291" customFormat="1" x14ac:dyDescent="0.35"/>
    <row r="52292" customFormat="1" x14ac:dyDescent="0.35"/>
    <row r="52293" customFormat="1" x14ac:dyDescent="0.35"/>
    <row r="52294" customFormat="1" x14ac:dyDescent="0.35"/>
    <row r="52295" customFormat="1" x14ac:dyDescent="0.35"/>
    <row r="52296" customFormat="1" x14ac:dyDescent="0.35"/>
    <row r="52297" customFormat="1" x14ac:dyDescent="0.35"/>
    <row r="52298" customFormat="1" x14ac:dyDescent="0.35"/>
    <row r="52299" customFormat="1" x14ac:dyDescent="0.35"/>
    <row r="52300" customFormat="1" x14ac:dyDescent="0.35"/>
    <row r="52301" customFormat="1" x14ac:dyDescent="0.35"/>
    <row r="52302" customFormat="1" x14ac:dyDescent="0.35"/>
    <row r="52303" customFormat="1" x14ac:dyDescent="0.35"/>
    <row r="52304" customFormat="1" x14ac:dyDescent="0.35"/>
    <row r="52305" customFormat="1" x14ac:dyDescent="0.35"/>
    <row r="52306" customFormat="1" x14ac:dyDescent="0.35"/>
    <row r="52307" customFormat="1" x14ac:dyDescent="0.35"/>
    <row r="52308" customFormat="1" x14ac:dyDescent="0.35"/>
    <row r="52309" customFormat="1" x14ac:dyDescent="0.35"/>
    <row r="52310" customFormat="1" x14ac:dyDescent="0.35"/>
    <row r="52311" customFormat="1" x14ac:dyDescent="0.35"/>
    <row r="52312" customFormat="1" x14ac:dyDescent="0.35"/>
    <row r="52313" customFormat="1" x14ac:dyDescent="0.35"/>
    <row r="52314" customFormat="1" x14ac:dyDescent="0.35"/>
    <row r="52315" customFormat="1" x14ac:dyDescent="0.35"/>
    <row r="52316" customFormat="1" x14ac:dyDescent="0.35"/>
    <row r="52317" customFormat="1" x14ac:dyDescent="0.35"/>
    <row r="52318" customFormat="1" x14ac:dyDescent="0.35"/>
    <row r="52319" customFormat="1" x14ac:dyDescent="0.35"/>
    <row r="52320" customFormat="1" x14ac:dyDescent="0.35"/>
    <row r="52321" customFormat="1" x14ac:dyDescent="0.35"/>
    <row r="52322" customFormat="1" x14ac:dyDescent="0.35"/>
    <row r="52323" customFormat="1" x14ac:dyDescent="0.35"/>
    <row r="52324" customFormat="1" x14ac:dyDescent="0.35"/>
    <row r="52325" customFormat="1" x14ac:dyDescent="0.35"/>
    <row r="52326" customFormat="1" x14ac:dyDescent="0.35"/>
    <row r="52327" customFormat="1" x14ac:dyDescent="0.35"/>
    <row r="52328" customFormat="1" x14ac:dyDescent="0.35"/>
    <row r="52329" customFormat="1" x14ac:dyDescent="0.35"/>
    <row r="52330" customFormat="1" x14ac:dyDescent="0.35"/>
    <row r="52331" customFormat="1" x14ac:dyDescent="0.35"/>
    <row r="52332" customFormat="1" x14ac:dyDescent="0.35"/>
    <row r="52333" customFormat="1" x14ac:dyDescent="0.35"/>
    <row r="52334" customFormat="1" x14ac:dyDescent="0.35"/>
    <row r="52335" customFormat="1" x14ac:dyDescent="0.35"/>
    <row r="52336" customFormat="1" x14ac:dyDescent="0.35"/>
    <row r="52337" customFormat="1" x14ac:dyDescent="0.35"/>
    <row r="52338" customFormat="1" x14ac:dyDescent="0.35"/>
    <row r="52339" customFormat="1" x14ac:dyDescent="0.35"/>
    <row r="52340" customFormat="1" x14ac:dyDescent="0.35"/>
    <row r="52341" customFormat="1" x14ac:dyDescent="0.35"/>
    <row r="52342" customFormat="1" x14ac:dyDescent="0.35"/>
    <row r="52343" customFormat="1" x14ac:dyDescent="0.35"/>
    <row r="52344" customFormat="1" x14ac:dyDescent="0.35"/>
    <row r="52345" customFormat="1" x14ac:dyDescent="0.35"/>
    <row r="52346" customFormat="1" x14ac:dyDescent="0.35"/>
    <row r="52347" customFormat="1" x14ac:dyDescent="0.35"/>
    <row r="52348" customFormat="1" x14ac:dyDescent="0.35"/>
    <row r="52349" customFormat="1" x14ac:dyDescent="0.35"/>
    <row r="52350" customFormat="1" x14ac:dyDescent="0.35"/>
    <row r="52351" customFormat="1" x14ac:dyDescent="0.35"/>
    <row r="52352" customFormat="1" x14ac:dyDescent="0.35"/>
    <row r="52353" customFormat="1" x14ac:dyDescent="0.35"/>
    <row r="52354" customFormat="1" x14ac:dyDescent="0.35"/>
    <row r="52355" customFormat="1" x14ac:dyDescent="0.35"/>
    <row r="52356" customFormat="1" x14ac:dyDescent="0.35"/>
    <row r="52357" customFormat="1" x14ac:dyDescent="0.35"/>
    <row r="52358" customFormat="1" x14ac:dyDescent="0.35"/>
    <row r="52359" customFormat="1" x14ac:dyDescent="0.35"/>
    <row r="52360" customFormat="1" x14ac:dyDescent="0.35"/>
    <row r="52361" customFormat="1" x14ac:dyDescent="0.35"/>
    <row r="52362" customFormat="1" x14ac:dyDescent="0.35"/>
    <row r="52363" customFormat="1" x14ac:dyDescent="0.35"/>
    <row r="52364" customFormat="1" x14ac:dyDescent="0.35"/>
    <row r="52365" customFormat="1" x14ac:dyDescent="0.35"/>
    <row r="52366" customFormat="1" x14ac:dyDescent="0.35"/>
    <row r="52367" customFormat="1" x14ac:dyDescent="0.35"/>
    <row r="52368" customFormat="1" x14ac:dyDescent="0.35"/>
    <row r="52369" customFormat="1" x14ac:dyDescent="0.35"/>
    <row r="52370" customFormat="1" x14ac:dyDescent="0.35"/>
    <row r="52371" customFormat="1" x14ac:dyDescent="0.35"/>
    <row r="52372" customFormat="1" x14ac:dyDescent="0.35"/>
    <row r="52373" customFormat="1" x14ac:dyDescent="0.35"/>
    <row r="52374" customFormat="1" x14ac:dyDescent="0.35"/>
    <row r="52375" customFormat="1" x14ac:dyDescent="0.35"/>
    <row r="52376" customFormat="1" x14ac:dyDescent="0.35"/>
    <row r="52377" customFormat="1" x14ac:dyDescent="0.35"/>
    <row r="52378" customFormat="1" x14ac:dyDescent="0.35"/>
    <row r="52379" customFormat="1" x14ac:dyDescent="0.35"/>
    <row r="52380" customFormat="1" x14ac:dyDescent="0.35"/>
    <row r="52381" customFormat="1" x14ac:dyDescent="0.35"/>
    <row r="52382" customFormat="1" x14ac:dyDescent="0.35"/>
    <row r="52383" customFormat="1" x14ac:dyDescent="0.35"/>
    <row r="52384" customFormat="1" x14ac:dyDescent="0.35"/>
    <row r="52385" customFormat="1" x14ac:dyDescent="0.35"/>
    <row r="52386" customFormat="1" x14ac:dyDescent="0.35"/>
    <row r="52387" customFormat="1" x14ac:dyDescent="0.35"/>
    <row r="52388" customFormat="1" x14ac:dyDescent="0.35"/>
    <row r="52389" customFormat="1" x14ac:dyDescent="0.35"/>
    <row r="52390" customFormat="1" x14ac:dyDescent="0.35"/>
    <row r="52391" customFormat="1" x14ac:dyDescent="0.35"/>
    <row r="52392" customFormat="1" x14ac:dyDescent="0.35"/>
    <row r="52393" customFormat="1" x14ac:dyDescent="0.35"/>
    <row r="52394" customFormat="1" x14ac:dyDescent="0.35"/>
    <row r="52395" customFormat="1" x14ac:dyDescent="0.35"/>
    <row r="52396" customFormat="1" x14ac:dyDescent="0.35"/>
    <row r="52397" customFormat="1" x14ac:dyDescent="0.35"/>
    <row r="52398" customFormat="1" x14ac:dyDescent="0.35"/>
    <row r="52399" customFormat="1" x14ac:dyDescent="0.35"/>
    <row r="52400" customFormat="1" x14ac:dyDescent="0.35"/>
    <row r="52401" customFormat="1" x14ac:dyDescent="0.35"/>
    <row r="52402" customFormat="1" x14ac:dyDescent="0.35"/>
    <row r="52403" customFormat="1" x14ac:dyDescent="0.35"/>
    <row r="52404" customFormat="1" x14ac:dyDescent="0.35"/>
    <row r="52405" customFormat="1" x14ac:dyDescent="0.35"/>
    <row r="52406" customFormat="1" x14ac:dyDescent="0.35"/>
    <row r="52407" customFormat="1" x14ac:dyDescent="0.35"/>
    <row r="52408" customFormat="1" x14ac:dyDescent="0.35"/>
    <row r="52409" customFormat="1" x14ac:dyDescent="0.35"/>
    <row r="52410" customFormat="1" x14ac:dyDescent="0.35"/>
    <row r="52411" customFormat="1" x14ac:dyDescent="0.35"/>
    <row r="52412" customFormat="1" x14ac:dyDescent="0.35"/>
    <row r="52413" customFormat="1" x14ac:dyDescent="0.35"/>
    <row r="52414" customFormat="1" x14ac:dyDescent="0.35"/>
    <row r="52415" customFormat="1" x14ac:dyDescent="0.35"/>
    <row r="52416" customFormat="1" x14ac:dyDescent="0.35"/>
    <row r="52417" customFormat="1" x14ac:dyDescent="0.35"/>
    <row r="52418" customFormat="1" x14ac:dyDescent="0.35"/>
    <row r="52419" customFormat="1" x14ac:dyDescent="0.35"/>
    <row r="52420" customFormat="1" x14ac:dyDescent="0.35"/>
    <row r="52421" customFormat="1" x14ac:dyDescent="0.35"/>
    <row r="52422" customFormat="1" x14ac:dyDescent="0.35"/>
    <row r="52423" customFormat="1" x14ac:dyDescent="0.35"/>
    <row r="52424" customFormat="1" x14ac:dyDescent="0.35"/>
    <row r="52425" customFormat="1" x14ac:dyDescent="0.35"/>
    <row r="52426" customFormat="1" x14ac:dyDescent="0.35"/>
    <row r="52427" customFormat="1" x14ac:dyDescent="0.35"/>
    <row r="52428" customFormat="1" x14ac:dyDescent="0.35"/>
    <row r="52429" customFormat="1" x14ac:dyDescent="0.35"/>
    <row r="52430" customFormat="1" x14ac:dyDescent="0.35"/>
    <row r="52431" customFormat="1" x14ac:dyDescent="0.35"/>
    <row r="52432" customFormat="1" x14ac:dyDescent="0.35"/>
    <row r="52433" customFormat="1" x14ac:dyDescent="0.35"/>
    <row r="52434" customFormat="1" x14ac:dyDescent="0.35"/>
    <row r="52435" customFormat="1" x14ac:dyDescent="0.35"/>
    <row r="52436" customFormat="1" x14ac:dyDescent="0.35"/>
    <row r="52437" customFormat="1" x14ac:dyDescent="0.35"/>
    <row r="52438" customFormat="1" x14ac:dyDescent="0.35"/>
    <row r="52439" customFormat="1" x14ac:dyDescent="0.35"/>
    <row r="52440" customFormat="1" x14ac:dyDescent="0.35"/>
    <row r="52441" customFormat="1" x14ac:dyDescent="0.35"/>
    <row r="52442" customFormat="1" x14ac:dyDescent="0.35"/>
    <row r="52443" customFormat="1" x14ac:dyDescent="0.35"/>
    <row r="52444" customFormat="1" x14ac:dyDescent="0.35"/>
    <row r="52445" customFormat="1" x14ac:dyDescent="0.35"/>
    <row r="52446" customFormat="1" x14ac:dyDescent="0.35"/>
    <row r="52447" customFormat="1" x14ac:dyDescent="0.35"/>
    <row r="52448" customFormat="1" x14ac:dyDescent="0.35"/>
    <row r="52449" customFormat="1" x14ac:dyDescent="0.35"/>
    <row r="52450" customFormat="1" x14ac:dyDescent="0.35"/>
    <row r="52451" customFormat="1" x14ac:dyDescent="0.35"/>
    <row r="52452" customFormat="1" x14ac:dyDescent="0.35"/>
    <row r="52453" customFormat="1" x14ac:dyDescent="0.35"/>
    <row r="52454" customFormat="1" x14ac:dyDescent="0.35"/>
    <row r="52455" customFormat="1" x14ac:dyDescent="0.35"/>
    <row r="52456" customFormat="1" x14ac:dyDescent="0.35"/>
    <row r="52457" customFormat="1" x14ac:dyDescent="0.35"/>
    <row r="52458" customFormat="1" x14ac:dyDescent="0.35"/>
    <row r="52459" customFormat="1" x14ac:dyDescent="0.35"/>
    <row r="52460" customFormat="1" x14ac:dyDescent="0.35"/>
    <row r="52461" customFormat="1" x14ac:dyDescent="0.35"/>
    <row r="52462" customFormat="1" x14ac:dyDescent="0.35"/>
    <row r="52463" customFormat="1" x14ac:dyDescent="0.35"/>
    <row r="52464" customFormat="1" x14ac:dyDescent="0.35"/>
    <row r="52465" customFormat="1" x14ac:dyDescent="0.35"/>
    <row r="52466" customFormat="1" x14ac:dyDescent="0.35"/>
    <row r="52467" customFormat="1" x14ac:dyDescent="0.35"/>
    <row r="52468" customFormat="1" x14ac:dyDescent="0.35"/>
    <row r="52469" customFormat="1" x14ac:dyDescent="0.35"/>
    <row r="52470" customFormat="1" x14ac:dyDescent="0.35"/>
    <row r="52471" customFormat="1" x14ac:dyDescent="0.35"/>
    <row r="52472" customFormat="1" x14ac:dyDescent="0.35"/>
    <row r="52473" customFormat="1" x14ac:dyDescent="0.35"/>
    <row r="52474" customFormat="1" x14ac:dyDescent="0.35"/>
    <row r="52475" customFormat="1" x14ac:dyDescent="0.35"/>
    <row r="52476" customFormat="1" x14ac:dyDescent="0.35"/>
    <row r="52477" customFormat="1" x14ac:dyDescent="0.35"/>
    <row r="52478" customFormat="1" x14ac:dyDescent="0.35"/>
    <row r="52479" customFormat="1" x14ac:dyDescent="0.35"/>
    <row r="52480" customFormat="1" x14ac:dyDescent="0.35"/>
    <row r="52481" customFormat="1" x14ac:dyDescent="0.35"/>
    <row r="52482" customFormat="1" x14ac:dyDescent="0.35"/>
    <row r="52483" customFormat="1" x14ac:dyDescent="0.35"/>
    <row r="52484" customFormat="1" x14ac:dyDescent="0.35"/>
    <row r="52485" customFormat="1" x14ac:dyDescent="0.35"/>
    <row r="52486" customFormat="1" x14ac:dyDescent="0.35"/>
    <row r="52487" customFormat="1" x14ac:dyDescent="0.35"/>
    <row r="52488" customFormat="1" x14ac:dyDescent="0.35"/>
    <row r="52489" customFormat="1" x14ac:dyDescent="0.35"/>
    <row r="52490" customFormat="1" x14ac:dyDescent="0.35"/>
    <row r="52491" customFormat="1" x14ac:dyDescent="0.35"/>
    <row r="52492" customFormat="1" x14ac:dyDescent="0.35"/>
    <row r="52493" customFormat="1" x14ac:dyDescent="0.35"/>
    <row r="52494" customFormat="1" x14ac:dyDescent="0.35"/>
    <row r="52495" customFormat="1" x14ac:dyDescent="0.35"/>
    <row r="52496" customFormat="1" x14ac:dyDescent="0.35"/>
    <row r="52497" customFormat="1" x14ac:dyDescent="0.35"/>
    <row r="52498" customFormat="1" x14ac:dyDescent="0.35"/>
    <row r="52499" customFormat="1" x14ac:dyDescent="0.35"/>
    <row r="52500" customFormat="1" x14ac:dyDescent="0.35"/>
    <row r="52501" customFormat="1" x14ac:dyDescent="0.35"/>
    <row r="52502" customFormat="1" x14ac:dyDescent="0.35"/>
    <row r="52503" customFormat="1" x14ac:dyDescent="0.35"/>
    <row r="52504" customFormat="1" x14ac:dyDescent="0.35"/>
    <row r="52505" customFormat="1" x14ac:dyDescent="0.35"/>
    <row r="52506" customFormat="1" x14ac:dyDescent="0.35"/>
    <row r="52507" customFormat="1" x14ac:dyDescent="0.35"/>
    <row r="52508" customFormat="1" x14ac:dyDescent="0.35"/>
    <row r="52509" customFormat="1" x14ac:dyDescent="0.35"/>
    <row r="52510" customFormat="1" x14ac:dyDescent="0.35"/>
    <row r="52511" customFormat="1" x14ac:dyDescent="0.35"/>
    <row r="52512" customFormat="1" x14ac:dyDescent="0.35"/>
    <row r="52513" customFormat="1" x14ac:dyDescent="0.35"/>
    <row r="52514" customFormat="1" x14ac:dyDescent="0.35"/>
    <row r="52515" customFormat="1" x14ac:dyDescent="0.35"/>
    <row r="52516" customFormat="1" x14ac:dyDescent="0.35"/>
    <row r="52517" customFormat="1" x14ac:dyDescent="0.35"/>
    <row r="52518" customFormat="1" x14ac:dyDescent="0.35"/>
    <row r="52519" customFormat="1" x14ac:dyDescent="0.35"/>
    <row r="52520" customFormat="1" x14ac:dyDescent="0.35"/>
    <row r="52521" customFormat="1" x14ac:dyDescent="0.35"/>
    <row r="52522" customFormat="1" x14ac:dyDescent="0.35"/>
    <row r="52523" customFormat="1" x14ac:dyDescent="0.35"/>
    <row r="52524" customFormat="1" x14ac:dyDescent="0.35"/>
    <row r="52525" customFormat="1" x14ac:dyDescent="0.35"/>
    <row r="52526" customFormat="1" x14ac:dyDescent="0.35"/>
    <row r="52527" customFormat="1" x14ac:dyDescent="0.35"/>
    <row r="52528" customFormat="1" x14ac:dyDescent="0.35"/>
    <row r="52529" customFormat="1" x14ac:dyDescent="0.35"/>
    <row r="52530" customFormat="1" x14ac:dyDescent="0.35"/>
    <row r="52531" customFormat="1" x14ac:dyDescent="0.35"/>
    <row r="52532" customFormat="1" x14ac:dyDescent="0.35"/>
    <row r="52533" customFormat="1" x14ac:dyDescent="0.35"/>
    <row r="52534" customFormat="1" x14ac:dyDescent="0.35"/>
    <row r="52535" customFormat="1" x14ac:dyDescent="0.35"/>
    <row r="52536" customFormat="1" x14ac:dyDescent="0.35"/>
    <row r="52537" customFormat="1" x14ac:dyDescent="0.35"/>
    <row r="52538" customFormat="1" x14ac:dyDescent="0.35"/>
    <row r="52539" customFormat="1" x14ac:dyDescent="0.35"/>
    <row r="52540" customFormat="1" x14ac:dyDescent="0.35"/>
    <row r="52541" customFormat="1" x14ac:dyDescent="0.35"/>
    <row r="52542" customFormat="1" x14ac:dyDescent="0.35"/>
    <row r="52543" customFormat="1" x14ac:dyDescent="0.35"/>
    <row r="52544" customFormat="1" x14ac:dyDescent="0.35"/>
    <row r="52545" customFormat="1" x14ac:dyDescent="0.35"/>
    <row r="52546" customFormat="1" x14ac:dyDescent="0.35"/>
    <row r="52547" customFormat="1" x14ac:dyDescent="0.35"/>
    <row r="52548" customFormat="1" x14ac:dyDescent="0.35"/>
    <row r="52549" customFormat="1" x14ac:dyDescent="0.35"/>
    <row r="52550" customFormat="1" x14ac:dyDescent="0.35"/>
    <row r="52551" customFormat="1" x14ac:dyDescent="0.35"/>
    <row r="52552" customFormat="1" x14ac:dyDescent="0.35"/>
    <row r="52553" customFormat="1" x14ac:dyDescent="0.35"/>
    <row r="52554" customFormat="1" x14ac:dyDescent="0.35"/>
    <row r="52555" customFormat="1" x14ac:dyDescent="0.35"/>
    <row r="52556" customFormat="1" x14ac:dyDescent="0.35"/>
    <row r="52557" customFormat="1" x14ac:dyDescent="0.35"/>
    <row r="52558" customFormat="1" x14ac:dyDescent="0.35"/>
    <row r="52559" customFormat="1" x14ac:dyDescent="0.35"/>
    <row r="52560" customFormat="1" x14ac:dyDescent="0.35"/>
    <row r="52561" customFormat="1" x14ac:dyDescent="0.35"/>
    <row r="52562" customFormat="1" x14ac:dyDescent="0.35"/>
    <row r="52563" customFormat="1" x14ac:dyDescent="0.35"/>
    <row r="52564" customFormat="1" x14ac:dyDescent="0.35"/>
    <row r="52565" customFormat="1" x14ac:dyDescent="0.35"/>
    <row r="52566" customFormat="1" x14ac:dyDescent="0.35"/>
    <row r="52567" customFormat="1" x14ac:dyDescent="0.35"/>
    <row r="52568" customFormat="1" x14ac:dyDescent="0.35"/>
    <row r="52569" customFormat="1" x14ac:dyDescent="0.35"/>
    <row r="52570" customFormat="1" x14ac:dyDescent="0.35"/>
    <row r="52571" customFormat="1" x14ac:dyDescent="0.35"/>
    <row r="52572" customFormat="1" x14ac:dyDescent="0.35"/>
    <row r="52573" customFormat="1" x14ac:dyDescent="0.35"/>
    <row r="52574" customFormat="1" x14ac:dyDescent="0.35"/>
    <row r="52575" customFormat="1" x14ac:dyDescent="0.35"/>
    <row r="52576" customFormat="1" x14ac:dyDescent="0.35"/>
    <row r="52577" customFormat="1" x14ac:dyDescent="0.35"/>
    <row r="52578" customFormat="1" x14ac:dyDescent="0.35"/>
    <row r="52579" customFormat="1" x14ac:dyDescent="0.35"/>
    <row r="52580" customFormat="1" x14ac:dyDescent="0.35"/>
    <row r="52581" customFormat="1" x14ac:dyDescent="0.35"/>
    <row r="52582" customFormat="1" x14ac:dyDescent="0.35"/>
    <row r="52583" customFormat="1" x14ac:dyDescent="0.35"/>
    <row r="52584" customFormat="1" x14ac:dyDescent="0.35"/>
    <row r="52585" customFormat="1" x14ac:dyDescent="0.35"/>
    <row r="52586" customFormat="1" x14ac:dyDescent="0.35"/>
    <row r="52587" customFormat="1" x14ac:dyDescent="0.35"/>
    <row r="52588" customFormat="1" x14ac:dyDescent="0.35"/>
    <row r="52589" customFormat="1" x14ac:dyDescent="0.35"/>
    <row r="52590" customFormat="1" x14ac:dyDescent="0.35"/>
    <row r="52591" customFormat="1" x14ac:dyDescent="0.35"/>
    <row r="52592" customFormat="1" x14ac:dyDescent="0.35"/>
    <row r="52593" customFormat="1" x14ac:dyDescent="0.35"/>
    <row r="52594" customFormat="1" x14ac:dyDescent="0.35"/>
    <row r="52595" customFormat="1" x14ac:dyDescent="0.35"/>
    <row r="52596" customFormat="1" x14ac:dyDescent="0.35"/>
    <row r="52597" customFormat="1" x14ac:dyDescent="0.35"/>
    <row r="52598" customFormat="1" x14ac:dyDescent="0.35"/>
    <row r="52599" customFormat="1" x14ac:dyDescent="0.35"/>
    <row r="52600" customFormat="1" x14ac:dyDescent="0.35"/>
    <row r="52601" customFormat="1" x14ac:dyDescent="0.35"/>
    <row r="52602" customFormat="1" x14ac:dyDescent="0.35"/>
    <row r="52603" customFormat="1" x14ac:dyDescent="0.35"/>
    <row r="52604" customFormat="1" x14ac:dyDescent="0.35"/>
    <row r="52605" customFormat="1" x14ac:dyDescent="0.35"/>
    <row r="52606" customFormat="1" x14ac:dyDescent="0.35"/>
    <row r="52607" customFormat="1" x14ac:dyDescent="0.35"/>
    <row r="52608" customFormat="1" x14ac:dyDescent="0.35"/>
    <row r="52609" customFormat="1" x14ac:dyDescent="0.35"/>
    <row r="52610" customFormat="1" x14ac:dyDescent="0.35"/>
    <row r="52611" customFormat="1" x14ac:dyDescent="0.35"/>
    <row r="52612" customFormat="1" x14ac:dyDescent="0.35"/>
    <row r="52613" customFormat="1" x14ac:dyDescent="0.35"/>
    <row r="52614" customFormat="1" x14ac:dyDescent="0.35"/>
    <row r="52615" customFormat="1" x14ac:dyDescent="0.35"/>
    <row r="52616" customFormat="1" x14ac:dyDescent="0.35"/>
    <row r="52617" customFormat="1" x14ac:dyDescent="0.35"/>
    <row r="52618" customFormat="1" x14ac:dyDescent="0.35"/>
    <row r="52619" customFormat="1" x14ac:dyDescent="0.35"/>
    <row r="52620" customFormat="1" x14ac:dyDescent="0.35"/>
    <row r="52621" customFormat="1" x14ac:dyDescent="0.35"/>
    <row r="52622" customFormat="1" x14ac:dyDescent="0.35"/>
    <row r="52623" customFormat="1" x14ac:dyDescent="0.35"/>
    <row r="52624" customFormat="1" x14ac:dyDescent="0.35"/>
    <row r="52625" customFormat="1" x14ac:dyDescent="0.35"/>
    <row r="52626" customFormat="1" x14ac:dyDescent="0.35"/>
    <row r="52627" customFormat="1" x14ac:dyDescent="0.35"/>
    <row r="52628" customFormat="1" x14ac:dyDescent="0.35"/>
    <row r="52629" customFormat="1" x14ac:dyDescent="0.35"/>
    <row r="52630" customFormat="1" x14ac:dyDescent="0.35"/>
    <row r="52631" customFormat="1" x14ac:dyDescent="0.35"/>
    <row r="52632" customFormat="1" x14ac:dyDescent="0.35"/>
    <row r="52633" customFormat="1" x14ac:dyDescent="0.35"/>
    <row r="52634" customFormat="1" x14ac:dyDescent="0.35"/>
    <row r="52635" customFormat="1" x14ac:dyDescent="0.35"/>
    <row r="52636" customFormat="1" x14ac:dyDescent="0.35"/>
    <row r="52637" customFormat="1" x14ac:dyDescent="0.35"/>
    <row r="52638" customFormat="1" x14ac:dyDescent="0.35"/>
    <row r="52639" customFormat="1" x14ac:dyDescent="0.35"/>
    <row r="52640" customFormat="1" x14ac:dyDescent="0.35"/>
    <row r="52641" customFormat="1" x14ac:dyDescent="0.35"/>
    <row r="52642" customFormat="1" x14ac:dyDescent="0.35"/>
    <row r="52643" customFormat="1" x14ac:dyDescent="0.35"/>
    <row r="52644" customFormat="1" x14ac:dyDescent="0.35"/>
    <row r="52645" customFormat="1" x14ac:dyDescent="0.35"/>
    <row r="52646" customFormat="1" x14ac:dyDescent="0.35"/>
    <row r="52647" customFormat="1" x14ac:dyDescent="0.35"/>
    <row r="52648" customFormat="1" x14ac:dyDescent="0.35"/>
    <row r="52649" customFormat="1" x14ac:dyDescent="0.35"/>
    <row r="52650" customFormat="1" x14ac:dyDescent="0.35"/>
    <row r="52651" customFormat="1" x14ac:dyDescent="0.35"/>
    <row r="52652" customFormat="1" x14ac:dyDescent="0.35"/>
    <row r="52653" customFormat="1" x14ac:dyDescent="0.35"/>
    <row r="52654" customFormat="1" x14ac:dyDescent="0.35"/>
    <row r="52655" customFormat="1" x14ac:dyDescent="0.35"/>
    <row r="52656" customFormat="1" x14ac:dyDescent="0.35"/>
    <row r="52657" customFormat="1" x14ac:dyDescent="0.35"/>
    <row r="52658" customFormat="1" x14ac:dyDescent="0.35"/>
    <row r="52659" customFormat="1" x14ac:dyDescent="0.35"/>
    <row r="52660" customFormat="1" x14ac:dyDescent="0.35"/>
    <row r="52661" customFormat="1" x14ac:dyDescent="0.35"/>
    <row r="52662" customFormat="1" x14ac:dyDescent="0.35"/>
    <row r="52663" customFormat="1" x14ac:dyDescent="0.35"/>
    <row r="52664" customFormat="1" x14ac:dyDescent="0.35"/>
    <row r="52665" customFormat="1" x14ac:dyDescent="0.35"/>
    <row r="52666" customFormat="1" x14ac:dyDescent="0.35"/>
    <row r="52667" customFormat="1" x14ac:dyDescent="0.35"/>
    <row r="52668" customFormat="1" x14ac:dyDescent="0.35"/>
    <row r="52669" customFormat="1" x14ac:dyDescent="0.35"/>
    <row r="52670" customFormat="1" x14ac:dyDescent="0.35"/>
    <row r="52671" customFormat="1" x14ac:dyDescent="0.35"/>
    <row r="52672" customFormat="1" x14ac:dyDescent="0.35"/>
    <row r="52673" customFormat="1" x14ac:dyDescent="0.35"/>
    <row r="52674" customFormat="1" x14ac:dyDescent="0.35"/>
    <row r="52675" customFormat="1" x14ac:dyDescent="0.35"/>
    <row r="52676" customFormat="1" x14ac:dyDescent="0.35"/>
    <row r="52677" customFormat="1" x14ac:dyDescent="0.35"/>
    <row r="52678" customFormat="1" x14ac:dyDescent="0.35"/>
    <row r="52679" customFormat="1" x14ac:dyDescent="0.35"/>
    <row r="52680" customFormat="1" x14ac:dyDescent="0.35"/>
    <row r="52681" customFormat="1" x14ac:dyDescent="0.35"/>
    <row r="52682" customFormat="1" x14ac:dyDescent="0.35"/>
    <row r="52683" customFormat="1" x14ac:dyDescent="0.35"/>
    <row r="52684" customFormat="1" x14ac:dyDescent="0.35"/>
    <row r="52685" customFormat="1" x14ac:dyDescent="0.35"/>
    <row r="52686" customFormat="1" x14ac:dyDescent="0.35"/>
    <row r="52687" customFormat="1" x14ac:dyDescent="0.35"/>
    <row r="52688" customFormat="1" x14ac:dyDescent="0.35"/>
    <row r="52689" customFormat="1" x14ac:dyDescent="0.35"/>
    <row r="52690" customFormat="1" x14ac:dyDescent="0.35"/>
    <row r="52691" customFormat="1" x14ac:dyDescent="0.35"/>
    <row r="52692" customFormat="1" x14ac:dyDescent="0.35"/>
    <row r="52693" customFormat="1" x14ac:dyDescent="0.35"/>
    <row r="52694" customFormat="1" x14ac:dyDescent="0.35"/>
    <row r="52695" customFormat="1" x14ac:dyDescent="0.35"/>
    <row r="52696" customFormat="1" x14ac:dyDescent="0.35"/>
    <row r="52697" customFormat="1" x14ac:dyDescent="0.35"/>
    <row r="52698" customFormat="1" x14ac:dyDescent="0.35"/>
    <row r="52699" customFormat="1" x14ac:dyDescent="0.35"/>
    <row r="52700" customFormat="1" x14ac:dyDescent="0.35"/>
    <row r="52701" customFormat="1" x14ac:dyDescent="0.35"/>
    <row r="52702" customFormat="1" x14ac:dyDescent="0.35"/>
    <row r="52703" customFormat="1" x14ac:dyDescent="0.35"/>
    <row r="52704" customFormat="1" x14ac:dyDescent="0.35"/>
    <row r="52705" customFormat="1" x14ac:dyDescent="0.35"/>
    <row r="52706" customFormat="1" x14ac:dyDescent="0.35"/>
    <row r="52707" customFormat="1" x14ac:dyDescent="0.35"/>
    <row r="52708" customFormat="1" x14ac:dyDescent="0.35"/>
    <row r="52709" customFormat="1" x14ac:dyDescent="0.35"/>
    <row r="52710" customFormat="1" x14ac:dyDescent="0.35"/>
    <row r="52711" customFormat="1" x14ac:dyDescent="0.35"/>
    <row r="52712" customFormat="1" x14ac:dyDescent="0.35"/>
    <row r="52713" customFormat="1" x14ac:dyDescent="0.35"/>
    <row r="52714" customFormat="1" x14ac:dyDescent="0.35"/>
    <row r="52715" customFormat="1" x14ac:dyDescent="0.35"/>
    <row r="52716" customFormat="1" x14ac:dyDescent="0.35"/>
    <row r="52717" customFormat="1" x14ac:dyDescent="0.35"/>
    <row r="52718" customFormat="1" x14ac:dyDescent="0.35"/>
    <row r="52719" customFormat="1" x14ac:dyDescent="0.35"/>
    <row r="52720" customFormat="1" x14ac:dyDescent="0.35"/>
    <row r="52721" customFormat="1" x14ac:dyDescent="0.35"/>
    <row r="52722" customFormat="1" x14ac:dyDescent="0.35"/>
    <row r="52723" customFormat="1" x14ac:dyDescent="0.35"/>
    <row r="52724" customFormat="1" x14ac:dyDescent="0.35"/>
    <row r="52725" customFormat="1" x14ac:dyDescent="0.35"/>
    <row r="52726" customFormat="1" x14ac:dyDescent="0.35"/>
    <row r="52727" customFormat="1" x14ac:dyDescent="0.35"/>
    <row r="52728" customFormat="1" x14ac:dyDescent="0.35"/>
    <row r="52729" customFormat="1" x14ac:dyDescent="0.35"/>
    <row r="52730" customFormat="1" x14ac:dyDescent="0.35"/>
    <row r="52731" customFormat="1" x14ac:dyDescent="0.35"/>
    <row r="52732" customFormat="1" x14ac:dyDescent="0.35"/>
    <row r="52733" customFormat="1" x14ac:dyDescent="0.35"/>
    <row r="52734" customFormat="1" x14ac:dyDescent="0.35"/>
    <row r="52735" customFormat="1" x14ac:dyDescent="0.35"/>
    <row r="52736" customFormat="1" x14ac:dyDescent="0.35"/>
    <row r="52737" customFormat="1" x14ac:dyDescent="0.35"/>
    <row r="52738" customFormat="1" x14ac:dyDescent="0.35"/>
    <row r="52739" customFormat="1" x14ac:dyDescent="0.35"/>
    <row r="52740" customFormat="1" x14ac:dyDescent="0.35"/>
    <row r="52741" customFormat="1" x14ac:dyDescent="0.35"/>
    <row r="52742" customFormat="1" x14ac:dyDescent="0.35"/>
    <row r="52743" customFormat="1" x14ac:dyDescent="0.35"/>
    <row r="52744" customFormat="1" x14ac:dyDescent="0.35"/>
    <row r="52745" customFormat="1" x14ac:dyDescent="0.35"/>
    <row r="52746" customFormat="1" x14ac:dyDescent="0.35"/>
    <row r="52747" customFormat="1" x14ac:dyDescent="0.35"/>
    <row r="52748" customFormat="1" x14ac:dyDescent="0.35"/>
    <row r="52749" customFormat="1" x14ac:dyDescent="0.35"/>
    <row r="52750" customFormat="1" x14ac:dyDescent="0.35"/>
    <row r="52751" customFormat="1" x14ac:dyDescent="0.35"/>
    <row r="52752" customFormat="1" x14ac:dyDescent="0.35"/>
    <row r="52753" customFormat="1" x14ac:dyDescent="0.35"/>
    <row r="52754" customFormat="1" x14ac:dyDescent="0.35"/>
    <row r="52755" customFormat="1" x14ac:dyDescent="0.35"/>
    <row r="52756" customFormat="1" x14ac:dyDescent="0.35"/>
    <row r="52757" customFormat="1" x14ac:dyDescent="0.35"/>
    <row r="52758" customFormat="1" x14ac:dyDescent="0.35"/>
    <row r="52759" customFormat="1" x14ac:dyDescent="0.35"/>
    <row r="52760" customFormat="1" x14ac:dyDescent="0.35"/>
    <row r="52761" customFormat="1" x14ac:dyDescent="0.35"/>
    <row r="52762" customFormat="1" x14ac:dyDescent="0.35"/>
    <row r="52763" customFormat="1" x14ac:dyDescent="0.35"/>
    <row r="52764" customFormat="1" x14ac:dyDescent="0.35"/>
    <row r="52765" customFormat="1" x14ac:dyDescent="0.35"/>
    <row r="52766" customFormat="1" x14ac:dyDescent="0.35"/>
    <row r="52767" customFormat="1" x14ac:dyDescent="0.35"/>
    <row r="52768" customFormat="1" x14ac:dyDescent="0.35"/>
    <row r="52769" customFormat="1" x14ac:dyDescent="0.35"/>
    <row r="52770" customFormat="1" x14ac:dyDescent="0.35"/>
    <row r="52771" customFormat="1" x14ac:dyDescent="0.35"/>
    <row r="52772" customFormat="1" x14ac:dyDescent="0.35"/>
    <row r="52773" customFormat="1" x14ac:dyDescent="0.35"/>
    <row r="52774" customFormat="1" x14ac:dyDescent="0.35"/>
    <row r="52775" customFormat="1" x14ac:dyDescent="0.35"/>
    <row r="52776" customFormat="1" x14ac:dyDescent="0.35"/>
    <row r="52777" customFormat="1" x14ac:dyDescent="0.35"/>
    <row r="52778" customFormat="1" x14ac:dyDescent="0.35"/>
    <row r="52779" customFormat="1" x14ac:dyDescent="0.35"/>
    <row r="52780" customFormat="1" x14ac:dyDescent="0.35"/>
    <row r="52781" customFormat="1" x14ac:dyDescent="0.35"/>
    <row r="52782" customFormat="1" x14ac:dyDescent="0.35"/>
    <row r="52783" customFormat="1" x14ac:dyDescent="0.35"/>
    <row r="52784" customFormat="1" x14ac:dyDescent="0.35"/>
    <row r="52785" customFormat="1" x14ac:dyDescent="0.35"/>
    <row r="52786" customFormat="1" x14ac:dyDescent="0.35"/>
    <row r="52787" customFormat="1" x14ac:dyDescent="0.35"/>
    <row r="52788" customFormat="1" x14ac:dyDescent="0.35"/>
    <row r="52789" customFormat="1" x14ac:dyDescent="0.35"/>
    <row r="52790" customFormat="1" x14ac:dyDescent="0.35"/>
    <row r="52791" customFormat="1" x14ac:dyDescent="0.35"/>
    <row r="52792" customFormat="1" x14ac:dyDescent="0.35"/>
    <row r="52793" customFormat="1" x14ac:dyDescent="0.35"/>
    <row r="52794" customFormat="1" x14ac:dyDescent="0.35"/>
    <row r="52795" customFormat="1" x14ac:dyDescent="0.35"/>
    <row r="52796" customFormat="1" x14ac:dyDescent="0.35"/>
    <row r="52797" customFormat="1" x14ac:dyDescent="0.35"/>
    <row r="52798" customFormat="1" x14ac:dyDescent="0.35"/>
    <row r="52799" customFormat="1" x14ac:dyDescent="0.35"/>
    <row r="52800" customFormat="1" x14ac:dyDescent="0.35"/>
    <row r="52801" customFormat="1" x14ac:dyDescent="0.35"/>
    <row r="52802" customFormat="1" x14ac:dyDescent="0.35"/>
    <row r="52803" customFormat="1" x14ac:dyDescent="0.35"/>
    <row r="52804" customFormat="1" x14ac:dyDescent="0.35"/>
    <row r="52805" customFormat="1" x14ac:dyDescent="0.35"/>
    <row r="52806" customFormat="1" x14ac:dyDescent="0.35"/>
    <row r="52807" customFormat="1" x14ac:dyDescent="0.35"/>
    <row r="52808" customFormat="1" x14ac:dyDescent="0.35"/>
    <row r="52809" customFormat="1" x14ac:dyDescent="0.35"/>
    <row r="52810" customFormat="1" x14ac:dyDescent="0.35"/>
    <row r="52811" customFormat="1" x14ac:dyDescent="0.35"/>
    <row r="52812" customFormat="1" x14ac:dyDescent="0.35"/>
    <row r="52813" customFormat="1" x14ac:dyDescent="0.35"/>
    <row r="52814" customFormat="1" x14ac:dyDescent="0.35"/>
    <row r="52815" customFormat="1" x14ac:dyDescent="0.35"/>
    <row r="52816" customFormat="1" x14ac:dyDescent="0.35"/>
    <row r="52817" customFormat="1" x14ac:dyDescent="0.35"/>
    <row r="52818" customFormat="1" x14ac:dyDescent="0.35"/>
    <row r="52819" customFormat="1" x14ac:dyDescent="0.35"/>
    <row r="52820" customFormat="1" x14ac:dyDescent="0.35"/>
    <row r="52821" customFormat="1" x14ac:dyDescent="0.35"/>
    <row r="52822" customFormat="1" x14ac:dyDescent="0.35"/>
    <row r="52823" customFormat="1" x14ac:dyDescent="0.35"/>
    <row r="52824" customFormat="1" x14ac:dyDescent="0.35"/>
    <row r="52825" customFormat="1" x14ac:dyDescent="0.35"/>
    <row r="52826" customFormat="1" x14ac:dyDescent="0.35"/>
    <row r="52827" customFormat="1" x14ac:dyDescent="0.35"/>
    <row r="52828" customFormat="1" x14ac:dyDescent="0.35"/>
    <row r="52829" customFormat="1" x14ac:dyDescent="0.35"/>
    <row r="52830" customFormat="1" x14ac:dyDescent="0.35"/>
    <row r="52831" customFormat="1" x14ac:dyDescent="0.35"/>
    <row r="52832" customFormat="1" x14ac:dyDescent="0.35"/>
    <row r="52833" customFormat="1" x14ac:dyDescent="0.35"/>
    <row r="52834" customFormat="1" x14ac:dyDescent="0.35"/>
    <row r="52835" customFormat="1" x14ac:dyDescent="0.35"/>
    <row r="52836" customFormat="1" x14ac:dyDescent="0.35"/>
    <row r="52837" customFormat="1" x14ac:dyDescent="0.35"/>
    <row r="52838" customFormat="1" x14ac:dyDescent="0.35"/>
    <row r="52839" customFormat="1" x14ac:dyDescent="0.35"/>
    <row r="52840" customFormat="1" x14ac:dyDescent="0.35"/>
    <row r="52841" customFormat="1" x14ac:dyDescent="0.35"/>
    <row r="52842" customFormat="1" x14ac:dyDescent="0.35"/>
    <row r="52843" customFormat="1" x14ac:dyDescent="0.35"/>
    <row r="52844" customFormat="1" x14ac:dyDescent="0.35"/>
    <row r="52845" customFormat="1" x14ac:dyDescent="0.35"/>
    <row r="52846" customFormat="1" x14ac:dyDescent="0.35"/>
    <row r="52847" customFormat="1" x14ac:dyDescent="0.35"/>
    <row r="52848" customFormat="1" x14ac:dyDescent="0.35"/>
    <row r="52849" customFormat="1" x14ac:dyDescent="0.35"/>
    <row r="52850" customFormat="1" x14ac:dyDescent="0.35"/>
    <row r="52851" customFormat="1" x14ac:dyDescent="0.35"/>
    <row r="52852" customFormat="1" x14ac:dyDescent="0.35"/>
    <row r="52853" customFormat="1" x14ac:dyDescent="0.35"/>
    <row r="52854" customFormat="1" x14ac:dyDescent="0.35"/>
    <row r="52855" customFormat="1" x14ac:dyDescent="0.35"/>
    <row r="52856" customFormat="1" x14ac:dyDescent="0.35"/>
    <row r="52857" customFormat="1" x14ac:dyDescent="0.35"/>
    <row r="52858" customFormat="1" x14ac:dyDescent="0.35"/>
    <row r="52859" customFormat="1" x14ac:dyDescent="0.35"/>
    <row r="52860" customFormat="1" x14ac:dyDescent="0.35"/>
    <row r="52861" customFormat="1" x14ac:dyDescent="0.35"/>
    <row r="52862" customFormat="1" x14ac:dyDescent="0.35"/>
    <row r="52863" customFormat="1" x14ac:dyDescent="0.35"/>
    <row r="52864" customFormat="1" x14ac:dyDescent="0.35"/>
    <row r="52865" customFormat="1" x14ac:dyDescent="0.35"/>
    <row r="52866" customFormat="1" x14ac:dyDescent="0.35"/>
    <row r="52867" customFormat="1" x14ac:dyDescent="0.35"/>
    <row r="52868" customFormat="1" x14ac:dyDescent="0.35"/>
    <row r="52869" customFormat="1" x14ac:dyDescent="0.35"/>
    <row r="52870" customFormat="1" x14ac:dyDescent="0.35"/>
    <row r="52871" customFormat="1" x14ac:dyDescent="0.35"/>
    <row r="52872" customFormat="1" x14ac:dyDescent="0.35"/>
    <row r="52873" customFormat="1" x14ac:dyDescent="0.35"/>
    <row r="52874" customFormat="1" x14ac:dyDescent="0.35"/>
    <row r="52875" customFormat="1" x14ac:dyDescent="0.35"/>
    <row r="52876" customFormat="1" x14ac:dyDescent="0.35"/>
    <row r="52877" customFormat="1" x14ac:dyDescent="0.35"/>
    <row r="52878" customFormat="1" x14ac:dyDescent="0.35"/>
    <row r="52879" customFormat="1" x14ac:dyDescent="0.35"/>
    <row r="52880" customFormat="1" x14ac:dyDescent="0.35"/>
    <row r="52881" customFormat="1" x14ac:dyDescent="0.35"/>
    <row r="52882" customFormat="1" x14ac:dyDescent="0.35"/>
    <row r="52883" customFormat="1" x14ac:dyDescent="0.35"/>
    <row r="52884" customFormat="1" x14ac:dyDescent="0.35"/>
    <row r="52885" customFormat="1" x14ac:dyDescent="0.35"/>
    <row r="52886" customFormat="1" x14ac:dyDescent="0.35"/>
    <row r="52887" customFormat="1" x14ac:dyDescent="0.35"/>
    <row r="52888" customFormat="1" x14ac:dyDescent="0.35"/>
    <row r="52889" customFormat="1" x14ac:dyDescent="0.35"/>
    <row r="52890" customFormat="1" x14ac:dyDescent="0.35"/>
    <row r="52891" customFormat="1" x14ac:dyDescent="0.35"/>
    <row r="52892" customFormat="1" x14ac:dyDescent="0.35"/>
    <row r="52893" customFormat="1" x14ac:dyDescent="0.35"/>
    <row r="52894" customFormat="1" x14ac:dyDescent="0.35"/>
    <row r="52895" customFormat="1" x14ac:dyDescent="0.35"/>
    <row r="52896" customFormat="1" x14ac:dyDescent="0.35"/>
    <row r="52897" customFormat="1" x14ac:dyDescent="0.35"/>
    <row r="52898" customFormat="1" x14ac:dyDescent="0.35"/>
    <row r="52899" customFormat="1" x14ac:dyDescent="0.35"/>
    <row r="52900" customFormat="1" x14ac:dyDescent="0.35"/>
    <row r="52901" customFormat="1" x14ac:dyDescent="0.35"/>
    <row r="52902" customFormat="1" x14ac:dyDescent="0.35"/>
    <row r="52903" customFormat="1" x14ac:dyDescent="0.35"/>
    <row r="52904" customFormat="1" x14ac:dyDescent="0.35"/>
    <row r="52905" customFormat="1" x14ac:dyDescent="0.35"/>
    <row r="52906" customFormat="1" x14ac:dyDescent="0.35"/>
    <row r="52907" customFormat="1" x14ac:dyDescent="0.35"/>
    <row r="52908" customFormat="1" x14ac:dyDescent="0.35"/>
    <row r="52909" customFormat="1" x14ac:dyDescent="0.35"/>
    <row r="52910" customFormat="1" x14ac:dyDescent="0.35"/>
    <row r="52911" customFormat="1" x14ac:dyDescent="0.35"/>
    <row r="52912" customFormat="1" x14ac:dyDescent="0.35"/>
    <row r="52913" customFormat="1" x14ac:dyDescent="0.35"/>
    <row r="52914" customFormat="1" x14ac:dyDescent="0.35"/>
    <row r="52915" customFormat="1" x14ac:dyDescent="0.35"/>
    <row r="52916" customFormat="1" x14ac:dyDescent="0.35"/>
    <row r="52917" customFormat="1" x14ac:dyDescent="0.35"/>
    <row r="52918" customFormat="1" x14ac:dyDescent="0.35"/>
    <row r="52919" customFormat="1" x14ac:dyDescent="0.35"/>
    <row r="52920" customFormat="1" x14ac:dyDescent="0.35"/>
    <row r="52921" customFormat="1" x14ac:dyDescent="0.35"/>
    <row r="52922" customFormat="1" x14ac:dyDescent="0.35"/>
    <row r="52923" customFormat="1" x14ac:dyDescent="0.35"/>
    <row r="52924" customFormat="1" x14ac:dyDescent="0.35"/>
    <row r="52925" customFormat="1" x14ac:dyDescent="0.35"/>
    <row r="52926" customFormat="1" x14ac:dyDescent="0.35"/>
    <row r="52927" customFormat="1" x14ac:dyDescent="0.35"/>
    <row r="52928" customFormat="1" x14ac:dyDescent="0.35"/>
    <row r="52929" customFormat="1" x14ac:dyDescent="0.35"/>
    <row r="52930" customFormat="1" x14ac:dyDescent="0.35"/>
    <row r="52931" customFormat="1" x14ac:dyDescent="0.35"/>
    <row r="52932" customFormat="1" x14ac:dyDescent="0.35"/>
    <row r="52933" customFormat="1" x14ac:dyDescent="0.35"/>
    <row r="52934" customFormat="1" x14ac:dyDescent="0.35"/>
    <row r="52935" customFormat="1" x14ac:dyDescent="0.35"/>
    <row r="52936" customFormat="1" x14ac:dyDescent="0.35"/>
    <row r="52937" customFormat="1" x14ac:dyDescent="0.35"/>
    <row r="52938" customFormat="1" x14ac:dyDescent="0.35"/>
    <row r="52939" customFormat="1" x14ac:dyDescent="0.35"/>
    <row r="52940" customFormat="1" x14ac:dyDescent="0.35"/>
    <row r="52941" customFormat="1" x14ac:dyDescent="0.35"/>
    <row r="52942" customFormat="1" x14ac:dyDescent="0.35"/>
    <row r="52943" customFormat="1" x14ac:dyDescent="0.35"/>
    <row r="52944" customFormat="1" x14ac:dyDescent="0.35"/>
    <row r="52945" customFormat="1" x14ac:dyDescent="0.35"/>
    <row r="52946" customFormat="1" x14ac:dyDescent="0.35"/>
    <row r="52947" customFormat="1" x14ac:dyDescent="0.35"/>
    <row r="52948" customFormat="1" x14ac:dyDescent="0.35"/>
    <row r="52949" customFormat="1" x14ac:dyDescent="0.35"/>
    <row r="52950" customFormat="1" x14ac:dyDescent="0.35"/>
    <row r="52951" customFormat="1" x14ac:dyDescent="0.35"/>
    <row r="52952" customFormat="1" x14ac:dyDescent="0.35"/>
    <row r="52953" customFormat="1" x14ac:dyDescent="0.35"/>
    <row r="52954" customFormat="1" x14ac:dyDescent="0.35"/>
    <row r="52955" customFormat="1" x14ac:dyDescent="0.35"/>
    <row r="52956" customFormat="1" x14ac:dyDescent="0.35"/>
    <row r="52957" customFormat="1" x14ac:dyDescent="0.35"/>
    <row r="52958" customFormat="1" x14ac:dyDescent="0.35"/>
    <row r="52959" customFormat="1" x14ac:dyDescent="0.35"/>
    <row r="52960" customFormat="1" x14ac:dyDescent="0.35"/>
    <row r="52961" customFormat="1" x14ac:dyDescent="0.35"/>
    <row r="52962" customFormat="1" x14ac:dyDescent="0.35"/>
    <row r="52963" customFormat="1" x14ac:dyDescent="0.35"/>
    <row r="52964" customFormat="1" x14ac:dyDescent="0.35"/>
    <row r="52965" customFormat="1" x14ac:dyDescent="0.35"/>
    <row r="52966" customFormat="1" x14ac:dyDescent="0.35"/>
    <row r="52967" customFormat="1" x14ac:dyDescent="0.35"/>
    <row r="52968" customFormat="1" x14ac:dyDescent="0.35"/>
    <row r="52969" customFormat="1" x14ac:dyDescent="0.35"/>
    <row r="52970" customFormat="1" x14ac:dyDescent="0.35"/>
    <row r="52971" customFormat="1" x14ac:dyDescent="0.35"/>
    <row r="52972" customFormat="1" x14ac:dyDescent="0.35"/>
    <row r="52973" customFormat="1" x14ac:dyDescent="0.35"/>
    <row r="52974" customFormat="1" x14ac:dyDescent="0.35"/>
    <row r="52975" customFormat="1" x14ac:dyDescent="0.35"/>
    <row r="52976" customFormat="1" x14ac:dyDescent="0.35"/>
    <row r="52977" customFormat="1" x14ac:dyDescent="0.35"/>
    <row r="52978" customFormat="1" x14ac:dyDescent="0.35"/>
    <row r="52979" customFormat="1" x14ac:dyDescent="0.35"/>
    <row r="52980" customFormat="1" x14ac:dyDescent="0.35"/>
    <row r="52981" customFormat="1" x14ac:dyDescent="0.35"/>
    <row r="52982" customFormat="1" x14ac:dyDescent="0.35"/>
    <row r="52983" customFormat="1" x14ac:dyDescent="0.35"/>
    <row r="52984" customFormat="1" x14ac:dyDescent="0.35"/>
    <row r="52985" customFormat="1" x14ac:dyDescent="0.35"/>
    <row r="52986" customFormat="1" x14ac:dyDescent="0.35"/>
    <row r="52987" customFormat="1" x14ac:dyDescent="0.35"/>
    <row r="52988" customFormat="1" x14ac:dyDescent="0.35"/>
    <row r="52989" customFormat="1" x14ac:dyDescent="0.35"/>
    <row r="52990" customFormat="1" x14ac:dyDescent="0.35"/>
    <row r="52991" customFormat="1" x14ac:dyDescent="0.35"/>
    <row r="52992" customFormat="1" x14ac:dyDescent="0.35"/>
    <row r="52993" customFormat="1" x14ac:dyDescent="0.35"/>
    <row r="52994" customFormat="1" x14ac:dyDescent="0.35"/>
    <row r="52995" customFormat="1" x14ac:dyDescent="0.35"/>
    <row r="52996" customFormat="1" x14ac:dyDescent="0.35"/>
    <row r="52997" customFormat="1" x14ac:dyDescent="0.35"/>
    <row r="52998" customFormat="1" x14ac:dyDescent="0.35"/>
    <row r="52999" customFormat="1" x14ac:dyDescent="0.35"/>
    <row r="53000" customFormat="1" x14ac:dyDescent="0.35"/>
    <row r="53001" customFormat="1" x14ac:dyDescent="0.35"/>
    <row r="53002" customFormat="1" x14ac:dyDescent="0.35"/>
    <row r="53003" customFormat="1" x14ac:dyDescent="0.35"/>
    <row r="53004" customFormat="1" x14ac:dyDescent="0.35"/>
    <row r="53005" customFormat="1" x14ac:dyDescent="0.35"/>
    <row r="53006" customFormat="1" x14ac:dyDescent="0.35"/>
    <row r="53007" customFormat="1" x14ac:dyDescent="0.35"/>
    <row r="53008" customFormat="1" x14ac:dyDescent="0.35"/>
    <row r="53009" customFormat="1" x14ac:dyDescent="0.35"/>
    <row r="53010" customFormat="1" x14ac:dyDescent="0.35"/>
    <row r="53011" customFormat="1" x14ac:dyDescent="0.35"/>
    <row r="53012" customFormat="1" x14ac:dyDescent="0.35"/>
    <row r="53013" customFormat="1" x14ac:dyDescent="0.35"/>
    <row r="53014" customFormat="1" x14ac:dyDescent="0.35"/>
    <row r="53015" customFormat="1" x14ac:dyDescent="0.35"/>
    <row r="53016" customFormat="1" x14ac:dyDescent="0.35"/>
    <row r="53017" customFormat="1" x14ac:dyDescent="0.35"/>
    <row r="53018" customFormat="1" x14ac:dyDescent="0.35"/>
    <row r="53019" customFormat="1" x14ac:dyDescent="0.35"/>
    <row r="53020" customFormat="1" x14ac:dyDescent="0.35"/>
    <row r="53021" customFormat="1" x14ac:dyDescent="0.35"/>
    <row r="53022" customFormat="1" x14ac:dyDescent="0.35"/>
    <row r="53023" customFormat="1" x14ac:dyDescent="0.35"/>
    <row r="53024" customFormat="1" x14ac:dyDescent="0.35"/>
    <row r="53025" customFormat="1" x14ac:dyDescent="0.35"/>
    <row r="53026" customFormat="1" x14ac:dyDescent="0.35"/>
    <row r="53027" customFormat="1" x14ac:dyDescent="0.35"/>
    <row r="53028" customFormat="1" x14ac:dyDescent="0.35"/>
    <row r="53029" customFormat="1" x14ac:dyDescent="0.35"/>
    <row r="53030" customFormat="1" x14ac:dyDescent="0.35"/>
    <row r="53031" customFormat="1" x14ac:dyDescent="0.35"/>
    <row r="53032" customFormat="1" x14ac:dyDescent="0.35"/>
    <row r="53033" customFormat="1" x14ac:dyDescent="0.35"/>
    <row r="53034" customFormat="1" x14ac:dyDescent="0.35"/>
    <row r="53035" customFormat="1" x14ac:dyDescent="0.35"/>
    <row r="53036" customFormat="1" x14ac:dyDescent="0.35"/>
    <row r="53037" customFormat="1" x14ac:dyDescent="0.35"/>
    <row r="53038" customFormat="1" x14ac:dyDescent="0.35"/>
    <row r="53039" customFormat="1" x14ac:dyDescent="0.35"/>
    <row r="53040" customFormat="1" x14ac:dyDescent="0.35"/>
    <row r="53041" customFormat="1" x14ac:dyDescent="0.35"/>
    <row r="53042" customFormat="1" x14ac:dyDescent="0.35"/>
    <row r="53043" customFormat="1" x14ac:dyDescent="0.35"/>
    <row r="53044" customFormat="1" x14ac:dyDescent="0.35"/>
    <row r="53045" customFormat="1" x14ac:dyDescent="0.35"/>
    <row r="53046" customFormat="1" x14ac:dyDescent="0.35"/>
    <row r="53047" customFormat="1" x14ac:dyDescent="0.35"/>
    <row r="53048" customFormat="1" x14ac:dyDescent="0.35"/>
    <row r="53049" customFormat="1" x14ac:dyDescent="0.35"/>
    <row r="53050" customFormat="1" x14ac:dyDescent="0.35"/>
    <row r="53051" customFormat="1" x14ac:dyDescent="0.35"/>
    <row r="53052" customFormat="1" x14ac:dyDescent="0.35"/>
    <row r="53053" customFormat="1" x14ac:dyDescent="0.35"/>
    <row r="53054" customFormat="1" x14ac:dyDescent="0.35"/>
    <row r="53055" customFormat="1" x14ac:dyDescent="0.35"/>
    <row r="53056" customFormat="1" x14ac:dyDescent="0.35"/>
    <row r="53057" customFormat="1" x14ac:dyDescent="0.35"/>
    <row r="53058" customFormat="1" x14ac:dyDescent="0.35"/>
    <row r="53059" customFormat="1" x14ac:dyDescent="0.35"/>
    <row r="53060" customFormat="1" x14ac:dyDescent="0.35"/>
    <row r="53061" customFormat="1" x14ac:dyDescent="0.35"/>
    <row r="53062" customFormat="1" x14ac:dyDescent="0.35"/>
    <row r="53063" customFormat="1" x14ac:dyDescent="0.35"/>
    <row r="53064" customFormat="1" x14ac:dyDescent="0.35"/>
    <row r="53065" customFormat="1" x14ac:dyDescent="0.35"/>
    <row r="53066" customFormat="1" x14ac:dyDescent="0.35"/>
    <row r="53067" customFormat="1" x14ac:dyDescent="0.35"/>
    <row r="53068" customFormat="1" x14ac:dyDescent="0.35"/>
    <row r="53069" customFormat="1" x14ac:dyDescent="0.35"/>
    <row r="53070" customFormat="1" x14ac:dyDescent="0.35"/>
    <row r="53071" customFormat="1" x14ac:dyDescent="0.35"/>
    <row r="53072" customFormat="1" x14ac:dyDescent="0.35"/>
    <row r="53073" customFormat="1" x14ac:dyDescent="0.35"/>
    <row r="53074" customFormat="1" x14ac:dyDescent="0.35"/>
    <row r="53075" customFormat="1" x14ac:dyDescent="0.35"/>
    <row r="53076" customFormat="1" x14ac:dyDescent="0.35"/>
    <row r="53077" customFormat="1" x14ac:dyDescent="0.35"/>
    <row r="53078" customFormat="1" x14ac:dyDescent="0.35"/>
    <row r="53079" customFormat="1" x14ac:dyDescent="0.35"/>
    <row r="53080" customFormat="1" x14ac:dyDescent="0.35"/>
    <row r="53081" customFormat="1" x14ac:dyDescent="0.35"/>
    <row r="53082" customFormat="1" x14ac:dyDescent="0.35"/>
    <row r="53083" customFormat="1" x14ac:dyDescent="0.35"/>
    <row r="53084" customFormat="1" x14ac:dyDescent="0.35"/>
    <row r="53085" customFormat="1" x14ac:dyDescent="0.35"/>
    <row r="53086" customFormat="1" x14ac:dyDescent="0.35"/>
    <row r="53087" customFormat="1" x14ac:dyDescent="0.35"/>
    <row r="53088" customFormat="1" x14ac:dyDescent="0.35"/>
    <row r="53089" customFormat="1" x14ac:dyDescent="0.35"/>
    <row r="53090" customFormat="1" x14ac:dyDescent="0.35"/>
    <row r="53091" customFormat="1" x14ac:dyDescent="0.35"/>
    <row r="53092" customFormat="1" x14ac:dyDescent="0.35"/>
    <row r="53093" customFormat="1" x14ac:dyDescent="0.35"/>
    <row r="53094" customFormat="1" x14ac:dyDescent="0.35"/>
    <row r="53095" customFormat="1" x14ac:dyDescent="0.35"/>
    <row r="53096" customFormat="1" x14ac:dyDescent="0.35"/>
    <row r="53097" customFormat="1" x14ac:dyDescent="0.35"/>
    <row r="53098" customFormat="1" x14ac:dyDescent="0.35"/>
    <row r="53099" customFormat="1" x14ac:dyDescent="0.35"/>
    <row r="53100" customFormat="1" x14ac:dyDescent="0.35"/>
    <row r="53101" customFormat="1" x14ac:dyDescent="0.35"/>
    <row r="53102" customFormat="1" x14ac:dyDescent="0.35"/>
    <row r="53103" customFormat="1" x14ac:dyDescent="0.35"/>
    <row r="53104" customFormat="1" x14ac:dyDescent="0.35"/>
    <row r="53105" customFormat="1" x14ac:dyDescent="0.35"/>
    <row r="53106" customFormat="1" x14ac:dyDescent="0.35"/>
    <row r="53107" customFormat="1" x14ac:dyDescent="0.35"/>
    <row r="53108" customFormat="1" x14ac:dyDescent="0.35"/>
    <row r="53109" customFormat="1" x14ac:dyDescent="0.35"/>
    <row r="53110" customFormat="1" x14ac:dyDescent="0.35"/>
    <row r="53111" customFormat="1" x14ac:dyDescent="0.35"/>
    <row r="53112" customFormat="1" x14ac:dyDescent="0.35"/>
    <row r="53113" customFormat="1" x14ac:dyDescent="0.35"/>
    <row r="53114" customFormat="1" x14ac:dyDescent="0.35"/>
    <row r="53115" customFormat="1" x14ac:dyDescent="0.35"/>
    <row r="53116" customFormat="1" x14ac:dyDescent="0.35"/>
    <row r="53117" customFormat="1" x14ac:dyDescent="0.35"/>
    <row r="53118" customFormat="1" x14ac:dyDescent="0.35"/>
    <row r="53119" customFormat="1" x14ac:dyDescent="0.35"/>
    <row r="53120" customFormat="1" x14ac:dyDescent="0.35"/>
    <row r="53121" customFormat="1" x14ac:dyDescent="0.35"/>
    <row r="53122" customFormat="1" x14ac:dyDescent="0.35"/>
    <row r="53123" customFormat="1" x14ac:dyDescent="0.35"/>
    <row r="53124" customFormat="1" x14ac:dyDescent="0.35"/>
    <row r="53125" customFormat="1" x14ac:dyDescent="0.35"/>
    <row r="53126" customFormat="1" x14ac:dyDescent="0.35"/>
    <row r="53127" customFormat="1" x14ac:dyDescent="0.35"/>
    <row r="53128" customFormat="1" x14ac:dyDescent="0.35"/>
    <row r="53129" customFormat="1" x14ac:dyDescent="0.35"/>
    <row r="53130" customFormat="1" x14ac:dyDescent="0.35"/>
    <row r="53131" customFormat="1" x14ac:dyDescent="0.35"/>
    <row r="53132" customFormat="1" x14ac:dyDescent="0.35"/>
    <row r="53133" customFormat="1" x14ac:dyDescent="0.35"/>
    <row r="53134" customFormat="1" x14ac:dyDescent="0.35"/>
    <row r="53135" customFormat="1" x14ac:dyDescent="0.35"/>
    <row r="53136" customFormat="1" x14ac:dyDescent="0.35"/>
    <row r="53137" customFormat="1" x14ac:dyDescent="0.35"/>
    <row r="53138" customFormat="1" x14ac:dyDescent="0.35"/>
    <row r="53139" customFormat="1" x14ac:dyDescent="0.35"/>
    <row r="53140" customFormat="1" x14ac:dyDescent="0.35"/>
    <row r="53141" customFormat="1" x14ac:dyDescent="0.35"/>
    <row r="53142" customFormat="1" x14ac:dyDescent="0.35"/>
    <row r="53143" customFormat="1" x14ac:dyDescent="0.35"/>
    <row r="53144" customFormat="1" x14ac:dyDescent="0.35"/>
    <row r="53145" customFormat="1" x14ac:dyDescent="0.35"/>
    <row r="53146" customFormat="1" x14ac:dyDescent="0.35"/>
    <row r="53147" customFormat="1" x14ac:dyDescent="0.35"/>
    <row r="53148" customFormat="1" x14ac:dyDescent="0.35"/>
    <row r="53149" customFormat="1" x14ac:dyDescent="0.35"/>
    <row r="53150" customFormat="1" x14ac:dyDescent="0.35"/>
    <row r="53151" customFormat="1" x14ac:dyDescent="0.35"/>
    <row r="53152" customFormat="1" x14ac:dyDescent="0.35"/>
    <row r="53153" customFormat="1" x14ac:dyDescent="0.35"/>
    <row r="53154" customFormat="1" x14ac:dyDescent="0.35"/>
    <row r="53155" customFormat="1" x14ac:dyDescent="0.35"/>
    <row r="53156" customFormat="1" x14ac:dyDescent="0.35"/>
    <row r="53157" customFormat="1" x14ac:dyDescent="0.35"/>
    <row r="53158" customFormat="1" x14ac:dyDescent="0.35"/>
    <row r="53159" customFormat="1" x14ac:dyDescent="0.35"/>
    <row r="53160" customFormat="1" x14ac:dyDescent="0.35"/>
    <row r="53161" customFormat="1" x14ac:dyDescent="0.35"/>
    <row r="53162" customFormat="1" x14ac:dyDescent="0.35"/>
    <row r="53163" customFormat="1" x14ac:dyDescent="0.35"/>
    <row r="53164" customFormat="1" x14ac:dyDescent="0.35"/>
    <row r="53165" customFormat="1" x14ac:dyDescent="0.35"/>
    <row r="53166" customFormat="1" x14ac:dyDescent="0.35"/>
    <row r="53167" customFormat="1" x14ac:dyDescent="0.35"/>
    <row r="53168" customFormat="1" x14ac:dyDescent="0.35"/>
    <row r="53169" customFormat="1" x14ac:dyDescent="0.35"/>
    <row r="53170" customFormat="1" x14ac:dyDescent="0.35"/>
    <row r="53171" customFormat="1" x14ac:dyDescent="0.35"/>
    <row r="53172" customFormat="1" x14ac:dyDescent="0.35"/>
    <row r="53173" customFormat="1" x14ac:dyDescent="0.35"/>
    <row r="53174" customFormat="1" x14ac:dyDescent="0.35"/>
    <row r="53175" customFormat="1" x14ac:dyDescent="0.35"/>
    <row r="53176" customFormat="1" x14ac:dyDescent="0.35"/>
    <row r="53177" customFormat="1" x14ac:dyDescent="0.35"/>
    <row r="53178" customFormat="1" x14ac:dyDescent="0.35"/>
    <row r="53179" customFormat="1" x14ac:dyDescent="0.35"/>
    <row r="53180" customFormat="1" x14ac:dyDescent="0.35"/>
    <row r="53181" customFormat="1" x14ac:dyDescent="0.35"/>
    <row r="53182" customFormat="1" x14ac:dyDescent="0.35"/>
    <row r="53183" customFormat="1" x14ac:dyDescent="0.35"/>
    <row r="53184" customFormat="1" x14ac:dyDescent="0.35"/>
    <row r="53185" customFormat="1" x14ac:dyDescent="0.35"/>
    <row r="53186" customFormat="1" x14ac:dyDescent="0.35"/>
    <row r="53187" customFormat="1" x14ac:dyDescent="0.35"/>
    <row r="53188" customFormat="1" x14ac:dyDescent="0.35"/>
    <row r="53189" customFormat="1" x14ac:dyDescent="0.35"/>
    <row r="53190" customFormat="1" x14ac:dyDescent="0.35"/>
    <row r="53191" customFormat="1" x14ac:dyDescent="0.35"/>
    <row r="53192" customFormat="1" x14ac:dyDescent="0.35"/>
    <row r="53193" customFormat="1" x14ac:dyDescent="0.35"/>
    <row r="53194" customFormat="1" x14ac:dyDescent="0.35"/>
    <row r="53195" customFormat="1" x14ac:dyDescent="0.35"/>
    <row r="53196" customFormat="1" x14ac:dyDescent="0.35"/>
    <row r="53197" customFormat="1" x14ac:dyDescent="0.35"/>
    <row r="53198" customFormat="1" x14ac:dyDescent="0.35"/>
    <row r="53199" customFormat="1" x14ac:dyDescent="0.35"/>
    <row r="53200" customFormat="1" x14ac:dyDescent="0.35"/>
    <row r="53201" customFormat="1" x14ac:dyDescent="0.35"/>
    <row r="53202" customFormat="1" x14ac:dyDescent="0.35"/>
    <row r="53203" customFormat="1" x14ac:dyDescent="0.35"/>
    <row r="53204" customFormat="1" x14ac:dyDescent="0.35"/>
    <row r="53205" customFormat="1" x14ac:dyDescent="0.35"/>
    <row r="53206" customFormat="1" x14ac:dyDescent="0.35"/>
    <row r="53207" customFormat="1" x14ac:dyDescent="0.35"/>
    <row r="53208" customFormat="1" x14ac:dyDescent="0.35"/>
    <row r="53209" customFormat="1" x14ac:dyDescent="0.35"/>
    <row r="53210" customFormat="1" x14ac:dyDescent="0.35"/>
    <row r="53211" customFormat="1" x14ac:dyDescent="0.35"/>
    <row r="53212" customFormat="1" x14ac:dyDescent="0.35"/>
    <row r="53213" customFormat="1" x14ac:dyDescent="0.35"/>
    <row r="53214" customFormat="1" x14ac:dyDescent="0.35"/>
    <row r="53215" customFormat="1" x14ac:dyDescent="0.35"/>
    <row r="53216" customFormat="1" x14ac:dyDescent="0.35"/>
    <row r="53217" customFormat="1" x14ac:dyDescent="0.35"/>
    <row r="53218" customFormat="1" x14ac:dyDescent="0.35"/>
    <row r="53219" customFormat="1" x14ac:dyDescent="0.35"/>
    <row r="53220" customFormat="1" x14ac:dyDescent="0.35"/>
    <row r="53221" customFormat="1" x14ac:dyDescent="0.35"/>
    <row r="53222" customFormat="1" x14ac:dyDescent="0.35"/>
    <row r="53223" customFormat="1" x14ac:dyDescent="0.35"/>
    <row r="53224" customFormat="1" x14ac:dyDescent="0.35"/>
    <row r="53225" customFormat="1" x14ac:dyDescent="0.35"/>
    <row r="53226" customFormat="1" x14ac:dyDescent="0.35"/>
    <row r="53227" customFormat="1" x14ac:dyDescent="0.35"/>
    <row r="53228" customFormat="1" x14ac:dyDescent="0.35"/>
    <row r="53229" customFormat="1" x14ac:dyDescent="0.35"/>
    <row r="53230" customFormat="1" x14ac:dyDescent="0.35"/>
    <row r="53231" customFormat="1" x14ac:dyDescent="0.35"/>
    <row r="53232" customFormat="1" x14ac:dyDescent="0.35"/>
    <row r="53233" customFormat="1" x14ac:dyDescent="0.35"/>
    <row r="53234" customFormat="1" x14ac:dyDescent="0.35"/>
    <row r="53235" customFormat="1" x14ac:dyDescent="0.35"/>
    <row r="53236" customFormat="1" x14ac:dyDescent="0.35"/>
    <row r="53237" customFormat="1" x14ac:dyDescent="0.35"/>
    <row r="53238" customFormat="1" x14ac:dyDescent="0.35"/>
    <row r="53239" customFormat="1" x14ac:dyDescent="0.35"/>
    <row r="53240" customFormat="1" x14ac:dyDescent="0.35"/>
    <row r="53241" customFormat="1" x14ac:dyDescent="0.35"/>
    <row r="53242" customFormat="1" x14ac:dyDescent="0.35"/>
    <row r="53243" customFormat="1" x14ac:dyDescent="0.35"/>
    <row r="53244" customFormat="1" x14ac:dyDescent="0.35"/>
    <row r="53245" customFormat="1" x14ac:dyDescent="0.35"/>
    <row r="53246" customFormat="1" x14ac:dyDescent="0.35"/>
    <row r="53247" customFormat="1" x14ac:dyDescent="0.35"/>
    <row r="53248" customFormat="1" x14ac:dyDescent="0.35"/>
    <row r="53249" customFormat="1" x14ac:dyDescent="0.35"/>
    <row r="53250" customFormat="1" x14ac:dyDescent="0.35"/>
    <row r="53251" customFormat="1" x14ac:dyDescent="0.35"/>
    <row r="53252" customFormat="1" x14ac:dyDescent="0.35"/>
    <row r="53253" customFormat="1" x14ac:dyDescent="0.35"/>
    <row r="53254" customFormat="1" x14ac:dyDescent="0.35"/>
    <row r="53255" customFormat="1" x14ac:dyDescent="0.35"/>
    <row r="53256" customFormat="1" x14ac:dyDescent="0.35"/>
    <row r="53257" customFormat="1" x14ac:dyDescent="0.35"/>
    <row r="53258" customFormat="1" x14ac:dyDescent="0.35"/>
    <row r="53259" customFormat="1" x14ac:dyDescent="0.35"/>
    <row r="53260" customFormat="1" x14ac:dyDescent="0.35"/>
    <row r="53261" customFormat="1" x14ac:dyDescent="0.35"/>
    <row r="53262" customFormat="1" x14ac:dyDescent="0.35"/>
    <row r="53263" customFormat="1" x14ac:dyDescent="0.35"/>
    <row r="53264" customFormat="1" x14ac:dyDescent="0.35"/>
    <row r="53265" customFormat="1" x14ac:dyDescent="0.35"/>
    <row r="53266" customFormat="1" x14ac:dyDescent="0.35"/>
    <row r="53267" customFormat="1" x14ac:dyDescent="0.35"/>
    <row r="53268" customFormat="1" x14ac:dyDescent="0.35"/>
    <row r="53269" customFormat="1" x14ac:dyDescent="0.35"/>
    <row r="53270" customFormat="1" x14ac:dyDescent="0.35"/>
    <row r="53271" customFormat="1" x14ac:dyDescent="0.35"/>
    <row r="53272" customFormat="1" x14ac:dyDescent="0.35"/>
    <row r="53273" customFormat="1" x14ac:dyDescent="0.35"/>
    <row r="53274" customFormat="1" x14ac:dyDescent="0.35"/>
    <row r="53275" customFormat="1" x14ac:dyDescent="0.35"/>
    <row r="53276" customFormat="1" x14ac:dyDescent="0.35"/>
    <row r="53277" customFormat="1" x14ac:dyDescent="0.35"/>
    <row r="53278" customFormat="1" x14ac:dyDescent="0.35"/>
    <row r="53279" customFormat="1" x14ac:dyDescent="0.35"/>
    <row r="53280" customFormat="1" x14ac:dyDescent="0.35"/>
    <row r="53281" customFormat="1" x14ac:dyDescent="0.35"/>
    <row r="53282" customFormat="1" x14ac:dyDescent="0.35"/>
    <row r="53283" customFormat="1" x14ac:dyDescent="0.35"/>
    <row r="53284" customFormat="1" x14ac:dyDescent="0.35"/>
    <row r="53285" customFormat="1" x14ac:dyDescent="0.35"/>
    <row r="53286" customFormat="1" x14ac:dyDescent="0.35"/>
    <row r="53287" customFormat="1" x14ac:dyDescent="0.35"/>
    <row r="53288" customFormat="1" x14ac:dyDescent="0.35"/>
    <row r="53289" customFormat="1" x14ac:dyDescent="0.35"/>
    <row r="53290" customFormat="1" x14ac:dyDescent="0.35"/>
    <row r="53291" customFormat="1" x14ac:dyDescent="0.35"/>
    <row r="53292" customFormat="1" x14ac:dyDescent="0.35"/>
    <row r="53293" customFormat="1" x14ac:dyDescent="0.35"/>
    <row r="53294" customFormat="1" x14ac:dyDescent="0.35"/>
    <row r="53295" customFormat="1" x14ac:dyDescent="0.35"/>
    <row r="53296" customFormat="1" x14ac:dyDescent="0.35"/>
    <row r="53297" customFormat="1" x14ac:dyDescent="0.35"/>
    <row r="53298" customFormat="1" x14ac:dyDescent="0.35"/>
    <row r="53299" customFormat="1" x14ac:dyDescent="0.35"/>
    <row r="53300" customFormat="1" x14ac:dyDescent="0.35"/>
    <row r="53301" customFormat="1" x14ac:dyDescent="0.35"/>
    <row r="53302" customFormat="1" x14ac:dyDescent="0.35"/>
    <row r="53303" customFormat="1" x14ac:dyDescent="0.35"/>
    <row r="53304" customFormat="1" x14ac:dyDescent="0.35"/>
    <row r="53305" customFormat="1" x14ac:dyDescent="0.35"/>
    <row r="53306" customFormat="1" x14ac:dyDescent="0.35"/>
    <row r="53307" customFormat="1" x14ac:dyDescent="0.35"/>
    <row r="53308" customFormat="1" x14ac:dyDescent="0.35"/>
    <row r="53309" customFormat="1" x14ac:dyDescent="0.35"/>
    <row r="53310" customFormat="1" x14ac:dyDescent="0.35"/>
    <row r="53311" customFormat="1" x14ac:dyDescent="0.35"/>
    <row r="53312" customFormat="1" x14ac:dyDescent="0.35"/>
    <row r="53313" customFormat="1" x14ac:dyDescent="0.35"/>
    <row r="53314" customFormat="1" x14ac:dyDescent="0.35"/>
    <row r="53315" customFormat="1" x14ac:dyDescent="0.35"/>
    <row r="53316" customFormat="1" x14ac:dyDescent="0.35"/>
    <row r="53317" customFormat="1" x14ac:dyDescent="0.35"/>
    <row r="53318" customFormat="1" x14ac:dyDescent="0.35"/>
    <row r="53319" customFormat="1" x14ac:dyDescent="0.35"/>
    <row r="53320" customFormat="1" x14ac:dyDescent="0.35"/>
    <row r="53321" customFormat="1" x14ac:dyDescent="0.35"/>
    <row r="53322" customFormat="1" x14ac:dyDescent="0.35"/>
    <row r="53323" customFormat="1" x14ac:dyDescent="0.35"/>
    <row r="53324" customFormat="1" x14ac:dyDescent="0.35"/>
    <row r="53325" customFormat="1" x14ac:dyDescent="0.35"/>
    <row r="53326" customFormat="1" x14ac:dyDescent="0.35"/>
    <row r="53327" customFormat="1" x14ac:dyDescent="0.35"/>
    <row r="53328" customFormat="1" x14ac:dyDescent="0.35"/>
    <row r="53329" customFormat="1" x14ac:dyDescent="0.35"/>
    <row r="53330" customFormat="1" x14ac:dyDescent="0.35"/>
    <row r="53331" customFormat="1" x14ac:dyDescent="0.35"/>
    <row r="53332" customFormat="1" x14ac:dyDescent="0.35"/>
    <row r="53333" customFormat="1" x14ac:dyDescent="0.35"/>
    <row r="53334" customFormat="1" x14ac:dyDescent="0.35"/>
    <row r="53335" customFormat="1" x14ac:dyDescent="0.35"/>
    <row r="53336" customFormat="1" x14ac:dyDescent="0.35"/>
    <row r="53337" customFormat="1" x14ac:dyDescent="0.35"/>
    <row r="53338" customFormat="1" x14ac:dyDescent="0.35"/>
    <row r="53339" customFormat="1" x14ac:dyDescent="0.35"/>
    <row r="53340" customFormat="1" x14ac:dyDescent="0.35"/>
    <row r="53341" customFormat="1" x14ac:dyDescent="0.35"/>
    <row r="53342" customFormat="1" x14ac:dyDescent="0.35"/>
    <row r="53343" customFormat="1" x14ac:dyDescent="0.35"/>
    <row r="53344" customFormat="1" x14ac:dyDescent="0.35"/>
    <row r="53345" customFormat="1" x14ac:dyDescent="0.35"/>
    <row r="53346" customFormat="1" x14ac:dyDescent="0.35"/>
    <row r="53347" customFormat="1" x14ac:dyDescent="0.35"/>
    <row r="53348" customFormat="1" x14ac:dyDescent="0.35"/>
    <row r="53349" customFormat="1" x14ac:dyDescent="0.35"/>
    <row r="53350" customFormat="1" x14ac:dyDescent="0.35"/>
    <row r="53351" customFormat="1" x14ac:dyDescent="0.35"/>
    <row r="53352" customFormat="1" x14ac:dyDescent="0.35"/>
    <row r="53353" customFormat="1" x14ac:dyDescent="0.35"/>
    <row r="53354" customFormat="1" x14ac:dyDescent="0.35"/>
    <row r="53355" customFormat="1" x14ac:dyDescent="0.35"/>
    <row r="53356" customFormat="1" x14ac:dyDescent="0.35"/>
    <row r="53357" customFormat="1" x14ac:dyDescent="0.35"/>
    <row r="53358" customFormat="1" x14ac:dyDescent="0.35"/>
    <row r="53359" customFormat="1" x14ac:dyDescent="0.35"/>
    <row r="53360" customFormat="1" x14ac:dyDescent="0.35"/>
    <row r="53361" customFormat="1" x14ac:dyDescent="0.35"/>
    <row r="53362" customFormat="1" x14ac:dyDescent="0.35"/>
    <row r="53363" customFormat="1" x14ac:dyDescent="0.35"/>
    <row r="53364" customFormat="1" x14ac:dyDescent="0.35"/>
    <row r="53365" customFormat="1" x14ac:dyDescent="0.35"/>
    <row r="53366" customFormat="1" x14ac:dyDescent="0.35"/>
    <row r="53367" customFormat="1" x14ac:dyDescent="0.35"/>
    <row r="53368" customFormat="1" x14ac:dyDescent="0.35"/>
    <row r="53369" customFormat="1" x14ac:dyDescent="0.35"/>
    <row r="53370" customFormat="1" x14ac:dyDescent="0.35"/>
    <row r="53371" customFormat="1" x14ac:dyDescent="0.35"/>
    <row r="53372" customFormat="1" x14ac:dyDescent="0.35"/>
    <row r="53373" customFormat="1" x14ac:dyDescent="0.35"/>
    <row r="53374" customFormat="1" x14ac:dyDescent="0.35"/>
    <row r="53375" customFormat="1" x14ac:dyDescent="0.35"/>
    <row r="53376" customFormat="1" x14ac:dyDescent="0.35"/>
    <row r="53377" customFormat="1" x14ac:dyDescent="0.35"/>
    <row r="53378" customFormat="1" x14ac:dyDescent="0.35"/>
    <row r="53379" customFormat="1" x14ac:dyDescent="0.35"/>
    <row r="53380" customFormat="1" x14ac:dyDescent="0.35"/>
    <row r="53381" customFormat="1" x14ac:dyDescent="0.35"/>
    <row r="53382" customFormat="1" x14ac:dyDescent="0.35"/>
    <row r="53383" customFormat="1" x14ac:dyDescent="0.35"/>
    <row r="53384" customFormat="1" x14ac:dyDescent="0.35"/>
    <row r="53385" customFormat="1" x14ac:dyDescent="0.35"/>
    <row r="53386" customFormat="1" x14ac:dyDescent="0.35"/>
    <row r="53387" customFormat="1" x14ac:dyDescent="0.35"/>
    <row r="53388" customFormat="1" x14ac:dyDescent="0.35"/>
    <row r="53389" customFormat="1" x14ac:dyDescent="0.35"/>
    <row r="53390" customFormat="1" x14ac:dyDescent="0.35"/>
    <row r="53391" customFormat="1" x14ac:dyDescent="0.35"/>
    <row r="53392" customFormat="1" x14ac:dyDescent="0.35"/>
    <row r="53393" customFormat="1" x14ac:dyDescent="0.35"/>
    <row r="53394" customFormat="1" x14ac:dyDescent="0.35"/>
    <row r="53395" customFormat="1" x14ac:dyDescent="0.35"/>
    <row r="53396" customFormat="1" x14ac:dyDescent="0.35"/>
    <row r="53397" customFormat="1" x14ac:dyDescent="0.35"/>
    <row r="53398" customFormat="1" x14ac:dyDescent="0.35"/>
    <row r="53399" customFormat="1" x14ac:dyDescent="0.35"/>
    <row r="53400" customFormat="1" x14ac:dyDescent="0.35"/>
    <row r="53401" customFormat="1" x14ac:dyDescent="0.35"/>
    <row r="53402" customFormat="1" x14ac:dyDescent="0.35"/>
    <row r="53403" customFormat="1" x14ac:dyDescent="0.35"/>
    <row r="53404" customFormat="1" x14ac:dyDescent="0.35"/>
    <row r="53405" customFormat="1" x14ac:dyDescent="0.35"/>
    <row r="53406" customFormat="1" x14ac:dyDescent="0.35"/>
    <row r="53407" customFormat="1" x14ac:dyDescent="0.35"/>
    <row r="53408" customFormat="1" x14ac:dyDescent="0.35"/>
    <row r="53409" customFormat="1" x14ac:dyDescent="0.35"/>
    <row r="53410" customFormat="1" x14ac:dyDescent="0.35"/>
    <row r="53411" customFormat="1" x14ac:dyDescent="0.35"/>
    <row r="53412" customFormat="1" x14ac:dyDescent="0.35"/>
    <row r="53413" customFormat="1" x14ac:dyDescent="0.35"/>
    <row r="53414" customFormat="1" x14ac:dyDescent="0.35"/>
    <row r="53415" customFormat="1" x14ac:dyDescent="0.35"/>
    <row r="53416" customFormat="1" x14ac:dyDescent="0.35"/>
    <row r="53417" customFormat="1" x14ac:dyDescent="0.35"/>
    <row r="53418" customFormat="1" x14ac:dyDescent="0.35"/>
    <row r="53419" customFormat="1" x14ac:dyDescent="0.35"/>
    <row r="53420" customFormat="1" x14ac:dyDescent="0.35"/>
    <row r="53421" customFormat="1" x14ac:dyDescent="0.35"/>
    <row r="53422" customFormat="1" x14ac:dyDescent="0.35"/>
    <row r="53423" customFormat="1" x14ac:dyDescent="0.35"/>
    <row r="53424" customFormat="1" x14ac:dyDescent="0.35"/>
    <row r="53425" customFormat="1" x14ac:dyDescent="0.35"/>
    <row r="53426" customFormat="1" x14ac:dyDescent="0.35"/>
    <row r="53427" customFormat="1" x14ac:dyDescent="0.35"/>
    <row r="53428" customFormat="1" x14ac:dyDescent="0.35"/>
    <row r="53429" customFormat="1" x14ac:dyDescent="0.35"/>
    <row r="53430" customFormat="1" x14ac:dyDescent="0.35"/>
    <row r="53431" customFormat="1" x14ac:dyDescent="0.35"/>
    <row r="53432" customFormat="1" x14ac:dyDescent="0.35"/>
    <row r="53433" customFormat="1" x14ac:dyDescent="0.35"/>
    <row r="53434" customFormat="1" x14ac:dyDescent="0.35"/>
    <row r="53435" customFormat="1" x14ac:dyDescent="0.35"/>
    <row r="53436" customFormat="1" x14ac:dyDescent="0.35"/>
    <row r="53437" customFormat="1" x14ac:dyDescent="0.35"/>
    <row r="53438" customFormat="1" x14ac:dyDescent="0.35"/>
    <row r="53439" customFormat="1" x14ac:dyDescent="0.35"/>
    <row r="53440" customFormat="1" x14ac:dyDescent="0.35"/>
    <row r="53441" customFormat="1" x14ac:dyDescent="0.35"/>
    <row r="53442" customFormat="1" x14ac:dyDescent="0.35"/>
    <row r="53443" customFormat="1" x14ac:dyDescent="0.35"/>
    <row r="53444" customFormat="1" x14ac:dyDescent="0.35"/>
    <row r="53445" customFormat="1" x14ac:dyDescent="0.35"/>
    <row r="53446" customFormat="1" x14ac:dyDescent="0.35"/>
    <row r="53447" customFormat="1" x14ac:dyDescent="0.35"/>
    <row r="53448" customFormat="1" x14ac:dyDescent="0.35"/>
    <row r="53449" customFormat="1" x14ac:dyDescent="0.35"/>
    <row r="53450" customFormat="1" x14ac:dyDescent="0.35"/>
    <row r="53451" customFormat="1" x14ac:dyDescent="0.35"/>
    <row r="53452" customFormat="1" x14ac:dyDescent="0.35"/>
    <row r="53453" customFormat="1" x14ac:dyDescent="0.35"/>
    <row r="53454" customFormat="1" x14ac:dyDescent="0.35"/>
    <row r="53455" customFormat="1" x14ac:dyDescent="0.35"/>
    <row r="53456" customFormat="1" x14ac:dyDescent="0.35"/>
    <row r="53457" customFormat="1" x14ac:dyDescent="0.35"/>
    <row r="53458" customFormat="1" x14ac:dyDescent="0.35"/>
    <row r="53459" customFormat="1" x14ac:dyDescent="0.35"/>
    <row r="53460" customFormat="1" x14ac:dyDescent="0.35"/>
    <row r="53461" customFormat="1" x14ac:dyDescent="0.35"/>
    <row r="53462" customFormat="1" x14ac:dyDescent="0.35"/>
    <row r="53463" customFormat="1" x14ac:dyDescent="0.35"/>
    <row r="53464" customFormat="1" x14ac:dyDescent="0.35"/>
    <row r="53465" customFormat="1" x14ac:dyDescent="0.35"/>
    <row r="53466" customFormat="1" x14ac:dyDescent="0.35"/>
    <row r="53467" customFormat="1" x14ac:dyDescent="0.35"/>
    <row r="53468" customFormat="1" x14ac:dyDescent="0.35"/>
    <row r="53469" customFormat="1" x14ac:dyDescent="0.35"/>
    <row r="53470" customFormat="1" x14ac:dyDescent="0.35"/>
    <row r="53471" customFormat="1" x14ac:dyDescent="0.35"/>
    <row r="53472" customFormat="1" x14ac:dyDescent="0.35"/>
    <row r="53473" customFormat="1" x14ac:dyDescent="0.35"/>
    <row r="53474" customFormat="1" x14ac:dyDescent="0.35"/>
    <row r="53475" customFormat="1" x14ac:dyDescent="0.35"/>
    <row r="53476" customFormat="1" x14ac:dyDescent="0.35"/>
    <row r="53477" customFormat="1" x14ac:dyDescent="0.35"/>
    <row r="53478" customFormat="1" x14ac:dyDescent="0.35"/>
    <row r="53479" customFormat="1" x14ac:dyDescent="0.35"/>
    <row r="53480" customFormat="1" x14ac:dyDescent="0.35"/>
    <row r="53481" customFormat="1" x14ac:dyDescent="0.35"/>
    <row r="53482" customFormat="1" x14ac:dyDescent="0.35"/>
    <row r="53483" customFormat="1" x14ac:dyDescent="0.35"/>
    <row r="53484" customFormat="1" x14ac:dyDescent="0.35"/>
    <row r="53485" customFormat="1" x14ac:dyDescent="0.35"/>
    <row r="53486" customFormat="1" x14ac:dyDescent="0.35"/>
    <row r="53487" customFormat="1" x14ac:dyDescent="0.35"/>
    <row r="53488" customFormat="1" x14ac:dyDescent="0.35"/>
    <row r="53489" customFormat="1" x14ac:dyDescent="0.35"/>
    <row r="53490" customFormat="1" x14ac:dyDescent="0.35"/>
    <row r="53491" customFormat="1" x14ac:dyDescent="0.35"/>
    <row r="53492" customFormat="1" x14ac:dyDescent="0.35"/>
    <row r="53493" customFormat="1" x14ac:dyDescent="0.35"/>
    <row r="53494" customFormat="1" x14ac:dyDescent="0.35"/>
    <row r="53495" customFormat="1" x14ac:dyDescent="0.35"/>
    <row r="53496" customFormat="1" x14ac:dyDescent="0.35"/>
    <row r="53497" customFormat="1" x14ac:dyDescent="0.35"/>
    <row r="53498" customFormat="1" x14ac:dyDescent="0.35"/>
    <row r="53499" customFormat="1" x14ac:dyDescent="0.35"/>
    <row r="53500" customFormat="1" x14ac:dyDescent="0.35"/>
    <row r="53501" customFormat="1" x14ac:dyDescent="0.35"/>
    <row r="53502" customFormat="1" x14ac:dyDescent="0.35"/>
    <row r="53503" customFormat="1" x14ac:dyDescent="0.35"/>
    <row r="53504" customFormat="1" x14ac:dyDescent="0.35"/>
    <row r="53505" customFormat="1" x14ac:dyDescent="0.35"/>
    <row r="53506" customFormat="1" x14ac:dyDescent="0.35"/>
    <row r="53507" customFormat="1" x14ac:dyDescent="0.35"/>
    <row r="53508" customFormat="1" x14ac:dyDescent="0.35"/>
    <row r="53509" customFormat="1" x14ac:dyDescent="0.35"/>
    <row r="53510" customFormat="1" x14ac:dyDescent="0.35"/>
    <row r="53511" customFormat="1" x14ac:dyDescent="0.35"/>
    <row r="53512" customFormat="1" x14ac:dyDescent="0.35"/>
    <row r="53513" customFormat="1" x14ac:dyDescent="0.35"/>
    <row r="53514" customFormat="1" x14ac:dyDescent="0.35"/>
    <row r="53515" customFormat="1" x14ac:dyDescent="0.35"/>
    <row r="53516" customFormat="1" x14ac:dyDescent="0.35"/>
    <row r="53517" customFormat="1" x14ac:dyDescent="0.35"/>
    <row r="53518" customFormat="1" x14ac:dyDescent="0.35"/>
    <row r="53519" customFormat="1" x14ac:dyDescent="0.35"/>
    <row r="53520" customFormat="1" x14ac:dyDescent="0.35"/>
    <row r="53521" customFormat="1" x14ac:dyDescent="0.35"/>
    <row r="53522" customFormat="1" x14ac:dyDescent="0.35"/>
    <row r="53523" customFormat="1" x14ac:dyDescent="0.35"/>
    <row r="53524" customFormat="1" x14ac:dyDescent="0.35"/>
    <row r="53525" customFormat="1" x14ac:dyDescent="0.35"/>
    <row r="53526" customFormat="1" x14ac:dyDescent="0.35"/>
    <row r="53527" customFormat="1" x14ac:dyDescent="0.35"/>
    <row r="53528" customFormat="1" x14ac:dyDescent="0.35"/>
    <row r="53529" customFormat="1" x14ac:dyDescent="0.35"/>
    <row r="53530" customFormat="1" x14ac:dyDescent="0.35"/>
    <row r="53531" customFormat="1" x14ac:dyDescent="0.35"/>
    <row r="53532" customFormat="1" x14ac:dyDescent="0.35"/>
    <row r="53533" customFormat="1" x14ac:dyDescent="0.35"/>
    <row r="53534" customFormat="1" x14ac:dyDescent="0.35"/>
    <row r="53535" customFormat="1" x14ac:dyDescent="0.35"/>
    <row r="53536" customFormat="1" x14ac:dyDescent="0.35"/>
    <row r="53537" customFormat="1" x14ac:dyDescent="0.35"/>
    <row r="53538" customFormat="1" x14ac:dyDescent="0.35"/>
    <row r="53539" customFormat="1" x14ac:dyDescent="0.35"/>
    <row r="53540" customFormat="1" x14ac:dyDescent="0.35"/>
    <row r="53541" customFormat="1" x14ac:dyDescent="0.35"/>
    <row r="53542" customFormat="1" x14ac:dyDescent="0.35"/>
    <row r="53543" customFormat="1" x14ac:dyDescent="0.35"/>
    <row r="53544" customFormat="1" x14ac:dyDescent="0.35"/>
    <row r="53545" customFormat="1" x14ac:dyDescent="0.35"/>
    <row r="53546" customFormat="1" x14ac:dyDescent="0.35"/>
    <row r="53547" customFormat="1" x14ac:dyDescent="0.35"/>
    <row r="53548" customFormat="1" x14ac:dyDescent="0.35"/>
    <row r="53549" customFormat="1" x14ac:dyDescent="0.35"/>
    <row r="53550" customFormat="1" x14ac:dyDescent="0.35"/>
    <row r="53551" customFormat="1" x14ac:dyDescent="0.35"/>
    <row r="53552" customFormat="1" x14ac:dyDescent="0.35"/>
    <row r="53553" customFormat="1" x14ac:dyDescent="0.35"/>
    <row r="53554" customFormat="1" x14ac:dyDescent="0.35"/>
    <row r="53555" customFormat="1" x14ac:dyDescent="0.35"/>
    <row r="53556" customFormat="1" x14ac:dyDescent="0.35"/>
    <row r="53557" customFormat="1" x14ac:dyDescent="0.35"/>
    <row r="53558" customFormat="1" x14ac:dyDescent="0.35"/>
    <row r="53559" customFormat="1" x14ac:dyDescent="0.35"/>
    <row r="53560" customFormat="1" x14ac:dyDescent="0.35"/>
    <row r="53561" customFormat="1" x14ac:dyDescent="0.35"/>
    <row r="53562" customFormat="1" x14ac:dyDescent="0.35"/>
    <row r="53563" customFormat="1" x14ac:dyDescent="0.35"/>
    <row r="53564" customFormat="1" x14ac:dyDescent="0.35"/>
    <row r="53565" customFormat="1" x14ac:dyDescent="0.35"/>
    <row r="53566" customFormat="1" x14ac:dyDescent="0.35"/>
    <row r="53567" customFormat="1" x14ac:dyDescent="0.35"/>
    <row r="53568" customFormat="1" x14ac:dyDescent="0.35"/>
    <row r="53569" customFormat="1" x14ac:dyDescent="0.35"/>
    <row r="53570" customFormat="1" x14ac:dyDescent="0.35"/>
    <row r="53571" customFormat="1" x14ac:dyDescent="0.35"/>
    <row r="53572" customFormat="1" x14ac:dyDescent="0.35"/>
    <row r="53573" customFormat="1" x14ac:dyDescent="0.35"/>
    <row r="53574" customFormat="1" x14ac:dyDescent="0.35"/>
    <row r="53575" customFormat="1" x14ac:dyDescent="0.35"/>
    <row r="53576" customFormat="1" x14ac:dyDescent="0.35"/>
    <row r="53577" customFormat="1" x14ac:dyDescent="0.35"/>
    <row r="53578" customFormat="1" x14ac:dyDescent="0.35"/>
    <row r="53579" customFormat="1" x14ac:dyDescent="0.35"/>
    <row r="53580" customFormat="1" x14ac:dyDescent="0.35"/>
    <row r="53581" customFormat="1" x14ac:dyDescent="0.35"/>
    <row r="53582" customFormat="1" x14ac:dyDescent="0.35"/>
    <row r="53583" customFormat="1" x14ac:dyDescent="0.35"/>
    <row r="53584" customFormat="1" x14ac:dyDescent="0.35"/>
    <row r="53585" customFormat="1" x14ac:dyDescent="0.35"/>
    <row r="53586" customFormat="1" x14ac:dyDescent="0.35"/>
    <row r="53587" customFormat="1" x14ac:dyDescent="0.35"/>
    <row r="53588" customFormat="1" x14ac:dyDescent="0.35"/>
    <row r="53589" customFormat="1" x14ac:dyDescent="0.35"/>
    <row r="53590" customFormat="1" x14ac:dyDescent="0.35"/>
    <row r="53591" customFormat="1" x14ac:dyDescent="0.35"/>
    <row r="53592" customFormat="1" x14ac:dyDescent="0.35"/>
    <row r="53593" customFormat="1" x14ac:dyDescent="0.35"/>
    <row r="53594" customFormat="1" x14ac:dyDescent="0.35"/>
    <row r="53595" customFormat="1" x14ac:dyDescent="0.35"/>
    <row r="53596" customFormat="1" x14ac:dyDescent="0.35"/>
    <row r="53597" customFormat="1" x14ac:dyDescent="0.35"/>
    <row r="53598" customFormat="1" x14ac:dyDescent="0.35"/>
    <row r="53599" customFormat="1" x14ac:dyDescent="0.35"/>
    <row r="53600" customFormat="1" x14ac:dyDescent="0.35"/>
    <row r="53601" customFormat="1" x14ac:dyDescent="0.35"/>
    <row r="53602" customFormat="1" x14ac:dyDescent="0.35"/>
    <row r="53603" customFormat="1" x14ac:dyDescent="0.35"/>
    <row r="53604" customFormat="1" x14ac:dyDescent="0.35"/>
    <row r="53605" customFormat="1" x14ac:dyDescent="0.35"/>
    <row r="53606" customFormat="1" x14ac:dyDescent="0.35"/>
    <row r="53607" customFormat="1" x14ac:dyDescent="0.35"/>
    <row r="53608" customFormat="1" x14ac:dyDescent="0.35"/>
    <row r="53609" customFormat="1" x14ac:dyDescent="0.35"/>
    <row r="53610" customFormat="1" x14ac:dyDescent="0.35"/>
    <row r="53611" customFormat="1" x14ac:dyDescent="0.35"/>
    <row r="53612" customFormat="1" x14ac:dyDescent="0.35"/>
    <row r="53613" customFormat="1" x14ac:dyDescent="0.35"/>
    <row r="53614" customFormat="1" x14ac:dyDescent="0.35"/>
    <row r="53615" customFormat="1" x14ac:dyDescent="0.35"/>
    <row r="53616" customFormat="1" x14ac:dyDescent="0.35"/>
    <row r="53617" customFormat="1" x14ac:dyDescent="0.35"/>
    <row r="53618" customFormat="1" x14ac:dyDescent="0.35"/>
    <row r="53619" customFormat="1" x14ac:dyDescent="0.35"/>
    <row r="53620" customFormat="1" x14ac:dyDescent="0.35"/>
    <row r="53621" customFormat="1" x14ac:dyDescent="0.35"/>
    <row r="53622" customFormat="1" x14ac:dyDescent="0.35"/>
    <row r="53623" customFormat="1" x14ac:dyDescent="0.35"/>
    <row r="53624" customFormat="1" x14ac:dyDescent="0.35"/>
    <row r="53625" customFormat="1" x14ac:dyDescent="0.35"/>
    <row r="53626" customFormat="1" x14ac:dyDescent="0.35"/>
    <row r="53627" customFormat="1" x14ac:dyDescent="0.35"/>
    <row r="53628" customFormat="1" x14ac:dyDescent="0.35"/>
    <row r="53629" customFormat="1" x14ac:dyDescent="0.35"/>
    <row r="53630" customFormat="1" x14ac:dyDescent="0.35"/>
    <row r="53631" customFormat="1" x14ac:dyDescent="0.35"/>
    <row r="53632" customFormat="1" x14ac:dyDescent="0.35"/>
    <row r="53633" customFormat="1" x14ac:dyDescent="0.35"/>
    <row r="53634" customFormat="1" x14ac:dyDescent="0.35"/>
    <row r="53635" customFormat="1" x14ac:dyDescent="0.35"/>
    <row r="53636" customFormat="1" x14ac:dyDescent="0.35"/>
    <row r="53637" customFormat="1" x14ac:dyDescent="0.35"/>
    <row r="53638" customFormat="1" x14ac:dyDescent="0.35"/>
    <row r="53639" customFormat="1" x14ac:dyDescent="0.35"/>
    <row r="53640" customFormat="1" x14ac:dyDescent="0.35"/>
    <row r="53641" customFormat="1" x14ac:dyDescent="0.35"/>
    <row r="53642" customFormat="1" x14ac:dyDescent="0.35"/>
    <row r="53643" customFormat="1" x14ac:dyDescent="0.35"/>
    <row r="53644" customFormat="1" x14ac:dyDescent="0.35"/>
    <row r="53645" customFormat="1" x14ac:dyDescent="0.35"/>
    <row r="53646" customFormat="1" x14ac:dyDescent="0.35"/>
    <row r="53647" customFormat="1" x14ac:dyDescent="0.35"/>
    <row r="53648" customFormat="1" x14ac:dyDescent="0.35"/>
    <row r="53649" customFormat="1" x14ac:dyDescent="0.35"/>
    <row r="53650" customFormat="1" x14ac:dyDescent="0.35"/>
    <row r="53651" customFormat="1" x14ac:dyDescent="0.35"/>
    <row r="53652" customFormat="1" x14ac:dyDescent="0.35"/>
    <row r="53653" customFormat="1" x14ac:dyDescent="0.35"/>
    <row r="53654" customFormat="1" x14ac:dyDescent="0.35"/>
    <row r="53655" customFormat="1" x14ac:dyDescent="0.35"/>
    <row r="53656" customFormat="1" x14ac:dyDescent="0.35"/>
    <row r="53657" customFormat="1" x14ac:dyDescent="0.35"/>
    <row r="53658" customFormat="1" x14ac:dyDescent="0.35"/>
    <row r="53659" customFormat="1" x14ac:dyDescent="0.35"/>
    <row r="53660" customFormat="1" x14ac:dyDescent="0.35"/>
    <row r="53661" customFormat="1" x14ac:dyDescent="0.35"/>
    <row r="53662" customFormat="1" x14ac:dyDescent="0.35"/>
    <row r="53663" customFormat="1" x14ac:dyDescent="0.35"/>
    <row r="53664" customFormat="1" x14ac:dyDescent="0.35"/>
    <row r="53665" customFormat="1" x14ac:dyDescent="0.35"/>
    <row r="53666" customFormat="1" x14ac:dyDescent="0.35"/>
    <row r="53667" customFormat="1" x14ac:dyDescent="0.35"/>
    <row r="53668" customFormat="1" x14ac:dyDescent="0.35"/>
    <row r="53669" customFormat="1" x14ac:dyDescent="0.35"/>
    <row r="53670" customFormat="1" x14ac:dyDescent="0.35"/>
    <row r="53671" customFormat="1" x14ac:dyDescent="0.35"/>
    <row r="53672" customFormat="1" x14ac:dyDescent="0.35"/>
    <row r="53673" customFormat="1" x14ac:dyDescent="0.35"/>
    <row r="53674" customFormat="1" x14ac:dyDescent="0.35"/>
    <row r="53675" customFormat="1" x14ac:dyDescent="0.35"/>
    <row r="53676" customFormat="1" x14ac:dyDescent="0.35"/>
    <row r="53677" customFormat="1" x14ac:dyDescent="0.35"/>
    <row r="53678" customFormat="1" x14ac:dyDescent="0.35"/>
    <row r="53679" customFormat="1" x14ac:dyDescent="0.35"/>
    <row r="53680" customFormat="1" x14ac:dyDescent="0.35"/>
    <row r="53681" customFormat="1" x14ac:dyDescent="0.35"/>
    <row r="53682" customFormat="1" x14ac:dyDescent="0.35"/>
    <row r="53683" customFormat="1" x14ac:dyDescent="0.35"/>
    <row r="53684" customFormat="1" x14ac:dyDescent="0.35"/>
    <row r="53685" customFormat="1" x14ac:dyDescent="0.35"/>
    <row r="53686" customFormat="1" x14ac:dyDescent="0.35"/>
    <row r="53687" customFormat="1" x14ac:dyDescent="0.35"/>
    <row r="53688" customFormat="1" x14ac:dyDescent="0.35"/>
    <row r="53689" customFormat="1" x14ac:dyDescent="0.35"/>
    <row r="53690" customFormat="1" x14ac:dyDescent="0.35"/>
    <row r="53691" customFormat="1" x14ac:dyDescent="0.35"/>
    <row r="53692" customFormat="1" x14ac:dyDescent="0.35"/>
    <row r="53693" customFormat="1" x14ac:dyDescent="0.35"/>
    <row r="53694" customFormat="1" x14ac:dyDescent="0.35"/>
    <row r="53695" customFormat="1" x14ac:dyDescent="0.35"/>
    <row r="53696" customFormat="1" x14ac:dyDescent="0.35"/>
    <row r="53697" customFormat="1" x14ac:dyDescent="0.35"/>
    <row r="53698" customFormat="1" x14ac:dyDescent="0.35"/>
    <row r="53699" customFormat="1" x14ac:dyDescent="0.35"/>
    <row r="53700" customFormat="1" x14ac:dyDescent="0.35"/>
    <row r="53701" customFormat="1" x14ac:dyDescent="0.35"/>
    <row r="53702" customFormat="1" x14ac:dyDescent="0.35"/>
    <row r="53703" customFormat="1" x14ac:dyDescent="0.35"/>
    <row r="53704" customFormat="1" x14ac:dyDescent="0.35"/>
    <row r="53705" customFormat="1" x14ac:dyDescent="0.35"/>
    <row r="53706" customFormat="1" x14ac:dyDescent="0.35"/>
    <row r="53707" customFormat="1" x14ac:dyDescent="0.35"/>
    <row r="53708" customFormat="1" x14ac:dyDescent="0.35"/>
    <row r="53709" customFormat="1" x14ac:dyDescent="0.35"/>
    <row r="53710" customFormat="1" x14ac:dyDescent="0.35"/>
    <row r="53711" customFormat="1" x14ac:dyDescent="0.35"/>
    <row r="53712" customFormat="1" x14ac:dyDescent="0.35"/>
    <row r="53713" customFormat="1" x14ac:dyDescent="0.35"/>
    <row r="53714" customFormat="1" x14ac:dyDescent="0.35"/>
    <row r="53715" customFormat="1" x14ac:dyDescent="0.35"/>
    <row r="53716" customFormat="1" x14ac:dyDescent="0.35"/>
    <row r="53717" customFormat="1" x14ac:dyDescent="0.35"/>
    <row r="53718" customFormat="1" x14ac:dyDescent="0.35"/>
    <row r="53719" customFormat="1" x14ac:dyDescent="0.35"/>
    <row r="53720" customFormat="1" x14ac:dyDescent="0.35"/>
    <row r="53721" customFormat="1" x14ac:dyDescent="0.35"/>
    <row r="53722" customFormat="1" x14ac:dyDescent="0.35"/>
    <row r="53723" customFormat="1" x14ac:dyDescent="0.35"/>
    <row r="53724" customFormat="1" x14ac:dyDescent="0.35"/>
    <row r="53725" customFormat="1" x14ac:dyDescent="0.35"/>
    <row r="53726" customFormat="1" x14ac:dyDescent="0.35"/>
    <row r="53727" customFormat="1" x14ac:dyDescent="0.35"/>
    <row r="53728" customFormat="1" x14ac:dyDescent="0.35"/>
    <row r="53729" customFormat="1" x14ac:dyDescent="0.35"/>
    <row r="53730" customFormat="1" x14ac:dyDescent="0.35"/>
    <row r="53731" customFormat="1" x14ac:dyDescent="0.35"/>
    <row r="53732" customFormat="1" x14ac:dyDescent="0.35"/>
    <row r="53733" customFormat="1" x14ac:dyDescent="0.35"/>
    <row r="53734" customFormat="1" x14ac:dyDescent="0.35"/>
    <row r="53735" customFormat="1" x14ac:dyDescent="0.35"/>
    <row r="53736" customFormat="1" x14ac:dyDescent="0.35"/>
    <row r="53737" customFormat="1" x14ac:dyDescent="0.35"/>
    <row r="53738" customFormat="1" x14ac:dyDescent="0.35"/>
    <row r="53739" customFormat="1" x14ac:dyDescent="0.35"/>
    <row r="53740" customFormat="1" x14ac:dyDescent="0.35"/>
    <row r="53741" customFormat="1" x14ac:dyDescent="0.35"/>
    <row r="53742" customFormat="1" x14ac:dyDescent="0.35"/>
    <row r="53743" customFormat="1" x14ac:dyDescent="0.35"/>
    <row r="53744" customFormat="1" x14ac:dyDescent="0.35"/>
    <row r="53745" customFormat="1" x14ac:dyDescent="0.35"/>
    <row r="53746" customFormat="1" x14ac:dyDescent="0.35"/>
    <row r="53747" customFormat="1" x14ac:dyDescent="0.35"/>
    <row r="53748" customFormat="1" x14ac:dyDescent="0.35"/>
    <row r="53749" customFormat="1" x14ac:dyDescent="0.35"/>
    <row r="53750" customFormat="1" x14ac:dyDescent="0.35"/>
    <row r="53751" customFormat="1" x14ac:dyDescent="0.35"/>
    <row r="53752" customFormat="1" x14ac:dyDescent="0.35"/>
    <row r="53753" customFormat="1" x14ac:dyDescent="0.35"/>
    <row r="53754" customFormat="1" x14ac:dyDescent="0.35"/>
    <row r="53755" customFormat="1" x14ac:dyDescent="0.35"/>
    <row r="53756" customFormat="1" x14ac:dyDescent="0.35"/>
    <row r="53757" customFormat="1" x14ac:dyDescent="0.35"/>
    <row r="53758" customFormat="1" x14ac:dyDescent="0.35"/>
    <row r="53759" customFormat="1" x14ac:dyDescent="0.35"/>
    <row r="53760" customFormat="1" x14ac:dyDescent="0.35"/>
    <row r="53761" customFormat="1" x14ac:dyDescent="0.35"/>
    <row r="53762" customFormat="1" x14ac:dyDescent="0.35"/>
    <row r="53763" customFormat="1" x14ac:dyDescent="0.35"/>
    <row r="53764" customFormat="1" x14ac:dyDescent="0.35"/>
    <row r="53765" customFormat="1" x14ac:dyDescent="0.35"/>
    <row r="53766" customFormat="1" x14ac:dyDescent="0.35"/>
    <row r="53767" customFormat="1" x14ac:dyDescent="0.35"/>
    <row r="53768" customFormat="1" x14ac:dyDescent="0.35"/>
    <row r="53769" customFormat="1" x14ac:dyDescent="0.35"/>
    <row r="53770" customFormat="1" x14ac:dyDescent="0.35"/>
    <row r="53771" customFormat="1" x14ac:dyDescent="0.35"/>
    <row r="53772" customFormat="1" x14ac:dyDescent="0.35"/>
    <row r="53773" customFormat="1" x14ac:dyDescent="0.35"/>
    <row r="53774" customFormat="1" x14ac:dyDescent="0.35"/>
    <row r="53775" customFormat="1" x14ac:dyDescent="0.35"/>
    <row r="53776" customFormat="1" x14ac:dyDescent="0.35"/>
    <row r="53777" customFormat="1" x14ac:dyDescent="0.35"/>
    <row r="53778" customFormat="1" x14ac:dyDescent="0.35"/>
    <row r="53779" customFormat="1" x14ac:dyDescent="0.35"/>
    <row r="53780" customFormat="1" x14ac:dyDescent="0.35"/>
    <row r="53781" customFormat="1" x14ac:dyDescent="0.35"/>
    <row r="53782" customFormat="1" x14ac:dyDescent="0.35"/>
    <row r="53783" customFormat="1" x14ac:dyDescent="0.35"/>
    <row r="53784" customFormat="1" x14ac:dyDescent="0.35"/>
    <row r="53785" customFormat="1" x14ac:dyDescent="0.35"/>
    <row r="53786" customFormat="1" x14ac:dyDescent="0.35"/>
    <row r="53787" customFormat="1" x14ac:dyDescent="0.35"/>
    <row r="53788" customFormat="1" x14ac:dyDescent="0.35"/>
    <row r="53789" customFormat="1" x14ac:dyDescent="0.35"/>
    <row r="53790" customFormat="1" x14ac:dyDescent="0.35"/>
    <row r="53791" customFormat="1" x14ac:dyDescent="0.35"/>
    <row r="53792" customFormat="1" x14ac:dyDescent="0.35"/>
    <row r="53793" customFormat="1" x14ac:dyDescent="0.35"/>
    <row r="53794" customFormat="1" x14ac:dyDescent="0.35"/>
    <row r="53795" customFormat="1" x14ac:dyDescent="0.35"/>
    <row r="53796" customFormat="1" x14ac:dyDescent="0.35"/>
    <row r="53797" customFormat="1" x14ac:dyDescent="0.35"/>
    <row r="53798" customFormat="1" x14ac:dyDescent="0.35"/>
    <row r="53799" customFormat="1" x14ac:dyDescent="0.35"/>
    <row r="53800" customFormat="1" x14ac:dyDescent="0.35"/>
    <row r="53801" customFormat="1" x14ac:dyDescent="0.35"/>
    <row r="53802" customFormat="1" x14ac:dyDescent="0.35"/>
    <row r="53803" customFormat="1" x14ac:dyDescent="0.35"/>
    <row r="53804" customFormat="1" x14ac:dyDescent="0.35"/>
    <row r="53805" customFormat="1" x14ac:dyDescent="0.35"/>
    <row r="53806" customFormat="1" x14ac:dyDescent="0.35"/>
    <row r="53807" customFormat="1" x14ac:dyDescent="0.35"/>
    <row r="53808" customFormat="1" x14ac:dyDescent="0.35"/>
    <row r="53809" customFormat="1" x14ac:dyDescent="0.35"/>
    <row r="53810" customFormat="1" x14ac:dyDescent="0.35"/>
    <row r="53811" customFormat="1" x14ac:dyDescent="0.35"/>
    <row r="53812" customFormat="1" x14ac:dyDescent="0.35"/>
    <row r="53813" customFormat="1" x14ac:dyDescent="0.35"/>
    <row r="53814" customFormat="1" x14ac:dyDescent="0.35"/>
    <row r="53815" customFormat="1" x14ac:dyDescent="0.35"/>
    <row r="53816" customFormat="1" x14ac:dyDescent="0.35"/>
    <row r="53817" customFormat="1" x14ac:dyDescent="0.35"/>
    <row r="53818" customFormat="1" x14ac:dyDescent="0.35"/>
    <row r="53819" customFormat="1" x14ac:dyDescent="0.35"/>
    <row r="53820" customFormat="1" x14ac:dyDescent="0.35"/>
    <row r="53821" customFormat="1" x14ac:dyDescent="0.35"/>
    <row r="53822" customFormat="1" x14ac:dyDescent="0.35"/>
    <row r="53823" customFormat="1" x14ac:dyDescent="0.35"/>
    <row r="53824" customFormat="1" x14ac:dyDescent="0.35"/>
    <row r="53825" customFormat="1" x14ac:dyDescent="0.35"/>
    <row r="53826" customFormat="1" x14ac:dyDescent="0.35"/>
    <row r="53827" customFormat="1" x14ac:dyDescent="0.35"/>
    <row r="53828" customFormat="1" x14ac:dyDescent="0.35"/>
    <row r="53829" customFormat="1" x14ac:dyDescent="0.35"/>
    <row r="53830" customFormat="1" x14ac:dyDescent="0.35"/>
    <row r="53831" customFormat="1" x14ac:dyDescent="0.35"/>
    <row r="53832" customFormat="1" x14ac:dyDescent="0.35"/>
    <row r="53833" customFormat="1" x14ac:dyDescent="0.35"/>
    <row r="53834" customFormat="1" x14ac:dyDescent="0.35"/>
    <row r="53835" customFormat="1" x14ac:dyDescent="0.35"/>
    <row r="53836" customFormat="1" x14ac:dyDescent="0.35"/>
    <row r="53837" customFormat="1" x14ac:dyDescent="0.35"/>
    <row r="53838" customFormat="1" x14ac:dyDescent="0.35"/>
    <row r="53839" customFormat="1" x14ac:dyDescent="0.35"/>
    <row r="53840" customFormat="1" x14ac:dyDescent="0.35"/>
    <row r="53841" customFormat="1" x14ac:dyDescent="0.35"/>
    <row r="53842" customFormat="1" x14ac:dyDescent="0.35"/>
    <row r="53843" customFormat="1" x14ac:dyDescent="0.35"/>
    <row r="53844" customFormat="1" x14ac:dyDescent="0.35"/>
    <row r="53845" customFormat="1" x14ac:dyDescent="0.35"/>
    <row r="53846" customFormat="1" x14ac:dyDescent="0.35"/>
    <row r="53847" customFormat="1" x14ac:dyDescent="0.35"/>
    <row r="53848" customFormat="1" x14ac:dyDescent="0.35"/>
    <row r="53849" customFormat="1" x14ac:dyDescent="0.35"/>
    <row r="53850" customFormat="1" x14ac:dyDescent="0.35"/>
    <row r="53851" customFormat="1" x14ac:dyDescent="0.35"/>
    <row r="53852" customFormat="1" x14ac:dyDescent="0.35"/>
    <row r="53853" customFormat="1" x14ac:dyDescent="0.35"/>
    <row r="53854" customFormat="1" x14ac:dyDescent="0.35"/>
    <row r="53855" customFormat="1" x14ac:dyDescent="0.35"/>
    <row r="53856" customFormat="1" x14ac:dyDescent="0.35"/>
    <row r="53857" customFormat="1" x14ac:dyDescent="0.35"/>
    <row r="53858" customFormat="1" x14ac:dyDescent="0.35"/>
    <row r="53859" customFormat="1" x14ac:dyDescent="0.35"/>
    <row r="53860" customFormat="1" x14ac:dyDescent="0.35"/>
    <row r="53861" customFormat="1" x14ac:dyDescent="0.35"/>
    <row r="53862" customFormat="1" x14ac:dyDescent="0.35"/>
    <row r="53863" customFormat="1" x14ac:dyDescent="0.35"/>
    <row r="53864" customFormat="1" x14ac:dyDescent="0.35"/>
    <row r="53865" customFormat="1" x14ac:dyDescent="0.35"/>
    <row r="53866" customFormat="1" x14ac:dyDescent="0.35"/>
    <row r="53867" customFormat="1" x14ac:dyDescent="0.35"/>
    <row r="53868" customFormat="1" x14ac:dyDescent="0.35"/>
    <row r="53869" customFormat="1" x14ac:dyDescent="0.35"/>
    <row r="53870" customFormat="1" x14ac:dyDescent="0.35"/>
    <row r="53871" customFormat="1" x14ac:dyDescent="0.35"/>
    <row r="53872" customFormat="1" x14ac:dyDescent="0.35"/>
    <row r="53873" customFormat="1" x14ac:dyDescent="0.35"/>
    <row r="53874" customFormat="1" x14ac:dyDescent="0.35"/>
    <row r="53875" customFormat="1" x14ac:dyDescent="0.35"/>
    <row r="53876" customFormat="1" x14ac:dyDescent="0.35"/>
    <row r="53877" customFormat="1" x14ac:dyDescent="0.35"/>
    <row r="53878" customFormat="1" x14ac:dyDescent="0.35"/>
    <row r="53879" customFormat="1" x14ac:dyDescent="0.35"/>
    <row r="53880" customFormat="1" x14ac:dyDescent="0.35"/>
    <row r="53881" customFormat="1" x14ac:dyDescent="0.35"/>
    <row r="53882" customFormat="1" x14ac:dyDescent="0.35"/>
    <row r="53883" customFormat="1" x14ac:dyDescent="0.35"/>
    <row r="53884" customFormat="1" x14ac:dyDescent="0.35"/>
    <row r="53885" customFormat="1" x14ac:dyDescent="0.35"/>
    <row r="53886" customFormat="1" x14ac:dyDescent="0.35"/>
    <row r="53887" customFormat="1" x14ac:dyDescent="0.35"/>
    <row r="53888" customFormat="1" x14ac:dyDescent="0.35"/>
    <row r="53889" customFormat="1" x14ac:dyDescent="0.35"/>
    <row r="53890" customFormat="1" x14ac:dyDescent="0.35"/>
    <row r="53891" customFormat="1" x14ac:dyDescent="0.35"/>
    <row r="53892" customFormat="1" x14ac:dyDescent="0.35"/>
    <row r="53893" customFormat="1" x14ac:dyDescent="0.35"/>
    <row r="53894" customFormat="1" x14ac:dyDescent="0.35"/>
    <row r="53895" customFormat="1" x14ac:dyDescent="0.35"/>
    <row r="53896" customFormat="1" x14ac:dyDescent="0.35"/>
    <row r="53897" customFormat="1" x14ac:dyDescent="0.35"/>
    <row r="53898" customFormat="1" x14ac:dyDescent="0.35"/>
    <row r="53899" customFormat="1" x14ac:dyDescent="0.35"/>
    <row r="53900" customFormat="1" x14ac:dyDescent="0.35"/>
    <row r="53901" customFormat="1" x14ac:dyDescent="0.35"/>
    <row r="53902" customFormat="1" x14ac:dyDescent="0.35"/>
    <row r="53903" customFormat="1" x14ac:dyDescent="0.35"/>
    <row r="53904" customFormat="1" x14ac:dyDescent="0.35"/>
    <row r="53905" customFormat="1" x14ac:dyDescent="0.35"/>
    <row r="53906" customFormat="1" x14ac:dyDescent="0.35"/>
    <row r="53907" customFormat="1" x14ac:dyDescent="0.35"/>
    <row r="53908" customFormat="1" x14ac:dyDescent="0.35"/>
    <row r="53909" customFormat="1" x14ac:dyDescent="0.35"/>
    <row r="53910" customFormat="1" x14ac:dyDescent="0.35"/>
    <row r="53911" customFormat="1" x14ac:dyDescent="0.35"/>
    <row r="53912" customFormat="1" x14ac:dyDescent="0.35"/>
    <row r="53913" customFormat="1" x14ac:dyDescent="0.35"/>
    <row r="53914" customFormat="1" x14ac:dyDescent="0.35"/>
    <row r="53915" customFormat="1" x14ac:dyDescent="0.35"/>
    <row r="53916" customFormat="1" x14ac:dyDescent="0.35"/>
    <row r="53917" customFormat="1" x14ac:dyDescent="0.35"/>
    <row r="53918" customFormat="1" x14ac:dyDescent="0.35"/>
    <row r="53919" customFormat="1" x14ac:dyDescent="0.35"/>
    <row r="53920" customFormat="1" x14ac:dyDescent="0.35"/>
    <row r="53921" customFormat="1" x14ac:dyDescent="0.35"/>
    <row r="53922" customFormat="1" x14ac:dyDescent="0.35"/>
    <row r="53923" customFormat="1" x14ac:dyDescent="0.35"/>
    <row r="53924" customFormat="1" x14ac:dyDescent="0.35"/>
    <row r="53925" customFormat="1" x14ac:dyDescent="0.35"/>
    <row r="53926" customFormat="1" x14ac:dyDescent="0.35"/>
    <row r="53927" customFormat="1" x14ac:dyDescent="0.35"/>
    <row r="53928" customFormat="1" x14ac:dyDescent="0.35"/>
    <row r="53929" customFormat="1" x14ac:dyDescent="0.35"/>
    <row r="53930" customFormat="1" x14ac:dyDescent="0.35"/>
    <row r="53931" customFormat="1" x14ac:dyDescent="0.35"/>
    <row r="53932" customFormat="1" x14ac:dyDescent="0.35"/>
    <row r="53933" customFormat="1" x14ac:dyDescent="0.35"/>
    <row r="53934" customFormat="1" x14ac:dyDescent="0.35"/>
    <row r="53935" customFormat="1" x14ac:dyDescent="0.35"/>
    <row r="53936" customFormat="1" x14ac:dyDescent="0.35"/>
    <row r="53937" customFormat="1" x14ac:dyDescent="0.35"/>
    <row r="53938" customFormat="1" x14ac:dyDescent="0.35"/>
    <row r="53939" customFormat="1" x14ac:dyDescent="0.35"/>
    <row r="53940" customFormat="1" x14ac:dyDescent="0.35"/>
    <row r="53941" customFormat="1" x14ac:dyDescent="0.35"/>
    <row r="53942" customFormat="1" x14ac:dyDescent="0.35"/>
    <row r="53943" customFormat="1" x14ac:dyDescent="0.35"/>
    <row r="53944" customFormat="1" x14ac:dyDescent="0.35"/>
    <row r="53945" customFormat="1" x14ac:dyDescent="0.35"/>
    <row r="53946" customFormat="1" x14ac:dyDescent="0.35"/>
    <row r="53947" customFormat="1" x14ac:dyDescent="0.35"/>
    <row r="53948" customFormat="1" x14ac:dyDescent="0.35"/>
    <row r="53949" customFormat="1" x14ac:dyDescent="0.35"/>
    <row r="53950" customFormat="1" x14ac:dyDescent="0.35"/>
    <row r="53951" customFormat="1" x14ac:dyDescent="0.35"/>
    <row r="53952" customFormat="1" x14ac:dyDescent="0.35"/>
    <row r="53953" customFormat="1" x14ac:dyDescent="0.35"/>
    <row r="53954" customFormat="1" x14ac:dyDescent="0.35"/>
    <row r="53955" customFormat="1" x14ac:dyDescent="0.35"/>
    <row r="53956" customFormat="1" x14ac:dyDescent="0.35"/>
    <row r="53957" customFormat="1" x14ac:dyDescent="0.35"/>
    <row r="53958" customFormat="1" x14ac:dyDescent="0.35"/>
    <row r="53959" customFormat="1" x14ac:dyDescent="0.35"/>
    <row r="53960" customFormat="1" x14ac:dyDescent="0.35"/>
    <row r="53961" customFormat="1" x14ac:dyDescent="0.35"/>
    <row r="53962" customFormat="1" x14ac:dyDescent="0.35"/>
    <row r="53963" customFormat="1" x14ac:dyDescent="0.35"/>
    <row r="53964" customFormat="1" x14ac:dyDescent="0.35"/>
    <row r="53965" customFormat="1" x14ac:dyDescent="0.35"/>
    <row r="53966" customFormat="1" x14ac:dyDescent="0.35"/>
    <row r="53967" customFormat="1" x14ac:dyDescent="0.35"/>
    <row r="53968" customFormat="1" x14ac:dyDescent="0.35"/>
    <row r="53969" customFormat="1" x14ac:dyDescent="0.35"/>
    <row r="53970" customFormat="1" x14ac:dyDescent="0.35"/>
    <row r="53971" customFormat="1" x14ac:dyDescent="0.35"/>
    <row r="53972" customFormat="1" x14ac:dyDescent="0.35"/>
    <row r="53973" customFormat="1" x14ac:dyDescent="0.35"/>
    <row r="53974" customFormat="1" x14ac:dyDescent="0.35"/>
    <row r="53975" customFormat="1" x14ac:dyDescent="0.35"/>
    <row r="53976" customFormat="1" x14ac:dyDescent="0.35"/>
    <row r="53977" customFormat="1" x14ac:dyDescent="0.35"/>
    <row r="53978" customFormat="1" x14ac:dyDescent="0.35"/>
    <row r="53979" customFormat="1" x14ac:dyDescent="0.35"/>
    <row r="53980" customFormat="1" x14ac:dyDescent="0.35"/>
    <row r="53981" customFormat="1" x14ac:dyDescent="0.35"/>
    <row r="53982" customFormat="1" x14ac:dyDescent="0.35"/>
    <row r="53983" customFormat="1" x14ac:dyDescent="0.35"/>
    <row r="53984" customFormat="1" x14ac:dyDescent="0.35"/>
    <row r="53985" customFormat="1" x14ac:dyDescent="0.35"/>
    <row r="53986" customFormat="1" x14ac:dyDescent="0.35"/>
    <row r="53987" customFormat="1" x14ac:dyDescent="0.35"/>
    <row r="53988" customFormat="1" x14ac:dyDescent="0.35"/>
    <row r="53989" customFormat="1" x14ac:dyDescent="0.35"/>
    <row r="53990" customFormat="1" x14ac:dyDescent="0.35"/>
    <row r="53991" customFormat="1" x14ac:dyDescent="0.35"/>
    <row r="53992" customFormat="1" x14ac:dyDescent="0.35"/>
    <row r="53993" customFormat="1" x14ac:dyDescent="0.35"/>
    <row r="53994" customFormat="1" x14ac:dyDescent="0.35"/>
    <row r="53995" customFormat="1" x14ac:dyDescent="0.35"/>
    <row r="53996" customFormat="1" x14ac:dyDescent="0.35"/>
    <row r="53997" customFormat="1" x14ac:dyDescent="0.35"/>
    <row r="53998" customFormat="1" x14ac:dyDescent="0.35"/>
    <row r="53999" customFormat="1" x14ac:dyDescent="0.35"/>
    <row r="54000" customFormat="1" x14ac:dyDescent="0.35"/>
    <row r="54001" customFormat="1" x14ac:dyDescent="0.35"/>
    <row r="54002" customFormat="1" x14ac:dyDescent="0.35"/>
    <row r="54003" customFormat="1" x14ac:dyDescent="0.35"/>
    <row r="54004" customFormat="1" x14ac:dyDescent="0.35"/>
    <row r="54005" customFormat="1" x14ac:dyDescent="0.35"/>
    <row r="54006" customFormat="1" x14ac:dyDescent="0.35"/>
    <row r="54007" customFormat="1" x14ac:dyDescent="0.35"/>
    <row r="54008" customFormat="1" x14ac:dyDescent="0.35"/>
    <row r="54009" customFormat="1" x14ac:dyDescent="0.35"/>
    <row r="54010" customFormat="1" x14ac:dyDescent="0.35"/>
    <row r="54011" customFormat="1" x14ac:dyDescent="0.35"/>
    <row r="54012" customFormat="1" x14ac:dyDescent="0.35"/>
    <row r="54013" customFormat="1" x14ac:dyDescent="0.35"/>
    <row r="54014" customFormat="1" x14ac:dyDescent="0.35"/>
    <row r="54015" customFormat="1" x14ac:dyDescent="0.35"/>
    <row r="54016" customFormat="1" x14ac:dyDescent="0.35"/>
    <row r="54017" customFormat="1" x14ac:dyDescent="0.35"/>
    <row r="54018" customFormat="1" x14ac:dyDescent="0.35"/>
    <row r="54019" customFormat="1" x14ac:dyDescent="0.35"/>
    <row r="54020" customFormat="1" x14ac:dyDescent="0.35"/>
    <row r="54021" customFormat="1" x14ac:dyDescent="0.35"/>
    <row r="54022" customFormat="1" x14ac:dyDescent="0.35"/>
    <row r="54023" customFormat="1" x14ac:dyDescent="0.35"/>
    <row r="54024" customFormat="1" x14ac:dyDescent="0.35"/>
    <row r="54025" customFormat="1" x14ac:dyDescent="0.35"/>
    <row r="54026" customFormat="1" x14ac:dyDescent="0.35"/>
    <row r="54027" customFormat="1" x14ac:dyDescent="0.35"/>
    <row r="54028" customFormat="1" x14ac:dyDescent="0.35"/>
    <row r="54029" customFormat="1" x14ac:dyDescent="0.35"/>
    <row r="54030" customFormat="1" x14ac:dyDescent="0.35"/>
    <row r="54031" customFormat="1" x14ac:dyDescent="0.35"/>
    <row r="54032" customFormat="1" x14ac:dyDescent="0.35"/>
    <row r="54033" customFormat="1" x14ac:dyDescent="0.35"/>
    <row r="54034" customFormat="1" x14ac:dyDescent="0.35"/>
    <row r="54035" customFormat="1" x14ac:dyDescent="0.35"/>
    <row r="54036" customFormat="1" x14ac:dyDescent="0.35"/>
    <row r="54037" customFormat="1" x14ac:dyDescent="0.35"/>
    <row r="54038" customFormat="1" x14ac:dyDescent="0.35"/>
    <row r="54039" customFormat="1" x14ac:dyDescent="0.35"/>
    <row r="54040" customFormat="1" x14ac:dyDescent="0.35"/>
    <row r="54041" customFormat="1" x14ac:dyDescent="0.35"/>
    <row r="54042" customFormat="1" x14ac:dyDescent="0.35"/>
    <row r="54043" customFormat="1" x14ac:dyDescent="0.35"/>
    <row r="54044" customFormat="1" x14ac:dyDescent="0.35"/>
    <row r="54045" customFormat="1" x14ac:dyDescent="0.35"/>
    <row r="54046" customFormat="1" x14ac:dyDescent="0.35"/>
    <row r="54047" customFormat="1" x14ac:dyDescent="0.35"/>
    <row r="54048" customFormat="1" x14ac:dyDescent="0.35"/>
    <row r="54049" customFormat="1" x14ac:dyDescent="0.35"/>
    <row r="54050" customFormat="1" x14ac:dyDescent="0.35"/>
    <row r="54051" customFormat="1" x14ac:dyDescent="0.35"/>
    <row r="54052" customFormat="1" x14ac:dyDescent="0.35"/>
    <row r="54053" customFormat="1" x14ac:dyDescent="0.35"/>
    <row r="54054" customFormat="1" x14ac:dyDescent="0.35"/>
    <row r="54055" customFormat="1" x14ac:dyDescent="0.35"/>
    <row r="54056" customFormat="1" x14ac:dyDescent="0.35"/>
    <row r="54057" customFormat="1" x14ac:dyDescent="0.35"/>
    <row r="54058" customFormat="1" x14ac:dyDescent="0.35"/>
    <row r="54059" customFormat="1" x14ac:dyDescent="0.35"/>
    <row r="54060" customFormat="1" x14ac:dyDescent="0.35"/>
    <row r="54061" customFormat="1" x14ac:dyDescent="0.35"/>
    <row r="54062" customFormat="1" x14ac:dyDescent="0.35"/>
    <row r="54063" customFormat="1" x14ac:dyDescent="0.35"/>
    <row r="54064" customFormat="1" x14ac:dyDescent="0.35"/>
    <row r="54065" customFormat="1" x14ac:dyDescent="0.35"/>
    <row r="54066" customFormat="1" x14ac:dyDescent="0.35"/>
    <row r="54067" customFormat="1" x14ac:dyDescent="0.35"/>
    <row r="54068" customFormat="1" x14ac:dyDescent="0.35"/>
    <row r="54069" customFormat="1" x14ac:dyDescent="0.35"/>
    <row r="54070" customFormat="1" x14ac:dyDescent="0.35"/>
    <row r="54071" customFormat="1" x14ac:dyDescent="0.35"/>
    <row r="54072" customFormat="1" x14ac:dyDescent="0.35"/>
    <row r="54073" customFormat="1" x14ac:dyDescent="0.35"/>
    <row r="54074" customFormat="1" x14ac:dyDescent="0.35"/>
    <row r="54075" customFormat="1" x14ac:dyDescent="0.35"/>
    <row r="54076" customFormat="1" x14ac:dyDescent="0.35"/>
    <row r="54077" customFormat="1" x14ac:dyDescent="0.35"/>
    <row r="54078" customFormat="1" x14ac:dyDescent="0.35"/>
    <row r="54079" customFormat="1" x14ac:dyDescent="0.35"/>
    <row r="54080" customFormat="1" x14ac:dyDescent="0.35"/>
    <row r="54081" customFormat="1" x14ac:dyDescent="0.35"/>
    <row r="54082" customFormat="1" x14ac:dyDescent="0.35"/>
    <row r="54083" customFormat="1" x14ac:dyDescent="0.35"/>
    <row r="54084" customFormat="1" x14ac:dyDescent="0.35"/>
    <row r="54085" customFormat="1" x14ac:dyDescent="0.35"/>
    <row r="54086" customFormat="1" x14ac:dyDescent="0.35"/>
    <row r="54087" customFormat="1" x14ac:dyDescent="0.35"/>
    <row r="54088" customFormat="1" x14ac:dyDescent="0.35"/>
    <row r="54089" customFormat="1" x14ac:dyDescent="0.35"/>
    <row r="54090" customFormat="1" x14ac:dyDescent="0.35"/>
    <row r="54091" customFormat="1" x14ac:dyDescent="0.35"/>
    <row r="54092" customFormat="1" x14ac:dyDescent="0.35"/>
    <row r="54093" customFormat="1" x14ac:dyDescent="0.35"/>
    <row r="54094" customFormat="1" x14ac:dyDescent="0.35"/>
    <row r="54095" customFormat="1" x14ac:dyDescent="0.35"/>
    <row r="54096" customFormat="1" x14ac:dyDescent="0.35"/>
    <row r="54097" customFormat="1" x14ac:dyDescent="0.35"/>
    <row r="54098" customFormat="1" x14ac:dyDescent="0.35"/>
    <row r="54099" customFormat="1" x14ac:dyDescent="0.35"/>
    <row r="54100" customFormat="1" x14ac:dyDescent="0.35"/>
    <row r="54101" customFormat="1" x14ac:dyDescent="0.35"/>
    <row r="54102" customFormat="1" x14ac:dyDescent="0.35"/>
    <row r="54103" customFormat="1" x14ac:dyDescent="0.35"/>
    <row r="54104" customFormat="1" x14ac:dyDescent="0.35"/>
    <row r="54105" customFormat="1" x14ac:dyDescent="0.35"/>
    <row r="54106" customFormat="1" x14ac:dyDescent="0.35"/>
    <row r="54107" customFormat="1" x14ac:dyDescent="0.35"/>
    <row r="54108" customFormat="1" x14ac:dyDescent="0.35"/>
    <row r="54109" customFormat="1" x14ac:dyDescent="0.35"/>
    <row r="54110" customFormat="1" x14ac:dyDescent="0.35"/>
    <row r="54111" customFormat="1" x14ac:dyDescent="0.35"/>
    <row r="54112" customFormat="1" x14ac:dyDescent="0.35"/>
    <row r="54113" customFormat="1" x14ac:dyDescent="0.35"/>
    <row r="54114" customFormat="1" x14ac:dyDescent="0.35"/>
    <row r="54115" customFormat="1" x14ac:dyDescent="0.35"/>
    <row r="54116" customFormat="1" x14ac:dyDescent="0.35"/>
    <row r="54117" customFormat="1" x14ac:dyDescent="0.35"/>
    <row r="54118" customFormat="1" x14ac:dyDescent="0.35"/>
    <row r="54119" customFormat="1" x14ac:dyDescent="0.35"/>
    <row r="54120" customFormat="1" x14ac:dyDescent="0.35"/>
    <row r="54121" customFormat="1" x14ac:dyDescent="0.35"/>
    <row r="54122" customFormat="1" x14ac:dyDescent="0.35"/>
    <row r="54123" customFormat="1" x14ac:dyDescent="0.35"/>
    <row r="54124" customFormat="1" x14ac:dyDescent="0.35"/>
    <row r="54125" customFormat="1" x14ac:dyDescent="0.35"/>
    <row r="54126" customFormat="1" x14ac:dyDescent="0.35"/>
    <row r="54127" customFormat="1" x14ac:dyDescent="0.35"/>
    <row r="54128" customFormat="1" x14ac:dyDescent="0.35"/>
    <row r="54129" customFormat="1" x14ac:dyDescent="0.35"/>
    <row r="54130" customFormat="1" x14ac:dyDescent="0.35"/>
    <row r="54131" customFormat="1" x14ac:dyDescent="0.35"/>
    <row r="54132" customFormat="1" x14ac:dyDescent="0.35"/>
    <row r="54133" customFormat="1" x14ac:dyDescent="0.35"/>
    <row r="54134" customFormat="1" x14ac:dyDescent="0.35"/>
    <row r="54135" customFormat="1" x14ac:dyDescent="0.35"/>
    <row r="54136" customFormat="1" x14ac:dyDescent="0.35"/>
    <row r="54137" customFormat="1" x14ac:dyDescent="0.35"/>
    <row r="54138" customFormat="1" x14ac:dyDescent="0.35"/>
    <row r="54139" customFormat="1" x14ac:dyDescent="0.35"/>
    <row r="54140" customFormat="1" x14ac:dyDescent="0.35"/>
    <row r="54141" customFormat="1" x14ac:dyDescent="0.35"/>
    <row r="54142" customFormat="1" x14ac:dyDescent="0.35"/>
    <row r="54143" customFormat="1" x14ac:dyDescent="0.35"/>
    <row r="54144" customFormat="1" x14ac:dyDescent="0.35"/>
    <row r="54145" customFormat="1" x14ac:dyDescent="0.35"/>
    <row r="54146" customFormat="1" x14ac:dyDescent="0.35"/>
    <row r="54147" customFormat="1" x14ac:dyDescent="0.35"/>
    <row r="54148" customFormat="1" x14ac:dyDescent="0.35"/>
    <row r="54149" customFormat="1" x14ac:dyDescent="0.35"/>
    <row r="54150" customFormat="1" x14ac:dyDescent="0.35"/>
    <row r="54151" customFormat="1" x14ac:dyDescent="0.35"/>
    <row r="54152" customFormat="1" x14ac:dyDescent="0.35"/>
    <row r="54153" customFormat="1" x14ac:dyDescent="0.35"/>
    <row r="54154" customFormat="1" x14ac:dyDescent="0.35"/>
    <row r="54155" customFormat="1" x14ac:dyDescent="0.35"/>
    <row r="54156" customFormat="1" x14ac:dyDescent="0.35"/>
    <row r="54157" customFormat="1" x14ac:dyDescent="0.35"/>
    <row r="54158" customFormat="1" x14ac:dyDescent="0.35"/>
    <row r="54159" customFormat="1" x14ac:dyDescent="0.35"/>
    <row r="54160" customFormat="1" x14ac:dyDescent="0.35"/>
    <row r="54161" customFormat="1" x14ac:dyDescent="0.35"/>
    <row r="54162" customFormat="1" x14ac:dyDescent="0.35"/>
    <row r="54163" customFormat="1" x14ac:dyDescent="0.35"/>
    <row r="54164" customFormat="1" x14ac:dyDescent="0.35"/>
    <row r="54165" customFormat="1" x14ac:dyDescent="0.35"/>
    <row r="54166" customFormat="1" x14ac:dyDescent="0.35"/>
    <row r="54167" customFormat="1" x14ac:dyDescent="0.35"/>
    <row r="54168" customFormat="1" x14ac:dyDescent="0.35"/>
    <row r="54169" customFormat="1" x14ac:dyDescent="0.35"/>
    <row r="54170" customFormat="1" x14ac:dyDescent="0.35"/>
    <row r="54171" customFormat="1" x14ac:dyDescent="0.35"/>
    <row r="54172" customFormat="1" x14ac:dyDescent="0.35"/>
    <row r="54173" customFormat="1" x14ac:dyDescent="0.35"/>
    <row r="54174" customFormat="1" x14ac:dyDescent="0.35"/>
    <row r="54175" customFormat="1" x14ac:dyDescent="0.35"/>
    <row r="54176" customFormat="1" x14ac:dyDescent="0.35"/>
    <row r="54177" customFormat="1" x14ac:dyDescent="0.35"/>
    <row r="54178" customFormat="1" x14ac:dyDescent="0.35"/>
    <row r="54179" customFormat="1" x14ac:dyDescent="0.35"/>
    <row r="54180" customFormat="1" x14ac:dyDescent="0.35"/>
    <row r="54181" customFormat="1" x14ac:dyDescent="0.35"/>
    <row r="54182" customFormat="1" x14ac:dyDescent="0.35"/>
    <row r="54183" customFormat="1" x14ac:dyDescent="0.35"/>
    <row r="54184" customFormat="1" x14ac:dyDescent="0.35"/>
    <row r="54185" customFormat="1" x14ac:dyDescent="0.35"/>
    <row r="54186" customFormat="1" x14ac:dyDescent="0.35"/>
    <row r="54187" customFormat="1" x14ac:dyDescent="0.35"/>
    <row r="54188" customFormat="1" x14ac:dyDescent="0.35"/>
    <row r="54189" customFormat="1" x14ac:dyDescent="0.35"/>
    <row r="54190" customFormat="1" x14ac:dyDescent="0.35"/>
    <row r="54191" customFormat="1" x14ac:dyDescent="0.35"/>
    <row r="54192" customFormat="1" x14ac:dyDescent="0.35"/>
    <row r="54193" customFormat="1" x14ac:dyDescent="0.35"/>
    <row r="54194" customFormat="1" x14ac:dyDescent="0.35"/>
    <row r="54195" customFormat="1" x14ac:dyDescent="0.35"/>
    <row r="54196" customFormat="1" x14ac:dyDescent="0.35"/>
    <row r="54197" customFormat="1" x14ac:dyDescent="0.35"/>
    <row r="54198" customFormat="1" x14ac:dyDescent="0.35"/>
    <row r="54199" customFormat="1" x14ac:dyDescent="0.35"/>
    <row r="54200" customFormat="1" x14ac:dyDescent="0.35"/>
    <row r="54201" customFormat="1" x14ac:dyDescent="0.35"/>
    <row r="54202" customFormat="1" x14ac:dyDescent="0.35"/>
    <row r="54203" customFormat="1" x14ac:dyDescent="0.35"/>
    <row r="54204" customFormat="1" x14ac:dyDescent="0.35"/>
    <row r="54205" customFormat="1" x14ac:dyDescent="0.35"/>
    <row r="54206" customFormat="1" x14ac:dyDescent="0.35"/>
    <row r="54207" customFormat="1" x14ac:dyDescent="0.35"/>
    <row r="54208" customFormat="1" x14ac:dyDescent="0.35"/>
    <row r="54209" customFormat="1" x14ac:dyDescent="0.35"/>
    <row r="54210" customFormat="1" x14ac:dyDescent="0.35"/>
    <row r="54211" customFormat="1" x14ac:dyDescent="0.35"/>
    <row r="54212" customFormat="1" x14ac:dyDescent="0.35"/>
    <row r="54213" customFormat="1" x14ac:dyDescent="0.35"/>
    <row r="54214" customFormat="1" x14ac:dyDescent="0.35"/>
    <row r="54215" customFormat="1" x14ac:dyDescent="0.35"/>
    <row r="54216" customFormat="1" x14ac:dyDescent="0.35"/>
    <row r="54217" customFormat="1" x14ac:dyDescent="0.35"/>
    <row r="54218" customFormat="1" x14ac:dyDescent="0.35"/>
    <row r="54219" customFormat="1" x14ac:dyDescent="0.35"/>
    <row r="54220" customFormat="1" x14ac:dyDescent="0.35"/>
    <row r="54221" customFormat="1" x14ac:dyDescent="0.35"/>
    <row r="54222" customFormat="1" x14ac:dyDescent="0.35"/>
    <row r="54223" customFormat="1" x14ac:dyDescent="0.35"/>
    <row r="54224" customFormat="1" x14ac:dyDescent="0.35"/>
    <row r="54225" customFormat="1" x14ac:dyDescent="0.35"/>
    <row r="54226" customFormat="1" x14ac:dyDescent="0.35"/>
    <row r="54227" customFormat="1" x14ac:dyDescent="0.35"/>
    <row r="54228" customFormat="1" x14ac:dyDescent="0.35"/>
    <row r="54229" customFormat="1" x14ac:dyDescent="0.35"/>
    <row r="54230" customFormat="1" x14ac:dyDescent="0.35"/>
    <row r="54231" customFormat="1" x14ac:dyDescent="0.35"/>
    <row r="54232" customFormat="1" x14ac:dyDescent="0.35"/>
    <row r="54233" customFormat="1" x14ac:dyDescent="0.35"/>
    <row r="54234" customFormat="1" x14ac:dyDescent="0.35"/>
    <row r="54235" customFormat="1" x14ac:dyDescent="0.35"/>
    <row r="54236" customFormat="1" x14ac:dyDescent="0.35"/>
    <row r="54237" customFormat="1" x14ac:dyDescent="0.35"/>
    <row r="54238" customFormat="1" x14ac:dyDescent="0.35"/>
    <row r="54239" customFormat="1" x14ac:dyDescent="0.35"/>
    <row r="54240" customFormat="1" x14ac:dyDescent="0.35"/>
    <row r="54241" customFormat="1" x14ac:dyDescent="0.35"/>
    <row r="54242" customFormat="1" x14ac:dyDescent="0.35"/>
    <row r="54243" customFormat="1" x14ac:dyDescent="0.35"/>
    <row r="54244" customFormat="1" x14ac:dyDescent="0.35"/>
    <row r="54245" customFormat="1" x14ac:dyDescent="0.35"/>
    <row r="54246" customFormat="1" x14ac:dyDescent="0.35"/>
    <row r="54247" customFormat="1" x14ac:dyDescent="0.35"/>
    <row r="54248" customFormat="1" x14ac:dyDescent="0.35"/>
    <row r="54249" customFormat="1" x14ac:dyDescent="0.35"/>
    <row r="54250" customFormat="1" x14ac:dyDescent="0.35"/>
    <row r="54251" customFormat="1" x14ac:dyDescent="0.35"/>
    <row r="54252" customFormat="1" x14ac:dyDescent="0.35"/>
    <row r="54253" customFormat="1" x14ac:dyDescent="0.35"/>
    <row r="54254" customFormat="1" x14ac:dyDescent="0.35"/>
    <row r="54255" customFormat="1" x14ac:dyDescent="0.35"/>
    <row r="54256" customFormat="1" x14ac:dyDescent="0.35"/>
    <row r="54257" customFormat="1" x14ac:dyDescent="0.35"/>
    <row r="54258" customFormat="1" x14ac:dyDescent="0.35"/>
    <row r="54259" customFormat="1" x14ac:dyDescent="0.35"/>
    <row r="54260" customFormat="1" x14ac:dyDescent="0.35"/>
    <row r="54261" customFormat="1" x14ac:dyDescent="0.35"/>
    <row r="54262" customFormat="1" x14ac:dyDescent="0.35"/>
    <row r="54263" customFormat="1" x14ac:dyDescent="0.35"/>
    <row r="54264" customFormat="1" x14ac:dyDescent="0.35"/>
    <row r="54265" customFormat="1" x14ac:dyDescent="0.35"/>
    <row r="54266" customFormat="1" x14ac:dyDescent="0.35"/>
    <row r="54267" customFormat="1" x14ac:dyDescent="0.35"/>
    <row r="54268" customFormat="1" x14ac:dyDescent="0.35"/>
    <row r="54269" customFormat="1" x14ac:dyDescent="0.35"/>
    <row r="54270" customFormat="1" x14ac:dyDescent="0.35"/>
    <row r="54271" customFormat="1" x14ac:dyDescent="0.35"/>
    <row r="54272" customFormat="1" x14ac:dyDescent="0.35"/>
    <row r="54273" customFormat="1" x14ac:dyDescent="0.35"/>
    <row r="54274" customFormat="1" x14ac:dyDescent="0.35"/>
    <row r="54275" customFormat="1" x14ac:dyDescent="0.35"/>
    <row r="54276" customFormat="1" x14ac:dyDescent="0.35"/>
    <row r="54277" customFormat="1" x14ac:dyDescent="0.35"/>
    <row r="54278" customFormat="1" x14ac:dyDescent="0.35"/>
    <row r="54279" customFormat="1" x14ac:dyDescent="0.35"/>
    <row r="54280" customFormat="1" x14ac:dyDescent="0.35"/>
    <row r="54281" customFormat="1" x14ac:dyDescent="0.35"/>
    <row r="54282" customFormat="1" x14ac:dyDescent="0.35"/>
    <row r="54283" customFormat="1" x14ac:dyDescent="0.35"/>
    <row r="54284" customFormat="1" x14ac:dyDescent="0.35"/>
    <row r="54285" customFormat="1" x14ac:dyDescent="0.35"/>
    <row r="54286" customFormat="1" x14ac:dyDescent="0.35"/>
    <row r="54287" customFormat="1" x14ac:dyDescent="0.35"/>
    <row r="54288" customFormat="1" x14ac:dyDescent="0.35"/>
    <row r="54289" customFormat="1" x14ac:dyDescent="0.35"/>
    <row r="54290" customFormat="1" x14ac:dyDescent="0.35"/>
    <row r="54291" customFormat="1" x14ac:dyDescent="0.35"/>
    <row r="54292" customFormat="1" x14ac:dyDescent="0.35"/>
    <row r="54293" customFormat="1" x14ac:dyDescent="0.35"/>
    <row r="54294" customFormat="1" x14ac:dyDescent="0.35"/>
    <row r="54295" customFormat="1" x14ac:dyDescent="0.35"/>
    <row r="54296" customFormat="1" x14ac:dyDescent="0.35"/>
    <row r="54297" customFormat="1" x14ac:dyDescent="0.35"/>
    <row r="54298" customFormat="1" x14ac:dyDescent="0.35"/>
    <row r="54299" customFormat="1" x14ac:dyDescent="0.35"/>
    <row r="54300" customFormat="1" x14ac:dyDescent="0.35"/>
    <row r="54301" customFormat="1" x14ac:dyDescent="0.35"/>
    <row r="54302" customFormat="1" x14ac:dyDescent="0.35"/>
    <row r="54303" customFormat="1" x14ac:dyDescent="0.35"/>
    <row r="54304" customFormat="1" x14ac:dyDescent="0.35"/>
    <row r="54305" customFormat="1" x14ac:dyDescent="0.35"/>
    <row r="54306" customFormat="1" x14ac:dyDescent="0.35"/>
    <row r="54307" customFormat="1" x14ac:dyDescent="0.35"/>
    <row r="54308" customFormat="1" x14ac:dyDescent="0.35"/>
    <row r="54309" customFormat="1" x14ac:dyDescent="0.35"/>
    <row r="54310" customFormat="1" x14ac:dyDescent="0.35"/>
    <row r="54311" customFormat="1" x14ac:dyDescent="0.35"/>
    <row r="54312" customFormat="1" x14ac:dyDescent="0.35"/>
    <row r="54313" customFormat="1" x14ac:dyDescent="0.35"/>
    <row r="54314" customFormat="1" x14ac:dyDescent="0.35"/>
    <row r="54315" customFormat="1" x14ac:dyDescent="0.35"/>
    <row r="54316" customFormat="1" x14ac:dyDescent="0.35"/>
    <row r="54317" customFormat="1" x14ac:dyDescent="0.35"/>
    <row r="54318" customFormat="1" x14ac:dyDescent="0.35"/>
    <row r="54319" customFormat="1" x14ac:dyDescent="0.35"/>
    <row r="54320" customFormat="1" x14ac:dyDescent="0.35"/>
    <row r="54321" customFormat="1" x14ac:dyDescent="0.35"/>
    <row r="54322" customFormat="1" x14ac:dyDescent="0.35"/>
    <row r="54323" customFormat="1" x14ac:dyDescent="0.35"/>
    <row r="54324" customFormat="1" x14ac:dyDescent="0.35"/>
    <row r="54325" customFormat="1" x14ac:dyDescent="0.35"/>
    <row r="54326" customFormat="1" x14ac:dyDescent="0.35"/>
    <row r="54327" customFormat="1" x14ac:dyDescent="0.35"/>
    <row r="54328" customFormat="1" x14ac:dyDescent="0.35"/>
    <row r="54329" customFormat="1" x14ac:dyDescent="0.35"/>
    <row r="54330" customFormat="1" x14ac:dyDescent="0.35"/>
    <row r="54331" customFormat="1" x14ac:dyDescent="0.35"/>
    <row r="54332" customFormat="1" x14ac:dyDescent="0.35"/>
    <row r="54333" customFormat="1" x14ac:dyDescent="0.35"/>
    <row r="54334" customFormat="1" x14ac:dyDescent="0.35"/>
    <row r="54335" customFormat="1" x14ac:dyDescent="0.35"/>
    <row r="54336" customFormat="1" x14ac:dyDescent="0.35"/>
    <row r="54337" customFormat="1" x14ac:dyDescent="0.35"/>
    <row r="54338" customFormat="1" x14ac:dyDescent="0.35"/>
    <row r="54339" customFormat="1" x14ac:dyDescent="0.35"/>
    <row r="54340" customFormat="1" x14ac:dyDescent="0.35"/>
    <row r="54341" customFormat="1" x14ac:dyDescent="0.35"/>
    <row r="54342" customFormat="1" x14ac:dyDescent="0.35"/>
    <row r="54343" customFormat="1" x14ac:dyDescent="0.35"/>
    <row r="54344" customFormat="1" x14ac:dyDescent="0.35"/>
    <row r="54345" customFormat="1" x14ac:dyDescent="0.35"/>
    <row r="54346" customFormat="1" x14ac:dyDescent="0.35"/>
    <row r="54347" customFormat="1" x14ac:dyDescent="0.35"/>
    <row r="54348" customFormat="1" x14ac:dyDescent="0.35"/>
    <row r="54349" customFormat="1" x14ac:dyDescent="0.35"/>
    <row r="54350" customFormat="1" x14ac:dyDescent="0.35"/>
    <row r="54351" customFormat="1" x14ac:dyDescent="0.35"/>
    <row r="54352" customFormat="1" x14ac:dyDescent="0.35"/>
    <row r="54353" customFormat="1" x14ac:dyDescent="0.35"/>
    <row r="54354" customFormat="1" x14ac:dyDescent="0.35"/>
    <row r="54355" customFormat="1" x14ac:dyDescent="0.35"/>
    <row r="54356" customFormat="1" x14ac:dyDescent="0.35"/>
    <row r="54357" customFormat="1" x14ac:dyDescent="0.35"/>
    <row r="54358" customFormat="1" x14ac:dyDescent="0.35"/>
    <row r="54359" customFormat="1" x14ac:dyDescent="0.35"/>
    <row r="54360" customFormat="1" x14ac:dyDescent="0.35"/>
    <row r="54361" customFormat="1" x14ac:dyDescent="0.35"/>
    <row r="54362" customFormat="1" x14ac:dyDescent="0.35"/>
    <row r="54363" customFormat="1" x14ac:dyDescent="0.35"/>
    <row r="54364" customFormat="1" x14ac:dyDescent="0.35"/>
    <row r="54365" customFormat="1" x14ac:dyDescent="0.35"/>
    <row r="54366" customFormat="1" x14ac:dyDescent="0.35"/>
    <row r="54367" customFormat="1" x14ac:dyDescent="0.35"/>
    <row r="54368" customFormat="1" x14ac:dyDescent="0.35"/>
    <row r="54369" customFormat="1" x14ac:dyDescent="0.35"/>
    <row r="54370" customFormat="1" x14ac:dyDescent="0.35"/>
    <row r="54371" customFormat="1" x14ac:dyDescent="0.35"/>
    <row r="54372" customFormat="1" x14ac:dyDescent="0.35"/>
    <row r="54373" customFormat="1" x14ac:dyDescent="0.35"/>
    <row r="54374" customFormat="1" x14ac:dyDescent="0.35"/>
    <row r="54375" customFormat="1" x14ac:dyDescent="0.35"/>
    <row r="54376" customFormat="1" x14ac:dyDescent="0.35"/>
    <row r="54377" customFormat="1" x14ac:dyDescent="0.35"/>
    <row r="54378" customFormat="1" x14ac:dyDescent="0.35"/>
    <row r="54379" customFormat="1" x14ac:dyDescent="0.35"/>
    <row r="54380" customFormat="1" x14ac:dyDescent="0.35"/>
    <row r="54381" customFormat="1" x14ac:dyDescent="0.35"/>
    <row r="54382" customFormat="1" x14ac:dyDescent="0.35"/>
    <row r="54383" customFormat="1" x14ac:dyDescent="0.35"/>
    <row r="54384" customFormat="1" x14ac:dyDescent="0.35"/>
    <row r="54385" customFormat="1" x14ac:dyDescent="0.35"/>
    <row r="54386" customFormat="1" x14ac:dyDescent="0.35"/>
    <row r="54387" customFormat="1" x14ac:dyDescent="0.35"/>
    <row r="54388" customFormat="1" x14ac:dyDescent="0.35"/>
    <row r="54389" customFormat="1" x14ac:dyDescent="0.35"/>
    <row r="54390" customFormat="1" x14ac:dyDescent="0.35"/>
    <row r="54391" customFormat="1" x14ac:dyDescent="0.35"/>
    <row r="54392" customFormat="1" x14ac:dyDescent="0.35"/>
    <row r="54393" customFormat="1" x14ac:dyDescent="0.35"/>
    <row r="54394" customFormat="1" x14ac:dyDescent="0.35"/>
    <row r="54395" customFormat="1" x14ac:dyDescent="0.35"/>
    <row r="54396" customFormat="1" x14ac:dyDescent="0.35"/>
    <row r="54397" customFormat="1" x14ac:dyDescent="0.35"/>
    <row r="54398" customFormat="1" x14ac:dyDescent="0.35"/>
    <row r="54399" customFormat="1" x14ac:dyDescent="0.35"/>
    <row r="54400" customFormat="1" x14ac:dyDescent="0.35"/>
    <row r="54401" customFormat="1" x14ac:dyDescent="0.35"/>
    <row r="54402" customFormat="1" x14ac:dyDescent="0.35"/>
    <row r="54403" customFormat="1" x14ac:dyDescent="0.35"/>
    <row r="54404" customFormat="1" x14ac:dyDescent="0.35"/>
    <row r="54405" customFormat="1" x14ac:dyDescent="0.35"/>
    <row r="54406" customFormat="1" x14ac:dyDescent="0.35"/>
    <row r="54407" customFormat="1" x14ac:dyDescent="0.35"/>
    <row r="54408" customFormat="1" x14ac:dyDescent="0.35"/>
    <row r="54409" customFormat="1" x14ac:dyDescent="0.35"/>
    <row r="54410" customFormat="1" x14ac:dyDescent="0.35"/>
    <row r="54411" customFormat="1" x14ac:dyDescent="0.35"/>
    <row r="54412" customFormat="1" x14ac:dyDescent="0.35"/>
    <row r="54413" customFormat="1" x14ac:dyDescent="0.35"/>
    <row r="54414" customFormat="1" x14ac:dyDescent="0.35"/>
    <row r="54415" customFormat="1" x14ac:dyDescent="0.35"/>
    <row r="54416" customFormat="1" x14ac:dyDescent="0.35"/>
    <row r="54417" customFormat="1" x14ac:dyDescent="0.35"/>
    <row r="54418" customFormat="1" x14ac:dyDescent="0.35"/>
    <row r="54419" customFormat="1" x14ac:dyDescent="0.35"/>
    <row r="54420" customFormat="1" x14ac:dyDescent="0.35"/>
    <row r="54421" customFormat="1" x14ac:dyDescent="0.35"/>
    <row r="54422" customFormat="1" x14ac:dyDescent="0.35"/>
    <row r="54423" customFormat="1" x14ac:dyDescent="0.35"/>
    <row r="54424" customFormat="1" x14ac:dyDescent="0.35"/>
    <row r="54425" customFormat="1" x14ac:dyDescent="0.35"/>
    <row r="54426" customFormat="1" x14ac:dyDescent="0.35"/>
    <row r="54427" customFormat="1" x14ac:dyDescent="0.35"/>
    <row r="54428" customFormat="1" x14ac:dyDescent="0.35"/>
    <row r="54429" customFormat="1" x14ac:dyDescent="0.35"/>
    <row r="54430" customFormat="1" x14ac:dyDescent="0.35"/>
    <row r="54431" customFormat="1" x14ac:dyDescent="0.35"/>
    <row r="54432" customFormat="1" x14ac:dyDescent="0.35"/>
    <row r="54433" customFormat="1" x14ac:dyDescent="0.35"/>
    <row r="54434" customFormat="1" x14ac:dyDescent="0.35"/>
    <row r="54435" customFormat="1" x14ac:dyDescent="0.35"/>
    <row r="54436" customFormat="1" x14ac:dyDescent="0.35"/>
    <row r="54437" customFormat="1" x14ac:dyDescent="0.35"/>
    <row r="54438" customFormat="1" x14ac:dyDescent="0.35"/>
    <row r="54439" customFormat="1" x14ac:dyDescent="0.35"/>
    <row r="54440" customFormat="1" x14ac:dyDescent="0.35"/>
    <row r="54441" customFormat="1" x14ac:dyDescent="0.35"/>
    <row r="54442" customFormat="1" x14ac:dyDescent="0.35"/>
    <row r="54443" customFormat="1" x14ac:dyDescent="0.35"/>
    <row r="54444" customFormat="1" x14ac:dyDescent="0.35"/>
    <row r="54445" customFormat="1" x14ac:dyDescent="0.35"/>
    <row r="54446" customFormat="1" x14ac:dyDescent="0.35"/>
    <row r="54447" customFormat="1" x14ac:dyDescent="0.35"/>
    <row r="54448" customFormat="1" x14ac:dyDescent="0.35"/>
    <row r="54449" customFormat="1" x14ac:dyDescent="0.35"/>
    <row r="54450" customFormat="1" x14ac:dyDescent="0.35"/>
    <row r="54451" customFormat="1" x14ac:dyDescent="0.35"/>
    <row r="54452" customFormat="1" x14ac:dyDescent="0.35"/>
    <row r="54453" customFormat="1" x14ac:dyDescent="0.35"/>
    <row r="54454" customFormat="1" x14ac:dyDescent="0.35"/>
    <row r="54455" customFormat="1" x14ac:dyDescent="0.35"/>
    <row r="54456" customFormat="1" x14ac:dyDescent="0.35"/>
    <row r="54457" customFormat="1" x14ac:dyDescent="0.35"/>
    <row r="54458" customFormat="1" x14ac:dyDescent="0.35"/>
    <row r="54459" customFormat="1" x14ac:dyDescent="0.35"/>
    <row r="54460" customFormat="1" x14ac:dyDescent="0.35"/>
    <row r="54461" customFormat="1" x14ac:dyDescent="0.35"/>
    <row r="54462" customFormat="1" x14ac:dyDescent="0.35"/>
    <row r="54463" customFormat="1" x14ac:dyDescent="0.35"/>
    <row r="54464" customFormat="1" x14ac:dyDescent="0.35"/>
    <row r="54465" customFormat="1" x14ac:dyDescent="0.35"/>
    <row r="54466" customFormat="1" x14ac:dyDescent="0.35"/>
    <row r="54467" customFormat="1" x14ac:dyDescent="0.35"/>
    <row r="54468" customFormat="1" x14ac:dyDescent="0.35"/>
    <row r="54469" customFormat="1" x14ac:dyDescent="0.35"/>
    <row r="54470" customFormat="1" x14ac:dyDescent="0.35"/>
    <row r="54471" customFormat="1" x14ac:dyDescent="0.35"/>
    <row r="54472" customFormat="1" x14ac:dyDescent="0.35"/>
    <row r="54473" customFormat="1" x14ac:dyDescent="0.35"/>
    <row r="54474" customFormat="1" x14ac:dyDescent="0.35"/>
    <row r="54475" customFormat="1" x14ac:dyDescent="0.35"/>
    <row r="54476" customFormat="1" x14ac:dyDescent="0.35"/>
    <row r="54477" customFormat="1" x14ac:dyDescent="0.35"/>
    <row r="54478" customFormat="1" x14ac:dyDescent="0.35"/>
    <row r="54479" customFormat="1" x14ac:dyDescent="0.35"/>
    <row r="54480" customFormat="1" x14ac:dyDescent="0.35"/>
    <row r="54481" customFormat="1" x14ac:dyDescent="0.35"/>
    <row r="54482" customFormat="1" x14ac:dyDescent="0.35"/>
    <row r="54483" customFormat="1" x14ac:dyDescent="0.35"/>
    <row r="54484" customFormat="1" x14ac:dyDescent="0.35"/>
    <row r="54485" customFormat="1" x14ac:dyDescent="0.35"/>
    <row r="54486" customFormat="1" x14ac:dyDescent="0.35"/>
    <row r="54487" customFormat="1" x14ac:dyDescent="0.35"/>
    <row r="54488" customFormat="1" x14ac:dyDescent="0.35"/>
    <row r="54489" customFormat="1" x14ac:dyDescent="0.35"/>
    <row r="54490" customFormat="1" x14ac:dyDescent="0.35"/>
    <row r="54491" customFormat="1" x14ac:dyDescent="0.35"/>
    <row r="54492" customFormat="1" x14ac:dyDescent="0.35"/>
    <row r="54493" customFormat="1" x14ac:dyDescent="0.35"/>
    <row r="54494" customFormat="1" x14ac:dyDescent="0.35"/>
    <row r="54495" customFormat="1" x14ac:dyDescent="0.35"/>
    <row r="54496" customFormat="1" x14ac:dyDescent="0.35"/>
    <row r="54497" customFormat="1" x14ac:dyDescent="0.35"/>
    <row r="54498" customFormat="1" x14ac:dyDescent="0.35"/>
    <row r="54499" customFormat="1" x14ac:dyDescent="0.35"/>
    <row r="54500" customFormat="1" x14ac:dyDescent="0.35"/>
    <row r="54501" customFormat="1" x14ac:dyDescent="0.35"/>
    <row r="54502" customFormat="1" x14ac:dyDescent="0.35"/>
    <row r="54503" customFormat="1" x14ac:dyDescent="0.35"/>
    <row r="54504" customFormat="1" x14ac:dyDescent="0.35"/>
    <row r="54505" customFormat="1" x14ac:dyDescent="0.35"/>
    <row r="54506" customFormat="1" x14ac:dyDescent="0.35"/>
    <row r="54507" customFormat="1" x14ac:dyDescent="0.35"/>
    <row r="54508" customFormat="1" x14ac:dyDescent="0.35"/>
    <row r="54509" customFormat="1" x14ac:dyDescent="0.35"/>
    <row r="54510" customFormat="1" x14ac:dyDescent="0.35"/>
    <row r="54511" customFormat="1" x14ac:dyDescent="0.35"/>
    <row r="54512" customFormat="1" x14ac:dyDescent="0.35"/>
    <row r="54513" customFormat="1" x14ac:dyDescent="0.35"/>
    <row r="54514" customFormat="1" x14ac:dyDescent="0.35"/>
    <row r="54515" customFormat="1" x14ac:dyDescent="0.35"/>
    <row r="54516" customFormat="1" x14ac:dyDescent="0.35"/>
    <row r="54517" customFormat="1" x14ac:dyDescent="0.35"/>
    <row r="54518" customFormat="1" x14ac:dyDescent="0.35"/>
    <row r="54519" customFormat="1" x14ac:dyDescent="0.35"/>
    <row r="54520" customFormat="1" x14ac:dyDescent="0.35"/>
    <row r="54521" customFormat="1" x14ac:dyDescent="0.35"/>
    <row r="54522" customFormat="1" x14ac:dyDescent="0.35"/>
    <row r="54523" customFormat="1" x14ac:dyDescent="0.35"/>
    <row r="54524" customFormat="1" x14ac:dyDescent="0.35"/>
    <row r="54525" customFormat="1" x14ac:dyDescent="0.35"/>
    <row r="54526" customFormat="1" x14ac:dyDescent="0.35"/>
    <row r="54527" customFormat="1" x14ac:dyDescent="0.35"/>
    <row r="54528" customFormat="1" x14ac:dyDescent="0.35"/>
    <row r="54529" customFormat="1" x14ac:dyDescent="0.35"/>
    <row r="54530" customFormat="1" x14ac:dyDescent="0.35"/>
    <row r="54531" customFormat="1" x14ac:dyDescent="0.35"/>
    <row r="54532" customFormat="1" x14ac:dyDescent="0.35"/>
    <row r="54533" customFormat="1" x14ac:dyDescent="0.35"/>
    <row r="54534" customFormat="1" x14ac:dyDescent="0.35"/>
    <row r="54535" customFormat="1" x14ac:dyDescent="0.35"/>
    <row r="54536" customFormat="1" x14ac:dyDescent="0.35"/>
    <row r="54537" customFormat="1" x14ac:dyDescent="0.35"/>
    <row r="54538" customFormat="1" x14ac:dyDescent="0.35"/>
    <row r="54539" customFormat="1" x14ac:dyDescent="0.35"/>
    <row r="54540" customFormat="1" x14ac:dyDescent="0.35"/>
    <row r="54541" customFormat="1" x14ac:dyDescent="0.35"/>
    <row r="54542" customFormat="1" x14ac:dyDescent="0.35"/>
    <row r="54543" customFormat="1" x14ac:dyDescent="0.35"/>
    <row r="54544" customFormat="1" x14ac:dyDescent="0.35"/>
    <row r="54545" customFormat="1" x14ac:dyDescent="0.35"/>
    <row r="54546" customFormat="1" x14ac:dyDescent="0.35"/>
    <row r="54547" customFormat="1" x14ac:dyDescent="0.35"/>
    <row r="54548" customFormat="1" x14ac:dyDescent="0.35"/>
    <row r="54549" customFormat="1" x14ac:dyDescent="0.35"/>
    <row r="54550" customFormat="1" x14ac:dyDescent="0.35"/>
    <row r="54551" customFormat="1" x14ac:dyDescent="0.35"/>
    <row r="54552" customFormat="1" x14ac:dyDescent="0.35"/>
    <row r="54553" customFormat="1" x14ac:dyDescent="0.35"/>
    <row r="54554" customFormat="1" x14ac:dyDescent="0.35"/>
    <row r="54555" customFormat="1" x14ac:dyDescent="0.35"/>
    <row r="54556" customFormat="1" x14ac:dyDescent="0.35"/>
    <row r="54557" customFormat="1" x14ac:dyDescent="0.35"/>
    <row r="54558" customFormat="1" x14ac:dyDescent="0.35"/>
    <row r="54559" customFormat="1" x14ac:dyDescent="0.35"/>
    <row r="54560" customFormat="1" x14ac:dyDescent="0.35"/>
    <row r="54561" customFormat="1" x14ac:dyDescent="0.35"/>
    <row r="54562" customFormat="1" x14ac:dyDescent="0.35"/>
    <row r="54563" customFormat="1" x14ac:dyDescent="0.35"/>
    <row r="54564" customFormat="1" x14ac:dyDescent="0.35"/>
    <row r="54565" customFormat="1" x14ac:dyDescent="0.35"/>
    <row r="54566" customFormat="1" x14ac:dyDescent="0.35"/>
    <row r="54567" customFormat="1" x14ac:dyDescent="0.35"/>
    <row r="54568" customFormat="1" x14ac:dyDescent="0.35"/>
    <row r="54569" customFormat="1" x14ac:dyDescent="0.35"/>
    <row r="54570" customFormat="1" x14ac:dyDescent="0.35"/>
    <row r="54571" customFormat="1" x14ac:dyDescent="0.35"/>
    <row r="54572" customFormat="1" x14ac:dyDescent="0.35"/>
    <row r="54573" customFormat="1" x14ac:dyDescent="0.35"/>
    <row r="54574" customFormat="1" x14ac:dyDescent="0.35"/>
    <row r="54575" customFormat="1" x14ac:dyDescent="0.35"/>
    <row r="54576" customFormat="1" x14ac:dyDescent="0.35"/>
    <row r="54577" customFormat="1" x14ac:dyDescent="0.35"/>
    <row r="54578" customFormat="1" x14ac:dyDescent="0.35"/>
    <row r="54579" customFormat="1" x14ac:dyDescent="0.35"/>
    <row r="54580" customFormat="1" x14ac:dyDescent="0.35"/>
    <row r="54581" customFormat="1" x14ac:dyDescent="0.35"/>
    <row r="54582" customFormat="1" x14ac:dyDescent="0.35"/>
    <row r="54583" customFormat="1" x14ac:dyDescent="0.35"/>
    <row r="54584" customFormat="1" x14ac:dyDescent="0.35"/>
    <row r="54585" customFormat="1" x14ac:dyDescent="0.35"/>
    <row r="54586" customFormat="1" x14ac:dyDescent="0.35"/>
    <row r="54587" customFormat="1" x14ac:dyDescent="0.35"/>
    <row r="54588" customFormat="1" x14ac:dyDescent="0.35"/>
    <row r="54589" customFormat="1" x14ac:dyDescent="0.35"/>
    <row r="54590" customFormat="1" x14ac:dyDescent="0.35"/>
    <row r="54591" customFormat="1" x14ac:dyDescent="0.35"/>
    <row r="54592" customFormat="1" x14ac:dyDescent="0.35"/>
    <row r="54593" customFormat="1" x14ac:dyDescent="0.35"/>
    <row r="54594" customFormat="1" x14ac:dyDescent="0.35"/>
    <row r="54595" customFormat="1" x14ac:dyDescent="0.35"/>
    <row r="54596" customFormat="1" x14ac:dyDescent="0.35"/>
    <row r="54597" customFormat="1" x14ac:dyDescent="0.35"/>
    <row r="54598" customFormat="1" x14ac:dyDescent="0.35"/>
    <row r="54599" customFormat="1" x14ac:dyDescent="0.35"/>
    <row r="54600" customFormat="1" x14ac:dyDescent="0.35"/>
    <row r="54601" customFormat="1" x14ac:dyDescent="0.35"/>
    <row r="54602" customFormat="1" x14ac:dyDescent="0.35"/>
    <row r="54603" customFormat="1" x14ac:dyDescent="0.35"/>
    <row r="54604" customFormat="1" x14ac:dyDescent="0.35"/>
    <row r="54605" customFormat="1" x14ac:dyDescent="0.35"/>
    <row r="54606" customFormat="1" x14ac:dyDescent="0.35"/>
    <row r="54607" customFormat="1" x14ac:dyDescent="0.35"/>
    <row r="54608" customFormat="1" x14ac:dyDescent="0.35"/>
    <row r="54609" customFormat="1" x14ac:dyDescent="0.35"/>
    <row r="54610" customFormat="1" x14ac:dyDescent="0.35"/>
    <row r="54611" customFormat="1" x14ac:dyDescent="0.35"/>
    <row r="54612" customFormat="1" x14ac:dyDescent="0.35"/>
    <row r="54613" customFormat="1" x14ac:dyDescent="0.35"/>
    <row r="54614" customFormat="1" x14ac:dyDescent="0.35"/>
    <row r="54615" customFormat="1" x14ac:dyDescent="0.35"/>
    <row r="54616" customFormat="1" x14ac:dyDescent="0.35"/>
    <row r="54617" customFormat="1" x14ac:dyDescent="0.35"/>
    <row r="54618" customFormat="1" x14ac:dyDescent="0.35"/>
    <row r="54619" customFormat="1" x14ac:dyDescent="0.35"/>
    <row r="54620" customFormat="1" x14ac:dyDescent="0.35"/>
    <row r="54621" customFormat="1" x14ac:dyDescent="0.35"/>
    <row r="54622" customFormat="1" x14ac:dyDescent="0.35"/>
    <row r="54623" customFormat="1" x14ac:dyDescent="0.35"/>
    <row r="54624" customFormat="1" x14ac:dyDescent="0.35"/>
    <row r="54625" customFormat="1" x14ac:dyDescent="0.35"/>
    <row r="54626" customFormat="1" x14ac:dyDescent="0.35"/>
    <row r="54627" customFormat="1" x14ac:dyDescent="0.35"/>
    <row r="54628" customFormat="1" x14ac:dyDescent="0.35"/>
    <row r="54629" customFormat="1" x14ac:dyDescent="0.35"/>
    <row r="54630" customFormat="1" x14ac:dyDescent="0.35"/>
    <row r="54631" customFormat="1" x14ac:dyDescent="0.35"/>
    <row r="54632" customFormat="1" x14ac:dyDescent="0.35"/>
    <row r="54633" customFormat="1" x14ac:dyDescent="0.35"/>
    <row r="54634" customFormat="1" x14ac:dyDescent="0.35"/>
    <row r="54635" customFormat="1" x14ac:dyDescent="0.35"/>
    <row r="54636" customFormat="1" x14ac:dyDescent="0.35"/>
    <row r="54637" customFormat="1" x14ac:dyDescent="0.35"/>
    <row r="54638" customFormat="1" x14ac:dyDescent="0.35"/>
    <row r="54639" customFormat="1" x14ac:dyDescent="0.35"/>
    <row r="54640" customFormat="1" x14ac:dyDescent="0.35"/>
    <row r="54641" customFormat="1" x14ac:dyDescent="0.35"/>
    <row r="54642" customFormat="1" x14ac:dyDescent="0.35"/>
    <row r="54643" customFormat="1" x14ac:dyDescent="0.35"/>
    <row r="54644" customFormat="1" x14ac:dyDescent="0.35"/>
    <row r="54645" customFormat="1" x14ac:dyDescent="0.35"/>
    <row r="54646" customFormat="1" x14ac:dyDescent="0.35"/>
    <row r="54647" customFormat="1" x14ac:dyDescent="0.35"/>
    <row r="54648" customFormat="1" x14ac:dyDescent="0.35"/>
    <row r="54649" customFormat="1" x14ac:dyDescent="0.35"/>
    <row r="54650" customFormat="1" x14ac:dyDescent="0.35"/>
    <row r="54651" customFormat="1" x14ac:dyDescent="0.35"/>
    <row r="54652" customFormat="1" x14ac:dyDescent="0.35"/>
    <row r="54653" customFormat="1" x14ac:dyDescent="0.35"/>
    <row r="54654" customFormat="1" x14ac:dyDescent="0.35"/>
    <row r="54655" customFormat="1" x14ac:dyDescent="0.35"/>
    <row r="54656" customFormat="1" x14ac:dyDescent="0.35"/>
    <row r="54657" customFormat="1" x14ac:dyDescent="0.35"/>
    <row r="54658" customFormat="1" x14ac:dyDescent="0.35"/>
    <row r="54659" customFormat="1" x14ac:dyDescent="0.35"/>
    <row r="54660" customFormat="1" x14ac:dyDescent="0.35"/>
    <row r="54661" customFormat="1" x14ac:dyDescent="0.35"/>
    <row r="54662" customFormat="1" x14ac:dyDescent="0.35"/>
    <row r="54663" customFormat="1" x14ac:dyDescent="0.35"/>
    <row r="54664" customFormat="1" x14ac:dyDescent="0.35"/>
    <row r="54665" customFormat="1" x14ac:dyDescent="0.35"/>
    <row r="54666" customFormat="1" x14ac:dyDescent="0.35"/>
    <row r="54667" customFormat="1" x14ac:dyDescent="0.35"/>
    <row r="54668" customFormat="1" x14ac:dyDescent="0.35"/>
    <row r="54669" customFormat="1" x14ac:dyDescent="0.35"/>
    <row r="54670" customFormat="1" x14ac:dyDescent="0.35"/>
    <row r="54671" customFormat="1" x14ac:dyDescent="0.35"/>
    <row r="54672" customFormat="1" x14ac:dyDescent="0.35"/>
    <row r="54673" customFormat="1" x14ac:dyDescent="0.35"/>
    <row r="54674" customFormat="1" x14ac:dyDescent="0.35"/>
    <row r="54675" customFormat="1" x14ac:dyDescent="0.35"/>
    <row r="54676" customFormat="1" x14ac:dyDescent="0.35"/>
    <row r="54677" customFormat="1" x14ac:dyDescent="0.35"/>
    <row r="54678" customFormat="1" x14ac:dyDescent="0.35"/>
    <row r="54679" customFormat="1" x14ac:dyDescent="0.35"/>
    <row r="54680" customFormat="1" x14ac:dyDescent="0.35"/>
    <row r="54681" customFormat="1" x14ac:dyDescent="0.35"/>
    <row r="54682" customFormat="1" x14ac:dyDescent="0.35"/>
    <row r="54683" customFormat="1" x14ac:dyDescent="0.35"/>
    <row r="54684" customFormat="1" x14ac:dyDescent="0.35"/>
    <row r="54685" customFormat="1" x14ac:dyDescent="0.35"/>
    <row r="54686" customFormat="1" x14ac:dyDescent="0.35"/>
    <row r="54687" customFormat="1" x14ac:dyDescent="0.35"/>
    <row r="54688" customFormat="1" x14ac:dyDescent="0.35"/>
    <row r="54689" customFormat="1" x14ac:dyDescent="0.35"/>
    <row r="54690" customFormat="1" x14ac:dyDescent="0.35"/>
    <row r="54691" customFormat="1" x14ac:dyDescent="0.35"/>
    <row r="54692" customFormat="1" x14ac:dyDescent="0.35"/>
    <row r="54693" customFormat="1" x14ac:dyDescent="0.35"/>
    <row r="54694" customFormat="1" x14ac:dyDescent="0.35"/>
    <row r="54695" customFormat="1" x14ac:dyDescent="0.35"/>
    <row r="54696" customFormat="1" x14ac:dyDescent="0.35"/>
    <row r="54697" customFormat="1" x14ac:dyDescent="0.35"/>
    <row r="54698" customFormat="1" x14ac:dyDescent="0.35"/>
    <row r="54699" customFormat="1" x14ac:dyDescent="0.35"/>
    <row r="54700" customFormat="1" x14ac:dyDescent="0.35"/>
    <row r="54701" customFormat="1" x14ac:dyDescent="0.35"/>
    <row r="54702" customFormat="1" x14ac:dyDescent="0.35"/>
    <row r="54703" customFormat="1" x14ac:dyDescent="0.35"/>
    <row r="54704" customFormat="1" x14ac:dyDescent="0.35"/>
    <row r="54705" customFormat="1" x14ac:dyDescent="0.35"/>
    <row r="54706" customFormat="1" x14ac:dyDescent="0.35"/>
    <row r="54707" customFormat="1" x14ac:dyDescent="0.35"/>
    <row r="54708" customFormat="1" x14ac:dyDescent="0.35"/>
    <row r="54709" customFormat="1" x14ac:dyDescent="0.35"/>
    <row r="54710" customFormat="1" x14ac:dyDescent="0.35"/>
    <row r="54711" customFormat="1" x14ac:dyDescent="0.35"/>
    <row r="54712" customFormat="1" x14ac:dyDescent="0.35"/>
    <row r="54713" customFormat="1" x14ac:dyDescent="0.35"/>
    <row r="54714" customFormat="1" x14ac:dyDescent="0.35"/>
    <row r="54715" customFormat="1" x14ac:dyDescent="0.35"/>
    <row r="54716" customFormat="1" x14ac:dyDescent="0.35"/>
    <row r="54717" customFormat="1" x14ac:dyDescent="0.35"/>
    <row r="54718" customFormat="1" x14ac:dyDescent="0.35"/>
    <row r="54719" customFormat="1" x14ac:dyDescent="0.35"/>
    <row r="54720" customFormat="1" x14ac:dyDescent="0.35"/>
    <row r="54721" customFormat="1" x14ac:dyDescent="0.35"/>
    <row r="54722" customFormat="1" x14ac:dyDescent="0.35"/>
    <row r="54723" customFormat="1" x14ac:dyDescent="0.35"/>
    <row r="54724" customFormat="1" x14ac:dyDescent="0.35"/>
    <row r="54725" customFormat="1" x14ac:dyDescent="0.35"/>
    <row r="54726" customFormat="1" x14ac:dyDescent="0.35"/>
    <row r="54727" customFormat="1" x14ac:dyDescent="0.35"/>
    <row r="54728" customFormat="1" x14ac:dyDescent="0.35"/>
    <row r="54729" customFormat="1" x14ac:dyDescent="0.35"/>
    <row r="54730" customFormat="1" x14ac:dyDescent="0.35"/>
    <row r="54731" customFormat="1" x14ac:dyDescent="0.35"/>
    <row r="54732" customFormat="1" x14ac:dyDescent="0.35"/>
    <row r="54733" customFormat="1" x14ac:dyDescent="0.35"/>
    <row r="54734" customFormat="1" x14ac:dyDescent="0.35"/>
    <row r="54735" customFormat="1" x14ac:dyDescent="0.35"/>
    <row r="54736" customFormat="1" x14ac:dyDescent="0.35"/>
    <row r="54737" customFormat="1" x14ac:dyDescent="0.35"/>
    <row r="54738" customFormat="1" x14ac:dyDescent="0.35"/>
    <row r="54739" customFormat="1" x14ac:dyDescent="0.35"/>
    <row r="54740" customFormat="1" x14ac:dyDescent="0.35"/>
    <row r="54741" customFormat="1" x14ac:dyDescent="0.35"/>
    <row r="54742" customFormat="1" x14ac:dyDescent="0.35"/>
    <row r="54743" customFormat="1" x14ac:dyDescent="0.35"/>
    <row r="54744" customFormat="1" x14ac:dyDescent="0.35"/>
    <row r="54745" customFormat="1" x14ac:dyDescent="0.35"/>
    <row r="54746" customFormat="1" x14ac:dyDescent="0.35"/>
    <row r="54747" customFormat="1" x14ac:dyDescent="0.35"/>
    <row r="54748" customFormat="1" x14ac:dyDescent="0.35"/>
    <row r="54749" customFormat="1" x14ac:dyDescent="0.35"/>
    <row r="54750" customFormat="1" x14ac:dyDescent="0.35"/>
    <row r="54751" customFormat="1" x14ac:dyDescent="0.35"/>
    <row r="54752" customFormat="1" x14ac:dyDescent="0.35"/>
    <row r="54753" customFormat="1" x14ac:dyDescent="0.35"/>
    <row r="54754" customFormat="1" x14ac:dyDescent="0.35"/>
    <row r="54755" customFormat="1" x14ac:dyDescent="0.35"/>
    <row r="54756" customFormat="1" x14ac:dyDescent="0.35"/>
    <row r="54757" customFormat="1" x14ac:dyDescent="0.35"/>
    <row r="54758" customFormat="1" x14ac:dyDescent="0.35"/>
    <row r="54759" customFormat="1" x14ac:dyDescent="0.35"/>
    <row r="54760" customFormat="1" x14ac:dyDescent="0.35"/>
    <row r="54761" customFormat="1" x14ac:dyDescent="0.35"/>
    <row r="54762" customFormat="1" x14ac:dyDescent="0.35"/>
    <row r="54763" customFormat="1" x14ac:dyDescent="0.35"/>
    <row r="54764" customFormat="1" x14ac:dyDescent="0.35"/>
    <row r="54765" customFormat="1" x14ac:dyDescent="0.35"/>
    <row r="54766" customFormat="1" x14ac:dyDescent="0.35"/>
    <row r="54767" customFormat="1" x14ac:dyDescent="0.35"/>
    <row r="54768" customFormat="1" x14ac:dyDescent="0.35"/>
    <row r="54769" customFormat="1" x14ac:dyDescent="0.35"/>
    <row r="54770" customFormat="1" x14ac:dyDescent="0.35"/>
    <row r="54771" customFormat="1" x14ac:dyDescent="0.35"/>
    <row r="54772" customFormat="1" x14ac:dyDescent="0.35"/>
    <row r="54773" customFormat="1" x14ac:dyDescent="0.35"/>
    <row r="54774" customFormat="1" x14ac:dyDescent="0.35"/>
    <row r="54775" customFormat="1" x14ac:dyDescent="0.35"/>
    <row r="54776" customFormat="1" x14ac:dyDescent="0.35"/>
    <row r="54777" customFormat="1" x14ac:dyDescent="0.35"/>
    <row r="54778" customFormat="1" x14ac:dyDescent="0.35"/>
    <row r="54779" customFormat="1" x14ac:dyDescent="0.35"/>
    <row r="54780" customFormat="1" x14ac:dyDescent="0.35"/>
    <row r="54781" customFormat="1" x14ac:dyDescent="0.35"/>
    <row r="54782" customFormat="1" x14ac:dyDescent="0.35"/>
    <row r="54783" customFormat="1" x14ac:dyDescent="0.35"/>
    <row r="54784" customFormat="1" x14ac:dyDescent="0.35"/>
    <row r="54785" customFormat="1" x14ac:dyDescent="0.35"/>
    <row r="54786" customFormat="1" x14ac:dyDescent="0.35"/>
    <row r="54787" customFormat="1" x14ac:dyDescent="0.35"/>
    <row r="54788" customFormat="1" x14ac:dyDescent="0.35"/>
    <row r="54789" customFormat="1" x14ac:dyDescent="0.35"/>
    <row r="54790" customFormat="1" x14ac:dyDescent="0.35"/>
    <row r="54791" customFormat="1" x14ac:dyDescent="0.35"/>
    <row r="54792" customFormat="1" x14ac:dyDescent="0.35"/>
    <row r="54793" customFormat="1" x14ac:dyDescent="0.35"/>
    <row r="54794" customFormat="1" x14ac:dyDescent="0.35"/>
    <row r="54795" customFormat="1" x14ac:dyDescent="0.35"/>
    <row r="54796" customFormat="1" x14ac:dyDescent="0.35"/>
    <row r="54797" customFormat="1" x14ac:dyDescent="0.35"/>
    <row r="54798" customFormat="1" x14ac:dyDescent="0.35"/>
    <row r="54799" customFormat="1" x14ac:dyDescent="0.35"/>
    <row r="54800" customFormat="1" x14ac:dyDescent="0.35"/>
    <row r="54801" customFormat="1" x14ac:dyDescent="0.35"/>
    <row r="54802" customFormat="1" x14ac:dyDescent="0.35"/>
    <row r="54803" customFormat="1" x14ac:dyDescent="0.35"/>
    <row r="54804" customFormat="1" x14ac:dyDescent="0.35"/>
    <row r="54805" customFormat="1" x14ac:dyDescent="0.35"/>
    <row r="54806" customFormat="1" x14ac:dyDescent="0.35"/>
    <row r="54807" customFormat="1" x14ac:dyDescent="0.35"/>
    <row r="54808" customFormat="1" x14ac:dyDescent="0.35"/>
    <row r="54809" customFormat="1" x14ac:dyDescent="0.35"/>
    <row r="54810" customFormat="1" x14ac:dyDescent="0.35"/>
    <row r="54811" customFormat="1" x14ac:dyDescent="0.35"/>
    <row r="54812" customFormat="1" x14ac:dyDescent="0.35"/>
    <row r="54813" customFormat="1" x14ac:dyDescent="0.35"/>
    <row r="54814" customFormat="1" x14ac:dyDescent="0.35"/>
    <row r="54815" customFormat="1" x14ac:dyDescent="0.35"/>
    <row r="54816" customFormat="1" x14ac:dyDescent="0.35"/>
    <row r="54817" customFormat="1" x14ac:dyDescent="0.35"/>
    <row r="54818" customFormat="1" x14ac:dyDescent="0.35"/>
    <row r="54819" customFormat="1" x14ac:dyDescent="0.35"/>
    <row r="54820" customFormat="1" x14ac:dyDescent="0.35"/>
    <row r="54821" customFormat="1" x14ac:dyDescent="0.35"/>
    <row r="54822" customFormat="1" x14ac:dyDescent="0.35"/>
    <row r="54823" customFormat="1" x14ac:dyDescent="0.35"/>
    <row r="54824" customFormat="1" x14ac:dyDescent="0.35"/>
    <row r="54825" customFormat="1" x14ac:dyDescent="0.35"/>
    <row r="54826" customFormat="1" x14ac:dyDescent="0.35"/>
    <row r="54827" customFormat="1" x14ac:dyDescent="0.35"/>
    <row r="54828" customFormat="1" x14ac:dyDescent="0.35"/>
    <row r="54829" customFormat="1" x14ac:dyDescent="0.35"/>
    <row r="54830" customFormat="1" x14ac:dyDescent="0.35"/>
    <row r="54831" customFormat="1" x14ac:dyDescent="0.35"/>
    <row r="54832" customFormat="1" x14ac:dyDescent="0.35"/>
    <row r="54833" customFormat="1" x14ac:dyDescent="0.35"/>
    <row r="54834" customFormat="1" x14ac:dyDescent="0.35"/>
    <row r="54835" customFormat="1" x14ac:dyDescent="0.35"/>
    <row r="54836" customFormat="1" x14ac:dyDescent="0.35"/>
    <row r="54837" customFormat="1" x14ac:dyDescent="0.35"/>
    <row r="54838" customFormat="1" x14ac:dyDescent="0.35"/>
    <row r="54839" customFormat="1" x14ac:dyDescent="0.35"/>
    <row r="54840" customFormat="1" x14ac:dyDescent="0.35"/>
    <row r="54841" customFormat="1" x14ac:dyDescent="0.35"/>
    <row r="54842" customFormat="1" x14ac:dyDescent="0.35"/>
    <row r="54843" customFormat="1" x14ac:dyDescent="0.35"/>
    <row r="54844" customFormat="1" x14ac:dyDescent="0.35"/>
    <row r="54845" customFormat="1" x14ac:dyDescent="0.35"/>
    <row r="54846" customFormat="1" x14ac:dyDescent="0.35"/>
    <row r="54847" customFormat="1" x14ac:dyDescent="0.35"/>
    <row r="54848" customFormat="1" x14ac:dyDescent="0.35"/>
    <row r="54849" customFormat="1" x14ac:dyDescent="0.35"/>
    <row r="54850" customFormat="1" x14ac:dyDescent="0.35"/>
    <row r="54851" customFormat="1" x14ac:dyDescent="0.35"/>
    <row r="54852" customFormat="1" x14ac:dyDescent="0.35"/>
    <row r="54853" customFormat="1" x14ac:dyDescent="0.35"/>
    <row r="54854" customFormat="1" x14ac:dyDescent="0.35"/>
    <row r="54855" customFormat="1" x14ac:dyDescent="0.35"/>
    <row r="54856" customFormat="1" x14ac:dyDescent="0.35"/>
    <row r="54857" customFormat="1" x14ac:dyDescent="0.35"/>
    <row r="54858" customFormat="1" x14ac:dyDescent="0.35"/>
    <row r="54859" customFormat="1" x14ac:dyDescent="0.35"/>
    <row r="54860" customFormat="1" x14ac:dyDescent="0.35"/>
    <row r="54861" customFormat="1" x14ac:dyDescent="0.35"/>
    <row r="54862" customFormat="1" x14ac:dyDescent="0.35"/>
    <row r="54863" customFormat="1" x14ac:dyDescent="0.35"/>
    <row r="54864" customFormat="1" x14ac:dyDescent="0.35"/>
    <row r="54865" customFormat="1" x14ac:dyDescent="0.35"/>
    <row r="54866" customFormat="1" x14ac:dyDescent="0.35"/>
    <row r="54867" customFormat="1" x14ac:dyDescent="0.35"/>
    <row r="54868" customFormat="1" x14ac:dyDescent="0.35"/>
    <row r="54869" customFormat="1" x14ac:dyDescent="0.35"/>
    <row r="54870" customFormat="1" x14ac:dyDescent="0.35"/>
    <row r="54871" customFormat="1" x14ac:dyDescent="0.35"/>
    <row r="54872" customFormat="1" x14ac:dyDescent="0.35"/>
    <row r="54873" customFormat="1" x14ac:dyDescent="0.35"/>
    <row r="54874" customFormat="1" x14ac:dyDescent="0.35"/>
    <row r="54875" customFormat="1" x14ac:dyDescent="0.35"/>
    <row r="54876" customFormat="1" x14ac:dyDescent="0.35"/>
    <row r="54877" customFormat="1" x14ac:dyDescent="0.35"/>
    <row r="54878" customFormat="1" x14ac:dyDescent="0.35"/>
    <row r="54879" customFormat="1" x14ac:dyDescent="0.35"/>
    <row r="54880" customFormat="1" x14ac:dyDescent="0.35"/>
    <row r="54881" customFormat="1" x14ac:dyDescent="0.35"/>
    <row r="54882" customFormat="1" x14ac:dyDescent="0.35"/>
    <row r="54883" customFormat="1" x14ac:dyDescent="0.35"/>
    <row r="54884" customFormat="1" x14ac:dyDescent="0.35"/>
    <row r="54885" customFormat="1" x14ac:dyDescent="0.35"/>
    <row r="54886" customFormat="1" x14ac:dyDescent="0.35"/>
    <row r="54887" customFormat="1" x14ac:dyDescent="0.35"/>
    <row r="54888" customFormat="1" x14ac:dyDescent="0.35"/>
    <row r="54889" customFormat="1" x14ac:dyDescent="0.35"/>
    <row r="54890" customFormat="1" x14ac:dyDescent="0.35"/>
    <row r="54891" customFormat="1" x14ac:dyDescent="0.35"/>
    <row r="54892" customFormat="1" x14ac:dyDescent="0.35"/>
    <row r="54893" customFormat="1" x14ac:dyDescent="0.35"/>
    <row r="54894" customFormat="1" x14ac:dyDescent="0.35"/>
    <row r="54895" customFormat="1" x14ac:dyDescent="0.35"/>
    <row r="54896" customFormat="1" x14ac:dyDescent="0.35"/>
    <row r="54897" customFormat="1" x14ac:dyDescent="0.35"/>
    <row r="54898" customFormat="1" x14ac:dyDescent="0.35"/>
    <row r="54899" customFormat="1" x14ac:dyDescent="0.35"/>
    <row r="54900" customFormat="1" x14ac:dyDescent="0.35"/>
    <row r="54901" customFormat="1" x14ac:dyDescent="0.35"/>
    <row r="54902" customFormat="1" x14ac:dyDescent="0.35"/>
    <row r="54903" customFormat="1" x14ac:dyDescent="0.35"/>
    <row r="54904" customFormat="1" x14ac:dyDescent="0.35"/>
    <row r="54905" customFormat="1" x14ac:dyDescent="0.35"/>
    <row r="54906" customFormat="1" x14ac:dyDescent="0.35"/>
    <row r="54907" customFormat="1" x14ac:dyDescent="0.35"/>
    <row r="54908" customFormat="1" x14ac:dyDescent="0.35"/>
    <row r="54909" customFormat="1" x14ac:dyDescent="0.35"/>
    <row r="54910" customFormat="1" x14ac:dyDescent="0.35"/>
    <row r="54911" customFormat="1" x14ac:dyDescent="0.35"/>
    <row r="54912" customFormat="1" x14ac:dyDescent="0.35"/>
    <row r="54913" customFormat="1" x14ac:dyDescent="0.35"/>
    <row r="54914" customFormat="1" x14ac:dyDescent="0.35"/>
    <row r="54915" customFormat="1" x14ac:dyDescent="0.35"/>
    <row r="54916" customFormat="1" x14ac:dyDescent="0.35"/>
    <row r="54917" customFormat="1" x14ac:dyDescent="0.35"/>
    <row r="54918" customFormat="1" x14ac:dyDescent="0.35"/>
    <row r="54919" customFormat="1" x14ac:dyDescent="0.35"/>
    <row r="54920" customFormat="1" x14ac:dyDescent="0.35"/>
    <row r="54921" customFormat="1" x14ac:dyDescent="0.35"/>
    <row r="54922" customFormat="1" x14ac:dyDescent="0.35"/>
    <row r="54923" customFormat="1" x14ac:dyDescent="0.35"/>
    <row r="54924" customFormat="1" x14ac:dyDescent="0.35"/>
    <row r="54925" customFormat="1" x14ac:dyDescent="0.35"/>
    <row r="54926" customFormat="1" x14ac:dyDescent="0.35"/>
    <row r="54927" customFormat="1" x14ac:dyDescent="0.35"/>
    <row r="54928" customFormat="1" x14ac:dyDescent="0.35"/>
    <row r="54929" customFormat="1" x14ac:dyDescent="0.35"/>
    <row r="54930" customFormat="1" x14ac:dyDescent="0.35"/>
    <row r="54931" customFormat="1" x14ac:dyDescent="0.35"/>
    <row r="54932" customFormat="1" x14ac:dyDescent="0.35"/>
    <row r="54933" customFormat="1" x14ac:dyDescent="0.35"/>
    <row r="54934" customFormat="1" x14ac:dyDescent="0.35"/>
    <row r="54935" customFormat="1" x14ac:dyDescent="0.35"/>
    <row r="54936" customFormat="1" x14ac:dyDescent="0.35"/>
    <row r="54937" customFormat="1" x14ac:dyDescent="0.35"/>
    <row r="54938" customFormat="1" x14ac:dyDescent="0.35"/>
    <row r="54939" customFormat="1" x14ac:dyDescent="0.35"/>
    <row r="54940" customFormat="1" x14ac:dyDescent="0.35"/>
    <row r="54941" customFormat="1" x14ac:dyDescent="0.35"/>
    <row r="54942" customFormat="1" x14ac:dyDescent="0.35"/>
    <row r="54943" customFormat="1" x14ac:dyDescent="0.35"/>
    <row r="54944" customFormat="1" x14ac:dyDescent="0.35"/>
    <row r="54945" customFormat="1" x14ac:dyDescent="0.35"/>
    <row r="54946" customFormat="1" x14ac:dyDescent="0.35"/>
    <row r="54947" customFormat="1" x14ac:dyDescent="0.35"/>
    <row r="54948" customFormat="1" x14ac:dyDescent="0.35"/>
    <row r="54949" customFormat="1" x14ac:dyDescent="0.35"/>
    <row r="54950" customFormat="1" x14ac:dyDescent="0.35"/>
    <row r="54951" customFormat="1" x14ac:dyDescent="0.35"/>
    <row r="54952" customFormat="1" x14ac:dyDescent="0.35"/>
    <row r="54953" customFormat="1" x14ac:dyDescent="0.35"/>
    <row r="54954" customFormat="1" x14ac:dyDescent="0.35"/>
    <row r="54955" customFormat="1" x14ac:dyDescent="0.35"/>
    <row r="54956" customFormat="1" x14ac:dyDescent="0.35"/>
    <row r="54957" customFormat="1" x14ac:dyDescent="0.35"/>
    <row r="54958" customFormat="1" x14ac:dyDescent="0.35"/>
    <row r="54959" customFormat="1" x14ac:dyDescent="0.35"/>
    <row r="54960" customFormat="1" x14ac:dyDescent="0.35"/>
    <row r="54961" customFormat="1" x14ac:dyDescent="0.35"/>
    <row r="54962" customFormat="1" x14ac:dyDescent="0.35"/>
    <row r="54963" customFormat="1" x14ac:dyDescent="0.35"/>
    <row r="54964" customFormat="1" x14ac:dyDescent="0.35"/>
    <row r="54965" customFormat="1" x14ac:dyDescent="0.35"/>
    <row r="54966" customFormat="1" x14ac:dyDescent="0.35"/>
    <row r="54967" customFormat="1" x14ac:dyDescent="0.35"/>
    <row r="54968" customFormat="1" x14ac:dyDescent="0.35"/>
    <row r="54969" customFormat="1" x14ac:dyDescent="0.35"/>
    <row r="54970" customFormat="1" x14ac:dyDescent="0.35"/>
    <row r="54971" customFormat="1" x14ac:dyDescent="0.35"/>
    <row r="54972" customFormat="1" x14ac:dyDescent="0.35"/>
    <row r="54973" customFormat="1" x14ac:dyDescent="0.35"/>
    <row r="54974" customFormat="1" x14ac:dyDescent="0.35"/>
    <row r="54975" customFormat="1" x14ac:dyDescent="0.35"/>
    <row r="54976" customFormat="1" x14ac:dyDescent="0.35"/>
    <row r="54977" customFormat="1" x14ac:dyDescent="0.35"/>
    <row r="54978" customFormat="1" x14ac:dyDescent="0.35"/>
    <row r="54979" customFormat="1" x14ac:dyDescent="0.35"/>
    <row r="54980" customFormat="1" x14ac:dyDescent="0.35"/>
    <row r="54981" customFormat="1" x14ac:dyDescent="0.35"/>
    <row r="54982" customFormat="1" x14ac:dyDescent="0.35"/>
    <row r="54983" customFormat="1" x14ac:dyDescent="0.35"/>
    <row r="54984" customFormat="1" x14ac:dyDescent="0.35"/>
    <row r="54985" customFormat="1" x14ac:dyDescent="0.35"/>
    <row r="54986" customFormat="1" x14ac:dyDescent="0.35"/>
    <row r="54987" customFormat="1" x14ac:dyDescent="0.35"/>
    <row r="54988" customFormat="1" x14ac:dyDescent="0.35"/>
    <row r="54989" customFormat="1" x14ac:dyDescent="0.35"/>
    <row r="54990" customFormat="1" x14ac:dyDescent="0.35"/>
    <row r="54991" customFormat="1" x14ac:dyDescent="0.35"/>
    <row r="54992" customFormat="1" x14ac:dyDescent="0.35"/>
    <row r="54993" customFormat="1" x14ac:dyDescent="0.35"/>
    <row r="54994" customFormat="1" x14ac:dyDescent="0.35"/>
    <row r="54995" customFormat="1" x14ac:dyDescent="0.35"/>
    <row r="54996" customFormat="1" x14ac:dyDescent="0.35"/>
    <row r="54997" customFormat="1" x14ac:dyDescent="0.35"/>
    <row r="54998" customFormat="1" x14ac:dyDescent="0.35"/>
    <row r="54999" customFormat="1" x14ac:dyDescent="0.35"/>
    <row r="55000" customFormat="1" x14ac:dyDescent="0.35"/>
    <row r="55001" customFormat="1" x14ac:dyDescent="0.35"/>
    <row r="55002" customFormat="1" x14ac:dyDescent="0.35"/>
    <row r="55003" customFormat="1" x14ac:dyDescent="0.35"/>
    <row r="55004" customFormat="1" x14ac:dyDescent="0.35"/>
    <row r="55005" customFormat="1" x14ac:dyDescent="0.35"/>
    <row r="55006" customFormat="1" x14ac:dyDescent="0.35"/>
    <row r="55007" customFormat="1" x14ac:dyDescent="0.35"/>
    <row r="55008" customFormat="1" x14ac:dyDescent="0.35"/>
    <row r="55009" customFormat="1" x14ac:dyDescent="0.35"/>
    <row r="55010" customFormat="1" x14ac:dyDescent="0.35"/>
    <row r="55011" customFormat="1" x14ac:dyDescent="0.35"/>
    <row r="55012" customFormat="1" x14ac:dyDescent="0.35"/>
    <row r="55013" customFormat="1" x14ac:dyDescent="0.35"/>
    <row r="55014" customFormat="1" x14ac:dyDescent="0.35"/>
    <row r="55015" customFormat="1" x14ac:dyDescent="0.35"/>
    <row r="55016" customFormat="1" x14ac:dyDescent="0.35"/>
    <row r="55017" customFormat="1" x14ac:dyDescent="0.35"/>
    <row r="55018" customFormat="1" x14ac:dyDescent="0.35"/>
    <row r="55019" customFormat="1" x14ac:dyDescent="0.35"/>
    <row r="55020" customFormat="1" x14ac:dyDescent="0.35"/>
    <row r="55021" customFormat="1" x14ac:dyDescent="0.35"/>
    <row r="55022" customFormat="1" x14ac:dyDescent="0.35"/>
    <row r="55023" customFormat="1" x14ac:dyDescent="0.35"/>
    <row r="55024" customFormat="1" x14ac:dyDescent="0.35"/>
    <row r="55025" customFormat="1" x14ac:dyDescent="0.35"/>
    <row r="55026" customFormat="1" x14ac:dyDescent="0.35"/>
    <row r="55027" customFormat="1" x14ac:dyDescent="0.35"/>
    <row r="55028" customFormat="1" x14ac:dyDescent="0.35"/>
    <row r="55029" customFormat="1" x14ac:dyDescent="0.35"/>
    <row r="55030" customFormat="1" x14ac:dyDescent="0.35"/>
    <row r="55031" customFormat="1" x14ac:dyDescent="0.35"/>
    <row r="55032" customFormat="1" x14ac:dyDescent="0.35"/>
    <row r="55033" customFormat="1" x14ac:dyDescent="0.35"/>
    <row r="55034" customFormat="1" x14ac:dyDescent="0.35"/>
    <row r="55035" customFormat="1" x14ac:dyDescent="0.35"/>
    <row r="55036" customFormat="1" x14ac:dyDescent="0.35"/>
    <row r="55037" customFormat="1" x14ac:dyDescent="0.35"/>
    <row r="55038" customFormat="1" x14ac:dyDescent="0.35"/>
    <row r="55039" customFormat="1" x14ac:dyDescent="0.35"/>
    <row r="55040" customFormat="1" x14ac:dyDescent="0.35"/>
    <row r="55041" customFormat="1" x14ac:dyDescent="0.35"/>
    <row r="55042" customFormat="1" x14ac:dyDescent="0.35"/>
    <row r="55043" customFormat="1" x14ac:dyDescent="0.35"/>
    <row r="55044" customFormat="1" x14ac:dyDescent="0.35"/>
    <row r="55045" customFormat="1" x14ac:dyDescent="0.35"/>
    <row r="55046" customFormat="1" x14ac:dyDescent="0.35"/>
    <row r="55047" customFormat="1" x14ac:dyDescent="0.35"/>
    <row r="55048" customFormat="1" x14ac:dyDescent="0.35"/>
    <row r="55049" customFormat="1" x14ac:dyDescent="0.35"/>
    <row r="55050" customFormat="1" x14ac:dyDescent="0.35"/>
    <row r="55051" customFormat="1" x14ac:dyDescent="0.35"/>
    <row r="55052" customFormat="1" x14ac:dyDescent="0.35"/>
    <row r="55053" customFormat="1" x14ac:dyDescent="0.35"/>
    <row r="55054" customFormat="1" x14ac:dyDescent="0.35"/>
    <row r="55055" customFormat="1" x14ac:dyDescent="0.35"/>
    <row r="55056" customFormat="1" x14ac:dyDescent="0.35"/>
    <row r="55057" customFormat="1" x14ac:dyDescent="0.35"/>
    <row r="55058" customFormat="1" x14ac:dyDescent="0.35"/>
    <row r="55059" customFormat="1" x14ac:dyDescent="0.35"/>
    <row r="55060" customFormat="1" x14ac:dyDescent="0.35"/>
    <row r="55061" customFormat="1" x14ac:dyDescent="0.35"/>
    <row r="55062" customFormat="1" x14ac:dyDescent="0.35"/>
    <row r="55063" customFormat="1" x14ac:dyDescent="0.35"/>
    <row r="55064" customFormat="1" x14ac:dyDescent="0.35"/>
    <row r="55065" customFormat="1" x14ac:dyDescent="0.35"/>
    <row r="55066" customFormat="1" x14ac:dyDescent="0.35"/>
    <row r="55067" customFormat="1" x14ac:dyDescent="0.35"/>
    <row r="55068" customFormat="1" x14ac:dyDescent="0.35"/>
    <row r="55069" customFormat="1" x14ac:dyDescent="0.35"/>
    <row r="55070" customFormat="1" x14ac:dyDescent="0.35"/>
    <row r="55071" customFormat="1" x14ac:dyDescent="0.35"/>
    <row r="55072" customFormat="1" x14ac:dyDescent="0.35"/>
    <row r="55073" customFormat="1" x14ac:dyDescent="0.35"/>
    <row r="55074" customFormat="1" x14ac:dyDescent="0.35"/>
    <row r="55075" customFormat="1" x14ac:dyDescent="0.35"/>
    <row r="55076" customFormat="1" x14ac:dyDescent="0.35"/>
    <row r="55077" customFormat="1" x14ac:dyDescent="0.35"/>
    <row r="55078" customFormat="1" x14ac:dyDescent="0.35"/>
    <row r="55079" customFormat="1" x14ac:dyDescent="0.35"/>
    <row r="55080" customFormat="1" x14ac:dyDescent="0.35"/>
    <row r="55081" customFormat="1" x14ac:dyDescent="0.35"/>
    <row r="55082" customFormat="1" x14ac:dyDescent="0.35"/>
    <row r="55083" customFormat="1" x14ac:dyDescent="0.35"/>
    <row r="55084" customFormat="1" x14ac:dyDescent="0.35"/>
    <row r="55085" customFormat="1" x14ac:dyDescent="0.35"/>
    <row r="55086" customFormat="1" x14ac:dyDescent="0.35"/>
    <row r="55087" customFormat="1" x14ac:dyDescent="0.35"/>
    <row r="55088" customFormat="1" x14ac:dyDescent="0.35"/>
    <row r="55089" customFormat="1" x14ac:dyDescent="0.35"/>
    <row r="55090" customFormat="1" x14ac:dyDescent="0.35"/>
    <row r="55091" customFormat="1" x14ac:dyDescent="0.35"/>
    <row r="55092" customFormat="1" x14ac:dyDescent="0.35"/>
    <row r="55093" customFormat="1" x14ac:dyDescent="0.35"/>
    <row r="55094" customFormat="1" x14ac:dyDescent="0.35"/>
    <row r="55095" customFormat="1" x14ac:dyDescent="0.35"/>
    <row r="55096" customFormat="1" x14ac:dyDescent="0.35"/>
    <row r="55097" customFormat="1" x14ac:dyDescent="0.35"/>
    <row r="55098" customFormat="1" x14ac:dyDescent="0.35"/>
    <row r="55099" customFormat="1" x14ac:dyDescent="0.35"/>
    <row r="55100" customFormat="1" x14ac:dyDescent="0.35"/>
    <row r="55101" customFormat="1" x14ac:dyDescent="0.35"/>
    <row r="55102" customFormat="1" x14ac:dyDescent="0.35"/>
    <row r="55103" customFormat="1" x14ac:dyDescent="0.35"/>
    <row r="55104" customFormat="1" x14ac:dyDescent="0.35"/>
    <row r="55105" customFormat="1" x14ac:dyDescent="0.35"/>
    <row r="55106" customFormat="1" x14ac:dyDescent="0.35"/>
    <row r="55107" customFormat="1" x14ac:dyDescent="0.35"/>
    <row r="55108" customFormat="1" x14ac:dyDescent="0.35"/>
    <row r="55109" customFormat="1" x14ac:dyDescent="0.35"/>
    <row r="55110" customFormat="1" x14ac:dyDescent="0.35"/>
    <row r="55111" customFormat="1" x14ac:dyDescent="0.35"/>
    <row r="55112" customFormat="1" x14ac:dyDescent="0.35"/>
    <row r="55113" customFormat="1" x14ac:dyDescent="0.35"/>
    <row r="55114" customFormat="1" x14ac:dyDescent="0.35"/>
    <row r="55115" customFormat="1" x14ac:dyDescent="0.35"/>
    <row r="55116" customFormat="1" x14ac:dyDescent="0.35"/>
    <row r="55117" customFormat="1" x14ac:dyDescent="0.35"/>
    <row r="55118" customFormat="1" x14ac:dyDescent="0.35"/>
    <row r="55119" customFormat="1" x14ac:dyDescent="0.35"/>
    <row r="55120" customFormat="1" x14ac:dyDescent="0.35"/>
    <row r="55121" customFormat="1" x14ac:dyDescent="0.35"/>
    <row r="55122" customFormat="1" x14ac:dyDescent="0.35"/>
    <row r="55123" customFormat="1" x14ac:dyDescent="0.35"/>
    <row r="55124" customFormat="1" x14ac:dyDescent="0.35"/>
    <row r="55125" customFormat="1" x14ac:dyDescent="0.35"/>
    <row r="55126" customFormat="1" x14ac:dyDescent="0.35"/>
    <row r="55127" customFormat="1" x14ac:dyDescent="0.35"/>
    <row r="55128" customFormat="1" x14ac:dyDescent="0.35"/>
    <row r="55129" customFormat="1" x14ac:dyDescent="0.35"/>
    <row r="55130" customFormat="1" x14ac:dyDescent="0.35"/>
    <row r="55131" customFormat="1" x14ac:dyDescent="0.35"/>
    <row r="55132" customFormat="1" x14ac:dyDescent="0.35"/>
    <row r="55133" customFormat="1" x14ac:dyDescent="0.35"/>
    <row r="55134" customFormat="1" x14ac:dyDescent="0.35"/>
    <row r="55135" customFormat="1" x14ac:dyDescent="0.35"/>
    <row r="55136" customFormat="1" x14ac:dyDescent="0.35"/>
    <row r="55137" customFormat="1" x14ac:dyDescent="0.35"/>
    <row r="55138" customFormat="1" x14ac:dyDescent="0.35"/>
    <row r="55139" customFormat="1" x14ac:dyDescent="0.35"/>
    <row r="55140" customFormat="1" x14ac:dyDescent="0.35"/>
    <row r="55141" customFormat="1" x14ac:dyDescent="0.35"/>
    <row r="55142" customFormat="1" x14ac:dyDescent="0.35"/>
    <row r="55143" customFormat="1" x14ac:dyDescent="0.35"/>
    <row r="55144" customFormat="1" x14ac:dyDescent="0.35"/>
    <row r="55145" customFormat="1" x14ac:dyDescent="0.35"/>
    <row r="55146" customFormat="1" x14ac:dyDescent="0.35"/>
    <row r="55147" customFormat="1" x14ac:dyDescent="0.35"/>
    <row r="55148" customFormat="1" x14ac:dyDescent="0.35"/>
    <row r="55149" customFormat="1" x14ac:dyDescent="0.35"/>
    <row r="55150" customFormat="1" x14ac:dyDescent="0.35"/>
    <row r="55151" customFormat="1" x14ac:dyDescent="0.35"/>
    <row r="55152" customFormat="1" x14ac:dyDescent="0.35"/>
    <row r="55153" customFormat="1" x14ac:dyDescent="0.35"/>
    <row r="55154" customFormat="1" x14ac:dyDescent="0.35"/>
    <row r="55155" customFormat="1" x14ac:dyDescent="0.35"/>
    <row r="55156" customFormat="1" x14ac:dyDescent="0.35"/>
    <row r="55157" customFormat="1" x14ac:dyDescent="0.35"/>
    <row r="55158" customFormat="1" x14ac:dyDescent="0.35"/>
    <row r="55159" customFormat="1" x14ac:dyDescent="0.35"/>
    <row r="55160" customFormat="1" x14ac:dyDescent="0.35"/>
    <row r="55161" customFormat="1" x14ac:dyDescent="0.35"/>
    <row r="55162" customFormat="1" x14ac:dyDescent="0.35"/>
    <row r="55163" customFormat="1" x14ac:dyDescent="0.35"/>
    <row r="55164" customFormat="1" x14ac:dyDescent="0.35"/>
    <row r="55165" customFormat="1" x14ac:dyDescent="0.35"/>
    <row r="55166" customFormat="1" x14ac:dyDescent="0.35"/>
    <row r="55167" customFormat="1" x14ac:dyDescent="0.35"/>
    <row r="55168" customFormat="1" x14ac:dyDescent="0.35"/>
    <row r="55169" customFormat="1" x14ac:dyDescent="0.35"/>
    <row r="55170" customFormat="1" x14ac:dyDescent="0.35"/>
    <row r="55171" customFormat="1" x14ac:dyDescent="0.35"/>
    <row r="55172" customFormat="1" x14ac:dyDescent="0.35"/>
    <row r="55173" customFormat="1" x14ac:dyDescent="0.35"/>
    <row r="55174" customFormat="1" x14ac:dyDescent="0.35"/>
    <row r="55175" customFormat="1" x14ac:dyDescent="0.35"/>
    <row r="55176" customFormat="1" x14ac:dyDescent="0.35"/>
    <row r="55177" customFormat="1" x14ac:dyDescent="0.35"/>
    <row r="55178" customFormat="1" x14ac:dyDescent="0.35"/>
    <row r="55179" customFormat="1" x14ac:dyDescent="0.35"/>
    <row r="55180" customFormat="1" x14ac:dyDescent="0.35"/>
    <row r="55181" customFormat="1" x14ac:dyDescent="0.35"/>
    <row r="55182" customFormat="1" x14ac:dyDescent="0.35"/>
    <row r="55183" customFormat="1" x14ac:dyDescent="0.35"/>
    <row r="55184" customFormat="1" x14ac:dyDescent="0.35"/>
    <row r="55185" customFormat="1" x14ac:dyDescent="0.35"/>
    <row r="55186" customFormat="1" x14ac:dyDescent="0.35"/>
    <row r="55187" customFormat="1" x14ac:dyDescent="0.35"/>
    <row r="55188" customFormat="1" x14ac:dyDescent="0.35"/>
    <row r="55189" customFormat="1" x14ac:dyDescent="0.35"/>
    <row r="55190" customFormat="1" x14ac:dyDescent="0.35"/>
    <row r="55191" customFormat="1" x14ac:dyDescent="0.35"/>
    <row r="55192" customFormat="1" x14ac:dyDescent="0.35"/>
    <row r="55193" customFormat="1" x14ac:dyDescent="0.35"/>
    <row r="55194" customFormat="1" x14ac:dyDescent="0.35"/>
    <row r="55195" customFormat="1" x14ac:dyDescent="0.35"/>
    <row r="55196" customFormat="1" x14ac:dyDescent="0.35"/>
    <row r="55197" customFormat="1" x14ac:dyDescent="0.35"/>
    <row r="55198" customFormat="1" x14ac:dyDescent="0.35"/>
    <row r="55199" customFormat="1" x14ac:dyDescent="0.35"/>
    <row r="55200" customFormat="1" x14ac:dyDescent="0.35"/>
    <row r="55201" customFormat="1" x14ac:dyDescent="0.35"/>
    <row r="55202" customFormat="1" x14ac:dyDescent="0.35"/>
    <row r="55203" customFormat="1" x14ac:dyDescent="0.35"/>
    <row r="55204" customFormat="1" x14ac:dyDescent="0.35"/>
    <row r="55205" customFormat="1" x14ac:dyDescent="0.35"/>
    <row r="55206" customFormat="1" x14ac:dyDescent="0.35"/>
    <row r="55207" customFormat="1" x14ac:dyDescent="0.35"/>
    <row r="55208" customFormat="1" x14ac:dyDescent="0.35"/>
    <row r="55209" customFormat="1" x14ac:dyDescent="0.35"/>
    <row r="55210" customFormat="1" x14ac:dyDescent="0.35"/>
    <row r="55211" customFormat="1" x14ac:dyDescent="0.35"/>
    <row r="55212" customFormat="1" x14ac:dyDescent="0.35"/>
    <row r="55213" customFormat="1" x14ac:dyDescent="0.35"/>
    <row r="55214" customFormat="1" x14ac:dyDescent="0.35"/>
    <row r="55215" customFormat="1" x14ac:dyDescent="0.35"/>
    <row r="55216" customFormat="1" x14ac:dyDescent="0.35"/>
    <row r="55217" customFormat="1" x14ac:dyDescent="0.35"/>
    <row r="55218" customFormat="1" x14ac:dyDescent="0.35"/>
    <row r="55219" customFormat="1" x14ac:dyDescent="0.35"/>
    <row r="55220" customFormat="1" x14ac:dyDescent="0.35"/>
    <row r="55221" customFormat="1" x14ac:dyDescent="0.35"/>
    <row r="55222" customFormat="1" x14ac:dyDescent="0.35"/>
    <row r="55223" customFormat="1" x14ac:dyDescent="0.35"/>
    <row r="55224" customFormat="1" x14ac:dyDescent="0.35"/>
    <row r="55225" customFormat="1" x14ac:dyDescent="0.35"/>
    <row r="55226" customFormat="1" x14ac:dyDescent="0.35"/>
    <row r="55227" customFormat="1" x14ac:dyDescent="0.35"/>
    <row r="55228" customFormat="1" x14ac:dyDescent="0.35"/>
    <row r="55229" customFormat="1" x14ac:dyDescent="0.35"/>
    <row r="55230" customFormat="1" x14ac:dyDescent="0.35"/>
    <row r="55231" customFormat="1" x14ac:dyDescent="0.35"/>
    <row r="55232" customFormat="1" x14ac:dyDescent="0.35"/>
    <row r="55233" customFormat="1" x14ac:dyDescent="0.35"/>
    <row r="55234" customFormat="1" x14ac:dyDescent="0.35"/>
    <row r="55235" customFormat="1" x14ac:dyDescent="0.35"/>
    <row r="55236" customFormat="1" x14ac:dyDescent="0.35"/>
    <row r="55237" customFormat="1" x14ac:dyDescent="0.35"/>
    <row r="55238" customFormat="1" x14ac:dyDescent="0.35"/>
    <row r="55239" customFormat="1" x14ac:dyDescent="0.35"/>
    <row r="55240" customFormat="1" x14ac:dyDescent="0.35"/>
    <row r="55241" customFormat="1" x14ac:dyDescent="0.35"/>
    <row r="55242" customFormat="1" x14ac:dyDescent="0.35"/>
    <row r="55243" customFormat="1" x14ac:dyDescent="0.35"/>
    <row r="55244" customFormat="1" x14ac:dyDescent="0.35"/>
    <row r="55245" customFormat="1" x14ac:dyDescent="0.35"/>
    <row r="55246" customFormat="1" x14ac:dyDescent="0.35"/>
    <row r="55247" customFormat="1" x14ac:dyDescent="0.35"/>
    <row r="55248" customFormat="1" x14ac:dyDescent="0.35"/>
    <row r="55249" customFormat="1" x14ac:dyDescent="0.35"/>
    <row r="55250" customFormat="1" x14ac:dyDescent="0.35"/>
    <row r="55251" customFormat="1" x14ac:dyDescent="0.35"/>
    <row r="55252" customFormat="1" x14ac:dyDescent="0.35"/>
    <row r="55253" customFormat="1" x14ac:dyDescent="0.35"/>
    <row r="55254" customFormat="1" x14ac:dyDescent="0.35"/>
    <row r="55255" customFormat="1" x14ac:dyDescent="0.35"/>
    <row r="55256" customFormat="1" x14ac:dyDescent="0.35"/>
    <row r="55257" customFormat="1" x14ac:dyDescent="0.35"/>
    <row r="55258" customFormat="1" x14ac:dyDescent="0.35"/>
    <row r="55259" customFormat="1" x14ac:dyDescent="0.35"/>
    <row r="55260" customFormat="1" x14ac:dyDescent="0.35"/>
    <row r="55261" customFormat="1" x14ac:dyDescent="0.35"/>
    <row r="55262" customFormat="1" x14ac:dyDescent="0.35"/>
    <row r="55263" customFormat="1" x14ac:dyDescent="0.35"/>
    <row r="55264" customFormat="1" x14ac:dyDescent="0.35"/>
    <row r="55265" customFormat="1" x14ac:dyDescent="0.35"/>
    <row r="55266" customFormat="1" x14ac:dyDescent="0.35"/>
    <row r="55267" customFormat="1" x14ac:dyDescent="0.35"/>
    <row r="55268" customFormat="1" x14ac:dyDescent="0.35"/>
    <row r="55269" customFormat="1" x14ac:dyDescent="0.35"/>
    <row r="55270" customFormat="1" x14ac:dyDescent="0.35"/>
    <row r="55271" customFormat="1" x14ac:dyDescent="0.35"/>
    <row r="55272" customFormat="1" x14ac:dyDescent="0.35"/>
    <row r="55273" customFormat="1" x14ac:dyDescent="0.35"/>
    <row r="55274" customFormat="1" x14ac:dyDescent="0.35"/>
    <row r="55275" customFormat="1" x14ac:dyDescent="0.35"/>
    <row r="55276" customFormat="1" x14ac:dyDescent="0.35"/>
    <row r="55277" customFormat="1" x14ac:dyDescent="0.35"/>
    <row r="55278" customFormat="1" x14ac:dyDescent="0.35"/>
    <row r="55279" customFormat="1" x14ac:dyDescent="0.35"/>
    <row r="55280" customFormat="1" x14ac:dyDescent="0.35"/>
    <row r="55281" customFormat="1" x14ac:dyDescent="0.35"/>
    <row r="55282" customFormat="1" x14ac:dyDescent="0.35"/>
    <row r="55283" customFormat="1" x14ac:dyDescent="0.35"/>
    <row r="55284" customFormat="1" x14ac:dyDescent="0.35"/>
    <row r="55285" customFormat="1" x14ac:dyDescent="0.35"/>
    <row r="55286" customFormat="1" x14ac:dyDescent="0.35"/>
    <row r="55287" customFormat="1" x14ac:dyDescent="0.35"/>
    <row r="55288" customFormat="1" x14ac:dyDescent="0.35"/>
    <row r="55289" customFormat="1" x14ac:dyDescent="0.35"/>
    <row r="55290" customFormat="1" x14ac:dyDescent="0.35"/>
    <row r="55291" customFormat="1" x14ac:dyDescent="0.35"/>
    <row r="55292" customFormat="1" x14ac:dyDescent="0.35"/>
    <row r="55293" customFormat="1" x14ac:dyDescent="0.35"/>
    <row r="55294" customFormat="1" x14ac:dyDescent="0.35"/>
    <row r="55295" customFormat="1" x14ac:dyDescent="0.35"/>
    <row r="55296" customFormat="1" x14ac:dyDescent="0.35"/>
    <row r="55297" customFormat="1" x14ac:dyDescent="0.35"/>
    <row r="55298" customFormat="1" x14ac:dyDescent="0.35"/>
    <row r="55299" customFormat="1" x14ac:dyDescent="0.35"/>
    <row r="55300" customFormat="1" x14ac:dyDescent="0.35"/>
    <row r="55301" customFormat="1" x14ac:dyDescent="0.35"/>
    <row r="55302" customFormat="1" x14ac:dyDescent="0.35"/>
    <row r="55303" customFormat="1" x14ac:dyDescent="0.35"/>
    <row r="55304" customFormat="1" x14ac:dyDescent="0.35"/>
    <row r="55305" customFormat="1" x14ac:dyDescent="0.35"/>
    <row r="55306" customFormat="1" x14ac:dyDescent="0.35"/>
    <row r="55307" customFormat="1" x14ac:dyDescent="0.35"/>
    <row r="55308" customFormat="1" x14ac:dyDescent="0.35"/>
    <row r="55309" customFormat="1" x14ac:dyDescent="0.35"/>
    <row r="55310" customFormat="1" x14ac:dyDescent="0.35"/>
    <row r="55311" customFormat="1" x14ac:dyDescent="0.35"/>
    <row r="55312" customFormat="1" x14ac:dyDescent="0.35"/>
    <row r="55313" customFormat="1" x14ac:dyDescent="0.35"/>
    <row r="55314" customFormat="1" x14ac:dyDescent="0.35"/>
    <row r="55315" customFormat="1" x14ac:dyDescent="0.35"/>
    <row r="55316" customFormat="1" x14ac:dyDescent="0.35"/>
    <row r="55317" customFormat="1" x14ac:dyDescent="0.35"/>
    <row r="55318" customFormat="1" x14ac:dyDescent="0.35"/>
    <row r="55319" customFormat="1" x14ac:dyDescent="0.35"/>
    <row r="55320" customFormat="1" x14ac:dyDescent="0.35"/>
    <row r="55321" customFormat="1" x14ac:dyDescent="0.35"/>
    <row r="55322" customFormat="1" x14ac:dyDescent="0.35"/>
    <row r="55323" customFormat="1" x14ac:dyDescent="0.35"/>
    <row r="55324" customFormat="1" x14ac:dyDescent="0.35"/>
    <row r="55325" customFormat="1" x14ac:dyDescent="0.35"/>
    <row r="55326" customFormat="1" x14ac:dyDescent="0.35"/>
    <row r="55327" customFormat="1" x14ac:dyDescent="0.35"/>
    <row r="55328" customFormat="1" x14ac:dyDescent="0.35"/>
    <row r="55329" customFormat="1" x14ac:dyDescent="0.35"/>
    <row r="55330" customFormat="1" x14ac:dyDescent="0.35"/>
    <row r="55331" customFormat="1" x14ac:dyDescent="0.35"/>
    <row r="55332" customFormat="1" x14ac:dyDescent="0.35"/>
    <row r="55333" customFormat="1" x14ac:dyDescent="0.35"/>
    <row r="55334" customFormat="1" x14ac:dyDescent="0.35"/>
    <row r="55335" customFormat="1" x14ac:dyDescent="0.35"/>
    <row r="55336" customFormat="1" x14ac:dyDescent="0.35"/>
    <row r="55337" customFormat="1" x14ac:dyDescent="0.35"/>
    <row r="55338" customFormat="1" x14ac:dyDescent="0.35"/>
    <row r="55339" customFormat="1" x14ac:dyDescent="0.35"/>
    <row r="55340" customFormat="1" x14ac:dyDescent="0.35"/>
    <row r="55341" customFormat="1" x14ac:dyDescent="0.35"/>
    <row r="55342" customFormat="1" x14ac:dyDescent="0.35"/>
    <row r="55343" customFormat="1" x14ac:dyDescent="0.35"/>
    <row r="55344" customFormat="1" x14ac:dyDescent="0.35"/>
    <row r="55345" customFormat="1" x14ac:dyDescent="0.35"/>
    <row r="55346" customFormat="1" x14ac:dyDescent="0.35"/>
    <row r="55347" customFormat="1" x14ac:dyDescent="0.35"/>
    <row r="55348" customFormat="1" x14ac:dyDescent="0.35"/>
    <row r="55349" customFormat="1" x14ac:dyDescent="0.35"/>
    <row r="55350" customFormat="1" x14ac:dyDescent="0.35"/>
    <row r="55351" customFormat="1" x14ac:dyDescent="0.35"/>
    <row r="55352" customFormat="1" x14ac:dyDescent="0.35"/>
    <row r="55353" customFormat="1" x14ac:dyDescent="0.35"/>
    <row r="55354" customFormat="1" x14ac:dyDescent="0.35"/>
    <row r="55355" customFormat="1" x14ac:dyDescent="0.35"/>
    <row r="55356" customFormat="1" x14ac:dyDescent="0.35"/>
    <row r="55357" customFormat="1" x14ac:dyDescent="0.35"/>
    <row r="55358" customFormat="1" x14ac:dyDescent="0.35"/>
    <row r="55359" customFormat="1" x14ac:dyDescent="0.35"/>
    <row r="55360" customFormat="1" x14ac:dyDescent="0.35"/>
    <row r="55361" customFormat="1" x14ac:dyDescent="0.35"/>
    <row r="55362" customFormat="1" x14ac:dyDescent="0.35"/>
    <row r="55363" customFormat="1" x14ac:dyDescent="0.35"/>
    <row r="55364" customFormat="1" x14ac:dyDescent="0.35"/>
    <row r="55365" customFormat="1" x14ac:dyDescent="0.35"/>
    <row r="55366" customFormat="1" x14ac:dyDescent="0.35"/>
    <row r="55367" customFormat="1" x14ac:dyDescent="0.35"/>
    <row r="55368" customFormat="1" x14ac:dyDescent="0.35"/>
    <row r="55369" customFormat="1" x14ac:dyDescent="0.35"/>
    <row r="55370" customFormat="1" x14ac:dyDescent="0.35"/>
    <row r="55371" customFormat="1" x14ac:dyDescent="0.35"/>
    <row r="55372" customFormat="1" x14ac:dyDescent="0.35"/>
    <row r="55373" customFormat="1" x14ac:dyDescent="0.35"/>
    <row r="55374" customFormat="1" x14ac:dyDescent="0.35"/>
    <row r="55375" customFormat="1" x14ac:dyDescent="0.35"/>
    <row r="55376" customFormat="1" x14ac:dyDescent="0.35"/>
    <row r="55377" customFormat="1" x14ac:dyDescent="0.35"/>
    <row r="55378" customFormat="1" x14ac:dyDescent="0.35"/>
    <row r="55379" customFormat="1" x14ac:dyDescent="0.35"/>
    <row r="55380" customFormat="1" x14ac:dyDescent="0.35"/>
    <row r="55381" customFormat="1" x14ac:dyDescent="0.35"/>
    <row r="55382" customFormat="1" x14ac:dyDescent="0.35"/>
    <row r="55383" customFormat="1" x14ac:dyDescent="0.35"/>
    <row r="55384" customFormat="1" x14ac:dyDescent="0.35"/>
    <row r="55385" customFormat="1" x14ac:dyDescent="0.35"/>
    <row r="55386" customFormat="1" x14ac:dyDescent="0.35"/>
    <row r="55387" customFormat="1" x14ac:dyDescent="0.35"/>
    <row r="55388" customFormat="1" x14ac:dyDescent="0.35"/>
    <row r="55389" customFormat="1" x14ac:dyDescent="0.35"/>
    <row r="55390" customFormat="1" x14ac:dyDescent="0.35"/>
    <row r="55391" customFormat="1" x14ac:dyDescent="0.35"/>
    <row r="55392" customFormat="1" x14ac:dyDescent="0.35"/>
    <row r="55393" customFormat="1" x14ac:dyDescent="0.35"/>
    <row r="55394" customFormat="1" x14ac:dyDescent="0.35"/>
    <row r="55395" customFormat="1" x14ac:dyDescent="0.35"/>
    <row r="55396" customFormat="1" x14ac:dyDescent="0.35"/>
    <row r="55397" customFormat="1" x14ac:dyDescent="0.35"/>
    <row r="55398" customFormat="1" x14ac:dyDescent="0.35"/>
    <row r="55399" customFormat="1" x14ac:dyDescent="0.35"/>
    <row r="55400" customFormat="1" x14ac:dyDescent="0.35"/>
    <row r="55401" customFormat="1" x14ac:dyDescent="0.35"/>
    <row r="55402" customFormat="1" x14ac:dyDescent="0.35"/>
    <row r="55403" customFormat="1" x14ac:dyDescent="0.35"/>
    <row r="55404" customFormat="1" x14ac:dyDescent="0.35"/>
    <row r="55405" customFormat="1" x14ac:dyDescent="0.35"/>
    <row r="55406" customFormat="1" x14ac:dyDescent="0.35"/>
    <row r="55407" customFormat="1" x14ac:dyDescent="0.35"/>
    <row r="55408" customFormat="1" x14ac:dyDescent="0.35"/>
    <row r="55409" customFormat="1" x14ac:dyDescent="0.35"/>
    <row r="55410" customFormat="1" x14ac:dyDescent="0.35"/>
    <row r="55411" customFormat="1" x14ac:dyDescent="0.35"/>
    <row r="55412" customFormat="1" x14ac:dyDescent="0.35"/>
    <row r="55413" customFormat="1" x14ac:dyDescent="0.35"/>
    <row r="55414" customFormat="1" x14ac:dyDescent="0.35"/>
    <row r="55415" customFormat="1" x14ac:dyDescent="0.35"/>
    <row r="55416" customFormat="1" x14ac:dyDescent="0.35"/>
    <row r="55417" customFormat="1" x14ac:dyDescent="0.35"/>
    <row r="55418" customFormat="1" x14ac:dyDescent="0.35"/>
    <row r="55419" customFormat="1" x14ac:dyDescent="0.35"/>
    <row r="55420" customFormat="1" x14ac:dyDescent="0.35"/>
    <row r="55421" customFormat="1" x14ac:dyDescent="0.35"/>
    <row r="55422" customFormat="1" x14ac:dyDescent="0.35"/>
    <row r="55423" customFormat="1" x14ac:dyDescent="0.35"/>
    <row r="55424" customFormat="1" x14ac:dyDescent="0.35"/>
    <row r="55425" customFormat="1" x14ac:dyDescent="0.35"/>
    <row r="55426" customFormat="1" x14ac:dyDescent="0.35"/>
    <row r="55427" customFormat="1" x14ac:dyDescent="0.35"/>
    <row r="55428" customFormat="1" x14ac:dyDescent="0.35"/>
    <row r="55429" customFormat="1" x14ac:dyDescent="0.35"/>
    <row r="55430" customFormat="1" x14ac:dyDescent="0.35"/>
    <row r="55431" customFormat="1" x14ac:dyDescent="0.35"/>
    <row r="55432" customFormat="1" x14ac:dyDescent="0.35"/>
    <row r="55433" customFormat="1" x14ac:dyDescent="0.35"/>
    <row r="55434" customFormat="1" x14ac:dyDescent="0.35"/>
    <row r="55435" customFormat="1" x14ac:dyDescent="0.35"/>
    <row r="55436" customFormat="1" x14ac:dyDescent="0.35"/>
    <row r="55437" customFormat="1" x14ac:dyDescent="0.35"/>
    <row r="55438" customFormat="1" x14ac:dyDescent="0.35"/>
    <row r="55439" customFormat="1" x14ac:dyDescent="0.35"/>
    <row r="55440" customFormat="1" x14ac:dyDescent="0.35"/>
    <row r="55441" customFormat="1" x14ac:dyDescent="0.35"/>
    <row r="55442" customFormat="1" x14ac:dyDescent="0.35"/>
    <row r="55443" customFormat="1" x14ac:dyDescent="0.35"/>
    <row r="55444" customFormat="1" x14ac:dyDescent="0.35"/>
    <row r="55445" customFormat="1" x14ac:dyDescent="0.35"/>
    <row r="55446" customFormat="1" x14ac:dyDescent="0.35"/>
    <row r="55447" customFormat="1" x14ac:dyDescent="0.35"/>
    <row r="55448" customFormat="1" x14ac:dyDescent="0.35"/>
    <row r="55449" customFormat="1" x14ac:dyDescent="0.35"/>
    <row r="55450" customFormat="1" x14ac:dyDescent="0.35"/>
    <row r="55451" customFormat="1" x14ac:dyDescent="0.35"/>
    <row r="55452" customFormat="1" x14ac:dyDescent="0.35"/>
    <row r="55453" customFormat="1" x14ac:dyDescent="0.35"/>
    <row r="55454" customFormat="1" x14ac:dyDescent="0.35"/>
    <row r="55455" customFormat="1" x14ac:dyDescent="0.35"/>
    <row r="55456" customFormat="1" x14ac:dyDescent="0.35"/>
    <row r="55457" customFormat="1" x14ac:dyDescent="0.35"/>
    <row r="55458" customFormat="1" x14ac:dyDescent="0.35"/>
    <row r="55459" customFormat="1" x14ac:dyDescent="0.35"/>
    <row r="55460" customFormat="1" x14ac:dyDescent="0.35"/>
    <row r="55461" customFormat="1" x14ac:dyDescent="0.35"/>
    <row r="55462" customFormat="1" x14ac:dyDescent="0.35"/>
    <row r="55463" customFormat="1" x14ac:dyDescent="0.35"/>
    <row r="55464" customFormat="1" x14ac:dyDescent="0.35"/>
    <row r="55465" customFormat="1" x14ac:dyDescent="0.35"/>
    <row r="55466" customFormat="1" x14ac:dyDescent="0.35"/>
    <row r="55467" customFormat="1" x14ac:dyDescent="0.35"/>
    <row r="55468" customFormat="1" x14ac:dyDescent="0.35"/>
    <row r="55469" customFormat="1" x14ac:dyDescent="0.35"/>
    <row r="55470" customFormat="1" x14ac:dyDescent="0.35"/>
    <row r="55471" customFormat="1" x14ac:dyDescent="0.35"/>
    <row r="55472" customFormat="1" x14ac:dyDescent="0.35"/>
    <row r="55473" customFormat="1" x14ac:dyDescent="0.35"/>
    <row r="55474" customFormat="1" x14ac:dyDescent="0.35"/>
    <row r="55475" customFormat="1" x14ac:dyDescent="0.35"/>
    <row r="55476" customFormat="1" x14ac:dyDescent="0.35"/>
    <row r="55477" customFormat="1" x14ac:dyDescent="0.35"/>
    <row r="55478" customFormat="1" x14ac:dyDescent="0.35"/>
    <row r="55479" customFormat="1" x14ac:dyDescent="0.35"/>
    <row r="55480" customFormat="1" x14ac:dyDescent="0.35"/>
    <row r="55481" customFormat="1" x14ac:dyDescent="0.35"/>
    <row r="55482" customFormat="1" x14ac:dyDescent="0.35"/>
    <row r="55483" customFormat="1" x14ac:dyDescent="0.35"/>
    <row r="55484" customFormat="1" x14ac:dyDescent="0.35"/>
    <row r="55485" customFormat="1" x14ac:dyDescent="0.35"/>
    <row r="55486" customFormat="1" x14ac:dyDescent="0.35"/>
    <row r="55487" customFormat="1" x14ac:dyDescent="0.35"/>
    <row r="55488" customFormat="1" x14ac:dyDescent="0.35"/>
    <row r="55489" customFormat="1" x14ac:dyDescent="0.35"/>
    <row r="55490" customFormat="1" x14ac:dyDescent="0.35"/>
    <row r="55491" customFormat="1" x14ac:dyDescent="0.35"/>
    <row r="55492" customFormat="1" x14ac:dyDescent="0.35"/>
    <row r="55493" customFormat="1" x14ac:dyDescent="0.35"/>
    <row r="55494" customFormat="1" x14ac:dyDescent="0.35"/>
    <row r="55495" customFormat="1" x14ac:dyDescent="0.35"/>
    <row r="55496" customFormat="1" x14ac:dyDescent="0.35"/>
    <row r="55497" customFormat="1" x14ac:dyDescent="0.35"/>
    <row r="55498" customFormat="1" x14ac:dyDescent="0.35"/>
    <row r="55499" customFormat="1" x14ac:dyDescent="0.35"/>
    <row r="55500" customFormat="1" x14ac:dyDescent="0.35"/>
    <row r="55501" customFormat="1" x14ac:dyDescent="0.35"/>
    <row r="55502" customFormat="1" x14ac:dyDescent="0.35"/>
    <row r="55503" customFormat="1" x14ac:dyDescent="0.35"/>
    <row r="55504" customFormat="1" x14ac:dyDescent="0.35"/>
    <row r="55505" customFormat="1" x14ac:dyDescent="0.35"/>
    <row r="55506" customFormat="1" x14ac:dyDescent="0.35"/>
    <row r="55507" customFormat="1" x14ac:dyDescent="0.35"/>
    <row r="55508" customFormat="1" x14ac:dyDescent="0.35"/>
    <row r="55509" customFormat="1" x14ac:dyDescent="0.35"/>
    <row r="55510" customFormat="1" x14ac:dyDescent="0.35"/>
    <row r="55511" customFormat="1" x14ac:dyDescent="0.35"/>
    <row r="55512" customFormat="1" x14ac:dyDescent="0.35"/>
    <row r="55513" customFormat="1" x14ac:dyDescent="0.35"/>
    <row r="55514" customFormat="1" x14ac:dyDescent="0.35"/>
    <row r="55515" customFormat="1" x14ac:dyDescent="0.35"/>
    <row r="55516" customFormat="1" x14ac:dyDescent="0.35"/>
    <row r="55517" customFormat="1" x14ac:dyDescent="0.35"/>
    <row r="55518" customFormat="1" x14ac:dyDescent="0.35"/>
    <row r="55519" customFormat="1" x14ac:dyDescent="0.35"/>
    <row r="55520" customFormat="1" x14ac:dyDescent="0.35"/>
    <row r="55521" customFormat="1" x14ac:dyDescent="0.35"/>
    <row r="55522" customFormat="1" x14ac:dyDescent="0.35"/>
    <row r="55523" customFormat="1" x14ac:dyDescent="0.35"/>
    <row r="55524" customFormat="1" x14ac:dyDescent="0.35"/>
    <row r="55525" customFormat="1" x14ac:dyDescent="0.35"/>
    <row r="55526" customFormat="1" x14ac:dyDescent="0.35"/>
    <row r="55527" customFormat="1" x14ac:dyDescent="0.35"/>
    <row r="55528" customFormat="1" x14ac:dyDescent="0.35"/>
    <row r="55529" customFormat="1" x14ac:dyDescent="0.35"/>
    <row r="55530" customFormat="1" x14ac:dyDescent="0.35"/>
    <row r="55531" customFormat="1" x14ac:dyDescent="0.35"/>
    <row r="55532" customFormat="1" x14ac:dyDescent="0.35"/>
    <row r="55533" customFormat="1" x14ac:dyDescent="0.35"/>
    <row r="55534" customFormat="1" x14ac:dyDescent="0.35"/>
    <row r="55535" customFormat="1" x14ac:dyDescent="0.35"/>
    <row r="55536" customFormat="1" x14ac:dyDescent="0.35"/>
    <row r="55537" customFormat="1" x14ac:dyDescent="0.35"/>
    <row r="55538" customFormat="1" x14ac:dyDescent="0.35"/>
    <row r="55539" customFormat="1" x14ac:dyDescent="0.35"/>
    <row r="55540" customFormat="1" x14ac:dyDescent="0.35"/>
    <row r="55541" customFormat="1" x14ac:dyDescent="0.35"/>
    <row r="55542" customFormat="1" x14ac:dyDescent="0.35"/>
    <row r="55543" customFormat="1" x14ac:dyDescent="0.35"/>
    <row r="55544" customFormat="1" x14ac:dyDescent="0.35"/>
    <row r="55545" customFormat="1" x14ac:dyDescent="0.35"/>
    <row r="55546" customFormat="1" x14ac:dyDescent="0.35"/>
    <row r="55547" customFormat="1" x14ac:dyDescent="0.35"/>
    <row r="55548" customFormat="1" x14ac:dyDescent="0.35"/>
    <row r="55549" customFormat="1" x14ac:dyDescent="0.35"/>
    <row r="55550" customFormat="1" x14ac:dyDescent="0.35"/>
    <row r="55551" customFormat="1" x14ac:dyDescent="0.35"/>
    <row r="55552" customFormat="1" x14ac:dyDescent="0.35"/>
    <row r="55553" customFormat="1" x14ac:dyDescent="0.35"/>
    <row r="55554" customFormat="1" x14ac:dyDescent="0.35"/>
    <row r="55555" customFormat="1" x14ac:dyDescent="0.35"/>
    <row r="55556" customFormat="1" x14ac:dyDescent="0.35"/>
    <row r="55557" customFormat="1" x14ac:dyDescent="0.35"/>
    <row r="55558" customFormat="1" x14ac:dyDescent="0.35"/>
    <row r="55559" customFormat="1" x14ac:dyDescent="0.35"/>
    <row r="55560" customFormat="1" x14ac:dyDescent="0.35"/>
    <row r="55561" customFormat="1" x14ac:dyDescent="0.35"/>
    <row r="55562" customFormat="1" x14ac:dyDescent="0.35"/>
    <row r="55563" customFormat="1" x14ac:dyDescent="0.35"/>
    <row r="55564" customFormat="1" x14ac:dyDescent="0.35"/>
    <row r="55565" customFormat="1" x14ac:dyDescent="0.35"/>
    <row r="55566" customFormat="1" x14ac:dyDescent="0.35"/>
    <row r="55567" customFormat="1" x14ac:dyDescent="0.35"/>
    <row r="55568" customFormat="1" x14ac:dyDescent="0.35"/>
    <row r="55569" customFormat="1" x14ac:dyDescent="0.35"/>
    <row r="55570" customFormat="1" x14ac:dyDescent="0.35"/>
    <row r="55571" customFormat="1" x14ac:dyDescent="0.35"/>
    <row r="55572" customFormat="1" x14ac:dyDescent="0.35"/>
    <row r="55573" customFormat="1" x14ac:dyDescent="0.35"/>
    <row r="55574" customFormat="1" x14ac:dyDescent="0.35"/>
    <row r="55575" customFormat="1" x14ac:dyDescent="0.35"/>
    <row r="55576" customFormat="1" x14ac:dyDescent="0.35"/>
    <row r="55577" customFormat="1" x14ac:dyDescent="0.35"/>
    <row r="55578" customFormat="1" x14ac:dyDescent="0.35"/>
    <row r="55579" customFormat="1" x14ac:dyDescent="0.35"/>
    <row r="55580" customFormat="1" x14ac:dyDescent="0.35"/>
    <row r="55581" customFormat="1" x14ac:dyDescent="0.35"/>
    <row r="55582" customFormat="1" x14ac:dyDescent="0.35"/>
    <row r="55583" customFormat="1" x14ac:dyDescent="0.35"/>
    <row r="55584" customFormat="1" x14ac:dyDescent="0.35"/>
    <row r="55585" customFormat="1" x14ac:dyDescent="0.35"/>
    <row r="55586" customFormat="1" x14ac:dyDescent="0.35"/>
    <row r="55587" customFormat="1" x14ac:dyDescent="0.35"/>
    <row r="55588" customFormat="1" x14ac:dyDescent="0.35"/>
    <row r="55589" customFormat="1" x14ac:dyDescent="0.35"/>
    <row r="55590" customFormat="1" x14ac:dyDescent="0.35"/>
    <row r="55591" customFormat="1" x14ac:dyDescent="0.35"/>
    <row r="55592" customFormat="1" x14ac:dyDescent="0.35"/>
    <row r="55593" customFormat="1" x14ac:dyDescent="0.35"/>
    <row r="55594" customFormat="1" x14ac:dyDescent="0.35"/>
    <row r="55595" customFormat="1" x14ac:dyDescent="0.35"/>
    <row r="55596" customFormat="1" x14ac:dyDescent="0.35"/>
    <row r="55597" customFormat="1" x14ac:dyDescent="0.35"/>
    <row r="55598" customFormat="1" x14ac:dyDescent="0.35"/>
    <row r="55599" customFormat="1" x14ac:dyDescent="0.35"/>
    <row r="55600" customFormat="1" x14ac:dyDescent="0.35"/>
    <row r="55601" customFormat="1" x14ac:dyDescent="0.35"/>
    <row r="55602" customFormat="1" x14ac:dyDescent="0.35"/>
    <row r="55603" customFormat="1" x14ac:dyDescent="0.35"/>
    <row r="55604" customFormat="1" x14ac:dyDescent="0.35"/>
    <row r="55605" customFormat="1" x14ac:dyDescent="0.35"/>
    <row r="55606" customFormat="1" x14ac:dyDescent="0.35"/>
    <row r="55607" customFormat="1" x14ac:dyDescent="0.35"/>
    <row r="55608" customFormat="1" x14ac:dyDescent="0.35"/>
    <row r="55609" customFormat="1" x14ac:dyDescent="0.35"/>
    <row r="55610" customFormat="1" x14ac:dyDescent="0.35"/>
    <row r="55611" customFormat="1" x14ac:dyDescent="0.35"/>
    <row r="55612" customFormat="1" x14ac:dyDescent="0.35"/>
    <row r="55613" customFormat="1" x14ac:dyDescent="0.35"/>
    <row r="55614" customFormat="1" x14ac:dyDescent="0.35"/>
    <row r="55615" customFormat="1" x14ac:dyDescent="0.35"/>
    <row r="55616" customFormat="1" x14ac:dyDescent="0.35"/>
    <row r="55617" customFormat="1" x14ac:dyDescent="0.35"/>
    <row r="55618" customFormat="1" x14ac:dyDescent="0.35"/>
    <row r="55619" customFormat="1" x14ac:dyDescent="0.35"/>
    <row r="55620" customFormat="1" x14ac:dyDescent="0.35"/>
    <row r="55621" customFormat="1" x14ac:dyDescent="0.35"/>
    <row r="55622" customFormat="1" x14ac:dyDescent="0.35"/>
    <row r="55623" customFormat="1" x14ac:dyDescent="0.35"/>
    <row r="55624" customFormat="1" x14ac:dyDescent="0.35"/>
    <row r="55625" customFormat="1" x14ac:dyDescent="0.35"/>
    <row r="55626" customFormat="1" x14ac:dyDescent="0.35"/>
    <row r="55627" customFormat="1" x14ac:dyDescent="0.35"/>
    <row r="55628" customFormat="1" x14ac:dyDescent="0.35"/>
    <row r="55629" customFormat="1" x14ac:dyDescent="0.35"/>
    <row r="55630" customFormat="1" x14ac:dyDescent="0.35"/>
    <row r="55631" customFormat="1" x14ac:dyDescent="0.35"/>
    <row r="55632" customFormat="1" x14ac:dyDescent="0.35"/>
    <row r="55633" customFormat="1" x14ac:dyDescent="0.35"/>
    <row r="55634" customFormat="1" x14ac:dyDescent="0.35"/>
    <row r="55635" customFormat="1" x14ac:dyDescent="0.35"/>
    <row r="55636" customFormat="1" x14ac:dyDescent="0.35"/>
    <row r="55637" customFormat="1" x14ac:dyDescent="0.35"/>
    <row r="55638" customFormat="1" x14ac:dyDescent="0.35"/>
    <row r="55639" customFormat="1" x14ac:dyDescent="0.35"/>
    <row r="55640" customFormat="1" x14ac:dyDescent="0.35"/>
    <row r="55641" customFormat="1" x14ac:dyDescent="0.35"/>
    <row r="55642" customFormat="1" x14ac:dyDescent="0.35"/>
    <row r="55643" customFormat="1" x14ac:dyDescent="0.35"/>
    <row r="55644" customFormat="1" x14ac:dyDescent="0.35"/>
    <row r="55645" customFormat="1" x14ac:dyDescent="0.35"/>
    <row r="55646" customFormat="1" x14ac:dyDescent="0.35"/>
    <row r="55647" customFormat="1" x14ac:dyDescent="0.35"/>
    <row r="55648" customFormat="1" x14ac:dyDescent="0.35"/>
    <row r="55649" customFormat="1" x14ac:dyDescent="0.35"/>
    <row r="55650" customFormat="1" x14ac:dyDescent="0.35"/>
    <row r="55651" customFormat="1" x14ac:dyDescent="0.35"/>
    <row r="55652" customFormat="1" x14ac:dyDescent="0.35"/>
    <row r="55653" customFormat="1" x14ac:dyDescent="0.35"/>
    <row r="55654" customFormat="1" x14ac:dyDescent="0.35"/>
    <row r="55655" customFormat="1" x14ac:dyDescent="0.35"/>
    <row r="55656" customFormat="1" x14ac:dyDescent="0.35"/>
    <row r="55657" customFormat="1" x14ac:dyDescent="0.35"/>
    <row r="55658" customFormat="1" x14ac:dyDescent="0.35"/>
    <row r="55659" customFormat="1" x14ac:dyDescent="0.35"/>
    <row r="55660" customFormat="1" x14ac:dyDescent="0.35"/>
    <row r="55661" customFormat="1" x14ac:dyDescent="0.35"/>
    <row r="55662" customFormat="1" x14ac:dyDescent="0.35"/>
    <row r="55663" customFormat="1" x14ac:dyDescent="0.35"/>
    <row r="55664" customFormat="1" x14ac:dyDescent="0.35"/>
    <row r="55665" customFormat="1" x14ac:dyDescent="0.35"/>
    <row r="55666" customFormat="1" x14ac:dyDescent="0.35"/>
    <row r="55667" customFormat="1" x14ac:dyDescent="0.35"/>
    <row r="55668" customFormat="1" x14ac:dyDescent="0.35"/>
    <row r="55669" customFormat="1" x14ac:dyDescent="0.35"/>
    <row r="55670" customFormat="1" x14ac:dyDescent="0.35"/>
    <row r="55671" customFormat="1" x14ac:dyDescent="0.35"/>
    <row r="55672" customFormat="1" x14ac:dyDescent="0.35"/>
    <row r="55673" customFormat="1" x14ac:dyDescent="0.35"/>
    <row r="55674" customFormat="1" x14ac:dyDescent="0.35"/>
    <row r="55675" customFormat="1" x14ac:dyDescent="0.35"/>
    <row r="55676" customFormat="1" x14ac:dyDescent="0.35"/>
    <row r="55677" customFormat="1" x14ac:dyDescent="0.35"/>
    <row r="55678" customFormat="1" x14ac:dyDescent="0.35"/>
    <row r="55679" customFormat="1" x14ac:dyDescent="0.35"/>
    <row r="55680" customFormat="1" x14ac:dyDescent="0.35"/>
    <row r="55681" customFormat="1" x14ac:dyDescent="0.35"/>
    <row r="55682" customFormat="1" x14ac:dyDescent="0.35"/>
    <row r="55683" customFormat="1" x14ac:dyDescent="0.35"/>
    <row r="55684" customFormat="1" x14ac:dyDescent="0.35"/>
    <row r="55685" customFormat="1" x14ac:dyDescent="0.35"/>
    <row r="55686" customFormat="1" x14ac:dyDescent="0.35"/>
    <row r="55687" customFormat="1" x14ac:dyDescent="0.35"/>
    <row r="55688" customFormat="1" x14ac:dyDescent="0.35"/>
    <row r="55689" customFormat="1" x14ac:dyDescent="0.35"/>
    <row r="55690" customFormat="1" x14ac:dyDescent="0.35"/>
    <row r="55691" customFormat="1" x14ac:dyDescent="0.35"/>
    <row r="55692" customFormat="1" x14ac:dyDescent="0.35"/>
    <row r="55693" customFormat="1" x14ac:dyDescent="0.35"/>
    <row r="55694" customFormat="1" x14ac:dyDescent="0.35"/>
    <row r="55695" customFormat="1" x14ac:dyDescent="0.35"/>
    <row r="55696" customFormat="1" x14ac:dyDescent="0.35"/>
    <row r="55697" customFormat="1" x14ac:dyDescent="0.35"/>
    <row r="55698" customFormat="1" x14ac:dyDescent="0.35"/>
    <row r="55699" customFormat="1" x14ac:dyDescent="0.35"/>
    <row r="55700" customFormat="1" x14ac:dyDescent="0.35"/>
    <row r="55701" customFormat="1" x14ac:dyDescent="0.35"/>
    <row r="55702" customFormat="1" x14ac:dyDescent="0.35"/>
    <row r="55703" customFormat="1" x14ac:dyDescent="0.35"/>
    <row r="55704" customFormat="1" x14ac:dyDescent="0.35"/>
    <row r="55705" customFormat="1" x14ac:dyDescent="0.35"/>
    <row r="55706" customFormat="1" x14ac:dyDescent="0.35"/>
    <row r="55707" customFormat="1" x14ac:dyDescent="0.35"/>
    <row r="55708" customFormat="1" x14ac:dyDescent="0.35"/>
    <row r="55709" customFormat="1" x14ac:dyDescent="0.35"/>
    <row r="55710" customFormat="1" x14ac:dyDescent="0.35"/>
    <row r="55711" customFormat="1" x14ac:dyDescent="0.35"/>
    <row r="55712" customFormat="1" x14ac:dyDescent="0.35"/>
    <row r="55713" customFormat="1" x14ac:dyDescent="0.35"/>
    <row r="55714" customFormat="1" x14ac:dyDescent="0.35"/>
    <row r="55715" customFormat="1" x14ac:dyDescent="0.35"/>
    <row r="55716" customFormat="1" x14ac:dyDescent="0.35"/>
    <row r="55717" customFormat="1" x14ac:dyDescent="0.35"/>
    <row r="55718" customFormat="1" x14ac:dyDescent="0.35"/>
    <row r="55719" customFormat="1" x14ac:dyDescent="0.35"/>
    <row r="55720" customFormat="1" x14ac:dyDescent="0.35"/>
    <row r="55721" customFormat="1" x14ac:dyDescent="0.35"/>
    <row r="55722" customFormat="1" x14ac:dyDescent="0.35"/>
    <row r="55723" customFormat="1" x14ac:dyDescent="0.35"/>
    <row r="55724" customFormat="1" x14ac:dyDescent="0.35"/>
    <row r="55725" customFormat="1" x14ac:dyDescent="0.35"/>
    <row r="55726" customFormat="1" x14ac:dyDescent="0.35"/>
    <row r="55727" customFormat="1" x14ac:dyDescent="0.35"/>
    <row r="55728" customFormat="1" x14ac:dyDescent="0.35"/>
    <row r="55729" customFormat="1" x14ac:dyDescent="0.35"/>
    <row r="55730" customFormat="1" x14ac:dyDescent="0.35"/>
    <row r="55731" customFormat="1" x14ac:dyDescent="0.35"/>
    <row r="55732" customFormat="1" x14ac:dyDescent="0.35"/>
    <row r="55733" customFormat="1" x14ac:dyDescent="0.35"/>
    <row r="55734" customFormat="1" x14ac:dyDescent="0.35"/>
    <row r="55735" customFormat="1" x14ac:dyDescent="0.35"/>
    <row r="55736" customFormat="1" x14ac:dyDescent="0.35"/>
    <row r="55737" customFormat="1" x14ac:dyDescent="0.35"/>
    <row r="55738" customFormat="1" x14ac:dyDescent="0.35"/>
    <row r="55739" customFormat="1" x14ac:dyDescent="0.35"/>
    <row r="55740" customFormat="1" x14ac:dyDescent="0.35"/>
    <row r="55741" customFormat="1" x14ac:dyDescent="0.35"/>
    <row r="55742" customFormat="1" x14ac:dyDescent="0.35"/>
    <row r="55743" customFormat="1" x14ac:dyDescent="0.35"/>
    <row r="55744" customFormat="1" x14ac:dyDescent="0.35"/>
    <row r="55745" customFormat="1" x14ac:dyDescent="0.35"/>
    <row r="55746" customFormat="1" x14ac:dyDescent="0.35"/>
    <row r="55747" customFormat="1" x14ac:dyDescent="0.35"/>
    <row r="55748" customFormat="1" x14ac:dyDescent="0.35"/>
    <row r="55749" customFormat="1" x14ac:dyDescent="0.35"/>
    <row r="55750" customFormat="1" x14ac:dyDescent="0.35"/>
    <row r="55751" customFormat="1" x14ac:dyDescent="0.35"/>
    <row r="55752" customFormat="1" x14ac:dyDescent="0.35"/>
    <row r="55753" customFormat="1" x14ac:dyDescent="0.35"/>
    <row r="55754" customFormat="1" x14ac:dyDescent="0.35"/>
    <row r="55755" customFormat="1" x14ac:dyDescent="0.35"/>
    <row r="55756" customFormat="1" x14ac:dyDescent="0.35"/>
    <row r="55757" customFormat="1" x14ac:dyDescent="0.35"/>
    <row r="55758" customFormat="1" x14ac:dyDescent="0.35"/>
    <row r="55759" customFormat="1" x14ac:dyDescent="0.35"/>
    <row r="55760" customFormat="1" x14ac:dyDescent="0.35"/>
    <row r="55761" customFormat="1" x14ac:dyDescent="0.35"/>
    <row r="55762" customFormat="1" x14ac:dyDescent="0.35"/>
    <row r="55763" customFormat="1" x14ac:dyDescent="0.35"/>
    <row r="55764" customFormat="1" x14ac:dyDescent="0.35"/>
    <row r="55765" customFormat="1" x14ac:dyDescent="0.35"/>
    <row r="55766" customFormat="1" x14ac:dyDescent="0.35"/>
    <row r="55767" customFormat="1" x14ac:dyDescent="0.35"/>
    <row r="55768" customFormat="1" x14ac:dyDescent="0.35"/>
    <row r="55769" customFormat="1" x14ac:dyDescent="0.35"/>
    <row r="55770" customFormat="1" x14ac:dyDescent="0.35"/>
    <row r="55771" customFormat="1" x14ac:dyDescent="0.35"/>
    <row r="55772" customFormat="1" x14ac:dyDescent="0.35"/>
    <row r="55773" customFormat="1" x14ac:dyDescent="0.35"/>
    <row r="55774" customFormat="1" x14ac:dyDescent="0.35"/>
    <row r="55775" customFormat="1" x14ac:dyDescent="0.35"/>
    <row r="55776" customFormat="1" x14ac:dyDescent="0.35"/>
    <row r="55777" customFormat="1" x14ac:dyDescent="0.35"/>
    <row r="55778" customFormat="1" x14ac:dyDescent="0.35"/>
    <row r="55779" customFormat="1" x14ac:dyDescent="0.35"/>
    <row r="55780" customFormat="1" x14ac:dyDescent="0.35"/>
    <row r="55781" customFormat="1" x14ac:dyDescent="0.35"/>
    <row r="55782" customFormat="1" x14ac:dyDescent="0.35"/>
    <row r="55783" customFormat="1" x14ac:dyDescent="0.35"/>
    <row r="55784" customFormat="1" x14ac:dyDescent="0.35"/>
    <row r="55785" customFormat="1" x14ac:dyDescent="0.35"/>
    <row r="55786" customFormat="1" x14ac:dyDescent="0.35"/>
    <row r="55787" customFormat="1" x14ac:dyDescent="0.35"/>
    <row r="55788" customFormat="1" x14ac:dyDescent="0.35"/>
    <row r="55789" customFormat="1" x14ac:dyDescent="0.35"/>
    <row r="55790" customFormat="1" x14ac:dyDescent="0.35"/>
    <row r="55791" customFormat="1" x14ac:dyDescent="0.35"/>
    <row r="55792" customFormat="1" x14ac:dyDescent="0.35"/>
    <row r="55793" customFormat="1" x14ac:dyDescent="0.35"/>
    <row r="55794" customFormat="1" x14ac:dyDescent="0.35"/>
    <row r="55795" customFormat="1" x14ac:dyDescent="0.35"/>
    <row r="55796" customFormat="1" x14ac:dyDescent="0.35"/>
    <row r="55797" customFormat="1" x14ac:dyDescent="0.35"/>
    <row r="55798" customFormat="1" x14ac:dyDescent="0.35"/>
    <row r="55799" customFormat="1" x14ac:dyDescent="0.35"/>
    <row r="55800" customFormat="1" x14ac:dyDescent="0.35"/>
    <row r="55801" customFormat="1" x14ac:dyDescent="0.35"/>
    <row r="55802" customFormat="1" x14ac:dyDescent="0.35"/>
    <row r="55803" customFormat="1" x14ac:dyDescent="0.35"/>
    <row r="55804" customFormat="1" x14ac:dyDescent="0.35"/>
    <row r="55805" customFormat="1" x14ac:dyDescent="0.35"/>
    <row r="55806" customFormat="1" x14ac:dyDescent="0.35"/>
    <row r="55807" customFormat="1" x14ac:dyDescent="0.35"/>
    <row r="55808" customFormat="1" x14ac:dyDescent="0.35"/>
    <row r="55809" customFormat="1" x14ac:dyDescent="0.35"/>
    <row r="55810" customFormat="1" x14ac:dyDescent="0.35"/>
    <row r="55811" customFormat="1" x14ac:dyDescent="0.35"/>
    <row r="55812" customFormat="1" x14ac:dyDescent="0.35"/>
    <row r="55813" customFormat="1" x14ac:dyDescent="0.35"/>
    <row r="55814" customFormat="1" x14ac:dyDescent="0.35"/>
    <row r="55815" customFormat="1" x14ac:dyDescent="0.35"/>
    <row r="55816" customFormat="1" x14ac:dyDescent="0.35"/>
    <row r="55817" customFormat="1" x14ac:dyDescent="0.35"/>
    <row r="55818" customFormat="1" x14ac:dyDescent="0.35"/>
    <row r="55819" customFormat="1" x14ac:dyDescent="0.35"/>
    <row r="55820" customFormat="1" x14ac:dyDescent="0.35"/>
    <row r="55821" customFormat="1" x14ac:dyDescent="0.35"/>
    <row r="55822" customFormat="1" x14ac:dyDescent="0.35"/>
    <row r="55823" customFormat="1" x14ac:dyDescent="0.35"/>
    <row r="55824" customFormat="1" x14ac:dyDescent="0.35"/>
    <row r="55825" customFormat="1" x14ac:dyDescent="0.35"/>
    <row r="55826" customFormat="1" x14ac:dyDescent="0.35"/>
    <row r="55827" customFormat="1" x14ac:dyDescent="0.35"/>
    <row r="55828" customFormat="1" x14ac:dyDescent="0.35"/>
    <row r="55829" customFormat="1" x14ac:dyDescent="0.35"/>
    <row r="55830" customFormat="1" x14ac:dyDescent="0.35"/>
    <row r="55831" customFormat="1" x14ac:dyDescent="0.35"/>
    <row r="55832" customFormat="1" x14ac:dyDescent="0.35"/>
    <row r="55833" customFormat="1" x14ac:dyDescent="0.35"/>
    <row r="55834" customFormat="1" x14ac:dyDescent="0.35"/>
    <row r="55835" customFormat="1" x14ac:dyDescent="0.35"/>
    <row r="55836" customFormat="1" x14ac:dyDescent="0.35"/>
    <row r="55837" customFormat="1" x14ac:dyDescent="0.35"/>
    <row r="55838" customFormat="1" x14ac:dyDescent="0.35"/>
    <row r="55839" customFormat="1" x14ac:dyDescent="0.35"/>
    <row r="55840" customFormat="1" x14ac:dyDescent="0.35"/>
    <row r="55841" customFormat="1" x14ac:dyDescent="0.35"/>
    <row r="55842" customFormat="1" x14ac:dyDescent="0.35"/>
    <row r="55843" customFormat="1" x14ac:dyDescent="0.35"/>
    <row r="55844" customFormat="1" x14ac:dyDescent="0.35"/>
    <row r="55845" customFormat="1" x14ac:dyDescent="0.35"/>
    <row r="55846" customFormat="1" x14ac:dyDescent="0.35"/>
    <row r="55847" customFormat="1" x14ac:dyDescent="0.35"/>
    <row r="55848" customFormat="1" x14ac:dyDescent="0.35"/>
    <row r="55849" customFormat="1" x14ac:dyDescent="0.35"/>
    <row r="55850" customFormat="1" x14ac:dyDescent="0.35"/>
    <row r="55851" customFormat="1" x14ac:dyDescent="0.35"/>
    <row r="55852" customFormat="1" x14ac:dyDescent="0.35"/>
    <row r="55853" customFormat="1" x14ac:dyDescent="0.35"/>
    <row r="55854" customFormat="1" x14ac:dyDescent="0.35"/>
    <row r="55855" customFormat="1" x14ac:dyDescent="0.35"/>
    <row r="55856" customFormat="1" x14ac:dyDescent="0.35"/>
    <row r="55857" customFormat="1" x14ac:dyDescent="0.35"/>
    <row r="55858" customFormat="1" x14ac:dyDescent="0.35"/>
    <row r="55859" customFormat="1" x14ac:dyDescent="0.35"/>
    <row r="55860" customFormat="1" x14ac:dyDescent="0.35"/>
    <row r="55861" customFormat="1" x14ac:dyDescent="0.35"/>
    <row r="55862" customFormat="1" x14ac:dyDescent="0.35"/>
    <row r="55863" customFormat="1" x14ac:dyDescent="0.35"/>
    <row r="55864" customFormat="1" x14ac:dyDescent="0.35"/>
    <row r="55865" customFormat="1" x14ac:dyDescent="0.35"/>
    <row r="55866" customFormat="1" x14ac:dyDescent="0.35"/>
    <row r="55867" customFormat="1" x14ac:dyDescent="0.35"/>
    <row r="55868" customFormat="1" x14ac:dyDescent="0.35"/>
    <row r="55869" customFormat="1" x14ac:dyDescent="0.35"/>
    <row r="55870" customFormat="1" x14ac:dyDescent="0.35"/>
    <row r="55871" customFormat="1" x14ac:dyDescent="0.35"/>
    <row r="55872" customFormat="1" x14ac:dyDescent="0.35"/>
    <row r="55873" customFormat="1" x14ac:dyDescent="0.35"/>
    <row r="55874" customFormat="1" x14ac:dyDescent="0.35"/>
    <row r="55875" customFormat="1" x14ac:dyDescent="0.35"/>
    <row r="55876" customFormat="1" x14ac:dyDescent="0.35"/>
    <row r="55877" customFormat="1" x14ac:dyDescent="0.35"/>
    <row r="55878" customFormat="1" x14ac:dyDescent="0.35"/>
    <row r="55879" customFormat="1" x14ac:dyDescent="0.35"/>
    <row r="55880" customFormat="1" x14ac:dyDescent="0.35"/>
    <row r="55881" customFormat="1" x14ac:dyDescent="0.35"/>
    <row r="55882" customFormat="1" x14ac:dyDescent="0.35"/>
    <row r="55883" customFormat="1" x14ac:dyDescent="0.35"/>
    <row r="55884" customFormat="1" x14ac:dyDescent="0.35"/>
    <row r="55885" customFormat="1" x14ac:dyDescent="0.35"/>
    <row r="55886" customFormat="1" x14ac:dyDescent="0.35"/>
    <row r="55887" customFormat="1" x14ac:dyDescent="0.35"/>
    <row r="55888" customFormat="1" x14ac:dyDescent="0.35"/>
    <row r="55889" customFormat="1" x14ac:dyDescent="0.35"/>
    <row r="55890" customFormat="1" x14ac:dyDescent="0.35"/>
    <row r="55891" customFormat="1" x14ac:dyDescent="0.35"/>
    <row r="55892" customFormat="1" x14ac:dyDescent="0.35"/>
    <row r="55893" customFormat="1" x14ac:dyDescent="0.35"/>
    <row r="55894" customFormat="1" x14ac:dyDescent="0.35"/>
    <row r="55895" customFormat="1" x14ac:dyDescent="0.35"/>
    <row r="55896" customFormat="1" x14ac:dyDescent="0.35"/>
    <row r="55897" customFormat="1" x14ac:dyDescent="0.35"/>
    <row r="55898" customFormat="1" x14ac:dyDescent="0.35"/>
    <row r="55899" customFormat="1" x14ac:dyDescent="0.35"/>
    <row r="55900" customFormat="1" x14ac:dyDescent="0.35"/>
    <row r="55901" customFormat="1" x14ac:dyDescent="0.35"/>
    <row r="55902" customFormat="1" x14ac:dyDescent="0.35"/>
    <row r="55903" customFormat="1" x14ac:dyDescent="0.35"/>
    <row r="55904" customFormat="1" x14ac:dyDescent="0.35"/>
    <row r="55905" customFormat="1" x14ac:dyDescent="0.35"/>
    <row r="55906" customFormat="1" x14ac:dyDescent="0.35"/>
    <row r="55907" customFormat="1" x14ac:dyDescent="0.35"/>
    <row r="55908" customFormat="1" x14ac:dyDescent="0.35"/>
    <row r="55909" customFormat="1" x14ac:dyDescent="0.35"/>
    <row r="55910" customFormat="1" x14ac:dyDescent="0.35"/>
    <row r="55911" customFormat="1" x14ac:dyDescent="0.35"/>
    <row r="55912" customFormat="1" x14ac:dyDescent="0.35"/>
    <row r="55913" customFormat="1" x14ac:dyDescent="0.35"/>
    <row r="55914" customFormat="1" x14ac:dyDescent="0.35"/>
    <row r="55915" customFormat="1" x14ac:dyDescent="0.35"/>
    <row r="55916" customFormat="1" x14ac:dyDescent="0.35"/>
    <row r="55917" customFormat="1" x14ac:dyDescent="0.35"/>
    <row r="55918" customFormat="1" x14ac:dyDescent="0.35"/>
    <row r="55919" customFormat="1" x14ac:dyDescent="0.35"/>
    <row r="55920" customFormat="1" x14ac:dyDescent="0.35"/>
    <row r="55921" customFormat="1" x14ac:dyDescent="0.35"/>
    <row r="55922" customFormat="1" x14ac:dyDescent="0.35"/>
    <row r="55923" customFormat="1" x14ac:dyDescent="0.35"/>
    <row r="55924" customFormat="1" x14ac:dyDescent="0.35"/>
    <row r="55925" customFormat="1" x14ac:dyDescent="0.35"/>
    <row r="55926" customFormat="1" x14ac:dyDescent="0.35"/>
    <row r="55927" customFormat="1" x14ac:dyDescent="0.35"/>
    <row r="55928" customFormat="1" x14ac:dyDescent="0.35"/>
    <row r="55929" customFormat="1" x14ac:dyDescent="0.35"/>
    <row r="55930" customFormat="1" x14ac:dyDescent="0.35"/>
    <row r="55931" customFormat="1" x14ac:dyDescent="0.35"/>
    <row r="55932" customFormat="1" x14ac:dyDescent="0.35"/>
    <row r="55933" customFormat="1" x14ac:dyDescent="0.35"/>
    <row r="55934" customFormat="1" x14ac:dyDescent="0.35"/>
    <row r="55935" customFormat="1" x14ac:dyDescent="0.35"/>
    <row r="55936" customFormat="1" x14ac:dyDescent="0.35"/>
    <row r="55937" customFormat="1" x14ac:dyDescent="0.35"/>
    <row r="55938" customFormat="1" x14ac:dyDescent="0.35"/>
    <row r="55939" customFormat="1" x14ac:dyDescent="0.35"/>
    <row r="55940" customFormat="1" x14ac:dyDescent="0.35"/>
    <row r="55941" customFormat="1" x14ac:dyDescent="0.35"/>
    <row r="55942" customFormat="1" x14ac:dyDescent="0.35"/>
    <row r="55943" customFormat="1" x14ac:dyDescent="0.35"/>
    <row r="55944" customFormat="1" x14ac:dyDescent="0.35"/>
    <row r="55945" customFormat="1" x14ac:dyDescent="0.35"/>
    <row r="55946" customFormat="1" x14ac:dyDescent="0.35"/>
    <row r="55947" customFormat="1" x14ac:dyDescent="0.35"/>
    <row r="55948" customFormat="1" x14ac:dyDescent="0.35"/>
    <row r="55949" customFormat="1" x14ac:dyDescent="0.35"/>
    <row r="55950" customFormat="1" x14ac:dyDescent="0.35"/>
    <row r="55951" customFormat="1" x14ac:dyDescent="0.35"/>
    <row r="55952" customFormat="1" x14ac:dyDescent="0.35"/>
    <row r="55953" customFormat="1" x14ac:dyDescent="0.35"/>
    <row r="55954" customFormat="1" x14ac:dyDescent="0.35"/>
    <row r="55955" customFormat="1" x14ac:dyDescent="0.35"/>
    <row r="55956" customFormat="1" x14ac:dyDescent="0.35"/>
    <row r="55957" customFormat="1" x14ac:dyDescent="0.35"/>
    <row r="55958" customFormat="1" x14ac:dyDescent="0.35"/>
    <row r="55959" customFormat="1" x14ac:dyDescent="0.35"/>
    <row r="55960" customFormat="1" x14ac:dyDescent="0.35"/>
    <row r="55961" customFormat="1" x14ac:dyDescent="0.35"/>
    <row r="55962" customFormat="1" x14ac:dyDescent="0.35"/>
    <row r="55963" customFormat="1" x14ac:dyDescent="0.35"/>
    <row r="55964" customFormat="1" x14ac:dyDescent="0.35"/>
    <row r="55965" customFormat="1" x14ac:dyDescent="0.35"/>
    <row r="55966" customFormat="1" x14ac:dyDescent="0.35"/>
    <row r="55967" customFormat="1" x14ac:dyDescent="0.35"/>
    <row r="55968" customFormat="1" x14ac:dyDescent="0.35"/>
    <row r="55969" customFormat="1" x14ac:dyDescent="0.35"/>
    <row r="55970" customFormat="1" x14ac:dyDescent="0.35"/>
    <row r="55971" customFormat="1" x14ac:dyDescent="0.35"/>
    <row r="55972" customFormat="1" x14ac:dyDescent="0.35"/>
    <row r="55973" customFormat="1" x14ac:dyDescent="0.35"/>
    <row r="55974" customFormat="1" x14ac:dyDescent="0.35"/>
    <row r="55975" customFormat="1" x14ac:dyDescent="0.35"/>
    <row r="55976" customFormat="1" x14ac:dyDescent="0.35"/>
    <row r="55977" customFormat="1" x14ac:dyDescent="0.35"/>
    <row r="55978" customFormat="1" x14ac:dyDescent="0.35"/>
    <row r="55979" customFormat="1" x14ac:dyDescent="0.35"/>
    <row r="55980" customFormat="1" x14ac:dyDescent="0.35"/>
    <row r="55981" customFormat="1" x14ac:dyDescent="0.35"/>
    <row r="55982" customFormat="1" x14ac:dyDescent="0.35"/>
    <row r="55983" customFormat="1" x14ac:dyDescent="0.35"/>
    <row r="55984" customFormat="1" x14ac:dyDescent="0.35"/>
    <row r="55985" customFormat="1" x14ac:dyDescent="0.35"/>
    <row r="55986" customFormat="1" x14ac:dyDescent="0.35"/>
    <row r="55987" customFormat="1" x14ac:dyDescent="0.35"/>
    <row r="55988" customFormat="1" x14ac:dyDescent="0.35"/>
    <row r="55989" customFormat="1" x14ac:dyDescent="0.35"/>
    <row r="55990" customFormat="1" x14ac:dyDescent="0.35"/>
    <row r="55991" customFormat="1" x14ac:dyDescent="0.35"/>
    <row r="55992" customFormat="1" x14ac:dyDescent="0.35"/>
    <row r="55993" customFormat="1" x14ac:dyDescent="0.35"/>
    <row r="55994" customFormat="1" x14ac:dyDescent="0.35"/>
    <row r="55995" customFormat="1" x14ac:dyDescent="0.35"/>
    <row r="55996" customFormat="1" x14ac:dyDescent="0.35"/>
    <row r="55997" customFormat="1" x14ac:dyDescent="0.35"/>
    <row r="55998" customFormat="1" x14ac:dyDescent="0.35"/>
    <row r="55999" customFormat="1" x14ac:dyDescent="0.35"/>
    <row r="56000" customFormat="1" x14ac:dyDescent="0.35"/>
    <row r="56001" customFormat="1" x14ac:dyDescent="0.35"/>
    <row r="56002" customFormat="1" x14ac:dyDescent="0.35"/>
    <row r="56003" customFormat="1" x14ac:dyDescent="0.35"/>
    <row r="56004" customFormat="1" x14ac:dyDescent="0.35"/>
    <row r="56005" customFormat="1" x14ac:dyDescent="0.35"/>
    <row r="56006" customFormat="1" x14ac:dyDescent="0.35"/>
    <row r="56007" customFormat="1" x14ac:dyDescent="0.35"/>
    <row r="56008" customFormat="1" x14ac:dyDescent="0.35"/>
    <row r="56009" customFormat="1" x14ac:dyDescent="0.35"/>
    <row r="56010" customFormat="1" x14ac:dyDescent="0.35"/>
    <row r="56011" customFormat="1" x14ac:dyDescent="0.35"/>
    <row r="56012" customFormat="1" x14ac:dyDescent="0.35"/>
    <row r="56013" customFormat="1" x14ac:dyDescent="0.35"/>
    <row r="56014" customFormat="1" x14ac:dyDescent="0.35"/>
    <row r="56015" customFormat="1" x14ac:dyDescent="0.35"/>
    <row r="56016" customFormat="1" x14ac:dyDescent="0.35"/>
    <row r="56017" customFormat="1" x14ac:dyDescent="0.35"/>
    <row r="56018" customFormat="1" x14ac:dyDescent="0.35"/>
    <row r="56019" customFormat="1" x14ac:dyDescent="0.35"/>
    <row r="56020" customFormat="1" x14ac:dyDescent="0.35"/>
    <row r="56021" customFormat="1" x14ac:dyDescent="0.35"/>
    <row r="56022" customFormat="1" x14ac:dyDescent="0.35"/>
    <row r="56023" customFormat="1" x14ac:dyDescent="0.35"/>
    <row r="56024" customFormat="1" x14ac:dyDescent="0.35"/>
    <row r="56025" customFormat="1" x14ac:dyDescent="0.35"/>
    <row r="56026" customFormat="1" x14ac:dyDescent="0.35"/>
    <row r="56027" customFormat="1" x14ac:dyDescent="0.35"/>
    <row r="56028" customFormat="1" x14ac:dyDescent="0.35"/>
    <row r="56029" customFormat="1" x14ac:dyDescent="0.35"/>
    <row r="56030" customFormat="1" x14ac:dyDescent="0.35"/>
    <row r="56031" customFormat="1" x14ac:dyDescent="0.35"/>
    <row r="56032" customFormat="1" x14ac:dyDescent="0.35"/>
    <row r="56033" customFormat="1" x14ac:dyDescent="0.35"/>
    <row r="56034" customFormat="1" x14ac:dyDescent="0.35"/>
    <row r="56035" customFormat="1" x14ac:dyDescent="0.35"/>
    <row r="56036" customFormat="1" x14ac:dyDescent="0.35"/>
    <row r="56037" customFormat="1" x14ac:dyDescent="0.35"/>
    <row r="56038" customFormat="1" x14ac:dyDescent="0.35"/>
    <row r="56039" customFormat="1" x14ac:dyDescent="0.35"/>
    <row r="56040" customFormat="1" x14ac:dyDescent="0.35"/>
    <row r="56041" customFormat="1" x14ac:dyDescent="0.35"/>
    <row r="56042" customFormat="1" x14ac:dyDescent="0.35"/>
    <row r="56043" customFormat="1" x14ac:dyDescent="0.35"/>
    <row r="56044" customFormat="1" x14ac:dyDescent="0.35"/>
    <row r="56045" customFormat="1" x14ac:dyDescent="0.35"/>
    <row r="56046" customFormat="1" x14ac:dyDescent="0.35"/>
    <row r="56047" customFormat="1" x14ac:dyDescent="0.35"/>
    <row r="56048" customFormat="1" x14ac:dyDescent="0.35"/>
    <row r="56049" customFormat="1" x14ac:dyDescent="0.35"/>
    <row r="56050" customFormat="1" x14ac:dyDescent="0.35"/>
    <row r="56051" customFormat="1" x14ac:dyDescent="0.35"/>
    <row r="56052" customFormat="1" x14ac:dyDescent="0.35"/>
    <row r="56053" customFormat="1" x14ac:dyDescent="0.35"/>
    <row r="56054" customFormat="1" x14ac:dyDescent="0.35"/>
    <row r="56055" customFormat="1" x14ac:dyDescent="0.35"/>
    <row r="56056" customFormat="1" x14ac:dyDescent="0.35"/>
    <row r="56057" customFormat="1" x14ac:dyDescent="0.35"/>
    <row r="56058" customFormat="1" x14ac:dyDescent="0.35"/>
    <row r="56059" customFormat="1" x14ac:dyDescent="0.35"/>
    <row r="56060" customFormat="1" x14ac:dyDescent="0.35"/>
    <row r="56061" customFormat="1" x14ac:dyDescent="0.35"/>
    <row r="56062" customFormat="1" x14ac:dyDescent="0.35"/>
    <row r="56063" customFormat="1" x14ac:dyDescent="0.35"/>
    <row r="56064" customFormat="1" x14ac:dyDescent="0.35"/>
    <row r="56065" customFormat="1" x14ac:dyDescent="0.35"/>
    <row r="56066" customFormat="1" x14ac:dyDescent="0.35"/>
    <row r="56067" customFormat="1" x14ac:dyDescent="0.35"/>
    <row r="56068" customFormat="1" x14ac:dyDescent="0.35"/>
    <row r="56069" customFormat="1" x14ac:dyDescent="0.35"/>
    <row r="56070" customFormat="1" x14ac:dyDescent="0.35"/>
    <row r="56071" customFormat="1" x14ac:dyDescent="0.35"/>
    <row r="56072" customFormat="1" x14ac:dyDescent="0.35"/>
    <row r="56073" customFormat="1" x14ac:dyDescent="0.35"/>
    <row r="56074" customFormat="1" x14ac:dyDescent="0.35"/>
    <row r="56075" customFormat="1" x14ac:dyDescent="0.35"/>
    <row r="56076" customFormat="1" x14ac:dyDescent="0.35"/>
    <row r="56077" customFormat="1" x14ac:dyDescent="0.35"/>
    <row r="56078" customFormat="1" x14ac:dyDescent="0.35"/>
    <row r="56079" customFormat="1" x14ac:dyDescent="0.35"/>
    <row r="56080" customFormat="1" x14ac:dyDescent="0.35"/>
    <row r="56081" customFormat="1" x14ac:dyDescent="0.35"/>
    <row r="56082" customFormat="1" x14ac:dyDescent="0.35"/>
    <row r="56083" customFormat="1" x14ac:dyDescent="0.35"/>
    <row r="56084" customFormat="1" x14ac:dyDescent="0.35"/>
    <row r="56085" customFormat="1" x14ac:dyDescent="0.35"/>
    <row r="56086" customFormat="1" x14ac:dyDescent="0.35"/>
    <row r="56087" customFormat="1" x14ac:dyDescent="0.35"/>
    <row r="56088" customFormat="1" x14ac:dyDescent="0.35"/>
    <row r="56089" customFormat="1" x14ac:dyDescent="0.35"/>
    <row r="56090" customFormat="1" x14ac:dyDescent="0.35"/>
    <row r="56091" customFormat="1" x14ac:dyDescent="0.35"/>
    <row r="56092" customFormat="1" x14ac:dyDescent="0.35"/>
    <row r="56093" customFormat="1" x14ac:dyDescent="0.35"/>
    <row r="56094" customFormat="1" x14ac:dyDescent="0.35"/>
    <row r="56095" customFormat="1" x14ac:dyDescent="0.35"/>
    <row r="56096" customFormat="1" x14ac:dyDescent="0.35"/>
    <row r="56097" customFormat="1" x14ac:dyDescent="0.35"/>
    <row r="56098" customFormat="1" x14ac:dyDescent="0.35"/>
    <row r="56099" customFormat="1" x14ac:dyDescent="0.35"/>
    <row r="56100" customFormat="1" x14ac:dyDescent="0.35"/>
    <row r="56101" customFormat="1" x14ac:dyDescent="0.35"/>
    <row r="56102" customFormat="1" x14ac:dyDescent="0.35"/>
    <row r="56103" customFormat="1" x14ac:dyDescent="0.35"/>
    <row r="56104" customFormat="1" x14ac:dyDescent="0.35"/>
    <row r="56105" customFormat="1" x14ac:dyDescent="0.35"/>
    <row r="56106" customFormat="1" x14ac:dyDescent="0.35"/>
    <row r="56107" customFormat="1" x14ac:dyDescent="0.35"/>
    <row r="56108" customFormat="1" x14ac:dyDescent="0.35"/>
    <row r="56109" customFormat="1" x14ac:dyDescent="0.35"/>
    <row r="56110" customFormat="1" x14ac:dyDescent="0.35"/>
    <row r="56111" customFormat="1" x14ac:dyDescent="0.35"/>
    <row r="56112" customFormat="1" x14ac:dyDescent="0.35"/>
    <row r="56113" customFormat="1" x14ac:dyDescent="0.35"/>
    <row r="56114" customFormat="1" x14ac:dyDescent="0.35"/>
    <row r="56115" customFormat="1" x14ac:dyDescent="0.35"/>
    <row r="56116" customFormat="1" x14ac:dyDescent="0.35"/>
    <row r="56117" customFormat="1" x14ac:dyDescent="0.35"/>
    <row r="56118" customFormat="1" x14ac:dyDescent="0.35"/>
    <row r="56119" customFormat="1" x14ac:dyDescent="0.35"/>
    <row r="56120" customFormat="1" x14ac:dyDescent="0.35"/>
    <row r="56121" customFormat="1" x14ac:dyDescent="0.35"/>
    <row r="56122" customFormat="1" x14ac:dyDescent="0.35"/>
    <row r="56123" customFormat="1" x14ac:dyDescent="0.35"/>
    <row r="56124" customFormat="1" x14ac:dyDescent="0.35"/>
    <row r="56125" customFormat="1" x14ac:dyDescent="0.35"/>
    <row r="56126" customFormat="1" x14ac:dyDescent="0.35"/>
    <row r="56127" customFormat="1" x14ac:dyDescent="0.35"/>
    <row r="56128" customFormat="1" x14ac:dyDescent="0.35"/>
    <row r="56129" customFormat="1" x14ac:dyDescent="0.35"/>
    <row r="56130" customFormat="1" x14ac:dyDescent="0.35"/>
    <row r="56131" customFormat="1" x14ac:dyDescent="0.35"/>
    <row r="56132" customFormat="1" x14ac:dyDescent="0.35"/>
    <row r="56133" customFormat="1" x14ac:dyDescent="0.35"/>
    <row r="56134" customFormat="1" x14ac:dyDescent="0.35"/>
    <row r="56135" customFormat="1" x14ac:dyDescent="0.35"/>
    <row r="56136" customFormat="1" x14ac:dyDescent="0.35"/>
    <row r="56137" customFormat="1" x14ac:dyDescent="0.35"/>
    <row r="56138" customFormat="1" x14ac:dyDescent="0.35"/>
    <row r="56139" customFormat="1" x14ac:dyDescent="0.35"/>
    <row r="56140" customFormat="1" x14ac:dyDescent="0.35"/>
    <row r="56141" customFormat="1" x14ac:dyDescent="0.35"/>
    <row r="56142" customFormat="1" x14ac:dyDescent="0.35"/>
    <row r="56143" customFormat="1" x14ac:dyDescent="0.35"/>
    <row r="56144" customFormat="1" x14ac:dyDescent="0.35"/>
    <row r="56145" customFormat="1" x14ac:dyDescent="0.35"/>
    <row r="56146" customFormat="1" x14ac:dyDescent="0.35"/>
    <row r="56147" customFormat="1" x14ac:dyDescent="0.35"/>
    <row r="56148" customFormat="1" x14ac:dyDescent="0.35"/>
    <row r="56149" customFormat="1" x14ac:dyDescent="0.35"/>
    <row r="56150" customFormat="1" x14ac:dyDescent="0.35"/>
    <row r="56151" customFormat="1" x14ac:dyDescent="0.35"/>
    <row r="56152" customFormat="1" x14ac:dyDescent="0.35"/>
    <row r="56153" customFormat="1" x14ac:dyDescent="0.35"/>
    <row r="56154" customFormat="1" x14ac:dyDescent="0.35"/>
    <row r="56155" customFormat="1" x14ac:dyDescent="0.35"/>
    <row r="56156" customFormat="1" x14ac:dyDescent="0.35"/>
    <row r="56157" customFormat="1" x14ac:dyDescent="0.35"/>
    <row r="56158" customFormat="1" x14ac:dyDescent="0.35"/>
    <row r="56159" customFormat="1" x14ac:dyDescent="0.35"/>
    <row r="56160" customFormat="1" x14ac:dyDescent="0.35"/>
    <row r="56161" customFormat="1" x14ac:dyDescent="0.35"/>
    <row r="56162" customFormat="1" x14ac:dyDescent="0.35"/>
    <row r="56163" customFormat="1" x14ac:dyDescent="0.35"/>
    <row r="56164" customFormat="1" x14ac:dyDescent="0.35"/>
    <row r="56165" customFormat="1" x14ac:dyDescent="0.35"/>
    <row r="56166" customFormat="1" x14ac:dyDescent="0.35"/>
    <row r="56167" customFormat="1" x14ac:dyDescent="0.35"/>
    <row r="56168" customFormat="1" x14ac:dyDescent="0.35"/>
    <row r="56169" customFormat="1" x14ac:dyDescent="0.35"/>
    <row r="56170" customFormat="1" x14ac:dyDescent="0.35"/>
    <row r="56171" customFormat="1" x14ac:dyDescent="0.35"/>
    <row r="56172" customFormat="1" x14ac:dyDescent="0.35"/>
    <row r="56173" customFormat="1" x14ac:dyDescent="0.35"/>
    <row r="56174" customFormat="1" x14ac:dyDescent="0.35"/>
    <row r="56175" customFormat="1" x14ac:dyDescent="0.35"/>
    <row r="56176" customFormat="1" x14ac:dyDescent="0.35"/>
    <row r="56177" customFormat="1" x14ac:dyDescent="0.35"/>
    <row r="56178" customFormat="1" x14ac:dyDescent="0.35"/>
    <row r="56179" customFormat="1" x14ac:dyDescent="0.35"/>
    <row r="56180" customFormat="1" x14ac:dyDescent="0.35"/>
    <row r="56181" customFormat="1" x14ac:dyDescent="0.35"/>
    <row r="56182" customFormat="1" x14ac:dyDescent="0.35"/>
    <row r="56183" customFormat="1" x14ac:dyDescent="0.35"/>
    <row r="56184" customFormat="1" x14ac:dyDescent="0.35"/>
    <row r="56185" customFormat="1" x14ac:dyDescent="0.35"/>
    <row r="56186" customFormat="1" x14ac:dyDescent="0.35"/>
    <row r="56187" customFormat="1" x14ac:dyDescent="0.35"/>
    <row r="56188" customFormat="1" x14ac:dyDescent="0.35"/>
    <row r="56189" customFormat="1" x14ac:dyDescent="0.35"/>
    <row r="56190" customFormat="1" x14ac:dyDescent="0.35"/>
    <row r="56191" customFormat="1" x14ac:dyDescent="0.35"/>
    <row r="56192" customFormat="1" x14ac:dyDescent="0.35"/>
    <row r="56193" customFormat="1" x14ac:dyDescent="0.35"/>
    <row r="56194" customFormat="1" x14ac:dyDescent="0.35"/>
    <row r="56195" customFormat="1" x14ac:dyDescent="0.35"/>
    <row r="56196" customFormat="1" x14ac:dyDescent="0.35"/>
    <row r="56197" customFormat="1" x14ac:dyDescent="0.35"/>
    <row r="56198" customFormat="1" x14ac:dyDescent="0.35"/>
    <row r="56199" customFormat="1" x14ac:dyDescent="0.35"/>
    <row r="56200" customFormat="1" x14ac:dyDescent="0.35"/>
    <row r="56201" customFormat="1" x14ac:dyDescent="0.35"/>
    <row r="56202" customFormat="1" x14ac:dyDescent="0.35"/>
    <row r="56203" customFormat="1" x14ac:dyDescent="0.35"/>
    <row r="56204" customFormat="1" x14ac:dyDescent="0.35"/>
    <row r="56205" customFormat="1" x14ac:dyDescent="0.35"/>
    <row r="56206" customFormat="1" x14ac:dyDescent="0.35"/>
    <row r="56207" customFormat="1" x14ac:dyDescent="0.35"/>
    <row r="56208" customFormat="1" x14ac:dyDescent="0.35"/>
    <row r="56209" customFormat="1" x14ac:dyDescent="0.35"/>
    <row r="56210" customFormat="1" x14ac:dyDescent="0.35"/>
    <row r="56211" customFormat="1" x14ac:dyDescent="0.35"/>
    <row r="56212" customFormat="1" x14ac:dyDescent="0.35"/>
    <row r="56213" customFormat="1" x14ac:dyDescent="0.35"/>
    <row r="56214" customFormat="1" x14ac:dyDescent="0.35"/>
    <row r="56215" customFormat="1" x14ac:dyDescent="0.35"/>
    <row r="56216" customFormat="1" x14ac:dyDescent="0.35"/>
    <row r="56217" customFormat="1" x14ac:dyDescent="0.35"/>
    <row r="56218" customFormat="1" x14ac:dyDescent="0.35"/>
    <row r="56219" customFormat="1" x14ac:dyDescent="0.35"/>
    <row r="56220" customFormat="1" x14ac:dyDescent="0.35"/>
    <row r="56221" customFormat="1" x14ac:dyDescent="0.35"/>
    <row r="56222" customFormat="1" x14ac:dyDescent="0.35"/>
    <row r="56223" customFormat="1" x14ac:dyDescent="0.35"/>
    <row r="56224" customFormat="1" x14ac:dyDescent="0.35"/>
    <row r="56225" customFormat="1" x14ac:dyDescent="0.35"/>
    <row r="56226" customFormat="1" x14ac:dyDescent="0.35"/>
    <row r="56227" customFormat="1" x14ac:dyDescent="0.35"/>
    <row r="56228" customFormat="1" x14ac:dyDescent="0.35"/>
    <row r="56229" customFormat="1" x14ac:dyDescent="0.35"/>
    <row r="56230" customFormat="1" x14ac:dyDescent="0.35"/>
    <row r="56231" customFormat="1" x14ac:dyDescent="0.35"/>
    <row r="56232" customFormat="1" x14ac:dyDescent="0.35"/>
    <row r="56233" customFormat="1" x14ac:dyDescent="0.35"/>
    <row r="56234" customFormat="1" x14ac:dyDescent="0.35"/>
    <row r="56235" customFormat="1" x14ac:dyDescent="0.35"/>
    <row r="56236" customFormat="1" x14ac:dyDescent="0.35"/>
    <row r="56237" customFormat="1" x14ac:dyDescent="0.35"/>
    <row r="56238" customFormat="1" x14ac:dyDescent="0.35"/>
    <row r="56239" customFormat="1" x14ac:dyDescent="0.35"/>
    <row r="56240" customFormat="1" x14ac:dyDescent="0.35"/>
    <row r="56241" customFormat="1" x14ac:dyDescent="0.35"/>
    <row r="56242" customFormat="1" x14ac:dyDescent="0.35"/>
    <row r="56243" customFormat="1" x14ac:dyDescent="0.35"/>
    <row r="56244" customFormat="1" x14ac:dyDescent="0.35"/>
    <row r="56245" customFormat="1" x14ac:dyDescent="0.35"/>
    <row r="56246" customFormat="1" x14ac:dyDescent="0.35"/>
    <row r="56247" customFormat="1" x14ac:dyDescent="0.35"/>
    <row r="56248" customFormat="1" x14ac:dyDescent="0.35"/>
    <row r="56249" customFormat="1" x14ac:dyDescent="0.35"/>
    <row r="56250" customFormat="1" x14ac:dyDescent="0.35"/>
    <row r="56251" customFormat="1" x14ac:dyDescent="0.35"/>
    <row r="56252" customFormat="1" x14ac:dyDescent="0.35"/>
    <row r="56253" customFormat="1" x14ac:dyDescent="0.35"/>
    <row r="56254" customFormat="1" x14ac:dyDescent="0.35"/>
    <row r="56255" customFormat="1" x14ac:dyDescent="0.35"/>
    <row r="56256" customFormat="1" x14ac:dyDescent="0.35"/>
    <row r="56257" customFormat="1" x14ac:dyDescent="0.35"/>
    <row r="56258" customFormat="1" x14ac:dyDescent="0.35"/>
    <row r="56259" customFormat="1" x14ac:dyDescent="0.35"/>
    <row r="56260" customFormat="1" x14ac:dyDescent="0.35"/>
    <row r="56261" customFormat="1" x14ac:dyDescent="0.35"/>
    <row r="56262" customFormat="1" x14ac:dyDescent="0.35"/>
    <row r="56263" customFormat="1" x14ac:dyDescent="0.35"/>
    <row r="56264" customFormat="1" x14ac:dyDescent="0.35"/>
    <row r="56265" customFormat="1" x14ac:dyDescent="0.35"/>
    <row r="56266" customFormat="1" x14ac:dyDescent="0.35"/>
    <row r="56267" customFormat="1" x14ac:dyDescent="0.35"/>
    <row r="56268" customFormat="1" x14ac:dyDescent="0.35"/>
    <row r="56269" customFormat="1" x14ac:dyDescent="0.35"/>
    <row r="56270" customFormat="1" x14ac:dyDescent="0.35"/>
    <row r="56271" customFormat="1" x14ac:dyDescent="0.35"/>
    <row r="56272" customFormat="1" x14ac:dyDescent="0.35"/>
    <row r="56273" customFormat="1" x14ac:dyDescent="0.35"/>
    <row r="56274" customFormat="1" x14ac:dyDescent="0.35"/>
    <row r="56275" customFormat="1" x14ac:dyDescent="0.35"/>
    <row r="56276" customFormat="1" x14ac:dyDescent="0.35"/>
    <row r="56277" customFormat="1" x14ac:dyDescent="0.35"/>
    <row r="56278" customFormat="1" x14ac:dyDescent="0.35"/>
    <row r="56279" customFormat="1" x14ac:dyDescent="0.35"/>
    <row r="56280" customFormat="1" x14ac:dyDescent="0.35"/>
    <row r="56281" customFormat="1" x14ac:dyDescent="0.35"/>
    <row r="56282" customFormat="1" x14ac:dyDescent="0.35"/>
    <row r="56283" customFormat="1" x14ac:dyDescent="0.35"/>
    <row r="56284" customFormat="1" x14ac:dyDescent="0.35"/>
    <row r="56285" customFormat="1" x14ac:dyDescent="0.35"/>
    <row r="56286" customFormat="1" x14ac:dyDescent="0.35"/>
    <row r="56287" customFormat="1" x14ac:dyDescent="0.35"/>
    <row r="56288" customFormat="1" x14ac:dyDescent="0.35"/>
    <row r="56289" customFormat="1" x14ac:dyDescent="0.35"/>
    <row r="56290" customFormat="1" x14ac:dyDescent="0.35"/>
    <row r="56291" customFormat="1" x14ac:dyDescent="0.35"/>
    <row r="56292" customFormat="1" x14ac:dyDescent="0.35"/>
    <row r="56293" customFormat="1" x14ac:dyDescent="0.35"/>
    <row r="56294" customFormat="1" x14ac:dyDescent="0.35"/>
    <row r="56295" customFormat="1" x14ac:dyDescent="0.35"/>
    <row r="56296" customFormat="1" x14ac:dyDescent="0.35"/>
    <row r="56297" customFormat="1" x14ac:dyDescent="0.35"/>
    <row r="56298" customFormat="1" x14ac:dyDescent="0.35"/>
    <row r="56299" customFormat="1" x14ac:dyDescent="0.35"/>
    <row r="56300" customFormat="1" x14ac:dyDescent="0.35"/>
    <row r="56301" customFormat="1" x14ac:dyDescent="0.35"/>
    <row r="56302" customFormat="1" x14ac:dyDescent="0.35"/>
    <row r="56303" customFormat="1" x14ac:dyDescent="0.35"/>
    <row r="56304" customFormat="1" x14ac:dyDescent="0.35"/>
    <row r="56305" customFormat="1" x14ac:dyDescent="0.35"/>
    <row r="56306" customFormat="1" x14ac:dyDescent="0.35"/>
    <row r="56307" customFormat="1" x14ac:dyDescent="0.35"/>
    <row r="56308" customFormat="1" x14ac:dyDescent="0.35"/>
    <row r="56309" customFormat="1" x14ac:dyDescent="0.35"/>
    <row r="56310" customFormat="1" x14ac:dyDescent="0.35"/>
    <row r="56311" customFormat="1" x14ac:dyDescent="0.35"/>
    <row r="56312" customFormat="1" x14ac:dyDescent="0.35"/>
    <row r="56313" customFormat="1" x14ac:dyDescent="0.35"/>
    <row r="56314" customFormat="1" x14ac:dyDescent="0.35"/>
    <row r="56315" customFormat="1" x14ac:dyDescent="0.35"/>
    <row r="56316" customFormat="1" x14ac:dyDescent="0.35"/>
    <row r="56317" customFormat="1" x14ac:dyDescent="0.35"/>
    <row r="56318" customFormat="1" x14ac:dyDescent="0.35"/>
    <row r="56319" customFormat="1" x14ac:dyDescent="0.35"/>
    <row r="56320" customFormat="1" x14ac:dyDescent="0.35"/>
    <row r="56321" customFormat="1" x14ac:dyDescent="0.35"/>
    <row r="56322" customFormat="1" x14ac:dyDescent="0.35"/>
    <row r="56323" customFormat="1" x14ac:dyDescent="0.35"/>
    <row r="56324" customFormat="1" x14ac:dyDescent="0.35"/>
    <row r="56325" customFormat="1" x14ac:dyDescent="0.35"/>
    <row r="56326" customFormat="1" x14ac:dyDescent="0.35"/>
    <row r="56327" customFormat="1" x14ac:dyDescent="0.35"/>
    <row r="56328" customFormat="1" x14ac:dyDescent="0.35"/>
    <row r="56329" customFormat="1" x14ac:dyDescent="0.35"/>
    <row r="56330" customFormat="1" x14ac:dyDescent="0.35"/>
    <row r="56331" customFormat="1" x14ac:dyDescent="0.35"/>
    <row r="56332" customFormat="1" x14ac:dyDescent="0.35"/>
    <row r="56333" customFormat="1" x14ac:dyDescent="0.35"/>
    <row r="56334" customFormat="1" x14ac:dyDescent="0.35"/>
    <row r="56335" customFormat="1" x14ac:dyDescent="0.35"/>
    <row r="56336" customFormat="1" x14ac:dyDescent="0.35"/>
    <row r="56337" customFormat="1" x14ac:dyDescent="0.35"/>
    <row r="56338" customFormat="1" x14ac:dyDescent="0.35"/>
    <row r="56339" customFormat="1" x14ac:dyDescent="0.35"/>
    <row r="56340" customFormat="1" x14ac:dyDescent="0.35"/>
    <row r="56341" customFormat="1" x14ac:dyDescent="0.35"/>
    <row r="56342" customFormat="1" x14ac:dyDescent="0.35"/>
    <row r="56343" customFormat="1" x14ac:dyDescent="0.35"/>
    <row r="56344" customFormat="1" x14ac:dyDescent="0.35"/>
    <row r="56345" customFormat="1" x14ac:dyDescent="0.35"/>
    <row r="56346" customFormat="1" x14ac:dyDescent="0.35"/>
    <row r="56347" customFormat="1" x14ac:dyDescent="0.35"/>
    <row r="56348" customFormat="1" x14ac:dyDescent="0.35"/>
    <row r="56349" customFormat="1" x14ac:dyDescent="0.35"/>
    <row r="56350" customFormat="1" x14ac:dyDescent="0.35"/>
    <row r="56351" customFormat="1" x14ac:dyDescent="0.35"/>
    <row r="56352" customFormat="1" x14ac:dyDescent="0.35"/>
    <row r="56353" customFormat="1" x14ac:dyDescent="0.35"/>
    <row r="56354" customFormat="1" x14ac:dyDescent="0.35"/>
    <row r="56355" customFormat="1" x14ac:dyDescent="0.35"/>
    <row r="56356" customFormat="1" x14ac:dyDescent="0.35"/>
    <row r="56357" customFormat="1" x14ac:dyDescent="0.35"/>
    <row r="56358" customFormat="1" x14ac:dyDescent="0.35"/>
    <row r="56359" customFormat="1" x14ac:dyDescent="0.35"/>
    <row r="56360" customFormat="1" x14ac:dyDescent="0.35"/>
    <row r="56361" customFormat="1" x14ac:dyDescent="0.35"/>
    <row r="56362" customFormat="1" x14ac:dyDescent="0.35"/>
    <row r="56363" customFormat="1" x14ac:dyDescent="0.35"/>
    <row r="56364" customFormat="1" x14ac:dyDescent="0.35"/>
    <row r="56365" customFormat="1" x14ac:dyDescent="0.35"/>
    <row r="56366" customFormat="1" x14ac:dyDescent="0.35"/>
    <row r="56367" customFormat="1" x14ac:dyDescent="0.35"/>
    <row r="56368" customFormat="1" x14ac:dyDescent="0.35"/>
    <row r="56369" customFormat="1" x14ac:dyDescent="0.35"/>
    <row r="56370" customFormat="1" x14ac:dyDescent="0.35"/>
    <row r="56371" customFormat="1" x14ac:dyDescent="0.35"/>
    <row r="56372" customFormat="1" x14ac:dyDescent="0.35"/>
    <row r="56373" customFormat="1" x14ac:dyDescent="0.35"/>
    <row r="56374" customFormat="1" x14ac:dyDescent="0.35"/>
    <row r="56375" customFormat="1" x14ac:dyDescent="0.35"/>
    <row r="56376" customFormat="1" x14ac:dyDescent="0.35"/>
    <row r="56377" customFormat="1" x14ac:dyDescent="0.35"/>
    <row r="56378" customFormat="1" x14ac:dyDescent="0.35"/>
    <row r="56379" customFormat="1" x14ac:dyDescent="0.35"/>
    <row r="56380" customFormat="1" x14ac:dyDescent="0.35"/>
    <row r="56381" customFormat="1" x14ac:dyDescent="0.35"/>
    <row r="56382" customFormat="1" x14ac:dyDescent="0.35"/>
    <row r="56383" customFormat="1" x14ac:dyDescent="0.35"/>
    <row r="56384" customFormat="1" x14ac:dyDescent="0.35"/>
    <row r="56385" customFormat="1" x14ac:dyDescent="0.35"/>
    <row r="56386" customFormat="1" x14ac:dyDescent="0.35"/>
    <row r="56387" customFormat="1" x14ac:dyDescent="0.35"/>
    <row r="56388" customFormat="1" x14ac:dyDescent="0.35"/>
    <row r="56389" customFormat="1" x14ac:dyDescent="0.35"/>
    <row r="56390" customFormat="1" x14ac:dyDescent="0.35"/>
    <row r="56391" customFormat="1" x14ac:dyDescent="0.35"/>
    <row r="56392" customFormat="1" x14ac:dyDescent="0.35"/>
    <row r="56393" customFormat="1" x14ac:dyDescent="0.35"/>
    <row r="56394" customFormat="1" x14ac:dyDescent="0.35"/>
    <row r="56395" customFormat="1" x14ac:dyDescent="0.35"/>
    <row r="56396" customFormat="1" x14ac:dyDescent="0.35"/>
    <row r="56397" customFormat="1" x14ac:dyDescent="0.35"/>
    <row r="56398" customFormat="1" x14ac:dyDescent="0.35"/>
    <row r="56399" customFormat="1" x14ac:dyDescent="0.35"/>
    <row r="56400" customFormat="1" x14ac:dyDescent="0.35"/>
    <row r="56401" customFormat="1" x14ac:dyDescent="0.35"/>
    <row r="56402" customFormat="1" x14ac:dyDescent="0.35"/>
    <row r="56403" customFormat="1" x14ac:dyDescent="0.35"/>
    <row r="56404" customFormat="1" x14ac:dyDescent="0.35"/>
    <row r="56405" customFormat="1" x14ac:dyDescent="0.35"/>
    <row r="56406" customFormat="1" x14ac:dyDescent="0.35"/>
    <row r="56407" customFormat="1" x14ac:dyDescent="0.35"/>
    <row r="56408" customFormat="1" x14ac:dyDescent="0.35"/>
    <row r="56409" customFormat="1" x14ac:dyDescent="0.35"/>
    <row r="56410" customFormat="1" x14ac:dyDescent="0.35"/>
    <row r="56411" customFormat="1" x14ac:dyDescent="0.35"/>
    <row r="56412" customFormat="1" x14ac:dyDescent="0.35"/>
    <row r="56413" customFormat="1" x14ac:dyDescent="0.35"/>
    <row r="56414" customFormat="1" x14ac:dyDescent="0.35"/>
    <row r="56415" customFormat="1" x14ac:dyDescent="0.35"/>
    <row r="56416" customFormat="1" x14ac:dyDescent="0.35"/>
    <row r="56417" customFormat="1" x14ac:dyDescent="0.35"/>
    <row r="56418" customFormat="1" x14ac:dyDescent="0.35"/>
    <row r="56419" customFormat="1" x14ac:dyDescent="0.35"/>
    <row r="56420" customFormat="1" x14ac:dyDescent="0.35"/>
    <row r="56421" customFormat="1" x14ac:dyDescent="0.35"/>
    <row r="56422" customFormat="1" x14ac:dyDescent="0.35"/>
    <row r="56423" customFormat="1" x14ac:dyDescent="0.35"/>
    <row r="56424" customFormat="1" x14ac:dyDescent="0.35"/>
    <row r="56425" customFormat="1" x14ac:dyDescent="0.35"/>
    <row r="56426" customFormat="1" x14ac:dyDescent="0.35"/>
    <row r="56427" customFormat="1" x14ac:dyDescent="0.35"/>
    <row r="56428" customFormat="1" x14ac:dyDescent="0.35"/>
    <row r="56429" customFormat="1" x14ac:dyDescent="0.35"/>
    <row r="56430" customFormat="1" x14ac:dyDescent="0.35"/>
    <row r="56431" customFormat="1" x14ac:dyDescent="0.35"/>
    <row r="56432" customFormat="1" x14ac:dyDescent="0.35"/>
    <row r="56433" customFormat="1" x14ac:dyDescent="0.35"/>
    <row r="56434" customFormat="1" x14ac:dyDescent="0.35"/>
    <row r="56435" customFormat="1" x14ac:dyDescent="0.35"/>
    <row r="56436" customFormat="1" x14ac:dyDescent="0.35"/>
    <row r="56437" customFormat="1" x14ac:dyDescent="0.35"/>
    <row r="56438" customFormat="1" x14ac:dyDescent="0.35"/>
    <row r="56439" customFormat="1" x14ac:dyDescent="0.35"/>
    <row r="56440" customFormat="1" x14ac:dyDescent="0.35"/>
    <row r="56441" customFormat="1" x14ac:dyDescent="0.35"/>
    <row r="56442" customFormat="1" x14ac:dyDescent="0.35"/>
    <row r="56443" customFormat="1" x14ac:dyDescent="0.35"/>
    <row r="56444" customFormat="1" x14ac:dyDescent="0.35"/>
    <row r="56445" customFormat="1" x14ac:dyDescent="0.35"/>
    <row r="56446" customFormat="1" x14ac:dyDescent="0.35"/>
    <row r="56447" customFormat="1" x14ac:dyDescent="0.35"/>
    <row r="56448" customFormat="1" x14ac:dyDescent="0.35"/>
    <row r="56449" customFormat="1" x14ac:dyDescent="0.35"/>
    <row r="56450" customFormat="1" x14ac:dyDescent="0.35"/>
    <row r="56451" customFormat="1" x14ac:dyDescent="0.35"/>
    <row r="56452" customFormat="1" x14ac:dyDescent="0.35"/>
    <row r="56453" customFormat="1" x14ac:dyDescent="0.35"/>
    <row r="56454" customFormat="1" x14ac:dyDescent="0.35"/>
    <row r="56455" customFormat="1" x14ac:dyDescent="0.35"/>
    <row r="56456" customFormat="1" x14ac:dyDescent="0.35"/>
    <row r="56457" customFormat="1" x14ac:dyDescent="0.35"/>
    <row r="56458" customFormat="1" x14ac:dyDescent="0.35"/>
    <row r="56459" customFormat="1" x14ac:dyDescent="0.35"/>
    <row r="56460" customFormat="1" x14ac:dyDescent="0.35"/>
    <row r="56461" customFormat="1" x14ac:dyDescent="0.35"/>
    <row r="56462" customFormat="1" x14ac:dyDescent="0.35"/>
    <row r="56463" customFormat="1" x14ac:dyDescent="0.35"/>
    <row r="56464" customFormat="1" x14ac:dyDescent="0.35"/>
    <row r="56465" customFormat="1" x14ac:dyDescent="0.35"/>
    <row r="56466" customFormat="1" x14ac:dyDescent="0.35"/>
    <row r="56467" customFormat="1" x14ac:dyDescent="0.35"/>
    <row r="56468" customFormat="1" x14ac:dyDescent="0.35"/>
    <row r="56469" customFormat="1" x14ac:dyDescent="0.35"/>
    <row r="56470" customFormat="1" x14ac:dyDescent="0.35"/>
    <row r="56471" customFormat="1" x14ac:dyDescent="0.35"/>
    <row r="56472" customFormat="1" x14ac:dyDescent="0.35"/>
    <row r="56473" customFormat="1" x14ac:dyDescent="0.35"/>
    <row r="56474" customFormat="1" x14ac:dyDescent="0.35"/>
    <row r="56475" customFormat="1" x14ac:dyDescent="0.35"/>
    <row r="56476" customFormat="1" x14ac:dyDescent="0.35"/>
    <row r="56477" customFormat="1" x14ac:dyDescent="0.35"/>
    <row r="56478" customFormat="1" x14ac:dyDescent="0.35"/>
    <row r="56479" customFormat="1" x14ac:dyDescent="0.35"/>
    <row r="56480" customFormat="1" x14ac:dyDescent="0.35"/>
    <row r="56481" customFormat="1" x14ac:dyDescent="0.35"/>
    <row r="56482" customFormat="1" x14ac:dyDescent="0.35"/>
    <row r="56483" customFormat="1" x14ac:dyDescent="0.35"/>
    <row r="56484" customFormat="1" x14ac:dyDescent="0.35"/>
    <row r="56485" customFormat="1" x14ac:dyDescent="0.35"/>
    <row r="56486" customFormat="1" x14ac:dyDescent="0.35"/>
    <row r="56487" customFormat="1" x14ac:dyDescent="0.35"/>
    <row r="56488" customFormat="1" x14ac:dyDescent="0.35"/>
    <row r="56489" customFormat="1" x14ac:dyDescent="0.35"/>
    <row r="56490" customFormat="1" x14ac:dyDescent="0.35"/>
    <row r="56491" customFormat="1" x14ac:dyDescent="0.35"/>
    <row r="56492" customFormat="1" x14ac:dyDescent="0.35"/>
    <row r="56493" customFormat="1" x14ac:dyDescent="0.35"/>
    <row r="56494" customFormat="1" x14ac:dyDescent="0.35"/>
    <row r="56495" customFormat="1" x14ac:dyDescent="0.35"/>
    <row r="56496" customFormat="1" x14ac:dyDescent="0.35"/>
    <row r="56497" customFormat="1" x14ac:dyDescent="0.35"/>
    <row r="56498" customFormat="1" x14ac:dyDescent="0.35"/>
    <row r="56499" customFormat="1" x14ac:dyDescent="0.35"/>
    <row r="56500" customFormat="1" x14ac:dyDescent="0.35"/>
    <row r="56501" customFormat="1" x14ac:dyDescent="0.35"/>
    <row r="56502" customFormat="1" x14ac:dyDescent="0.35"/>
    <row r="56503" customFormat="1" x14ac:dyDescent="0.35"/>
    <row r="56504" customFormat="1" x14ac:dyDescent="0.35"/>
    <row r="56505" customFormat="1" x14ac:dyDescent="0.35"/>
    <row r="56506" customFormat="1" x14ac:dyDescent="0.35"/>
    <row r="56507" customFormat="1" x14ac:dyDescent="0.35"/>
    <row r="56508" customFormat="1" x14ac:dyDescent="0.35"/>
    <row r="56509" customFormat="1" x14ac:dyDescent="0.35"/>
    <row r="56510" customFormat="1" x14ac:dyDescent="0.35"/>
    <row r="56511" customFormat="1" x14ac:dyDescent="0.35"/>
    <row r="56512" customFormat="1" x14ac:dyDescent="0.35"/>
    <row r="56513" customFormat="1" x14ac:dyDescent="0.35"/>
    <row r="56514" customFormat="1" x14ac:dyDescent="0.35"/>
    <row r="56515" customFormat="1" x14ac:dyDescent="0.35"/>
    <row r="56516" customFormat="1" x14ac:dyDescent="0.35"/>
    <row r="56517" customFormat="1" x14ac:dyDescent="0.35"/>
    <row r="56518" customFormat="1" x14ac:dyDescent="0.35"/>
    <row r="56519" customFormat="1" x14ac:dyDescent="0.35"/>
    <row r="56520" customFormat="1" x14ac:dyDescent="0.35"/>
    <row r="56521" customFormat="1" x14ac:dyDescent="0.35"/>
    <row r="56522" customFormat="1" x14ac:dyDescent="0.35"/>
    <row r="56523" customFormat="1" x14ac:dyDescent="0.35"/>
    <row r="56524" customFormat="1" x14ac:dyDescent="0.35"/>
    <row r="56525" customFormat="1" x14ac:dyDescent="0.35"/>
    <row r="56526" customFormat="1" x14ac:dyDescent="0.35"/>
    <row r="56527" customFormat="1" x14ac:dyDescent="0.35"/>
    <row r="56528" customFormat="1" x14ac:dyDescent="0.35"/>
    <row r="56529" customFormat="1" x14ac:dyDescent="0.35"/>
    <row r="56530" customFormat="1" x14ac:dyDescent="0.35"/>
    <row r="56531" customFormat="1" x14ac:dyDescent="0.35"/>
    <row r="56532" customFormat="1" x14ac:dyDescent="0.35"/>
    <row r="56533" customFormat="1" x14ac:dyDescent="0.35"/>
    <row r="56534" customFormat="1" x14ac:dyDescent="0.35"/>
    <row r="56535" customFormat="1" x14ac:dyDescent="0.35"/>
    <row r="56536" customFormat="1" x14ac:dyDescent="0.35"/>
    <row r="56537" customFormat="1" x14ac:dyDescent="0.35"/>
    <row r="56538" customFormat="1" x14ac:dyDescent="0.35"/>
    <row r="56539" customFormat="1" x14ac:dyDescent="0.35"/>
    <row r="56540" customFormat="1" x14ac:dyDescent="0.35"/>
    <row r="56541" customFormat="1" x14ac:dyDescent="0.35"/>
    <row r="56542" customFormat="1" x14ac:dyDescent="0.35"/>
    <row r="56543" customFormat="1" x14ac:dyDescent="0.35"/>
    <row r="56544" customFormat="1" x14ac:dyDescent="0.35"/>
    <row r="56545" customFormat="1" x14ac:dyDescent="0.35"/>
    <row r="56546" customFormat="1" x14ac:dyDescent="0.35"/>
    <row r="56547" customFormat="1" x14ac:dyDescent="0.35"/>
    <row r="56548" customFormat="1" x14ac:dyDescent="0.35"/>
    <row r="56549" customFormat="1" x14ac:dyDescent="0.35"/>
    <row r="56550" customFormat="1" x14ac:dyDescent="0.35"/>
    <row r="56551" customFormat="1" x14ac:dyDescent="0.35"/>
    <row r="56552" customFormat="1" x14ac:dyDescent="0.35"/>
    <row r="56553" customFormat="1" x14ac:dyDescent="0.35"/>
    <row r="56554" customFormat="1" x14ac:dyDescent="0.35"/>
    <row r="56555" customFormat="1" x14ac:dyDescent="0.35"/>
    <row r="56556" customFormat="1" x14ac:dyDescent="0.35"/>
    <row r="56557" customFormat="1" x14ac:dyDescent="0.35"/>
    <row r="56558" customFormat="1" x14ac:dyDescent="0.35"/>
    <row r="56559" customFormat="1" x14ac:dyDescent="0.35"/>
    <row r="56560" customFormat="1" x14ac:dyDescent="0.35"/>
    <row r="56561" customFormat="1" x14ac:dyDescent="0.35"/>
    <row r="56562" customFormat="1" x14ac:dyDescent="0.35"/>
    <row r="56563" customFormat="1" x14ac:dyDescent="0.35"/>
    <row r="56564" customFormat="1" x14ac:dyDescent="0.35"/>
    <row r="56565" customFormat="1" x14ac:dyDescent="0.35"/>
    <row r="56566" customFormat="1" x14ac:dyDescent="0.35"/>
    <row r="56567" customFormat="1" x14ac:dyDescent="0.35"/>
    <row r="56568" customFormat="1" x14ac:dyDescent="0.35"/>
    <row r="56569" customFormat="1" x14ac:dyDescent="0.35"/>
    <row r="56570" customFormat="1" x14ac:dyDescent="0.35"/>
    <row r="56571" customFormat="1" x14ac:dyDescent="0.35"/>
    <row r="56572" customFormat="1" x14ac:dyDescent="0.35"/>
    <row r="56573" customFormat="1" x14ac:dyDescent="0.35"/>
    <row r="56574" customFormat="1" x14ac:dyDescent="0.35"/>
    <row r="56575" customFormat="1" x14ac:dyDescent="0.35"/>
    <row r="56576" customFormat="1" x14ac:dyDescent="0.35"/>
    <row r="56577" customFormat="1" x14ac:dyDescent="0.35"/>
    <row r="56578" customFormat="1" x14ac:dyDescent="0.35"/>
    <row r="56579" customFormat="1" x14ac:dyDescent="0.35"/>
    <row r="56580" customFormat="1" x14ac:dyDescent="0.35"/>
    <row r="56581" customFormat="1" x14ac:dyDescent="0.35"/>
    <row r="56582" customFormat="1" x14ac:dyDescent="0.35"/>
    <row r="56583" customFormat="1" x14ac:dyDescent="0.35"/>
    <row r="56584" customFormat="1" x14ac:dyDescent="0.35"/>
    <row r="56585" customFormat="1" x14ac:dyDescent="0.35"/>
    <row r="56586" customFormat="1" x14ac:dyDescent="0.35"/>
    <row r="56587" customFormat="1" x14ac:dyDescent="0.35"/>
    <row r="56588" customFormat="1" x14ac:dyDescent="0.35"/>
    <row r="56589" customFormat="1" x14ac:dyDescent="0.35"/>
    <row r="56590" customFormat="1" x14ac:dyDescent="0.35"/>
    <row r="56591" customFormat="1" x14ac:dyDescent="0.35"/>
    <row r="56592" customFormat="1" x14ac:dyDescent="0.35"/>
    <row r="56593" customFormat="1" x14ac:dyDescent="0.35"/>
    <row r="56594" customFormat="1" x14ac:dyDescent="0.35"/>
    <row r="56595" customFormat="1" x14ac:dyDescent="0.35"/>
    <row r="56596" customFormat="1" x14ac:dyDescent="0.35"/>
    <row r="56597" customFormat="1" x14ac:dyDescent="0.35"/>
    <row r="56598" customFormat="1" x14ac:dyDescent="0.35"/>
    <row r="56599" customFormat="1" x14ac:dyDescent="0.35"/>
    <row r="56600" customFormat="1" x14ac:dyDescent="0.35"/>
    <row r="56601" customFormat="1" x14ac:dyDescent="0.35"/>
    <row r="56602" customFormat="1" x14ac:dyDescent="0.35"/>
    <row r="56603" customFormat="1" x14ac:dyDescent="0.35"/>
    <row r="56604" customFormat="1" x14ac:dyDescent="0.35"/>
    <row r="56605" customFormat="1" x14ac:dyDescent="0.35"/>
    <row r="56606" customFormat="1" x14ac:dyDescent="0.35"/>
    <row r="56607" customFormat="1" x14ac:dyDescent="0.35"/>
    <row r="56608" customFormat="1" x14ac:dyDescent="0.35"/>
    <row r="56609" customFormat="1" x14ac:dyDescent="0.35"/>
    <row r="56610" customFormat="1" x14ac:dyDescent="0.35"/>
    <row r="56611" customFormat="1" x14ac:dyDescent="0.35"/>
    <row r="56612" customFormat="1" x14ac:dyDescent="0.35"/>
    <row r="56613" customFormat="1" x14ac:dyDescent="0.35"/>
    <row r="56614" customFormat="1" x14ac:dyDescent="0.35"/>
    <row r="56615" customFormat="1" x14ac:dyDescent="0.35"/>
    <row r="56616" customFormat="1" x14ac:dyDescent="0.35"/>
    <row r="56617" customFormat="1" x14ac:dyDescent="0.35"/>
    <row r="56618" customFormat="1" x14ac:dyDescent="0.35"/>
    <row r="56619" customFormat="1" x14ac:dyDescent="0.35"/>
    <row r="56620" customFormat="1" x14ac:dyDescent="0.35"/>
    <row r="56621" customFormat="1" x14ac:dyDescent="0.35"/>
    <row r="56622" customFormat="1" x14ac:dyDescent="0.35"/>
    <row r="56623" customFormat="1" x14ac:dyDescent="0.35"/>
    <row r="56624" customFormat="1" x14ac:dyDescent="0.35"/>
    <row r="56625" customFormat="1" x14ac:dyDescent="0.35"/>
    <row r="56626" customFormat="1" x14ac:dyDescent="0.35"/>
    <row r="56627" customFormat="1" x14ac:dyDescent="0.35"/>
    <row r="56628" customFormat="1" x14ac:dyDescent="0.35"/>
    <row r="56629" customFormat="1" x14ac:dyDescent="0.35"/>
    <row r="56630" customFormat="1" x14ac:dyDescent="0.35"/>
    <row r="56631" customFormat="1" x14ac:dyDescent="0.35"/>
    <row r="56632" customFormat="1" x14ac:dyDescent="0.35"/>
    <row r="56633" customFormat="1" x14ac:dyDescent="0.35"/>
    <row r="56634" customFormat="1" x14ac:dyDescent="0.35"/>
    <row r="56635" customFormat="1" x14ac:dyDescent="0.35"/>
    <row r="56636" customFormat="1" x14ac:dyDescent="0.35"/>
    <row r="56637" customFormat="1" x14ac:dyDescent="0.35"/>
    <row r="56638" customFormat="1" x14ac:dyDescent="0.35"/>
    <row r="56639" customFormat="1" x14ac:dyDescent="0.35"/>
    <row r="56640" customFormat="1" x14ac:dyDescent="0.35"/>
    <row r="56641" customFormat="1" x14ac:dyDescent="0.35"/>
    <row r="56642" customFormat="1" x14ac:dyDescent="0.35"/>
    <row r="56643" customFormat="1" x14ac:dyDescent="0.35"/>
    <row r="56644" customFormat="1" x14ac:dyDescent="0.35"/>
    <row r="56645" customFormat="1" x14ac:dyDescent="0.35"/>
    <row r="56646" customFormat="1" x14ac:dyDescent="0.35"/>
    <row r="56647" customFormat="1" x14ac:dyDescent="0.35"/>
    <row r="56648" customFormat="1" x14ac:dyDescent="0.35"/>
    <row r="56649" customFormat="1" x14ac:dyDescent="0.35"/>
    <row r="56650" customFormat="1" x14ac:dyDescent="0.35"/>
    <row r="56651" customFormat="1" x14ac:dyDescent="0.35"/>
    <row r="56652" customFormat="1" x14ac:dyDescent="0.35"/>
    <row r="56653" customFormat="1" x14ac:dyDescent="0.35"/>
    <row r="56654" customFormat="1" x14ac:dyDescent="0.35"/>
    <row r="56655" customFormat="1" x14ac:dyDescent="0.35"/>
    <row r="56656" customFormat="1" x14ac:dyDescent="0.35"/>
    <row r="56657" customFormat="1" x14ac:dyDescent="0.35"/>
    <row r="56658" customFormat="1" x14ac:dyDescent="0.35"/>
    <row r="56659" customFormat="1" x14ac:dyDescent="0.35"/>
    <row r="56660" customFormat="1" x14ac:dyDescent="0.35"/>
    <row r="56661" customFormat="1" x14ac:dyDescent="0.35"/>
    <row r="56662" customFormat="1" x14ac:dyDescent="0.35"/>
    <row r="56663" customFormat="1" x14ac:dyDescent="0.35"/>
    <row r="56664" customFormat="1" x14ac:dyDescent="0.35"/>
    <row r="56665" customFormat="1" x14ac:dyDescent="0.35"/>
    <row r="56666" customFormat="1" x14ac:dyDescent="0.35"/>
    <row r="56667" customFormat="1" x14ac:dyDescent="0.35"/>
    <row r="56668" customFormat="1" x14ac:dyDescent="0.35"/>
    <row r="56669" customFormat="1" x14ac:dyDescent="0.35"/>
    <row r="56670" customFormat="1" x14ac:dyDescent="0.35"/>
    <row r="56671" customFormat="1" x14ac:dyDescent="0.35"/>
    <row r="56672" customFormat="1" x14ac:dyDescent="0.35"/>
    <row r="56673" customFormat="1" x14ac:dyDescent="0.35"/>
    <row r="56674" customFormat="1" x14ac:dyDescent="0.35"/>
    <row r="56675" customFormat="1" x14ac:dyDescent="0.35"/>
    <row r="56676" customFormat="1" x14ac:dyDescent="0.35"/>
    <row r="56677" customFormat="1" x14ac:dyDescent="0.35"/>
    <row r="56678" customFormat="1" x14ac:dyDescent="0.35"/>
    <row r="56679" customFormat="1" x14ac:dyDescent="0.35"/>
    <row r="56680" customFormat="1" x14ac:dyDescent="0.35"/>
    <row r="56681" customFormat="1" x14ac:dyDescent="0.35"/>
    <row r="56682" customFormat="1" x14ac:dyDescent="0.35"/>
    <row r="56683" customFormat="1" x14ac:dyDescent="0.35"/>
    <row r="56684" customFormat="1" x14ac:dyDescent="0.35"/>
    <row r="56685" customFormat="1" x14ac:dyDescent="0.35"/>
    <row r="56686" customFormat="1" x14ac:dyDescent="0.35"/>
    <row r="56687" customFormat="1" x14ac:dyDescent="0.35"/>
    <row r="56688" customFormat="1" x14ac:dyDescent="0.35"/>
    <row r="56689" customFormat="1" x14ac:dyDescent="0.35"/>
    <row r="56690" customFormat="1" x14ac:dyDescent="0.35"/>
    <row r="56691" customFormat="1" x14ac:dyDescent="0.35"/>
    <row r="56692" customFormat="1" x14ac:dyDescent="0.35"/>
    <row r="56693" customFormat="1" x14ac:dyDescent="0.35"/>
    <row r="56694" customFormat="1" x14ac:dyDescent="0.35"/>
    <row r="56695" customFormat="1" x14ac:dyDescent="0.35"/>
    <row r="56696" customFormat="1" x14ac:dyDescent="0.35"/>
    <row r="56697" customFormat="1" x14ac:dyDescent="0.35"/>
    <row r="56698" customFormat="1" x14ac:dyDescent="0.35"/>
    <row r="56699" customFormat="1" x14ac:dyDescent="0.35"/>
    <row r="56700" customFormat="1" x14ac:dyDescent="0.35"/>
    <row r="56701" customFormat="1" x14ac:dyDescent="0.35"/>
    <row r="56702" customFormat="1" x14ac:dyDescent="0.35"/>
    <row r="56703" customFormat="1" x14ac:dyDescent="0.35"/>
    <row r="56704" customFormat="1" x14ac:dyDescent="0.35"/>
    <row r="56705" customFormat="1" x14ac:dyDescent="0.35"/>
    <row r="56706" customFormat="1" x14ac:dyDescent="0.35"/>
    <row r="56707" customFormat="1" x14ac:dyDescent="0.35"/>
    <row r="56708" customFormat="1" x14ac:dyDescent="0.35"/>
    <row r="56709" customFormat="1" x14ac:dyDescent="0.35"/>
    <row r="56710" customFormat="1" x14ac:dyDescent="0.35"/>
    <row r="56711" customFormat="1" x14ac:dyDescent="0.35"/>
    <row r="56712" customFormat="1" x14ac:dyDescent="0.35"/>
    <row r="56713" customFormat="1" x14ac:dyDescent="0.35"/>
    <row r="56714" customFormat="1" x14ac:dyDescent="0.35"/>
    <row r="56715" customFormat="1" x14ac:dyDescent="0.35"/>
    <row r="56716" customFormat="1" x14ac:dyDescent="0.35"/>
    <row r="56717" customFormat="1" x14ac:dyDescent="0.35"/>
    <row r="56718" customFormat="1" x14ac:dyDescent="0.35"/>
    <row r="56719" customFormat="1" x14ac:dyDescent="0.35"/>
    <row r="56720" customFormat="1" x14ac:dyDescent="0.35"/>
    <row r="56721" customFormat="1" x14ac:dyDescent="0.35"/>
    <row r="56722" customFormat="1" x14ac:dyDescent="0.35"/>
    <row r="56723" customFormat="1" x14ac:dyDescent="0.35"/>
    <row r="56724" customFormat="1" x14ac:dyDescent="0.35"/>
    <row r="56725" customFormat="1" x14ac:dyDescent="0.35"/>
    <row r="56726" customFormat="1" x14ac:dyDescent="0.35"/>
    <row r="56727" customFormat="1" x14ac:dyDescent="0.35"/>
    <row r="56728" customFormat="1" x14ac:dyDescent="0.35"/>
    <row r="56729" customFormat="1" x14ac:dyDescent="0.35"/>
    <row r="56730" customFormat="1" x14ac:dyDescent="0.35"/>
    <row r="56731" customFormat="1" x14ac:dyDescent="0.35"/>
    <row r="56732" customFormat="1" x14ac:dyDescent="0.35"/>
    <row r="56733" customFormat="1" x14ac:dyDescent="0.35"/>
    <row r="56734" customFormat="1" x14ac:dyDescent="0.35"/>
    <row r="56735" customFormat="1" x14ac:dyDescent="0.35"/>
    <row r="56736" customFormat="1" x14ac:dyDescent="0.35"/>
    <row r="56737" customFormat="1" x14ac:dyDescent="0.35"/>
    <row r="56738" customFormat="1" x14ac:dyDescent="0.35"/>
    <row r="56739" customFormat="1" x14ac:dyDescent="0.35"/>
    <row r="56740" customFormat="1" x14ac:dyDescent="0.35"/>
    <row r="56741" customFormat="1" x14ac:dyDescent="0.35"/>
    <row r="56742" customFormat="1" x14ac:dyDescent="0.35"/>
    <row r="56743" customFormat="1" x14ac:dyDescent="0.35"/>
    <row r="56744" customFormat="1" x14ac:dyDescent="0.35"/>
    <row r="56745" customFormat="1" x14ac:dyDescent="0.35"/>
    <row r="56746" customFormat="1" x14ac:dyDescent="0.35"/>
    <row r="56747" customFormat="1" x14ac:dyDescent="0.35"/>
    <row r="56748" customFormat="1" x14ac:dyDescent="0.35"/>
    <row r="56749" customFormat="1" x14ac:dyDescent="0.35"/>
    <row r="56750" customFormat="1" x14ac:dyDescent="0.35"/>
    <row r="56751" customFormat="1" x14ac:dyDescent="0.35"/>
    <row r="56752" customFormat="1" x14ac:dyDescent="0.35"/>
    <row r="56753" customFormat="1" x14ac:dyDescent="0.35"/>
    <row r="56754" customFormat="1" x14ac:dyDescent="0.35"/>
    <row r="56755" customFormat="1" x14ac:dyDescent="0.35"/>
    <row r="56756" customFormat="1" x14ac:dyDescent="0.35"/>
    <row r="56757" customFormat="1" x14ac:dyDescent="0.35"/>
    <row r="56758" customFormat="1" x14ac:dyDescent="0.35"/>
    <row r="56759" customFormat="1" x14ac:dyDescent="0.35"/>
    <row r="56760" customFormat="1" x14ac:dyDescent="0.35"/>
    <row r="56761" customFormat="1" x14ac:dyDescent="0.35"/>
    <row r="56762" customFormat="1" x14ac:dyDescent="0.35"/>
    <row r="56763" customFormat="1" x14ac:dyDescent="0.35"/>
    <row r="56764" customFormat="1" x14ac:dyDescent="0.35"/>
    <row r="56765" customFormat="1" x14ac:dyDescent="0.35"/>
    <row r="56766" customFormat="1" x14ac:dyDescent="0.35"/>
    <row r="56767" customFormat="1" x14ac:dyDescent="0.35"/>
    <row r="56768" customFormat="1" x14ac:dyDescent="0.35"/>
    <row r="56769" customFormat="1" x14ac:dyDescent="0.35"/>
    <row r="56770" customFormat="1" x14ac:dyDescent="0.35"/>
    <row r="56771" customFormat="1" x14ac:dyDescent="0.35"/>
    <row r="56772" customFormat="1" x14ac:dyDescent="0.35"/>
    <row r="56773" customFormat="1" x14ac:dyDescent="0.35"/>
    <row r="56774" customFormat="1" x14ac:dyDescent="0.35"/>
    <row r="56775" customFormat="1" x14ac:dyDescent="0.35"/>
    <row r="56776" customFormat="1" x14ac:dyDescent="0.35"/>
    <row r="56777" customFormat="1" x14ac:dyDescent="0.35"/>
    <row r="56778" customFormat="1" x14ac:dyDescent="0.35"/>
    <row r="56779" customFormat="1" x14ac:dyDescent="0.35"/>
    <row r="56780" customFormat="1" x14ac:dyDescent="0.35"/>
    <row r="56781" customFormat="1" x14ac:dyDescent="0.35"/>
    <row r="56782" customFormat="1" x14ac:dyDescent="0.35"/>
    <row r="56783" customFormat="1" x14ac:dyDescent="0.35"/>
    <row r="56784" customFormat="1" x14ac:dyDescent="0.35"/>
    <row r="56785" customFormat="1" x14ac:dyDescent="0.35"/>
    <row r="56786" customFormat="1" x14ac:dyDescent="0.35"/>
    <row r="56787" customFormat="1" x14ac:dyDescent="0.35"/>
    <row r="56788" customFormat="1" x14ac:dyDescent="0.35"/>
    <row r="56789" customFormat="1" x14ac:dyDescent="0.35"/>
    <row r="56790" customFormat="1" x14ac:dyDescent="0.35"/>
    <row r="56791" customFormat="1" x14ac:dyDescent="0.35"/>
    <row r="56792" customFormat="1" x14ac:dyDescent="0.35"/>
    <row r="56793" customFormat="1" x14ac:dyDescent="0.35"/>
    <row r="56794" customFormat="1" x14ac:dyDescent="0.35"/>
    <row r="56795" customFormat="1" x14ac:dyDescent="0.35"/>
    <row r="56796" customFormat="1" x14ac:dyDescent="0.35"/>
    <row r="56797" customFormat="1" x14ac:dyDescent="0.35"/>
    <row r="56798" customFormat="1" x14ac:dyDescent="0.35"/>
    <row r="56799" customFormat="1" x14ac:dyDescent="0.35"/>
    <row r="56800" customFormat="1" x14ac:dyDescent="0.35"/>
    <row r="56801" customFormat="1" x14ac:dyDescent="0.35"/>
    <row r="56802" customFormat="1" x14ac:dyDescent="0.35"/>
    <row r="56803" customFormat="1" x14ac:dyDescent="0.35"/>
    <row r="56804" customFormat="1" x14ac:dyDescent="0.35"/>
    <row r="56805" customFormat="1" x14ac:dyDescent="0.35"/>
    <row r="56806" customFormat="1" x14ac:dyDescent="0.35"/>
    <row r="56807" customFormat="1" x14ac:dyDescent="0.35"/>
    <row r="56808" customFormat="1" x14ac:dyDescent="0.35"/>
    <row r="56809" customFormat="1" x14ac:dyDescent="0.35"/>
    <row r="56810" customFormat="1" x14ac:dyDescent="0.35"/>
    <row r="56811" customFormat="1" x14ac:dyDescent="0.35"/>
    <row r="56812" customFormat="1" x14ac:dyDescent="0.35"/>
    <row r="56813" customFormat="1" x14ac:dyDescent="0.35"/>
    <row r="56814" customFormat="1" x14ac:dyDescent="0.35"/>
    <row r="56815" customFormat="1" x14ac:dyDescent="0.35"/>
    <row r="56816" customFormat="1" x14ac:dyDescent="0.35"/>
    <row r="56817" customFormat="1" x14ac:dyDescent="0.35"/>
    <row r="56818" customFormat="1" x14ac:dyDescent="0.35"/>
    <row r="56819" customFormat="1" x14ac:dyDescent="0.35"/>
    <row r="56820" customFormat="1" x14ac:dyDescent="0.35"/>
    <row r="56821" customFormat="1" x14ac:dyDescent="0.35"/>
    <row r="56822" customFormat="1" x14ac:dyDescent="0.35"/>
    <row r="56823" customFormat="1" x14ac:dyDescent="0.35"/>
    <row r="56824" customFormat="1" x14ac:dyDescent="0.35"/>
    <row r="56825" customFormat="1" x14ac:dyDescent="0.35"/>
    <row r="56826" customFormat="1" x14ac:dyDescent="0.35"/>
    <row r="56827" customFormat="1" x14ac:dyDescent="0.35"/>
    <row r="56828" customFormat="1" x14ac:dyDescent="0.35"/>
    <row r="56829" customFormat="1" x14ac:dyDescent="0.35"/>
    <row r="56830" customFormat="1" x14ac:dyDescent="0.35"/>
    <row r="56831" customFormat="1" x14ac:dyDescent="0.35"/>
    <row r="56832" customFormat="1" x14ac:dyDescent="0.35"/>
    <row r="56833" customFormat="1" x14ac:dyDescent="0.35"/>
    <row r="56834" customFormat="1" x14ac:dyDescent="0.35"/>
    <row r="56835" customFormat="1" x14ac:dyDescent="0.35"/>
    <row r="56836" customFormat="1" x14ac:dyDescent="0.35"/>
    <row r="56837" customFormat="1" x14ac:dyDescent="0.35"/>
    <row r="56838" customFormat="1" x14ac:dyDescent="0.35"/>
    <row r="56839" customFormat="1" x14ac:dyDescent="0.35"/>
    <row r="56840" customFormat="1" x14ac:dyDescent="0.35"/>
    <row r="56841" customFormat="1" x14ac:dyDescent="0.35"/>
    <row r="56842" customFormat="1" x14ac:dyDescent="0.35"/>
    <row r="56843" customFormat="1" x14ac:dyDescent="0.35"/>
    <row r="56844" customFormat="1" x14ac:dyDescent="0.35"/>
    <row r="56845" customFormat="1" x14ac:dyDescent="0.35"/>
    <row r="56846" customFormat="1" x14ac:dyDescent="0.35"/>
    <row r="56847" customFormat="1" x14ac:dyDescent="0.35"/>
    <row r="56848" customFormat="1" x14ac:dyDescent="0.35"/>
    <row r="56849" customFormat="1" x14ac:dyDescent="0.35"/>
    <row r="56850" customFormat="1" x14ac:dyDescent="0.35"/>
    <row r="56851" customFormat="1" x14ac:dyDescent="0.35"/>
    <row r="56852" customFormat="1" x14ac:dyDescent="0.35"/>
    <row r="56853" customFormat="1" x14ac:dyDescent="0.35"/>
    <row r="56854" customFormat="1" x14ac:dyDescent="0.35"/>
    <row r="56855" customFormat="1" x14ac:dyDescent="0.35"/>
    <row r="56856" customFormat="1" x14ac:dyDescent="0.35"/>
    <row r="56857" customFormat="1" x14ac:dyDescent="0.35"/>
    <row r="56858" customFormat="1" x14ac:dyDescent="0.35"/>
    <row r="56859" customFormat="1" x14ac:dyDescent="0.35"/>
    <row r="56860" customFormat="1" x14ac:dyDescent="0.35"/>
    <row r="56861" customFormat="1" x14ac:dyDescent="0.35"/>
    <row r="56862" customFormat="1" x14ac:dyDescent="0.35"/>
    <row r="56863" customFormat="1" x14ac:dyDescent="0.35"/>
    <row r="56864" customFormat="1" x14ac:dyDescent="0.35"/>
    <row r="56865" customFormat="1" x14ac:dyDescent="0.35"/>
    <row r="56866" customFormat="1" x14ac:dyDescent="0.35"/>
    <row r="56867" customFormat="1" x14ac:dyDescent="0.35"/>
    <row r="56868" customFormat="1" x14ac:dyDescent="0.35"/>
    <row r="56869" customFormat="1" x14ac:dyDescent="0.35"/>
    <row r="56870" customFormat="1" x14ac:dyDescent="0.35"/>
    <row r="56871" customFormat="1" x14ac:dyDescent="0.35"/>
    <row r="56872" customFormat="1" x14ac:dyDescent="0.35"/>
    <row r="56873" customFormat="1" x14ac:dyDescent="0.35"/>
    <row r="56874" customFormat="1" x14ac:dyDescent="0.35"/>
    <row r="56875" customFormat="1" x14ac:dyDescent="0.35"/>
    <row r="56876" customFormat="1" x14ac:dyDescent="0.35"/>
    <row r="56877" customFormat="1" x14ac:dyDescent="0.35"/>
    <row r="56878" customFormat="1" x14ac:dyDescent="0.35"/>
    <row r="56879" customFormat="1" x14ac:dyDescent="0.35"/>
    <row r="56880" customFormat="1" x14ac:dyDescent="0.35"/>
    <row r="56881" customFormat="1" x14ac:dyDescent="0.35"/>
    <row r="56882" customFormat="1" x14ac:dyDescent="0.35"/>
    <row r="56883" customFormat="1" x14ac:dyDescent="0.35"/>
    <row r="56884" customFormat="1" x14ac:dyDescent="0.35"/>
    <row r="56885" customFormat="1" x14ac:dyDescent="0.35"/>
    <row r="56886" customFormat="1" x14ac:dyDescent="0.35"/>
    <row r="56887" customFormat="1" x14ac:dyDescent="0.35"/>
    <row r="56888" customFormat="1" x14ac:dyDescent="0.35"/>
    <row r="56889" customFormat="1" x14ac:dyDescent="0.35"/>
    <row r="56890" customFormat="1" x14ac:dyDescent="0.35"/>
    <row r="56891" customFormat="1" x14ac:dyDescent="0.35"/>
    <row r="56892" customFormat="1" x14ac:dyDescent="0.35"/>
    <row r="56893" customFormat="1" x14ac:dyDescent="0.35"/>
    <row r="56894" customFormat="1" x14ac:dyDescent="0.35"/>
    <row r="56895" customFormat="1" x14ac:dyDescent="0.35"/>
    <row r="56896" customFormat="1" x14ac:dyDescent="0.35"/>
    <row r="56897" customFormat="1" x14ac:dyDescent="0.35"/>
    <row r="56898" customFormat="1" x14ac:dyDescent="0.35"/>
    <row r="56899" customFormat="1" x14ac:dyDescent="0.35"/>
    <row r="56900" customFormat="1" x14ac:dyDescent="0.35"/>
    <row r="56901" customFormat="1" x14ac:dyDescent="0.35"/>
    <row r="56902" customFormat="1" x14ac:dyDescent="0.35"/>
    <row r="56903" customFormat="1" x14ac:dyDescent="0.35"/>
    <row r="56904" customFormat="1" x14ac:dyDescent="0.35"/>
    <row r="56905" customFormat="1" x14ac:dyDescent="0.35"/>
    <row r="56906" customFormat="1" x14ac:dyDescent="0.35"/>
    <row r="56907" customFormat="1" x14ac:dyDescent="0.35"/>
    <row r="56908" customFormat="1" x14ac:dyDescent="0.35"/>
    <row r="56909" customFormat="1" x14ac:dyDescent="0.35"/>
    <row r="56910" customFormat="1" x14ac:dyDescent="0.35"/>
    <row r="56911" customFormat="1" x14ac:dyDescent="0.35"/>
    <row r="56912" customFormat="1" x14ac:dyDescent="0.35"/>
    <row r="56913" customFormat="1" x14ac:dyDescent="0.35"/>
    <row r="56914" customFormat="1" x14ac:dyDescent="0.35"/>
    <row r="56915" customFormat="1" x14ac:dyDescent="0.35"/>
    <row r="56916" customFormat="1" x14ac:dyDescent="0.35"/>
    <row r="56917" customFormat="1" x14ac:dyDescent="0.35"/>
    <row r="56918" customFormat="1" x14ac:dyDescent="0.35"/>
    <row r="56919" customFormat="1" x14ac:dyDescent="0.35"/>
    <row r="56920" customFormat="1" x14ac:dyDescent="0.35"/>
    <row r="56921" customFormat="1" x14ac:dyDescent="0.35"/>
    <row r="56922" customFormat="1" x14ac:dyDescent="0.35"/>
    <row r="56923" customFormat="1" x14ac:dyDescent="0.35"/>
    <row r="56924" customFormat="1" x14ac:dyDescent="0.35"/>
    <row r="56925" customFormat="1" x14ac:dyDescent="0.35"/>
    <row r="56926" customFormat="1" x14ac:dyDescent="0.35"/>
    <row r="56927" customFormat="1" x14ac:dyDescent="0.35"/>
    <row r="56928" customFormat="1" x14ac:dyDescent="0.35"/>
    <row r="56929" customFormat="1" x14ac:dyDescent="0.35"/>
    <row r="56930" customFormat="1" x14ac:dyDescent="0.35"/>
    <row r="56931" customFormat="1" x14ac:dyDescent="0.35"/>
    <row r="56932" customFormat="1" x14ac:dyDescent="0.35"/>
    <row r="56933" customFormat="1" x14ac:dyDescent="0.35"/>
    <row r="56934" customFormat="1" x14ac:dyDescent="0.35"/>
    <row r="56935" customFormat="1" x14ac:dyDescent="0.35"/>
    <row r="56936" customFormat="1" x14ac:dyDescent="0.35"/>
    <row r="56937" customFormat="1" x14ac:dyDescent="0.35"/>
    <row r="56938" customFormat="1" x14ac:dyDescent="0.35"/>
    <row r="56939" customFormat="1" x14ac:dyDescent="0.35"/>
    <row r="56940" customFormat="1" x14ac:dyDescent="0.35"/>
    <row r="56941" customFormat="1" x14ac:dyDescent="0.35"/>
    <row r="56942" customFormat="1" x14ac:dyDescent="0.35"/>
    <row r="56943" customFormat="1" x14ac:dyDescent="0.35"/>
    <row r="56944" customFormat="1" x14ac:dyDescent="0.35"/>
    <row r="56945" customFormat="1" x14ac:dyDescent="0.35"/>
    <row r="56946" customFormat="1" x14ac:dyDescent="0.35"/>
    <row r="56947" customFormat="1" x14ac:dyDescent="0.35"/>
    <row r="56948" customFormat="1" x14ac:dyDescent="0.35"/>
    <row r="56949" customFormat="1" x14ac:dyDescent="0.35"/>
    <row r="56950" customFormat="1" x14ac:dyDescent="0.35"/>
    <row r="56951" customFormat="1" x14ac:dyDescent="0.35"/>
    <row r="56952" customFormat="1" x14ac:dyDescent="0.35"/>
    <row r="56953" customFormat="1" x14ac:dyDescent="0.35"/>
    <row r="56954" customFormat="1" x14ac:dyDescent="0.35"/>
    <row r="56955" customFormat="1" x14ac:dyDescent="0.35"/>
    <row r="56956" customFormat="1" x14ac:dyDescent="0.35"/>
    <row r="56957" customFormat="1" x14ac:dyDescent="0.35"/>
    <row r="56958" customFormat="1" x14ac:dyDescent="0.35"/>
    <row r="56959" customFormat="1" x14ac:dyDescent="0.35"/>
    <row r="56960" customFormat="1" x14ac:dyDescent="0.35"/>
    <row r="56961" customFormat="1" x14ac:dyDescent="0.35"/>
    <row r="56962" customFormat="1" x14ac:dyDescent="0.35"/>
    <row r="56963" customFormat="1" x14ac:dyDescent="0.35"/>
    <row r="56964" customFormat="1" x14ac:dyDescent="0.35"/>
    <row r="56965" customFormat="1" x14ac:dyDescent="0.35"/>
    <row r="56966" customFormat="1" x14ac:dyDescent="0.35"/>
    <row r="56967" customFormat="1" x14ac:dyDescent="0.35"/>
    <row r="56968" customFormat="1" x14ac:dyDescent="0.35"/>
    <row r="56969" customFormat="1" x14ac:dyDescent="0.35"/>
    <row r="56970" customFormat="1" x14ac:dyDescent="0.35"/>
    <row r="56971" customFormat="1" x14ac:dyDescent="0.35"/>
    <row r="56972" customFormat="1" x14ac:dyDescent="0.35"/>
    <row r="56973" customFormat="1" x14ac:dyDescent="0.35"/>
    <row r="56974" customFormat="1" x14ac:dyDescent="0.35"/>
    <row r="56975" customFormat="1" x14ac:dyDescent="0.35"/>
    <row r="56976" customFormat="1" x14ac:dyDescent="0.35"/>
    <row r="56977" customFormat="1" x14ac:dyDescent="0.35"/>
    <row r="56978" customFormat="1" x14ac:dyDescent="0.35"/>
    <row r="56979" customFormat="1" x14ac:dyDescent="0.35"/>
    <row r="56980" customFormat="1" x14ac:dyDescent="0.35"/>
    <row r="56981" customFormat="1" x14ac:dyDescent="0.35"/>
    <row r="56982" customFormat="1" x14ac:dyDescent="0.35"/>
    <row r="56983" customFormat="1" x14ac:dyDescent="0.35"/>
    <row r="56984" customFormat="1" x14ac:dyDescent="0.35"/>
    <row r="56985" customFormat="1" x14ac:dyDescent="0.35"/>
    <row r="56986" customFormat="1" x14ac:dyDescent="0.35"/>
    <row r="56987" customFormat="1" x14ac:dyDescent="0.35"/>
    <row r="56988" customFormat="1" x14ac:dyDescent="0.35"/>
    <row r="56989" customFormat="1" x14ac:dyDescent="0.35"/>
    <row r="56990" customFormat="1" x14ac:dyDescent="0.35"/>
    <row r="56991" customFormat="1" x14ac:dyDescent="0.35"/>
    <row r="56992" customFormat="1" x14ac:dyDescent="0.35"/>
    <row r="56993" customFormat="1" x14ac:dyDescent="0.35"/>
    <row r="56994" customFormat="1" x14ac:dyDescent="0.35"/>
    <row r="56995" customFormat="1" x14ac:dyDescent="0.35"/>
    <row r="56996" customFormat="1" x14ac:dyDescent="0.35"/>
    <row r="56997" customFormat="1" x14ac:dyDescent="0.35"/>
    <row r="56998" customFormat="1" x14ac:dyDescent="0.35"/>
    <row r="56999" customFormat="1" x14ac:dyDescent="0.35"/>
    <row r="57000" customFormat="1" x14ac:dyDescent="0.35"/>
    <row r="57001" customFormat="1" x14ac:dyDescent="0.35"/>
    <row r="57002" customFormat="1" x14ac:dyDescent="0.35"/>
    <row r="57003" customFormat="1" x14ac:dyDescent="0.35"/>
    <row r="57004" customFormat="1" x14ac:dyDescent="0.35"/>
    <row r="57005" customFormat="1" x14ac:dyDescent="0.35"/>
    <row r="57006" customFormat="1" x14ac:dyDescent="0.35"/>
    <row r="57007" customFormat="1" x14ac:dyDescent="0.35"/>
    <row r="57008" customFormat="1" x14ac:dyDescent="0.35"/>
    <row r="57009" customFormat="1" x14ac:dyDescent="0.35"/>
    <row r="57010" customFormat="1" x14ac:dyDescent="0.35"/>
    <row r="57011" customFormat="1" x14ac:dyDescent="0.35"/>
    <row r="57012" customFormat="1" x14ac:dyDescent="0.35"/>
    <row r="57013" customFormat="1" x14ac:dyDescent="0.35"/>
    <row r="57014" customFormat="1" x14ac:dyDescent="0.35"/>
    <row r="57015" customFormat="1" x14ac:dyDescent="0.35"/>
    <row r="57016" customFormat="1" x14ac:dyDescent="0.35"/>
    <row r="57017" customFormat="1" x14ac:dyDescent="0.35"/>
    <row r="57018" customFormat="1" x14ac:dyDescent="0.35"/>
    <row r="57019" customFormat="1" x14ac:dyDescent="0.35"/>
    <row r="57020" customFormat="1" x14ac:dyDescent="0.35"/>
    <row r="57021" customFormat="1" x14ac:dyDescent="0.35"/>
    <row r="57022" customFormat="1" x14ac:dyDescent="0.35"/>
    <row r="57023" customFormat="1" x14ac:dyDescent="0.35"/>
    <row r="57024" customFormat="1" x14ac:dyDescent="0.35"/>
    <row r="57025" customFormat="1" x14ac:dyDescent="0.35"/>
    <row r="57026" customFormat="1" x14ac:dyDescent="0.35"/>
    <row r="57027" customFormat="1" x14ac:dyDescent="0.35"/>
    <row r="57028" customFormat="1" x14ac:dyDescent="0.35"/>
    <row r="57029" customFormat="1" x14ac:dyDescent="0.35"/>
    <row r="57030" customFormat="1" x14ac:dyDescent="0.35"/>
    <row r="57031" customFormat="1" x14ac:dyDescent="0.35"/>
    <row r="57032" customFormat="1" x14ac:dyDescent="0.35"/>
    <row r="57033" customFormat="1" x14ac:dyDescent="0.35"/>
    <row r="57034" customFormat="1" x14ac:dyDescent="0.35"/>
    <row r="57035" customFormat="1" x14ac:dyDescent="0.35"/>
    <row r="57036" customFormat="1" x14ac:dyDescent="0.35"/>
    <row r="57037" customFormat="1" x14ac:dyDescent="0.35"/>
    <row r="57038" customFormat="1" x14ac:dyDescent="0.35"/>
    <row r="57039" customFormat="1" x14ac:dyDescent="0.35"/>
    <row r="57040" customFormat="1" x14ac:dyDescent="0.35"/>
    <row r="57041" customFormat="1" x14ac:dyDescent="0.35"/>
    <row r="57042" customFormat="1" x14ac:dyDescent="0.35"/>
    <row r="57043" customFormat="1" x14ac:dyDescent="0.35"/>
    <row r="57044" customFormat="1" x14ac:dyDescent="0.35"/>
    <row r="57045" customFormat="1" x14ac:dyDescent="0.35"/>
    <row r="57046" customFormat="1" x14ac:dyDescent="0.35"/>
    <row r="57047" customFormat="1" x14ac:dyDescent="0.35"/>
    <row r="57048" customFormat="1" x14ac:dyDescent="0.35"/>
    <row r="57049" customFormat="1" x14ac:dyDescent="0.35"/>
    <row r="57050" customFormat="1" x14ac:dyDescent="0.35"/>
    <row r="57051" customFormat="1" x14ac:dyDescent="0.35"/>
    <row r="57052" customFormat="1" x14ac:dyDescent="0.35"/>
    <row r="57053" customFormat="1" x14ac:dyDescent="0.35"/>
    <row r="57054" customFormat="1" x14ac:dyDescent="0.35"/>
    <row r="57055" customFormat="1" x14ac:dyDescent="0.35"/>
    <row r="57056" customFormat="1" x14ac:dyDescent="0.35"/>
    <row r="57057" customFormat="1" x14ac:dyDescent="0.35"/>
    <row r="57058" customFormat="1" x14ac:dyDescent="0.35"/>
    <row r="57059" customFormat="1" x14ac:dyDescent="0.35"/>
    <row r="57060" customFormat="1" x14ac:dyDescent="0.35"/>
    <row r="57061" customFormat="1" x14ac:dyDescent="0.35"/>
    <row r="57062" customFormat="1" x14ac:dyDescent="0.35"/>
    <row r="57063" customFormat="1" x14ac:dyDescent="0.35"/>
    <row r="57064" customFormat="1" x14ac:dyDescent="0.35"/>
    <row r="57065" customFormat="1" x14ac:dyDescent="0.35"/>
    <row r="57066" customFormat="1" x14ac:dyDescent="0.35"/>
    <row r="57067" customFormat="1" x14ac:dyDescent="0.35"/>
    <row r="57068" customFormat="1" x14ac:dyDescent="0.35"/>
    <row r="57069" customFormat="1" x14ac:dyDescent="0.35"/>
    <row r="57070" customFormat="1" x14ac:dyDescent="0.35"/>
    <row r="57071" customFormat="1" x14ac:dyDescent="0.35"/>
    <row r="57072" customFormat="1" x14ac:dyDescent="0.35"/>
    <row r="57073" customFormat="1" x14ac:dyDescent="0.35"/>
    <row r="57074" customFormat="1" x14ac:dyDescent="0.35"/>
    <row r="57075" customFormat="1" x14ac:dyDescent="0.35"/>
    <row r="57076" customFormat="1" x14ac:dyDescent="0.35"/>
    <row r="57077" customFormat="1" x14ac:dyDescent="0.35"/>
    <row r="57078" customFormat="1" x14ac:dyDescent="0.35"/>
    <row r="57079" customFormat="1" x14ac:dyDescent="0.35"/>
    <row r="57080" customFormat="1" x14ac:dyDescent="0.35"/>
    <row r="57081" customFormat="1" x14ac:dyDescent="0.35"/>
    <row r="57082" customFormat="1" x14ac:dyDescent="0.35"/>
    <row r="57083" customFormat="1" x14ac:dyDescent="0.35"/>
    <row r="57084" customFormat="1" x14ac:dyDescent="0.35"/>
    <row r="57085" customFormat="1" x14ac:dyDescent="0.35"/>
    <row r="57086" customFormat="1" x14ac:dyDescent="0.35"/>
    <row r="57087" customFormat="1" x14ac:dyDescent="0.35"/>
    <row r="57088" customFormat="1" x14ac:dyDescent="0.35"/>
    <row r="57089" customFormat="1" x14ac:dyDescent="0.35"/>
    <row r="57090" customFormat="1" x14ac:dyDescent="0.35"/>
    <row r="57091" customFormat="1" x14ac:dyDescent="0.35"/>
    <row r="57092" customFormat="1" x14ac:dyDescent="0.35"/>
    <row r="57093" customFormat="1" x14ac:dyDescent="0.35"/>
    <row r="57094" customFormat="1" x14ac:dyDescent="0.35"/>
    <row r="57095" customFormat="1" x14ac:dyDescent="0.35"/>
    <row r="57096" customFormat="1" x14ac:dyDescent="0.35"/>
    <row r="57097" customFormat="1" x14ac:dyDescent="0.35"/>
    <row r="57098" customFormat="1" x14ac:dyDescent="0.35"/>
    <row r="57099" customFormat="1" x14ac:dyDescent="0.35"/>
    <row r="57100" customFormat="1" x14ac:dyDescent="0.35"/>
    <row r="57101" customFormat="1" x14ac:dyDescent="0.35"/>
    <row r="57102" customFormat="1" x14ac:dyDescent="0.35"/>
    <row r="57103" customFormat="1" x14ac:dyDescent="0.35"/>
    <row r="57104" customFormat="1" x14ac:dyDescent="0.35"/>
    <row r="57105" customFormat="1" x14ac:dyDescent="0.35"/>
    <row r="57106" customFormat="1" x14ac:dyDescent="0.35"/>
    <row r="57107" customFormat="1" x14ac:dyDescent="0.35"/>
    <row r="57108" customFormat="1" x14ac:dyDescent="0.35"/>
    <row r="57109" customFormat="1" x14ac:dyDescent="0.35"/>
    <row r="57110" customFormat="1" x14ac:dyDescent="0.35"/>
    <row r="57111" customFormat="1" x14ac:dyDescent="0.35"/>
    <row r="57112" customFormat="1" x14ac:dyDescent="0.35"/>
    <row r="57113" customFormat="1" x14ac:dyDescent="0.35"/>
    <row r="57114" customFormat="1" x14ac:dyDescent="0.35"/>
    <row r="57115" customFormat="1" x14ac:dyDescent="0.35"/>
    <row r="57116" customFormat="1" x14ac:dyDescent="0.35"/>
    <row r="57117" customFormat="1" x14ac:dyDescent="0.35"/>
    <row r="57118" customFormat="1" x14ac:dyDescent="0.35"/>
    <row r="57119" customFormat="1" x14ac:dyDescent="0.35"/>
    <row r="57120" customFormat="1" x14ac:dyDescent="0.35"/>
    <row r="57121" customFormat="1" x14ac:dyDescent="0.35"/>
    <row r="57122" customFormat="1" x14ac:dyDescent="0.35"/>
    <row r="57123" customFormat="1" x14ac:dyDescent="0.35"/>
    <row r="57124" customFormat="1" x14ac:dyDescent="0.35"/>
    <row r="57125" customFormat="1" x14ac:dyDescent="0.35"/>
    <row r="57126" customFormat="1" x14ac:dyDescent="0.35"/>
    <row r="57127" customFormat="1" x14ac:dyDescent="0.35"/>
    <row r="57128" customFormat="1" x14ac:dyDescent="0.35"/>
    <row r="57129" customFormat="1" x14ac:dyDescent="0.35"/>
    <row r="57130" customFormat="1" x14ac:dyDescent="0.35"/>
    <row r="57131" customFormat="1" x14ac:dyDescent="0.35"/>
    <row r="57132" customFormat="1" x14ac:dyDescent="0.35"/>
    <row r="57133" customFormat="1" x14ac:dyDescent="0.35"/>
    <row r="57134" customFormat="1" x14ac:dyDescent="0.35"/>
    <row r="57135" customFormat="1" x14ac:dyDescent="0.35"/>
    <row r="57136" customFormat="1" x14ac:dyDescent="0.35"/>
    <row r="57137" customFormat="1" x14ac:dyDescent="0.35"/>
    <row r="57138" customFormat="1" x14ac:dyDescent="0.35"/>
    <row r="57139" customFormat="1" x14ac:dyDescent="0.35"/>
    <row r="57140" customFormat="1" x14ac:dyDescent="0.35"/>
    <row r="57141" customFormat="1" x14ac:dyDescent="0.35"/>
    <row r="57142" customFormat="1" x14ac:dyDescent="0.35"/>
    <row r="57143" customFormat="1" x14ac:dyDescent="0.35"/>
    <row r="57144" customFormat="1" x14ac:dyDescent="0.35"/>
    <row r="57145" customFormat="1" x14ac:dyDescent="0.35"/>
    <row r="57146" customFormat="1" x14ac:dyDescent="0.35"/>
    <row r="57147" customFormat="1" x14ac:dyDescent="0.35"/>
    <row r="57148" customFormat="1" x14ac:dyDescent="0.35"/>
    <row r="57149" customFormat="1" x14ac:dyDescent="0.35"/>
    <row r="57150" customFormat="1" x14ac:dyDescent="0.35"/>
    <row r="57151" customFormat="1" x14ac:dyDescent="0.35"/>
    <row r="57152" customFormat="1" x14ac:dyDescent="0.35"/>
    <row r="57153" customFormat="1" x14ac:dyDescent="0.35"/>
    <row r="57154" customFormat="1" x14ac:dyDescent="0.35"/>
    <row r="57155" customFormat="1" x14ac:dyDescent="0.35"/>
    <row r="57156" customFormat="1" x14ac:dyDescent="0.35"/>
    <row r="57157" customFormat="1" x14ac:dyDescent="0.35"/>
    <row r="57158" customFormat="1" x14ac:dyDescent="0.35"/>
    <row r="57159" customFormat="1" x14ac:dyDescent="0.35"/>
    <row r="57160" customFormat="1" x14ac:dyDescent="0.35"/>
    <row r="57161" customFormat="1" x14ac:dyDescent="0.35"/>
    <row r="57162" customFormat="1" x14ac:dyDescent="0.35"/>
    <row r="57163" customFormat="1" x14ac:dyDescent="0.35"/>
    <row r="57164" customFormat="1" x14ac:dyDescent="0.35"/>
    <row r="57165" customFormat="1" x14ac:dyDescent="0.35"/>
    <row r="57166" customFormat="1" x14ac:dyDescent="0.35"/>
    <row r="57167" customFormat="1" x14ac:dyDescent="0.35"/>
    <row r="57168" customFormat="1" x14ac:dyDescent="0.35"/>
    <row r="57169" customFormat="1" x14ac:dyDescent="0.35"/>
    <row r="57170" customFormat="1" x14ac:dyDescent="0.35"/>
    <row r="57171" customFormat="1" x14ac:dyDescent="0.35"/>
    <row r="57172" customFormat="1" x14ac:dyDescent="0.35"/>
    <row r="57173" customFormat="1" x14ac:dyDescent="0.35"/>
    <row r="57174" customFormat="1" x14ac:dyDescent="0.35"/>
    <row r="57175" customFormat="1" x14ac:dyDescent="0.35"/>
    <row r="57176" customFormat="1" x14ac:dyDescent="0.35"/>
    <row r="57177" customFormat="1" x14ac:dyDescent="0.35"/>
    <row r="57178" customFormat="1" x14ac:dyDescent="0.35"/>
    <row r="57179" customFormat="1" x14ac:dyDescent="0.35"/>
    <row r="57180" customFormat="1" x14ac:dyDescent="0.35"/>
    <row r="57181" customFormat="1" x14ac:dyDescent="0.35"/>
    <row r="57182" customFormat="1" x14ac:dyDescent="0.35"/>
    <row r="57183" customFormat="1" x14ac:dyDescent="0.35"/>
    <row r="57184" customFormat="1" x14ac:dyDescent="0.35"/>
    <row r="57185" customFormat="1" x14ac:dyDescent="0.35"/>
    <row r="57186" customFormat="1" x14ac:dyDescent="0.35"/>
    <row r="57187" customFormat="1" x14ac:dyDescent="0.35"/>
    <row r="57188" customFormat="1" x14ac:dyDescent="0.35"/>
    <row r="57189" customFormat="1" x14ac:dyDescent="0.35"/>
    <row r="57190" customFormat="1" x14ac:dyDescent="0.35"/>
    <row r="57191" customFormat="1" x14ac:dyDescent="0.35"/>
    <row r="57192" customFormat="1" x14ac:dyDescent="0.35"/>
    <row r="57193" customFormat="1" x14ac:dyDescent="0.35"/>
    <row r="57194" customFormat="1" x14ac:dyDescent="0.35"/>
    <row r="57195" customFormat="1" x14ac:dyDescent="0.35"/>
    <row r="57196" customFormat="1" x14ac:dyDescent="0.35"/>
    <row r="57197" customFormat="1" x14ac:dyDescent="0.35"/>
    <row r="57198" customFormat="1" x14ac:dyDescent="0.35"/>
    <row r="57199" customFormat="1" x14ac:dyDescent="0.35"/>
    <row r="57200" customFormat="1" x14ac:dyDescent="0.35"/>
    <row r="57201" customFormat="1" x14ac:dyDescent="0.35"/>
    <row r="57202" customFormat="1" x14ac:dyDescent="0.35"/>
    <row r="57203" customFormat="1" x14ac:dyDescent="0.35"/>
    <row r="57204" customFormat="1" x14ac:dyDescent="0.35"/>
    <row r="57205" customFormat="1" x14ac:dyDescent="0.35"/>
    <row r="57206" customFormat="1" x14ac:dyDescent="0.35"/>
    <row r="57207" customFormat="1" x14ac:dyDescent="0.35"/>
    <row r="57208" customFormat="1" x14ac:dyDescent="0.35"/>
    <row r="57209" customFormat="1" x14ac:dyDescent="0.35"/>
    <row r="57210" customFormat="1" x14ac:dyDescent="0.35"/>
    <row r="57211" customFormat="1" x14ac:dyDescent="0.35"/>
    <row r="57212" customFormat="1" x14ac:dyDescent="0.35"/>
    <row r="57213" customFormat="1" x14ac:dyDescent="0.35"/>
    <row r="57214" customFormat="1" x14ac:dyDescent="0.35"/>
    <row r="57215" customFormat="1" x14ac:dyDescent="0.35"/>
    <row r="57216" customFormat="1" x14ac:dyDescent="0.35"/>
    <row r="57217" customFormat="1" x14ac:dyDescent="0.35"/>
    <row r="57218" customFormat="1" x14ac:dyDescent="0.35"/>
    <row r="57219" customFormat="1" x14ac:dyDescent="0.35"/>
    <row r="57220" customFormat="1" x14ac:dyDescent="0.35"/>
    <row r="57221" customFormat="1" x14ac:dyDescent="0.35"/>
    <row r="57222" customFormat="1" x14ac:dyDescent="0.35"/>
    <row r="57223" customFormat="1" x14ac:dyDescent="0.35"/>
    <row r="57224" customFormat="1" x14ac:dyDescent="0.35"/>
    <row r="57225" customFormat="1" x14ac:dyDescent="0.35"/>
    <row r="57226" customFormat="1" x14ac:dyDescent="0.35"/>
    <row r="57227" customFormat="1" x14ac:dyDescent="0.35"/>
    <row r="57228" customFormat="1" x14ac:dyDescent="0.35"/>
    <row r="57229" customFormat="1" x14ac:dyDescent="0.35"/>
    <row r="57230" customFormat="1" x14ac:dyDescent="0.35"/>
    <row r="57231" customFormat="1" x14ac:dyDescent="0.35"/>
    <row r="57232" customFormat="1" x14ac:dyDescent="0.35"/>
    <row r="57233" customFormat="1" x14ac:dyDescent="0.35"/>
    <row r="57234" customFormat="1" x14ac:dyDescent="0.35"/>
    <row r="57235" customFormat="1" x14ac:dyDescent="0.35"/>
    <row r="57236" customFormat="1" x14ac:dyDescent="0.35"/>
    <row r="57237" customFormat="1" x14ac:dyDescent="0.35"/>
    <row r="57238" customFormat="1" x14ac:dyDescent="0.35"/>
    <row r="57239" customFormat="1" x14ac:dyDescent="0.35"/>
    <row r="57240" customFormat="1" x14ac:dyDescent="0.35"/>
    <row r="57241" customFormat="1" x14ac:dyDescent="0.35"/>
    <row r="57242" customFormat="1" x14ac:dyDescent="0.35"/>
    <row r="57243" customFormat="1" x14ac:dyDescent="0.35"/>
    <row r="57244" customFormat="1" x14ac:dyDescent="0.35"/>
    <row r="57245" customFormat="1" x14ac:dyDescent="0.35"/>
    <row r="57246" customFormat="1" x14ac:dyDescent="0.35"/>
    <row r="57247" customFormat="1" x14ac:dyDescent="0.35"/>
    <row r="57248" customFormat="1" x14ac:dyDescent="0.35"/>
    <row r="57249" customFormat="1" x14ac:dyDescent="0.35"/>
    <row r="57250" customFormat="1" x14ac:dyDescent="0.35"/>
    <row r="57251" customFormat="1" x14ac:dyDescent="0.35"/>
    <row r="57252" customFormat="1" x14ac:dyDescent="0.35"/>
    <row r="57253" customFormat="1" x14ac:dyDescent="0.35"/>
    <row r="57254" customFormat="1" x14ac:dyDescent="0.35"/>
    <row r="57255" customFormat="1" x14ac:dyDescent="0.35"/>
    <row r="57256" customFormat="1" x14ac:dyDescent="0.35"/>
    <row r="57257" customFormat="1" x14ac:dyDescent="0.35"/>
    <row r="57258" customFormat="1" x14ac:dyDescent="0.35"/>
    <row r="57259" customFormat="1" x14ac:dyDescent="0.35"/>
    <row r="57260" customFormat="1" x14ac:dyDescent="0.35"/>
    <row r="57261" customFormat="1" x14ac:dyDescent="0.35"/>
    <row r="57262" customFormat="1" x14ac:dyDescent="0.35"/>
    <row r="57263" customFormat="1" x14ac:dyDescent="0.35"/>
    <row r="57264" customFormat="1" x14ac:dyDescent="0.35"/>
    <row r="57265" customFormat="1" x14ac:dyDescent="0.35"/>
    <row r="57266" customFormat="1" x14ac:dyDescent="0.35"/>
    <row r="57267" customFormat="1" x14ac:dyDescent="0.35"/>
    <row r="57268" customFormat="1" x14ac:dyDescent="0.35"/>
    <row r="57269" customFormat="1" x14ac:dyDescent="0.35"/>
    <row r="57270" customFormat="1" x14ac:dyDescent="0.35"/>
    <row r="57271" customFormat="1" x14ac:dyDescent="0.35"/>
    <row r="57272" customFormat="1" x14ac:dyDescent="0.35"/>
    <row r="57273" customFormat="1" x14ac:dyDescent="0.35"/>
    <row r="57274" customFormat="1" x14ac:dyDescent="0.35"/>
    <row r="57275" customFormat="1" x14ac:dyDescent="0.35"/>
    <row r="57276" customFormat="1" x14ac:dyDescent="0.35"/>
    <row r="57277" customFormat="1" x14ac:dyDescent="0.35"/>
    <row r="57278" customFormat="1" x14ac:dyDescent="0.35"/>
    <row r="57279" customFormat="1" x14ac:dyDescent="0.35"/>
    <row r="57280" customFormat="1" x14ac:dyDescent="0.35"/>
    <row r="57281" customFormat="1" x14ac:dyDescent="0.35"/>
    <row r="57282" customFormat="1" x14ac:dyDescent="0.35"/>
    <row r="57283" customFormat="1" x14ac:dyDescent="0.35"/>
    <row r="57284" customFormat="1" x14ac:dyDescent="0.35"/>
    <row r="57285" customFormat="1" x14ac:dyDescent="0.35"/>
    <row r="57286" customFormat="1" x14ac:dyDescent="0.35"/>
    <row r="57287" customFormat="1" x14ac:dyDescent="0.35"/>
    <row r="57288" customFormat="1" x14ac:dyDescent="0.35"/>
    <row r="57289" customFormat="1" x14ac:dyDescent="0.35"/>
    <row r="57290" customFormat="1" x14ac:dyDescent="0.35"/>
    <row r="57291" customFormat="1" x14ac:dyDescent="0.35"/>
    <row r="57292" customFormat="1" x14ac:dyDescent="0.35"/>
    <row r="57293" customFormat="1" x14ac:dyDescent="0.35"/>
    <row r="57294" customFormat="1" x14ac:dyDescent="0.35"/>
    <row r="57295" customFormat="1" x14ac:dyDescent="0.35"/>
    <row r="57296" customFormat="1" x14ac:dyDescent="0.35"/>
    <row r="57297" customFormat="1" x14ac:dyDescent="0.35"/>
    <row r="57298" customFormat="1" x14ac:dyDescent="0.35"/>
    <row r="57299" customFormat="1" x14ac:dyDescent="0.35"/>
    <row r="57300" customFormat="1" x14ac:dyDescent="0.35"/>
    <row r="57301" customFormat="1" x14ac:dyDescent="0.35"/>
    <row r="57302" customFormat="1" x14ac:dyDescent="0.35"/>
    <row r="57303" customFormat="1" x14ac:dyDescent="0.35"/>
    <row r="57304" customFormat="1" x14ac:dyDescent="0.35"/>
    <row r="57305" customFormat="1" x14ac:dyDescent="0.35"/>
    <row r="57306" customFormat="1" x14ac:dyDescent="0.35"/>
    <row r="57307" customFormat="1" x14ac:dyDescent="0.35"/>
    <row r="57308" customFormat="1" x14ac:dyDescent="0.35"/>
    <row r="57309" customFormat="1" x14ac:dyDescent="0.35"/>
    <row r="57310" customFormat="1" x14ac:dyDescent="0.35"/>
    <row r="57311" customFormat="1" x14ac:dyDescent="0.35"/>
    <row r="57312" customFormat="1" x14ac:dyDescent="0.35"/>
    <row r="57313" customFormat="1" x14ac:dyDescent="0.35"/>
    <row r="57314" customFormat="1" x14ac:dyDescent="0.35"/>
    <row r="57315" customFormat="1" x14ac:dyDescent="0.35"/>
    <row r="57316" customFormat="1" x14ac:dyDescent="0.35"/>
    <row r="57317" customFormat="1" x14ac:dyDescent="0.35"/>
    <row r="57318" customFormat="1" x14ac:dyDescent="0.35"/>
    <row r="57319" customFormat="1" x14ac:dyDescent="0.35"/>
    <row r="57320" customFormat="1" x14ac:dyDescent="0.35"/>
    <row r="57321" customFormat="1" x14ac:dyDescent="0.35"/>
    <row r="57322" customFormat="1" x14ac:dyDescent="0.35"/>
    <row r="57323" customFormat="1" x14ac:dyDescent="0.35"/>
    <row r="57324" customFormat="1" x14ac:dyDescent="0.35"/>
    <row r="57325" customFormat="1" x14ac:dyDescent="0.35"/>
    <row r="57326" customFormat="1" x14ac:dyDescent="0.35"/>
    <row r="57327" customFormat="1" x14ac:dyDescent="0.35"/>
    <row r="57328" customFormat="1" x14ac:dyDescent="0.35"/>
    <row r="57329" customFormat="1" x14ac:dyDescent="0.35"/>
    <row r="57330" customFormat="1" x14ac:dyDescent="0.35"/>
    <row r="57331" customFormat="1" x14ac:dyDescent="0.35"/>
    <row r="57332" customFormat="1" x14ac:dyDescent="0.35"/>
    <row r="57333" customFormat="1" x14ac:dyDescent="0.35"/>
    <row r="57334" customFormat="1" x14ac:dyDescent="0.35"/>
    <row r="57335" customFormat="1" x14ac:dyDescent="0.35"/>
    <row r="57336" customFormat="1" x14ac:dyDescent="0.35"/>
    <row r="57337" customFormat="1" x14ac:dyDescent="0.35"/>
    <row r="57338" customFormat="1" x14ac:dyDescent="0.35"/>
    <row r="57339" customFormat="1" x14ac:dyDescent="0.35"/>
    <row r="57340" customFormat="1" x14ac:dyDescent="0.35"/>
    <row r="57341" customFormat="1" x14ac:dyDescent="0.35"/>
    <row r="57342" customFormat="1" x14ac:dyDescent="0.35"/>
    <row r="57343" customFormat="1" x14ac:dyDescent="0.35"/>
    <row r="57344" customFormat="1" x14ac:dyDescent="0.35"/>
    <row r="57345" customFormat="1" x14ac:dyDescent="0.35"/>
    <row r="57346" customFormat="1" x14ac:dyDescent="0.35"/>
    <row r="57347" customFormat="1" x14ac:dyDescent="0.35"/>
    <row r="57348" customFormat="1" x14ac:dyDescent="0.35"/>
    <row r="57349" customFormat="1" x14ac:dyDescent="0.35"/>
    <row r="57350" customFormat="1" x14ac:dyDescent="0.35"/>
    <row r="57351" customFormat="1" x14ac:dyDescent="0.35"/>
    <row r="57352" customFormat="1" x14ac:dyDescent="0.35"/>
    <row r="57353" customFormat="1" x14ac:dyDescent="0.35"/>
    <row r="57354" customFormat="1" x14ac:dyDescent="0.35"/>
    <row r="57355" customFormat="1" x14ac:dyDescent="0.35"/>
    <row r="57356" customFormat="1" x14ac:dyDescent="0.35"/>
    <row r="57357" customFormat="1" x14ac:dyDescent="0.35"/>
    <row r="57358" customFormat="1" x14ac:dyDescent="0.35"/>
    <row r="57359" customFormat="1" x14ac:dyDescent="0.35"/>
    <row r="57360" customFormat="1" x14ac:dyDescent="0.35"/>
    <row r="57361" customFormat="1" x14ac:dyDescent="0.35"/>
    <row r="57362" customFormat="1" x14ac:dyDescent="0.35"/>
    <row r="57363" customFormat="1" x14ac:dyDescent="0.35"/>
    <row r="57364" customFormat="1" x14ac:dyDescent="0.35"/>
    <row r="57365" customFormat="1" x14ac:dyDescent="0.35"/>
    <row r="57366" customFormat="1" x14ac:dyDescent="0.35"/>
    <row r="57367" customFormat="1" x14ac:dyDescent="0.35"/>
    <row r="57368" customFormat="1" x14ac:dyDescent="0.35"/>
    <row r="57369" customFormat="1" x14ac:dyDescent="0.35"/>
    <row r="57370" customFormat="1" x14ac:dyDescent="0.35"/>
    <row r="57371" customFormat="1" x14ac:dyDescent="0.35"/>
    <row r="57372" customFormat="1" x14ac:dyDescent="0.35"/>
    <row r="57373" customFormat="1" x14ac:dyDescent="0.35"/>
    <row r="57374" customFormat="1" x14ac:dyDescent="0.35"/>
    <row r="57375" customFormat="1" x14ac:dyDescent="0.35"/>
    <row r="57376" customFormat="1" x14ac:dyDescent="0.35"/>
    <row r="57377" customFormat="1" x14ac:dyDescent="0.35"/>
    <row r="57378" customFormat="1" x14ac:dyDescent="0.35"/>
    <row r="57379" customFormat="1" x14ac:dyDescent="0.35"/>
    <row r="57380" customFormat="1" x14ac:dyDescent="0.35"/>
    <row r="57381" customFormat="1" x14ac:dyDescent="0.35"/>
    <row r="57382" customFormat="1" x14ac:dyDescent="0.35"/>
    <row r="57383" customFormat="1" x14ac:dyDescent="0.35"/>
    <row r="57384" customFormat="1" x14ac:dyDescent="0.35"/>
    <row r="57385" customFormat="1" x14ac:dyDescent="0.35"/>
    <row r="57386" customFormat="1" x14ac:dyDescent="0.35"/>
    <row r="57387" customFormat="1" x14ac:dyDescent="0.35"/>
    <row r="57388" customFormat="1" x14ac:dyDescent="0.35"/>
    <row r="57389" customFormat="1" x14ac:dyDescent="0.35"/>
    <row r="57390" customFormat="1" x14ac:dyDescent="0.35"/>
    <row r="57391" customFormat="1" x14ac:dyDescent="0.35"/>
    <row r="57392" customFormat="1" x14ac:dyDescent="0.35"/>
    <row r="57393" customFormat="1" x14ac:dyDescent="0.35"/>
    <row r="57394" customFormat="1" x14ac:dyDescent="0.35"/>
    <row r="57395" customFormat="1" x14ac:dyDescent="0.35"/>
    <row r="57396" customFormat="1" x14ac:dyDescent="0.35"/>
    <row r="57397" customFormat="1" x14ac:dyDescent="0.35"/>
    <row r="57398" customFormat="1" x14ac:dyDescent="0.35"/>
    <row r="57399" customFormat="1" x14ac:dyDescent="0.35"/>
    <row r="57400" customFormat="1" x14ac:dyDescent="0.35"/>
    <row r="57401" customFormat="1" x14ac:dyDescent="0.35"/>
    <row r="57402" customFormat="1" x14ac:dyDescent="0.35"/>
    <row r="57403" customFormat="1" x14ac:dyDescent="0.35"/>
    <row r="57404" customFormat="1" x14ac:dyDescent="0.35"/>
    <row r="57405" customFormat="1" x14ac:dyDescent="0.35"/>
    <row r="57406" customFormat="1" x14ac:dyDescent="0.35"/>
    <row r="57407" customFormat="1" x14ac:dyDescent="0.35"/>
    <row r="57408" customFormat="1" x14ac:dyDescent="0.35"/>
    <row r="57409" customFormat="1" x14ac:dyDescent="0.35"/>
    <row r="57410" customFormat="1" x14ac:dyDescent="0.35"/>
    <row r="57411" customFormat="1" x14ac:dyDescent="0.35"/>
    <row r="57412" customFormat="1" x14ac:dyDescent="0.35"/>
    <row r="57413" customFormat="1" x14ac:dyDescent="0.35"/>
    <row r="57414" customFormat="1" x14ac:dyDescent="0.35"/>
    <row r="57415" customFormat="1" x14ac:dyDescent="0.35"/>
    <row r="57416" customFormat="1" x14ac:dyDescent="0.35"/>
    <row r="57417" customFormat="1" x14ac:dyDescent="0.35"/>
    <row r="57418" customFormat="1" x14ac:dyDescent="0.35"/>
    <row r="57419" customFormat="1" x14ac:dyDescent="0.35"/>
    <row r="57420" customFormat="1" x14ac:dyDescent="0.35"/>
    <row r="57421" customFormat="1" x14ac:dyDescent="0.35"/>
    <row r="57422" customFormat="1" x14ac:dyDescent="0.35"/>
    <row r="57423" customFormat="1" x14ac:dyDescent="0.35"/>
    <row r="57424" customFormat="1" x14ac:dyDescent="0.35"/>
    <row r="57425" customFormat="1" x14ac:dyDescent="0.35"/>
    <row r="57426" customFormat="1" x14ac:dyDescent="0.35"/>
    <row r="57427" customFormat="1" x14ac:dyDescent="0.35"/>
    <row r="57428" customFormat="1" x14ac:dyDescent="0.35"/>
    <row r="57429" customFormat="1" x14ac:dyDescent="0.35"/>
    <row r="57430" customFormat="1" x14ac:dyDescent="0.35"/>
    <row r="57431" customFormat="1" x14ac:dyDescent="0.35"/>
    <row r="57432" customFormat="1" x14ac:dyDescent="0.35"/>
    <row r="57433" customFormat="1" x14ac:dyDescent="0.35"/>
    <row r="57434" customFormat="1" x14ac:dyDescent="0.35"/>
    <row r="57435" customFormat="1" x14ac:dyDescent="0.35"/>
    <row r="57436" customFormat="1" x14ac:dyDescent="0.35"/>
    <row r="57437" customFormat="1" x14ac:dyDescent="0.35"/>
    <row r="57438" customFormat="1" x14ac:dyDescent="0.35"/>
    <row r="57439" customFormat="1" x14ac:dyDescent="0.35"/>
    <row r="57440" customFormat="1" x14ac:dyDescent="0.35"/>
    <row r="57441" customFormat="1" x14ac:dyDescent="0.35"/>
    <row r="57442" customFormat="1" x14ac:dyDescent="0.35"/>
    <row r="57443" customFormat="1" x14ac:dyDescent="0.35"/>
    <row r="57444" customFormat="1" x14ac:dyDescent="0.35"/>
    <row r="57445" customFormat="1" x14ac:dyDescent="0.35"/>
    <row r="57446" customFormat="1" x14ac:dyDescent="0.35"/>
    <row r="57447" customFormat="1" x14ac:dyDescent="0.35"/>
    <row r="57448" customFormat="1" x14ac:dyDescent="0.35"/>
    <row r="57449" customFormat="1" x14ac:dyDescent="0.35"/>
    <row r="57450" customFormat="1" x14ac:dyDescent="0.35"/>
    <row r="57451" customFormat="1" x14ac:dyDescent="0.35"/>
    <row r="57452" customFormat="1" x14ac:dyDescent="0.35"/>
    <row r="57453" customFormat="1" x14ac:dyDescent="0.35"/>
    <row r="57454" customFormat="1" x14ac:dyDescent="0.35"/>
    <row r="57455" customFormat="1" x14ac:dyDescent="0.35"/>
    <row r="57456" customFormat="1" x14ac:dyDescent="0.35"/>
    <row r="57457" customFormat="1" x14ac:dyDescent="0.35"/>
    <row r="57458" customFormat="1" x14ac:dyDescent="0.35"/>
    <row r="57459" customFormat="1" x14ac:dyDescent="0.35"/>
    <row r="57460" customFormat="1" x14ac:dyDescent="0.35"/>
    <row r="57461" customFormat="1" x14ac:dyDescent="0.35"/>
    <row r="57462" customFormat="1" x14ac:dyDescent="0.35"/>
    <row r="57463" customFormat="1" x14ac:dyDescent="0.35"/>
    <row r="57464" customFormat="1" x14ac:dyDescent="0.35"/>
    <row r="57465" customFormat="1" x14ac:dyDescent="0.35"/>
    <row r="57466" customFormat="1" x14ac:dyDescent="0.35"/>
    <row r="57467" customFormat="1" x14ac:dyDescent="0.35"/>
    <row r="57468" customFormat="1" x14ac:dyDescent="0.35"/>
    <row r="57469" customFormat="1" x14ac:dyDescent="0.35"/>
    <row r="57470" customFormat="1" x14ac:dyDescent="0.35"/>
    <row r="57471" customFormat="1" x14ac:dyDescent="0.35"/>
    <row r="57472" customFormat="1" x14ac:dyDescent="0.35"/>
    <row r="57473" customFormat="1" x14ac:dyDescent="0.35"/>
    <row r="57474" customFormat="1" x14ac:dyDescent="0.35"/>
    <row r="57475" customFormat="1" x14ac:dyDescent="0.35"/>
    <row r="57476" customFormat="1" x14ac:dyDescent="0.35"/>
    <row r="57477" customFormat="1" x14ac:dyDescent="0.35"/>
    <row r="57478" customFormat="1" x14ac:dyDescent="0.35"/>
    <row r="57479" customFormat="1" x14ac:dyDescent="0.35"/>
    <row r="57480" customFormat="1" x14ac:dyDescent="0.35"/>
    <row r="57481" customFormat="1" x14ac:dyDescent="0.35"/>
    <row r="57482" customFormat="1" x14ac:dyDescent="0.35"/>
    <row r="57483" customFormat="1" x14ac:dyDescent="0.35"/>
    <row r="57484" customFormat="1" x14ac:dyDescent="0.35"/>
    <row r="57485" customFormat="1" x14ac:dyDescent="0.35"/>
    <row r="57486" customFormat="1" x14ac:dyDescent="0.35"/>
    <row r="57487" customFormat="1" x14ac:dyDescent="0.35"/>
    <row r="57488" customFormat="1" x14ac:dyDescent="0.35"/>
    <row r="57489" customFormat="1" x14ac:dyDescent="0.35"/>
    <row r="57490" customFormat="1" x14ac:dyDescent="0.35"/>
    <row r="57491" customFormat="1" x14ac:dyDescent="0.35"/>
    <row r="57492" customFormat="1" x14ac:dyDescent="0.35"/>
    <row r="57493" customFormat="1" x14ac:dyDescent="0.35"/>
    <row r="57494" customFormat="1" x14ac:dyDescent="0.35"/>
    <row r="57495" customFormat="1" x14ac:dyDescent="0.35"/>
    <row r="57496" customFormat="1" x14ac:dyDescent="0.35"/>
    <row r="57497" customFormat="1" x14ac:dyDescent="0.35"/>
    <row r="57498" customFormat="1" x14ac:dyDescent="0.35"/>
    <row r="57499" customFormat="1" x14ac:dyDescent="0.35"/>
    <row r="57500" customFormat="1" x14ac:dyDescent="0.35"/>
    <row r="57501" customFormat="1" x14ac:dyDescent="0.35"/>
    <row r="57502" customFormat="1" x14ac:dyDescent="0.35"/>
    <row r="57503" customFormat="1" x14ac:dyDescent="0.35"/>
    <row r="57504" customFormat="1" x14ac:dyDescent="0.35"/>
    <row r="57505" customFormat="1" x14ac:dyDescent="0.35"/>
    <row r="57506" customFormat="1" x14ac:dyDescent="0.35"/>
    <row r="57507" customFormat="1" x14ac:dyDescent="0.35"/>
    <row r="57508" customFormat="1" x14ac:dyDescent="0.35"/>
    <row r="57509" customFormat="1" x14ac:dyDescent="0.35"/>
    <row r="57510" customFormat="1" x14ac:dyDescent="0.35"/>
    <row r="57511" customFormat="1" x14ac:dyDescent="0.35"/>
    <row r="57512" customFormat="1" x14ac:dyDescent="0.35"/>
    <row r="57513" customFormat="1" x14ac:dyDescent="0.35"/>
    <row r="57514" customFormat="1" x14ac:dyDescent="0.35"/>
    <row r="57515" customFormat="1" x14ac:dyDescent="0.35"/>
    <row r="57516" customFormat="1" x14ac:dyDescent="0.35"/>
    <row r="57517" customFormat="1" x14ac:dyDescent="0.35"/>
    <row r="57518" customFormat="1" x14ac:dyDescent="0.35"/>
    <row r="57519" customFormat="1" x14ac:dyDescent="0.35"/>
    <row r="57520" customFormat="1" x14ac:dyDescent="0.35"/>
    <row r="57521" customFormat="1" x14ac:dyDescent="0.35"/>
    <row r="57522" customFormat="1" x14ac:dyDescent="0.35"/>
    <row r="57523" customFormat="1" x14ac:dyDescent="0.35"/>
    <row r="57524" customFormat="1" x14ac:dyDescent="0.35"/>
    <row r="57525" customFormat="1" x14ac:dyDescent="0.35"/>
    <row r="57526" customFormat="1" x14ac:dyDescent="0.35"/>
    <row r="57527" customFormat="1" x14ac:dyDescent="0.35"/>
    <row r="57528" customFormat="1" x14ac:dyDescent="0.35"/>
    <row r="57529" customFormat="1" x14ac:dyDescent="0.35"/>
    <row r="57530" customFormat="1" x14ac:dyDescent="0.35"/>
    <row r="57531" customFormat="1" x14ac:dyDescent="0.35"/>
    <row r="57532" customFormat="1" x14ac:dyDescent="0.35"/>
    <row r="57533" customFormat="1" x14ac:dyDescent="0.35"/>
    <row r="57534" customFormat="1" x14ac:dyDescent="0.35"/>
    <row r="57535" customFormat="1" x14ac:dyDescent="0.35"/>
    <row r="57536" customFormat="1" x14ac:dyDescent="0.35"/>
    <row r="57537" customFormat="1" x14ac:dyDescent="0.35"/>
    <row r="57538" customFormat="1" x14ac:dyDescent="0.35"/>
    <row r="57539" customFormat="1" x14ac:dyDescent="0.35"/>
    <row r="57540" customFormat="1" x14ac:dyDescent="0.35"/>
    <row r="57541" customFormat="1" x14ac:dyDescent="0.35"/>
    <row r="57542" customFormat="1" x14ac:dyDescent="0.35"/>
    <row r="57543" customFormat="1" x14ac:dyDescent="0.35"/>
    <row r="57544" customFormat="1" x14ac:dyDescent="0.35"/>
    <row r="57545" customFormat="1" x14ac:dyDescent="0.35"/>
    <row r="57546" customFormat="1" x14ac:dyDescent="0.35"/>
    <row r="57547" customFormat="1" x14ac:dyDescent="0.35"/>
    <row r="57548" customFormat="1" x14ac:dyDescent="0.35"/>
    <row r="57549" customFormat="1" x14ac:dyDescent="0.35"/>
    <row r="57550" customFormat="1" x14ac:dyDescent="0.35"/>
    <row r="57551" customFormat="1" x14ac:dyDescent="0.35"/>
    <row r="57552" customFormat="1" x14ac:dyDescent="0.35"/>
    <row r="57553" customFormat="1" x14ac:dyDescent="0.35"/>
    <row r="57554" customFormat="1" x14ac:dyDescent="0.35"/>
    <row r="57555" customFormat="1" x14ac:dyDescent="0.35"/>
    <row r="57556" customFormat="1" x14ac:dyDescent="0.35"/>
    <row r="57557" customFormat="1" x14ac:dyDescent="0.35"/>
    <row r="57558" customFormat="1" x14ac:dyDescent="0.35"/>
    <row r="57559" customFormat="1" x14ac:dyDescent="0.35"/>
    <row r="57560" customFormat="1" x14ac:dyDescent="0.35"/>
    <row r="57561" customFormat="1" x14ac:dyDescent="0.35"/>
    <row r="57562" customFormat="1" x14ac:dyDescent="0.35"/>
    <row r="57563" customFormat="1" x14ac:dyDescent="0.35"/>
    <row r="57564" customFormat="1" x14ac:dyDescent="0.35"/>
    <row r="57565" customFormat="1" x14ac:dyDescent="0.35"/>
    <row r="57566" customFormat="1" x14ac:dyDescent="0.35"/>
    <row r="57567" customFormat="1" x14ac:dyDescent="0.35"/>
    <row r="57568" customFormat="1" x14ac:dyDescent="0.35"/>
    <row r="57569" customFormat="1" x14ac:dyDescent="0.35"/>
    <row r="57570" customFormat="1" x14ac:dyDescent="0.35"/>
    <row r="57571" customFormat="1" x14ac:dyDescent="0.35"/>
    <row r="57572" customFormat="1" x14ac:dyDescent="0.35"/>
    <row r="57573" customFormat="1" x14ac:dyDescent="0.35"/>
    <row r="57574" customFormat="1" x14ac:dyDescent="0.35"/>
    <row r="57575" customFormat="1" x14ac:dyDescent="0.35"/>
    <row r="57576" customFormat="1" x14ac:dyDescent="0.35"/>
    <row r="57577" customFormat="1" x14ac:dyDescent="0.35"/>
    <row r="57578" customFormat="1" x14ac:dyDescent="0.35"/>
    <row r="57579" customFormat="1" x14ac:dyDescent="0.35"/>
    <row r="57580" customFormat="1" x14ac:dyDescent="0.35"/>
    <row r="57581" customFormat="1" x14ac:dyDescent="0.35"/>
    <row r="57582" customFormat="1" x14ac:dyDescent="0.35"/>
    <row r="57583" customFormat="1" x14ac:dyDescent="0.35"/>
    <row r="57584" customFormat="1" x14ac:dyDescent="0.35"/>
    <row r="57585" customFormat="1" x14ac:dyDescent="0.35"/>
    <row r="57586" customFormat="1" x14ac:dyDescent="0.35"/>
    <row r="57587" customFormat="1" x14ac:dyDescent="0.35"/>
    <row r="57588" customFormat="1" x14ac:dyDescent="0.35"/>
    <row r="57589" customFormat="1" x14ac:dyDescent="0.35"/>
    <row r="57590" customFormat="1" x14ac:dyDescent="0.35"/>
    <row r="57591" customFormat="1" x14ac:dyDescent="0.35"/>
    <row r="57592" customFormat="1" x14ac:dyDescent="0.35"/>
    <row r="57593" customFormat="1" x14ac:dyDescent="0.35"/>
    <row r="57594" customFormat="1" x14ac:dyDescent="0.35"/>
    <row r="57595" customFormat="1" x14ac:dyDescent="0.35"/>
    <row r="57596" customFormat="1" x14ac:dyDescent="0.35"/>
    <row r="57597" customFormat="1" x14ac:dyDescent="0.35"/>
    <row r="57598" customFormat="1" x14ac:dyDescent="0.35"/>
    <row r="57599" customFormat="1" x14ac:dyDescent="0.35"/>
    <row r="57600" customFormat="1" x14ac:dyDescent="0.35"/>
    <row r="57601" customFormat="1" x14ac:dyDescent="0.35"/>
    <row r="57602" customFormat="1" x14ac:dyDescent="0.35"/>
    <row r="57603" customFormat="1" x14ac:dyDescent="0.35"/>
    <row r="57604" customFormat="1" x14ac:dyDescent="0.35"/>
    <row r="57605" customFormat="1" x14ac:dyDescent="0.35"/>
    <row r="57606" customFormat="1" x14ac:dyDescent="0.35"/>
    <row r="57607" customFormat="1" x14ac:dyDescent="0.35"/>
    <row r="57608" customFormat="1" x14ac:dyDescent="0.35"/>
    <row r="57609" customFormat="1" x14ac:dyDescent="0.35"/>
    <row r="57610" customFormat="1" x14ac:dyDescent="0.35"/>
    <row r="57611" customFormat="1" x14ac:dyDescent="0.35"/>
    <row r="57612" customFormat="1" x14ac:dyDescent="0.35"/>
    <row r="57613" customFormat="1" x14ac:dyDescent="0.35"/>
    <row r="57614" customFormat="1" x14ac:dyDescent="0.35"/>
    <row r="57615" customFormat="1" x14ac:dyDescent="0.35"/>
    <row r="57616" customFormat="1" x14ac:dyDescent="0.35"/>
    <row r="57617" customFormat="1" x14ac:dyDescent="0.35"/>
    <row r="57618" customFormat="1" x14ac:dyDescent="0.35"/>
    <row r="57619" customFormat="1" x14ac:dyDescent="0.35"/>
    <row r="57620" customFormat="1" x14ac:dyDescent="0.35"/>
    <row r="57621" customFormat="1" x14ac:dyDescent="0.35"/>
    <row r="57622" customFormat="1" x14ac:dyDescent="0.35"/>
    <row r="57623" customFormat="1" x14ac:dyDescent="0.35"/>
    <row r="57624" customFormat="1" x14ac:dyDescent="0.35"/>
    <row r="57625" customFormat="1" x14ac:dyDescent="0.35"/>
    <row r="57626" customFormat="1" x14ac:dyDescent="0.35"/>
    <row r="57627" customFormat="1" x14ac:dyDescent="0.35"/>
    <row r="57628" customFormat="1" x14ac:dyDescent="0.35"/>
    <row r="57629" customFormat="1" x14ac:dyDescent="0.35"/>
    <row r="57630" customFormat="1" x14ac:dyDescent="0.35"/>
    <row r="57631" customFormat="1" x14ac:dyDescent="0.35"/>
    <row r="57632" customFormat="1" x14ac:dyDescent="0.35"/>
    <row r="57633" customFormat="1" x14ac:dyDescent="0.35"/>
    <row r="57634" customFormat="1" x14ac:dyDescent="0.35"/>
    <row r="57635" customFormat="1" x14ac:dyDescent="0.35"/>
    <row r="57636" customFormat="1" x14ac:dyDescent="0.35"/>
    <row r="57637" customFormat="1" x14ac:dyDescent="0.35"/>
    <row r="57638" customFormat="1" x14ac:dyDescent="0.35"/>
    <row r="57639" customFormat="1" x14ac:dyDescent="0.35"/>
    <row r="57640" customFormat="1" x14ac:dyDescent="0.35"/>
    <row r="57641" customFormat="1" x14ac:dyDescent="0.35"/>
    <row r="57642" customFormat="1" x14ac:dyDescent="0.35"/>
    <row r="57643" customFormat="1" x14ac:dyDescent="0.35"/>
    <row r="57644" customFormat="1" x14ac:dyDescent="0.35"/>
    <row r="57645" customFormat="1" x14ac:dyDescent="0.35"/>
    <row r="57646" customFormat="1" x14ac:dyDescent="0.35"/>
    <row r="57647" customFormat="1" x14ac:dyDescent="0.35"/>
    <row r="57648" customFormat="1" x14ac:dyDescent="0.35"/>
    <row r="57649" customFormat="1" x14ac:dyDescent="0.35"/>
    <row r="57650" customFormat="1" x14ac:dyDescent="0.35"/>
    <row r="57651" customFormat="1" x14ac:dyDescent="0.35"/>
    <row r="57652" customFormat="1" x14ac:dyDescent="0.35"/>
    <row r="57653" customFormat="1" x14ac:dyDescent="0.35"/>
    <row r="57654" customFormat="1" x14ac:dyDescent="0.35"/>
    <row r="57655" customFormat="1" x14ac:dyDescent="0.35"/>
    <row r="57656" customFormat="1" x14ac:dyDescent="0.35"/>
    <row r="57657" customFormat="1" x14ac:dyDescent="0.35"/>
    <row r="57658" customFormat="1" x14ac:dyDescent="0.35"/>
    <row r="57659" customFormat="1" x14ac:dyDescent="0.35"/>
    <row r="57660" customFormat="1" x14ac:dyDescent="0.35"/>
    <row r="57661" customFormat="1" x14ac:dyDescent="0.35"/>
    <row r="57662" customFormat="1" x14ac:dyDescent="0.35"/>
    <row r="57663" customFormat="1" x14ac:dyDescent="0.35"/>
    <row r="57664" customFormat="1" x14ac:dyDescent="0.35"/>
    <row r="57665" customFormat="1" x14ac:dyDescent="0.35"/>
    <row r="57666" customFormat="1" x14ac:dyDescent="0.35"/>
    <row r="57667" customFormat="1" x14ac:dyDescent="0.35"/>
    <row r="57668" customFormat="1" x14ac:dyDescent="0.35"/>
    <row r="57669" customFormat="1" x14ac:dyDescent="0.35"/>
    <row r="57670" customFormat="1" x14ac:dyDescent="0.35"/>
    <row r="57671" customFormat="1" x14ac:dyDescent="0.35"/>
    <row r="57672" customFormat="1" x14ac:dyDescent="0.35"/>
    <row r="57673" customFormat="1" x14ac:dyDescent="0.35"/>
    <row r="57674" customFormat="1" x14ac:dyDescent="0.35"/>
    <row r="57675" customFormat="1" x14ac:dyDescent="0.35"/>
    <row r="57676" customFormat="1" x14ac:dyDescent="0.35"/>
    <row r="57677" customFormat="1" x14ac:dyDescent="0.35"/>
    <row r="57678" customFormat="1" x14ac:dyDescent="0.35"/>
    <row r="57679" customFormat="1" x14ac:dyDescent="0.35"/>
    <row r="57680" customFormat="1" x14ac:dyDescent="0.35"/>
    <row r="57681" customFormat="1" x14ac:dyDescent="0.35"/>
    <row r="57682" customFormat="1" x14ac:dyDescent="0.35"/>
    <row r="57683" customFormat="1" x14ac:dyDescent="0.35"/>
    <row r="57684" customFormat="1" x14ac:dyDescent="0.35"/>
    <row r="57685" customFormat="1" x14ac:dyDescent="0.35"/>
    <row r="57686" customFormat="1" x14ac:dyDescent="0.35"/>
    <row r="57687" customFormat="1" x14ac:dyDescent="0.35"/>
    <row r="57688" customFormat="1" x14ac:dyDescent="0.35"/>
    <row r="57689" customFormat="1" x14ac:dyDescent="0.35"/>
    <row r="57690" customFormat="1" x14ac:dyDescent="0.35"/>
    <row r="57691" customFormat="1" x14ac:dyDescent="0.35"/>
    <row r="57692" customFormat="1" x14ac:dyDescent="0.35"/>
    <row r="57693" customFormat="1" x14ac:dyDescent="0.35"/>
    <row r="57694" customFormat="1" x14ac:dyDescent="0.35"/>
    <row r="57695" customFormat="1" x14ac:dyDescent="0.35"/>
    <row r="57696" customFormat="1" x14ac:dyDescent="0.35"/>
    <row r="57697" customFormat="1" x14ac:dyDescent="0.35"/>
    <row r="57698" customFormat="1" x14ac:dyDescent="0.35"/>
    <row r="57699" customFormat="1" x14ac:dyDescent="0.35"/>
    <row r="57700" customFormat="1" x14ac:dyDescent="0.35"/>
    <row r="57701" customFormat="1" x14ac:dyDescent="0.35"/>
    <row r="57702" customFormat="1" x14ac:dyDescent="0.35"/>
    <row r="57703" customFormat="1" x14ac:dyDescent="0.35"/>
    <row r="57704" customFormat="1" x14ac:dyDescent="0.35"/>
    <row r="57705" customFormat="1" x14ac:dyDescent="0.35"/>
    <row r="57706" customFormat="1" x14ac:dyDescent="0.35"/>
    <row r="57707" customFormat="1" x14ac:dyDescent="0.35"/>
    <row r="57708" customFormat="1" x14ac:dyDescent="0.35"/>
    <row r="57709" customFormat="1" x14ac:dyDescent="0.35"/>
    <row r="57710" customFormat="1" x14ac:dyDescent="0.35"/>
    <row r="57711" customFormat="1" x14ac:dyDescent="0.35"/>
    <row r="57712" customFormat="1" x14ac:dyDescent="0.35"/>
    <row r="57713" customFormat="1" x14ac:dyDescent="0.35"/>
    <row r="57714" customFormat="1" x14ac:dyDescent="0.35"/>
    <row r="57715" customFormat="1" x14ac:dyDescent="0.35"/>
    <row r="57716" customFormat="1" x14ac:dyDescent="0.35"/>
    <row r="57717" customFormat="1" x14ac:dyDescent="0.35"/>
    <row r="57718" customFormat="1" x14ac:dyDescent="0.35"/>
    <row r="57719" customFormat="1" x14ac:dyDescent="0.35"/>
    <row r="57720" customFormat="1" x14ac:dyDescent="0.35"/>
    <row r="57721" customFormat="1" x14ac:dyDescent="0.35"/>
    <row r="57722" customFormat="1" x14ac:dyDescent="0.35"/>
    <row r="57723" customFormat="1" x14ac:dyDescent="0.35"/>
    <row r="57724" customFormat="1" x14ac:dyDescent="0.35"/>
    <row r="57725" customFormat="1" x14ac:dyDescent="0.35"/>
    <row r="57726" customFormat="1" x14ac:dyDescent="0.35"/>
    <row r="57727" customFormat="1" x14ac:dyDescent="0.35"/>
    <row r="57728" customFormat="1" x14ac:dyDescent="0.35"/>
    <row r="57729" customFormat="1" x14ac:dyDescent="0.35"/>
    <row r="57730" customFormat="1" x14ac:dyDescent="0.35"/>
    <row r="57731" customFormat="1" x14ac:dyDescent="0.35"/>
    <row r="57732" customFormat="1" x14ac:dyDescent="0.35"/>
    <row r="57733" customFormat="1" x14ac:dyDescent="0.35"/>
    <row r="57734" customFormat="1" x14ac:dyDescent="0.35"/>
    <row r="57735" customFormat="1" x14ac:dyDescent="0.35"/>
    <row r="57736" customFormat="1" x14ac:dyDescent="0.35"/>
    <row r="57737" customFormat="1" x14ac:dyDescent="0.35"/>
    <row r="57738" customFormat="1" x14ac:dyDescent="0.35"/>
    <row r="57739" customFormat="1" x14ac:dyDescent="0.35"/>
    <row r="57740" customFormat="1" x14ac:dyDescent="0.35"/>
    <row r="57741" customFormat="1" x14ac:dyDescent="0.35"/>
    <row r="57742" customFormat="1" x14ac:dyDescent="0.35"/>
    <row r="57743" customFormat="1" x14ac:dyDescent="0.35"/>
    <row r="57744" customFormat="1" x14ac:dyDescent="0.35"/>
    <row r="57745" customFormat="1" x14ac:dyDescent="0.35"/>
    <row r="57746" customFormat="1" x14ac:dyDescent="0.35"/>
    <row r="57747" customFormat="1" x14ac:dyDescent="0.35"/>
    <row r="57748" customFormat="1" x14ac:dyDescent="0.35"/>
    <row r="57749" customFormat="1" x14ac:dyDescent="0.35"/>
    <row r="57750" customFormat="1" x14ac:dyDescent="0.35"/>
    <row r="57751" customFormat="1" x14ac:dyDescent="0.35"/>
    <row r="57752" customFormat="1" x14ac:dyDescent="0.35"/>
    <row r="57753" customFormat="1" x14ac:dyDescent="0.35"/>
    <row r="57754" customFormat="1" x14ac:dyDescent="0.35"/>
    <row r="57755" customFormat="1" x14ac:dyDescent="0.35"/>
    <row r="57756" customFormat="1" x14ac:dyDescent="0.35"/>
    <row r="57757" customFormat="1" x14ac:dyDescent="0.35"/>
    <row r="57758" customFormat="1" x14ac:dyDescent="0.35"/>
    <row r="57759" customFormat="1" x14ac:dyDescent="0.35"/>
    <row r="57760" customFormat="1" x14ac:dyDescent="0.35"/>
    <row r="57761" customFormat="1" x14ac:dyDescent="0.35"/>
    <row r="57762" customFormat="1" x14ac:dyDescent="0.35"/>
    <row r="57763" customFormat="1" x14ac:dyDescent="0.35"/>
    <row r="57764" customFormat="1" x14ac:dyDescent="0.35"/>
    <row r="57765" customFormat="1" x14ac:dyDescent="0.35"/>
    <row r="57766" customFormat="1" x14ac:dyDescent="0.35"/>
    <row r="57767" customFormat="1" x14ac:dyDescent="0.35"/>
    <row r="57768" customFormat="1" x14ac:dyDescent="0.35"/>
    <row r="57769" customFormat="1" x14ac:dyDescent="0.35"/>
    <row r="57770" customFormat="1" x14ac:dyDescent="0.35"/>
    <row r="57771" customFormat="1" x14ac:dyDescent="0.35"/>
    <row r="57772" customFormat="1" x14ac:dyDescent="0.35"/>
    <row r="57773" customFormat="1" x14ac:dyDescent="0.35"/>
    <row r="57774" customFormat="1" x14ac:dyDescent="0.35"/>
    <row r="57775" customFormat="1" x14ac:dyDescent="0.35"/>
    <row r="57776" customFormat="1" x14ac:dyDescent="0.35"/>
    <row r="57777" customFormat="1" x14ac:dyDescent="0.35"/>
    <row r="57778" customFormat="1" x14ac:dyDescent="0.35"/>
    <row r="57779" customFormat="1" x14ac:dyDescent="0.35"/>
    <row r="57780" customFormat="1" x14ac:dyDescent="0.35"/>
    <row r="57781" customFormat="1" x14ac:dyDescent="0.35"/>
    <row r="57782" customFormat="1" x14ac:dyDescent="0.35"/>
    <row r="57783" customFormat="1" x14ac:dyDescent="0.35"/>
    <row r="57784" customFormat="1" x14ac:dyDescent="0.35"/>
    <row r="57785" customFormat="1" x14ac:dyDescent="0.35"/>
    <row r="57786" customFormat="1" x14ac:dyDescent="0.35"/>
    <row r="57787" customFormat="1" x14ac:dyDescent="0.35"/>
    <row r="57788" customFormat="1" x14ac:dyDescent="0.35"/>
    <row r="57789" customFormat="1" x14ac:dyDescent="0.35"/>
    <row r="57790" customFormat="1" x14ac:dyDescent="0.35"/>
    <row r="57791" customFormat="1" x14ac:dyDescent="0.35"/>
    <row r="57792" customFormat="1" x14ac:dyDescent="0.35"/>
    <row r="57793" customFormat="1" x14ac:dyDescent="0.35"/>
    <row r="57794" customFormat="1" x14ac:dyDescent="0.35"/>
    <row r="57795" customFormat="1" x14ac:dyDescent="0.35"/>
    <row r="57796" customFormat="1" x14ac:dyDescent="0.35"/>
    <row r="57797" customFormat="1" x14ac:dyDescent="0.35"/>
    <row r="57798" customFormat="1" x14ac:dyDescent="0.35"/>
    <row r="57799" customFormat="1" x14ac:dyDescent="0.35"/>
    <row r="57800" customFormat="1" x14ac:dyDescent="0.35"/>
    <row r="57801" customFormat="1" x14ac:dyDescent="0.35"/>
    <row r="57802" customFormat="1" x14ac:dyDescent="0.35"/>
    <row r="57803" customFormat="1" x14ac:dyDescent="0.35"/>
    <row r="57804" customFormat="1" x14ac:dyDescent="0.35"/>
    <row r="57805" customFormat="1" x14ac:dyDescent="0.35"/>
    <row r="57806" customFormat="1" x14ac:dyDescent="0.35"/>
    <row r="57807" customFormat="1" x14ac:dyDescent="0.35"/>
    <row r="57808" customFormat="1" x14ac:dyDescent="0.35"/>
    <row r="57809" customFormat="1" x14ac:dyDescent="0.35"/>
    <row r="57810" customFormat="1" x14ac:dyDescent="0.35"/>
    <row r="57811" customFormat="1" x14ac:dyDescent="0.35"/>
    <row r="57812" customFormat="1" x14ac:dyDescent="0.35"/>
    <row r="57813" customFormat="1" x14ac:dyDescent="0.35"/>
    <row r="57814" customFormat="1" x14ac:dyDescent="0.35"/>
    <row r="57815" customFormat="1" x14ac:dyDescent="0.35"/>
    <row r="57816" customFormat="1" x14ac:dyDescent="0.35"/>
    <row r="57817" customFormat="1" x14ac:dyDescent="0.35"/>
    <row r="57818" customFormat="1" x14ac:dyDescent="0.35"/>
    <row r="57819" customFormat="1" x14ac:dyDescent="0.35"/>
    <row r="57820" customFormat="1" x14ac:dyDescent="0.35"/>
    <row r="57821" customFormat="1" x14ac:dyDescent="0.35"/>
    <row r="57822" customFormat="1" x14ac:dyDescent="0.35"/>
    <row r="57823" customFormat="1" x14ac:dyDescent="0.35"/>
    <row r="57824" customFormat="1" x14ac:dyDescent="0.35"/>
    <row r="57825" customFormat="1" x14ac:dyDescent="0.35"/>
    <row r="57826" customFormat="1" x14ac:dyDescent="0.35"/>
    <row r="57827" customFormat="1" x14ac:dyDescent="0.35"/>
    <row r="57828" customFormat="1" x14ac:dyDescent="0.35"/>
    <row r="57829" customFormat="1" x14ac:dyDescent="0.35"/>
    <row r="57830" customFormat="1" x14ac:dyDescent="0.35"/>
    <row r="57831" customFormat="1" x14ac:dyDescent="0.35"/>
    <row r="57832" customFormat="1" x14ac:dyDescent="0.35"/>
    <row r="57833" customFormat="1" x14ac:dyDescent="0.35"/>
    <row r="57834" customFormat="1" x14ac:dyDescent="0.35"/>
    <row r="57835" customFormat="1" x14ac:dyDescent="0.35"/>
    <row r="57836" customFormat="1" x14ac:dyDescent="0.35"/>
    <row r="57837" customFormat="1" x14ac:dyDescent="0.35"/>
    <row r="57838" customFormat="1" x14ac:dyDescent="0.35"/>
    <row r="57839" customFormat="1" x14ac:dyDescent="0.35"/>
    <row r="57840" customFormat="1" x14ac:dyDescent="0.35"/>
    <row r="57841" customFormat="1" x14ac:dyDescent="0.35"/>
    <row r="57842" customFormat="1" x14ac:dyDescent="0.35"/>
    <row r="57843" customFormat="1" x14ac:dyDescent="0.35"/>
    <row r="57844" customFormat="1" x14ac:dyDescent="0.35"/>
    <row r="57845" customFormat="1" x14ac:dyDescent="0.35"/>
    <row r="57846" customFormat="1" x14ac:dyDescent="0.35"/>
    <row r="57847" customFormat="1" x14ac:dyDescent="0.35"/>
    <row r="57848" customFormat="1" x14ac:dyDescent="0.35"/>
    <row r="57849" customFormat="1" x14ac:dyDescent="0.35"/>
    <row r="57850" customFormat="1" x14ac:dyDescent="0.35"/>
    <row r="57851" customFormat="1" x14ac:dyDescent="0.35"/>
    <row r="57852" customFormat="1" x14ac:dyDescent="0.35"/>
    <row r="57853" customFormat="1" x14ac:dyDescent="0.35"/>
    <row r="57854" customFormat="1" x14ac:dyDescent="0.35"/>
    <row r="57855" customFormat="1" x14ac:dyDescent="0.35"/>
    <row r="57856" customFormat="1" x14ac:dyDescent="0.35"/>
    <row r="57857" customFormat="1" x14ac:dyDescent="0.35"/>
    <row r="57858" customFormat="1" x14ac:dyDescent="0.35"/>
    <row r="57859" customFormat="1" x14ac:dyDescent="0.35"/>
    <row r="57860" customFormat="1" x14ac:dyDescent="0.35"/>
    <row r="57861" customFormat="1" x14ac:dyDescent="0.35"/>
    <row r="57862" customFormat="1" x14ac:dyDescent="0.35"/>
    <row r="57863" customFormat="1" x14ac:dyDescent="0.35"/>
    <row r="57864" customFormat="1" x14ac:dyDescent="0.35"/>
    <row r="57865" customFormat="1" x14ac:dyDescent="0.35"/>
    <row r="57866" customFormat="1" x14ac:dyDescent="0.35"/>
    <row r="57867" customFormat="1" x14ac:dyDescent="0.35"/>
    <row r="57868" customFormat="1" x14ac:dyDescent="0.35"/>
    <row r="57869" customFormat="1" x14ac:dyDescent="0.35"/>
    <row r="57870" customFormat="1" x14ac:dyDescent="0.35"/>
    <row r="57871" customFormat="1" x14ac:dyDescent="0.35"/>
    <row r="57872" customFormat="1" x14ac:dyDescent="0.35"/>
    <row r="57873" customFormat="1" x14ac:dyDescent="0.35"/>
    <row r="57874" customFormat="1" x14ac:dyDescent="0.35"/>
    <row r="57875" customFormat="1" x14ac:dyDescent="0.35"/>
    <row r="57876" customFormat="1" x14ac:dyDescent="0.35"/>
    <row r="57877" customFormat="1" x14ac:dyDescent="0.35"/>
    <row r="57878" customFormat="1" x14ac:dyDescent="0.35"/>
    <row r="57879" customFormat="1" x14ac:dyDescent="0.35"/>
    <row r="57880" customFormat="1" x14ac:dyDescent="0.35"/>
    <row r="57881" customFormat="1" x14ac:dyDescent="0.35"/>
    <row r="57882" customFormat="1" x14ac:dyDescent="0.35"/>
    <row r="57883" customFormat="1" x14ac:dyDescent="0.35"/>
    <row r="57884" customFormat="1" x14ac:dyDescent="0.35"/>
    <row r="57885" customFormat="1" x14ac:dyDescent="0.35"/>
    <row r="57886" customFormat="1" x14ac:dyDescent="0.35"/>
    <row r="57887" customFormat="1" x14ac:dyDescent="0.35"/>
    <row r="57888" customFormat="1" x14ac:dyDescent="0.35"/>
    <row r="57889" customFormat="1" x14ac:dyDescent="0.35"/>
    <row r="57890" customFormat="1" x14ac:dyDescent="0.35"/>
    <row r="57891" customFormat="1" x14ac:dyDescent="0.35"/>
    <row r="57892" customFormat="1" x14ac:dyDescent="0.35"/>
    <row r="57893" customFormat="1" x14ac:dyDescent="0.35"/>
    <row r="57894" customFormat="1" x14ac:dyDescent="0.35"/>
    <row r="57895" customFormat="1" x14ac:dyDescent="0.35"/>
    <row r="57896" customFormat="1" x14ac:dyDescent="0.35"/>
    <row r="57897" customFormat="1" x14ac:dyDescent="0.35"/>
    <row r="57898" customFormat="1" x14ac:dyDescent="0.35"/>
    <row r="57899" customFormat="1" x14ac:dyDescent="0.35"/>
    <row r="57900" customFormat="1" x14ac:dyDescent="0.35"/>
    <row r="57901" customFormat="1" x14ac:dyDescent="0.35"/>
    <row r="57902" customFormat="1" x14ac:dyDescent="0.35"/>
    <row r="57903" customFormat="1" x14ac:dyDescent="0.35"/>
    <row r="57904" customFormat="1" x14ac:dyDescent="0.35"/>
    <row r="57905" customFormat="1" x14ac:dyDescent="0.35"/>
    <row r="57906" customFormat="1" x14ac:dyDescent="0.35"/>
    <row r="57907" customFormat="1" x14ac:dyDescent="0.35"/>
    <row r="57908" customFormat="1" x14ac:dyDescent="0.35"/>
    <row r="57909" customFormat="1" x14ac:dyDescent="0.35"/>
    <row r="57910" customFormat="1" x14ac:dyDescent="0.35"/>
    <row r="57911" customFormat="1" x14ac:dyDescent="0.35"/>
    <row r="57912" customFormat="1" x14ac:dyDescent="0.35"/>
    <row r="57913" customFormat="1" x14ac:dyDescent="0.35"/>
    <row r="57914" customFormat="1" x14ac:dyDescent="0.35"/>
    <row r="57915" customFormat="1" x14ac:dyDescent="0.35"/>
    <row r="57916" customFormat="1" x14ac:dyDescent="0.35"/>
    <row r="57917" customFormat="1" x14ac:dyDescent="0.35"/>
    <row r="57918" customFormat="1" x14ac:dyDescent="0.35"/>
    <row r="57919" customFormat="1" x14ac:dyDescent="0.35"/>
    <row r="57920" customFormat="1" x14ac:dyDescent="0.35"/>
    <row r="57921" customFormat="1" x14ac:dyDescent="0.35"/>
    <row r="57922" customFormat="1" x14ac:dyDescent="0.35"/>
    <row r="57923" customFormat="1" x14ac:dyDescent="0.35"/>
    <row r="57924" customFormat="1" x14ac:dyDescent="0.35"/>
    <row r="57925" customFormat="1" x14ac:dyDescent="0.35"/>
    <row r="57926" customFormat="1" x14ac:dyDescent="0.35"/>
    <row r="57927" customFormat="1" x14ac:dyDescent="0.35"/>
    <row r="57928" customFormat="1" x14ac:dyDescent="0.35"/>
    <row r="57929" customFormat="1" x14ac:dyDescent="0.35"/>
    <row r="57930" customFormat="1" x14ac:dyDescent="0.35"/>
    <row r="57931" customFormat="1" x14ac:dyDescent="0.35"/>
    <row r="57932" customFormat="1" x14ac:dyDescent="0.35"/>
    <row r="57933" customFormat="1" x14ac:dyDescent="0.35"/>
    <row r="57934" customFormat="1" x14ac:dyDescent="0.35"/>
    <row r="57935" customFormat="1" x14ac:dyDescent="0.35"/>
    <row r="57936" customFormat="1" x14ac:dyDescent="0.35"/>
    <row r="57937" customFormat="1" x14ac:dyDescent="0.35"/>
    <row r="57938" customFormat="1" x14ac:dyDescent="0.35"/>
    <row r="57939" customFormat="1" x14ac:dyDescent="0.35"/>
    <row r="57940" customFormat="1" x14ac:dyDescent="0.35"/>
    <row r="57941" customFormat="1" x14ac:dyDescent="0.35"/>
    <row r="57942" customFormat="1" x14ac:dyDescent="0.35"/>
    <row r="57943" customFormat="1" x14ac:dyDescent="0.35"/>
    <row r="57944" customFormat="1" x14ac:dyDescent="0.35"/>
    <row r="57945" customFormat="1" x14ac:dyDescent="0.35"/>
    <row r="57946" customFormat="1" x14ac:dyDescent="0.35"/>
    <row r="57947" customFormat="1" x14ac:dyDescent="0.35"/>
    <row r="57948" customFormat="1" x14ac:dyDescent="0.35"/>
    <row r="57949" customFormat="1" x14ac:dyDescent="0.35"/>
    <row r="57950" customFormat="1" x14ac:dyDescent="0.35"/>
    <row r="57951" customFormat="1" x14ac:dyDescent="0.35"/>
    <row r="57952" customFormat="1" x14ac:dyDescent="0.35"/>
    <row r="57953" customFormat="1" x14ac:dyDescent="0.35"/>
    <row r="57954" customFormat="1" x14ac:dyDescent="0.35"/>
    <row r="57955" customFormat="1" x14ac:dyDescent="0.35"/>
    <row r="57956" customFormat="1" x14ac:dyDescent="0.35"/>
    <row r="57957" customFormat="1" x14ac:dyDescent="0.35"/>
    <row r="57958" customFormat="1" x14ac:dyDescent="0.35"/>
    <row r="57959" customFormat="1" x14ac:dyDescent="0.35"/>
    <row r="57960" customFormat="1" x14ac:dyDescent="0.35"/>
    <row r="57961" customFormat="1" x14ac:dyDescent="0.35"/>
    <row r="57962" customFormat="1" x14ac:dyDescent="0.35"/>
    <row r="57963" customFormat="1" x14ac:dyDescent="0.35"/>
    <row r="57964" customFormat="1" x14ac:dyDescent="0.35"/>
    <row r="57965" customFormat="1" x14ac:dyDescent="0.35"/>
    <row r="57966" customFormat="1" x14ac:dyDescent="0.35"/>
    <row r="57967" customFormat="1" x14ac:dyDescent="0.35"/>
    <row r="57968" customFormat="1" x14ac:dyDescent="0.35"/>
    <row r="57969" customFormat="1" x14ac:dyDescent="0.35"/>
    <row r="57970" customFormat="1" x14ac:dyDescent="0.35"/>
    <row r="57971" customFormat="1" x14ac:dyDescent="0.35"/>
    <row r="57972" customFormat="1" x14ac:dyDescent="0.35"/>
    <row r="57973" customFormat="1" x14ac:dyDescent="0.35"/>
    <row r="57974" customFormat="1" x14ac:dyDescent="0.35"/>
    <row r="57975" customFormat="1" x14ac:dyDescent="0.35"/>
    <row r="57976" customFormat="1" x14ac:dyDescent="0.35"/>
    <row r="57977" customFormat="1" x14ac:dyDescent="0.35"/>
    <row r="57978" customFormat="1" x14ac:dyDescent="0.35"/>
    <row r="57979" customFormat="1" x14ac:dyDescent="0.35"/>
    <row r="57980" customFormat="1" x14ac:dyDescent="0.35"/>
    <row r="57981" customFormat="1" x14ac:dyDescent="0.35"/>
    <row r="57982" customFormat="1" x14ac:dyDescent="0.35"/>
    <row r="57983" customFormat="1" x14ac:dyDescent="0.35"/>
    <row r="57984" customFormat="1" x14ac:dyDescent="0.35"/>
    <row r="57985" customFormat="1" x14ac:dyDescent="0.35"/>
    <row r="57986" customFormat="1" x14ac:dyDescent="0.35"/>
    <row r="57987" customFormat="1" x14ac:dyDescent="0.35"/>
    <row r="57988" customFormat="1" x14ac:dyDescent="0.35"/>
    <row r="57989" customFormat="1" x14ac:dyDescent="0.35"/>
    <row r="57990" customFormat="1" x14ac:dyDescent="0.35"/>
    <row r="57991" customFormat="1" x14ac:dyDescent="0.35"/>
    <row r="57992" customFormat="1" x14ac:dyDescent="0.35"/>
    <row r="57993" customFormat="1" x14ac:dyDescent="0.35"/>
    <row r="57994" customFormat="1" x14ac:dyDescent="0.35"/>
    <row r="57995" customFormat="1" x14ac:dyDescent="0.35"/>
    <row r="57996" customFormat="1" x14ac:dyDescent="0.35"/>
    <row r="57997" customFormat="1" x14ac:dyDescent="0.35"/>
    <row r="57998" customFormat="1" x14ac:dyDescent="0.35"/>
    <row r="57999" customFormat="1" x14ac:dyDescent="0.35"/>
    <row r="58000" customFormat="1" x14ac:dyDescent="0.35"/>
    <row r="58001" customFormat="1" x14ac:dyDescent="0.35"/>
    <row r="58002" customFormat="1" x14ac:dyDescent="0.35"/>
    <row r="58003" customFormat="1" x14ac:dyDescent="0.35"/>
    <row r="58004" customFormat="1" x14ac:dyDescent="0.35"/>
    <row r="58005" customFormat="1" x14ac:dyDescent="0.35"/>
    <row r="58006" customFormat="1" x14ac:dyDescent="0.35"/>
    <row r="58007" customFormat="1" x14ac:dyDescent="0.35"/>
    <row r="58008" customFormat="1" x14ac:dyDescent="0.35"/>
    <row r="58009" customFormat="1" x14ac:dyDescent="0.35"/>
    <row r="58010" customFormat="1" x14ac:dyDescent="0.35"/>
    <row r="58011" customFormat="1" x14ac:dyDescent="0.35"/>
    <row r="58012" customFormat="1" x14ac:dyDescent="0.35"/>
    <row r="58013" customFormat="1" x14ac:dyDescent="0.35"/>
    <row r="58014" customFormat="1" x14ac:dyDescent="0.35"/>
    <row r="58015" customFormat="1" x14ac:dyDescent="0.35"/>
    <row r="58016" customFormat="1" x14ac:dyDescent="0.35"/>
    <row r="58017" customFormat="1" x14ac:dyDescent="0.35"/>
    <row r="58018" customFormat="1" x14ac:dyDescent="0.35"/>
    <row r="58019" customFormat="1" x14ac:dyDescent="0.35"/>
    <row r="58020" customFormat="1" x14ac:dyDescent="0.35"/>
    <row r="58021" customFormat="1" x14ac:dyDescent="0.35"/>
    <row r="58022" customFormat="1" x14ac:dyDescent="0.35"/>
    <row r="58023" customFormat="1" x14ac:dyDescent="0.35"/>
    <row r="58024" customFormat="1" x14ac:dyDescent="0.35"/>
    <row r="58025" customFormat="1" x14ac:dyDescent="0.35"/>
    <row r="58026" customFormat="1" x14ac:dyDescent="0.35"/>
    <row r="58027" customFormat="1" x14ac:dyDescent="0.35"/>
    <row r="58028" customFormat="1" x14ac:dyDescent="0.35"/>
    <row r="58029" customFormat="1" x14ac:dyDescent="0.35"/>
    <row r="58030" customFormat="1" x14ac:dyDescent="0.35"/>
    <row r="58031" customFormat="1" x14ac:dyDescent="0.35"/>
    <row r="58032" customFormat="1" x14ac:dyDescent="0.35"/>
    <row r="58033" customFormat="1" x14ac:dyDescent="0.35"/>
    <row r="58034" customFormat="1" x14ac:dyDescent="0.35"/>
    <row r="58035" customFormat="1" x14ac:dyDescent="0.35"/>
    <row r="58036" customFormat="1" x14ac:dyDescent="0.35"/>
    <row r="58037" customFormat="1" x14ac:dyDescent="0.35"/>
    <row r="58038" customFormat="1" x14ac:dyDescent="0.35"/>
    <row r="58039" customFormat="1" x14ac:dyDescent="0.35"/>
    <row r="58040" customFormat="1" x14ac:dyDescent="0.35"/>
    <row r="58041" customFormat="1" x14ac:dyDescent="0.35"/>
    <row r="58042" customFormat="1" x14ac:dyDescent="0.35"/>
    <row r="58043" customFormat="1" x14ac:dyDescent="0.35"/>
    <row r="58044" customFormat="1" x14ac:dyDescent="0.35"/>
    <row r="58045" customFormat="1" x14ac:dyDescent="0.35"/>
    <row r="58046" customFormat="1" x14ac:dyDescent="0.35"/>
    <row r="58047" customFormat="1" x14ac:dyDescent="0.35"/>
    <row r="58048" customFormat="1" x14ac:dyDescent="0.35"/>
    <row r="58049" customFormat="1" x14ac:dyDescent="0.35"/>
    <row r="58050" customFormat="1" x14ac:dyDescent="0.35"/>
    <row r="58051" customFormat="1" x14ac:dyDescent="0.35"/>
    <row r="58052" customFormat="1" x14ac:dyDescent="0.35"/>
    <row r="58053" customFormat="1" x14ac:dyDescent="0.35"/>
    <row r="58054" customFormat="1" x14ac:dyDescent="0.35"/>
    <row r="58055" customFormat="1" x14ac:dyDescent="0.35"/>
    <row r="58056" customFormat="1" x14ac:dyDescent="0.35"/>
    <row r="58057" customFormat="1" x14ac:dyDescent="0.35"/>
    <row r="58058" customFormat="1" x14ac:dyDescent="0.35"/>
    <row r="58059" customFormat="1" x14ac:dyDescent="0.35"/>
    <row r="58060" customFormat="1" x14ac:dyDescent="0.35"/>
    <row r="58061" customFormat="1" x14ac:dyDescent="0.35"/>
    <row r="58062" customFormat="1" x14ac:dyDescent="0.35"/>
    <row r="58063" customFormat="1" x14ac:dyDescent="0.35"/>
    <row r="58064" customFormat="1" x14ac:dyDescent="0.35"/>
    <row r="58065" customFormat="1" x14ac:dyDescent="0.35"/>
    <row r="58066" customFormat="1" x14ac:dyDescent="0.35"/>
    <row r="58067" customFormat="1" x14ac:dyDescent="0.35"/>
    <row r="58068" customFormat="1" x14ac:dyDescent="0.35"/>
    <row r="58069" customFormat="1" x14ac:dyDescent="0.35"/>
    <row r="58070" customFormat="1" x14ac:dyDescent="0.35"/>
    <row r="58071" customFormat="1" x14ac:dyDescent="0.35"/>
    <row r="58072" customFormat="1" x14ac:dyDescent="0.35"/>
    <row r="58073" customFormat="1" x14ac:dyDescent="0.35"/>
    <row r="58074" customFormat="1" x14ac:dyDescent="0.35"/>
    <row r="58075" customFormat="1" x14ac:dyDescent="0.35"/>
    <row r="58076" customFormat="1" x14ac:dyDescent="0.35"/>
    <row r="58077" customFormat="1" x14ac:dyDescent="0.35"/>
    <row r="58078" customFormat="1" x14ac:dyDescent="0.35"/>
    <row r="58079" customFormat="1" x14ac:dyDescent="0.35"/>
    <row r="58080" customFormat="1" x14ac:dyDescent="0.35"/>
    <row r="58081" customFormat="1" x14ac:dyDescent="0.35"/>
    <row r="58082" customFormat="1" x14ac:dyDescent="0.35"/>
    <row r="58083" customFormat="1" x14ac:dyDescent="0.35"/>
    <row r="58084" customFormat="1" x14ac:dyDescent="0.35"/>
    <row r="58085" customFormat="1" x14ac:dyDescent="0.35"/>
    <row r="58086" customFormat="1" x14ac:dyDescent="0.35"/>
    <row r="58087" customFormat="1" x14ac:dyDescent="0.35"/>
    <row r="58088" customFormat="1" x14ac:dyDescent="0.35"/>
    <row r="58089" customFormat="1" x14ac:dyDescent="0.35"/>
    <row r="58090" customFormat="1" x14ac:dyDescent="0.35"/>
    <row r="58091" customFormat="1" x14ac:dyDescent="0.35"/>
    <row r="58092" customFormat="1" x14ac:dyDescent="0.35"/>
    <row r="58093" customFormat="1" x14ac:dyDescent="0.35"/>
    <row r="58094" customFormat="1" x14ac:dyDescent="0.35"/>
    <row r="58095" customFormat="1" x14ac:dyDescent="0.35"/>
    <row r="58096" customFormat="1" x14ac:dyDescent="0.35"/>
    <row r="58097" customFormat="1" x14ac:dyDescent="0.35"/>
    <row r="58098" customFormat="1" x14ac:dyDescent="0.35"/>
    <row r="58099" customFormat="1" x14ac:dyDescent="0.35"/>
    <row r="58100" customFormat="1" x14ac:dyDescent="0.35"/>
    <row r="58101" customFormat="1" x14ac:dyDescent="0.35"/>
    <row r="58102" customFormat="1" x14ac:dyDescent="0.35"/>
    <row r="58103" customFormat="1" x14ac:dyDescent="0.35"/>
    <row r="58104" customFormat="1" x14ac:dyDescent="0.35"/>
    <row r="58105" customFormat="1" x14ac:dyDescent="0.35"/>
    <row r="58106" customFormat="1" x14ac:dyDescent="0.35"/>
    <row r="58107" customFormat="1" x14ac:dyDescent="0.35"/>
    <row r="58108" customFormat="1" x14ac:dyDescent="0.35"/>
    <row r="58109" customFormat="1" x14ac:dyDescent="0.35"/>
    <row r="58110" customFormat="1" x14ac:dyDescent="0.35"/>
    <row r="58111" customFormat="1" x14ac:dyDescent="0.35"/>
    <row r="58112" customFormat="1" x14ac:dyDescent="0.35"/>
    <row r="58113" customFormat="1" x14ac:dyDescent="0.35"/>
    <row r="58114" customFormat="1" x14ac:dyDescent="0.35"/>
    <row r="58115" customFormat="1" x14ac:dyDescent="0.35"/>
    <row r="58116" customFormat="1" x14ac:dyDescent="0.35"/>
    <row r="58117" customFormat="1" x14ac:dyDescent="0.35"/>
    <row r="58118" customFormat="1" x14ac:dyDescent="0.35"/>
    <row r="58119" customFormat="1" x14ac:dyDescent="0.35"/>
    <row r="58120" customFormat="1" x14ac:dyDescent="0.35"/>
    <row r="58121" customFormat="1" x14ac:dyDescent="0.35"/>
    <row r="58122" customFormat="1" x14ac:dyDescent="0.35"/>
    <row r="58123" customFormat="1" x14ac:dyDescent="0.35"/>
    <row r="58124" customFormat="1" x14ac:dyDescent="0.35"/>
    <row r="58125" customFormat="1" x14ac:dyDescent="0.35"/>
    <row r="58126" customFormat="1" x14ac:dyDescent="0.35"/>
    <row r="58127" customFormat="1" x14ac:dyDescent="0.35"/>
    <row r="58128" customFormat="1" x14ac:dyDescent="0.35"/>
    <row r="58129" customFormat="1" x14ac:dyDescent="0.35"/>
    <row r="58130" customFormat="1" x14ac:dyDescent="0.35"/>
    <row r="58131" customFormat="1" x14ac:dyDescent="0.35"/>
    <row r="58132" customFormat="1" x14ac:dyDescent="0.35"/>
    <row r="58133" customFormat="1" x14ac:dyDescent="0.35"/>
    <row r="58134" customFormat="1" x14ac:dyDescent="0.35"/>
    <row r="58135" customFormat="1" x14ac:dyDescent="0.35"/>
    <row r="58136" customFormat="1" x14ac:dyDescent="0.35"/>
    <row r="58137" customFormat="1" x14ac:dyDescent="0.35"/>
    <row r="58138" customFormat="1" x14ac:dyDescent="0.35"/>
    <row r="58139" customFormat="1" x14ac:dyDescent="0.35"/>
    <row r="58140" customFormat="1" x14ac:dyDescent="0.35"/>
    <row r="58141" customFormat="1" x14ac:dyDescent="0.35"/>
    <row r="58142" customFormat="1" x14ac:dyDescent="0.35"/>
    <row r="58143" customFormat="1" x14ac:dyDescent="0.35"/>
    <row r="58144" customFormat="1" x14ac:dyDescent="0.35"/>
    <row r="58145" customFormat="1" x14ac:dyDescent="0.35"/>
    <row r="58146" customFormat="1" x14ac:dyDescent="0.35"/>
    <row r="58147" customFormat="1" x14ac:dyDescent="0.35"/>
    <row r="58148" customFormat="1" x14ac:dyDescent="0.35"/>
    <row r="58149" customFormat="1" x14ac:dyDescent="0.35"/>
    <row r="58150" customFormat="1" x14ac:dyDescent="0.35"/>
    <row r="58151" customFormat="1" x14ac:dyDescent="0.35"/>
    <row r="58152" customFormat="1" x14ac:dyDescent="0.35"/>
    <row r="58153" customFormat="1" x14ac:dyDescent="0.35"/>
    <row r="58154" customFormat="1" x14ac:dyDescent="0.35"/>
    <row r="58155" customFormat="1" x14ac:dyDescent="0.35"/>
    <row r="58156" customFormat="1" x14ac:dyDescent="0.35"/>
    <row r="58157" customFormat="1" x14ac:dyDescent="0.35"/>
    <row r="58158" customFormat="1" x14ac:dyDescent="0.35"/>
    <row r="58159" customFormat="1" x14ac:dyDescent="0.35"/>
    <row r="58160" customFormat="1" x14ac:dyDescent="0.35"/>
    <row r="58161" customFormat="1" x14ac:dyDescent="0.35"/>
    <row r="58162" customFormat="1" x14ac:dyDescent="0.35"/>
    <row r="58163" customFormat="1" x14ac:dyDescent="0.35"/>
    <row r="58164" customFormat="1" x14ac:dyDescent="0.35"/>
    <row r="58165" customFormat="1" x14ac:dyDescent="0.35"/>
    <row r="58166" customFormat="1" x14ac:dyDescent="0.35"/>
    <row r="58167" customFormat="1" x14ac:dyDescent="0.35"/>
    <row r="58168" customFormat="1" x14ac:dyDescent="0.35"/>
    <row r="58169" customFormat="1" x14ac:dyDescent="0.35"/>
    <row r="58170" customFormat="1" x14ac:dyDescent="0.35"/>
    <row r="58171" customFormat="1" x14ac:dyDescent="0.35"/>
    <row r="58172" customFormat="1" x14ac:dyDescent="0.35"/>
    <row r="58173" customFormat="1" x14ac:dyDescent="0.35"/>
    <row r="58174" customFormat="1" x14ac:dyDescent="0.35"/>
    <row r="58175" customFormat="1" x14ac:dyDescent="0.35"/>
    <row r="58176" customFormat="1" x14ac:dyDescent="0.35"/>
    <row r="58177" customFormat="1" x14ac:dyDescent="0.35"/>
    <row r="58178" customFormat="1" x14ac:dyDescent="0.35"/>
    <row r="58179" customFormat="1" x14ac:dyDescent="0.35"/>
    <row r="58180" customFormat="1" x14ac:dyDescent="0.35"/>
    <row r="58181" customFormat="1" x14ac:dyDescent="0.35"/>
    <row r="58182" customFormat="1" x14ac:dyDescent="0.35"/>
    <row r="58183" customFormat="1" x14ac:dyDescent="0.35"/>
    <row r="58184" customFormat="1" x14ac:dyDescent="0.35"/>
    <row r="58185" customFormat="1" x14ac:dyDescent="0.35"/>
    <row r="58186" customFormat="1" x14ac:dyDescent="0.35"/>
    <row r="58187" customFormat="1" x14ac:dyDescent="0.35"/>
    <row r="58188" customFormat="1" x14ac:dyDescent="0.35"/>
    <row r="58189" customFormat="1" x14ac:dyDescent="0.35"/>
    <row r="58190" customFormat="1" x14ac:dyDescent="0.35"/>
    <row r="58191" customFormat="1" x14ac:dyDescent="0.35"/>
    <row r="58192" customFormat="1" x14ac:dyDescent="0.35"/>
    <row r="58193" customFormat="1" x14ac:dyDescent="0.35"/>
    <row r="58194" customFormat="1" x14ac:dyDescent="0.35"/>
    <row r="58195" customFormat="1" x14ac:dyDescent="0.35"/>
    <row r="58196" customFormat="1" x14ac:dyDescent="0.35"/>
    <row r="58197" customFormat="1" x14ac:dyDescent="0.35"/>
    <row r="58198" customFormat="1" x14ac:dyDescent="0.35"/>
    <row r="58199" customFormat="1" x14ac:dyDescent="0.35"/>
    <row r="58200" customFormat="1" x14ac:dyDescent="0.35"/>
    <row r="58201" customFormat="1" x14ac:dyDescent="0.35"/>
    <row r="58202" customFormat="1" x14ac:dyDescent="0.35"/>
    <row r="58203" customFormat="1" x14ac:dyDescent="0.35"/>
    <row r="58204" customFormat="1" x14ac:dyDescent="0.35"/>
    <row r="58205" customFormat="1" x14ac:dyDescent="0.35"/>
    <row r="58206" customFormat="1" x14ac:dyDescent="0.35"/>
    <row r="58207" customFormat="1" x14ac:dyDescent="0.35"/>
    <row r="58208" customFormat="1" x14ac:dyDescent="0.35"/>
    <row r="58209" customFormat="1" x14ac:dyDescent="0.35"/>
    <row r="58210" customFormat="1" x14ac:dyDescent="0.35"/>
    <row r="58211" customFormat="1" x14ac:dyDescent="0.35"/>
    <row r="58212" customFormat="1" x14ac:dyDescent="0.35"/>
    <row r="58213" customFormat="1" x14ac:dyDescent="0.35"/>
    <row r="58214" customFormat="1" x14ac:dyDescent="0.35"/>
    <row r="58215" customFormat="1" x14ac:dyDescent="0.35"/>
    <row r="58216" customFormat="1" x14ac:dyDescent="0.35"/>
    <row r="58217" customFormat="1" x14ac:dyDescent="0.35"/>
    <row r="58218" customFormat="1" x14ac:dyDescent="0.35"/>
    <row r="58219" customFormat="1" x14ac:dyDescent="0.35"/>
    <row r="58220" customFormat="1" x14ac:dyDescent="0.35"/>
    <row r="58221" customFormat="1" x14ac:dyDescent="0.35"/>
    <row r="58222" customFormat="1" x14ac:dyDescent="0.35"/>
    <row r="58223" customFormat="1" x14ac:dyDescent="0.35"/>
    <row r="58224" customFormat="1" x14ac:dyDescent="0.35"/>
    <row r="58225" customFormat="1" x14ac:dyDescent="0.35"/>
    <row r="58226" customFormat="1" x14ac:dyDescent="0.35"/>
    <row r="58227" customFormat="1" x14ac:dyDescent="0.35"/>
    <row r="58228" customFormat="1" x14ac:dyDescent="0.35"/>
    <row r="58229" customFormat="1" x14ac:dyDescent="0.35"/>
    <row r="58230" customFormat="1" x14ac:dyDescent="0.35"/>
    <row r="58231" customFormat="1" x14ac:dyDescent="0.35"/>
    <row r="58232" customFormat="1" x14ac:dyDescent="0.35"/>
    <row r="58233" customFormat="1" x14ac:dyDescent="0.35"/>
    <row r="58234" customFormat="1" x14ac:dyDescent="0.35"/>
    <row r="58235" customFormat="1" x14ac:dyDescent="0.35"/>
    <row r="58236" customFormat="1" x14ac:dyDescent="0.35"/>
    <row r="58237" customFormat="1" x14ac:dyDescent="0.35"/>
    <row r="58238" customFormat="1" x14ac:dyDescent="0.35"/>
    <row r="58239" customFormat="1" x14ac:dyDescent="0.35"/>
    <row r="58240" customFormat="1" x14ac:dyDescent="0.35"/>
    <row r="58241" customFormat="1" x14ac:dyDescent="0.35"/>
    <row r="58242" customFormat="1" x14ac:dyDescent="0.35"/>
    <row r="58243" customFormat="1" x14ac:dyDescent="0.35"/>
    <row r="58244" customFormat="1" x14ac:dyDescent="0.35"/>
    <row r="58245" customFormat="1" x14ac:dyDescent="0.35"/>
    <row r="58246" customFormat="1" x14ac:dyDescent="0.35"/>
    <row r="58247" customFormat="1" x14ac:dyDescent="0.35"/>
    <row r="58248" customFormat="1" x14ac:dyDescent="0.35"/>
    <row r="58249" customFormat="1" x14ac:dyDescent="0.35"/>
    <row r="58250" customFormat="1" x14ac:dyDescent="0.35"/>
    <row r="58251" customFormat="1" x14ac:dyDescent="0.35"/>
    <row r="58252" customFormat="1" x14ac:dyDescent="0.35"/>
    <row r="58253" customFormat="1" x14ac:dyDescent="0.35"/>
    <row r="58254" customFormat="1" x14ac:dyDescent="0.35"/>
    <row r="58255" customFormat="1" x14ac:dyDescent="0.35"/>
    <row r="58256" customFormat="1" x14ac:dyDescent="0.35"/>
    <row r="58257" customFormat="1" x14ac:dyDescent="0.35"/>
    <row r="58258" customFormat="1" x14ac:dyDescent="0.35"/>
    <row r="58259" customFormat="1" x14ac:dyDescent="0.35"/>
    <row r="58260" customFormat="1" x14ac:dyDescent="0.35"/>
    <row r="58261" customFormat="1" x14ac:dyDescent="0.35"/>
    <row r="58262" customFormat="1" x14ac:dyDescent="0.35"/>
    <row r="58263" customFormat="1" x14ac:dyDescent="0.35"/>
    <row r="58264" customFormat="1" x14ac:dyDescent="0.35"/>
    <row r="58265" customFormat="1" x14ac:dyDescent="0.35"/>
    <row r="58266" customFormat="1" x14ac:dyDescent="0.35"/>
    <row r="58267" customFormat="1" x14ac:dyDescent="0.35"/>
    <row r="58268" customFormat="1" x14ac:dyDescent="0.35"/>
    <row r="58269" customFormat="1" x14ac:dyDescent="0.35"/>
    <row r="58270" customFormat="1" x14ac:dyDescent="0.35"/>
    <row r="58271" customFormat="1" x14ac:dyDescent="0.35"/>
    <row r="58272" customFormat="1" x14ac:dyDescent="0.35"/>
    <row r="58273" customFormat="1" x14ac:dyDescent="0.35"/>
    <row r="58274" customFormat="1" x14ac:dyDescent="0.35"/>
    <row r="58275" customFormat="1" x14ac:dyDescent="0.35"/>
    <row r="58276" customFormat="1" x14ac:dyDescent="0.35"/>
    <row r="58277" customFormat="1" x14ac:dyDescent="0.35"/>
    <row r="58278" customFormat="1" x14ac:dyDescent="0.35"/>
    <row r="58279" customFormat="1" x14ac:dyDescent="0.35"/>
    <row r="58280" customFormat="1" x14ac:dyDescent="0.35"/>
    <row r="58281" customFormat="1" x14ac:dyDescent="0.35"/>
    <row r="58282" customFormat="1" x14ac:dyDescent="0.35"/>
    <row r="58283" customFormat="1" x14ac:dyDescent="0.35"/>
    <row r="58284" customFormat="1" x14ac:dyDescent="0.35"/>
    <row r="58285" customFormat="1" x14ac:dyDescent="0.35"/>
    <row r="58286" customFormat="1" x14ac:dyDescent="0.35"/>
    <row r="58287" customFormat="1" x14ac:dyDescent="0.35"/>
    <row r="58288" customFormat="1" x14ac:dyDescent="0.35"/>
    <row r="58289" customFormat="1" x14ac:dyDescent="0.35"/>
    <row r="58290" customFormat="1" x14ac:dyDescent="0.35"/>
    <row r="58291" customFormat="1" x14ac:dyDescent="0.35"/>
    <row r="58292" customFormat="1" x14ac:dyDescent="0.35"/>
    <row r="58293" customFormat="1" x14ac:dyDescent="0.35"/>
    <row r="58294" customFormat="1" x14ac:dyDescent="0.35"/>
    <row r="58295" customFormat="1" x14ac:dyDescent="0.35"/>
    <row r="58296" customFormat="1" x14ac:dyDescent="0.35"/>
    <row r="58297" customFormat="1" x14ac:dyDescent="0.35"/>
    <row r="58298" customFormat="1" x14ac:dyDescent="0.35"/>
    <row r="58299" customFormat="1" x14ac:dyDescent="0.35"/>
    <row r="58300" customFormat="1" x14ac:dyDescent="0.35"/>
    <row r="58301" customFormat="1" x14ac:dyDescent="0.35"/>
    <row r="58302" customFormat="1" x14ac:dyDescent="0.35"/>
    <row r="58303" customFormat="1" x14ac:dyDescent="0.35"/>
    <row r="58304" customFormat="1" x14ac:dyDescent="0.35"/>
    <row r="58305" customFormat="1" x14ac:dyDescent="0.35"/>
    <row r="58306" customFormat="1" x14ac:dyDescent="0.35"/>
    <row r="58307" customFormat="1" x14ac:dyDescent="0.35"/>
    <row r="58308" customFormat="1" x14ac:dyDescent="0.35"/>
    <row r="58309" customFormat="1" x14ac:dyDescent="0.35"/>
    <row r="58310" customFormat="1" x14ac:dyDescent="0.35"/>
    <row r="58311" customFormat="1" x14ac:dyDescent="0.35"/>
    <row r="58312" customFormat="1" x14ac:dyDescent="0.35"/>
    <row r="58313" customFormat="1" x14ac:dyDescent="0.35"/>
    <row r="58314" customFormat="1" x14ac:dyDescent="0.35"/>
    <row r="58315" customFormat="1" x14ac:dyDescent="0.35"/>
    <row r="58316" customFormat="1" x14ac:dyDescent="0.35"/>
    <row r="58317" customFormat="1" x14ac:dyDescent="0.35"/>
    <row r="58318" customFormat="1" x14ac:dyDescent="0.35"/>
    <row r="58319" customFormat="1" x14ac:dyDescent="0.35"/>
    <row r="58320" customFormat="1" x14ac:dyDescent="0.35"/>
    <row r="58321" customFormat="1" x14ac:dyDescent="0.35"/>
    <row r="58322" customFormat="1" x14ac:dyDescent="0.35"/>
    <row r="58323" customFormat="1" x14ac:dyDescent="0.35"/>
    <row r="58324" customFormat="1" x14ac:dyDescent="0.35"/>
    <row r="58325" customFormat="1" x14ac:dyDescent="0.35"/>
    <row r="58326" customFormat="1" x14ac:dyDescent="0.35"/>
    <row r="58327" customFormat="1" x14ac:dyDescent="0.35"/>
    <row r="58328" customFormat="1" x14ac:dyDescent="0.35"/>
    <row r="58329" customFormat="1" x14ac:dyDescent="0.35"/>
    <row r="58330" customFormat="1" x14ac:dyDescent="0.35"/>
    <row r="58331" customFormat="1" x14ac:dyDescent="0.35"/>
    <row r="58332" customFormat="1" x14ac:dyDescent="0.35"/>
    <row r="58333" customFormat="1" x14ac:dyDescent="0.35"/>
    <row r="58334" customFormat="1" x14ac:dyDescent="0.35"/>
    <row r="58335" customFormat="1" x14ac:dyDescent="0.35"/>
    <row r="58336" customFormat="1" x14ac:dyDescent="0.35"/>
    <row r="58337" customFormat="1" x14ac:dyDescent="0.35"/>
    <row r="58338" customFormat="1" x14ac:dyDescent="0.35"/>
    <row r="58339" customFormat="1" x14ac:dyDescent="0.35"/>
    <row r="58340" customFormat="1" x14ac:dyDescent="0.35"/>
    <row r="58341" customFormat="1" x14ac:dyDescent="0.35"/>
    <row r="58342" customFormat="1" x14ac:dyDescent="0.35"/>
    <row r="58343" customFormat="1" x14ac:dyDescent="0.35"/>
    <row r="58344" customFormat="1" x14ac:dyDescent="0.35"/>
    <row r="58345" customFormat="1" x14ac:dyDescent="0.35"/>
    <row r="58346" customFormat="1" x14ac:dyDescent="0.35"/>
    <row r="58347" customFormat="1" x14ac:dyDescent="0.35"/>
    <row r="58348" customFormat="1" x14ac:dyDescent="0.35"/>
    <row r="58349" customFormat="1" x14ac:dyDescent="0.35"/>
    <row r="58350" customFormat="1" x14ac:dyDescent="0.35"/>
    <row r="58351" customFormat="1" x14ac:dyDescent="0.35"/>
    <row r="58352" customFormat="1" x14ac:dyDescent="0.35"/>
    <row r="58353" customFormat="1" x14ac:dyDescent="0.35"/>
    <row r="58354" customFormat="1" x14ac:dyDescent="0.35"/>
    <row r="58355" customFormat="1" x14ac:dyDescent="0.35"/>
    <row r="58356" customFormat="1" x14ac:dyDescent="0.35"/>
    <row r="58357" customFormat="1" x14ac:dyDescent="0.35"/>
    <row r="58358" customFormat="1" x14ac:dyDescent="0.35"/>
    <row r="58359" customFormat="1" x14ac:dyDescent="0.35"/>
    <row r="58360" customFormat="1" x14ac:dyDescent="0.35"/>
    <row r="58361" customFormat="1" x14ac:dyDescent="0.35"/>
    <row r="58362" customFormat="1" x14ac:dyDescent="0.35"/>
    <row r="58363" customFormat="1" x14ac:dyDescent="0.35"/>
    <row r="58364" customFormat="1" x14ac:dyDescent="0.35"/>
    <row r="58365" customFormat="1" x14ac:dyDescent="0.35"/>
    <row r="58366" customFormat="1" x14ac:dyDescent="0.35"/>
    <row r="58367" customFormat="1" x14ac:dyDescent="0.35"/>
    <row r="58368" customFormat="1" x14ac:dyDescent="0.35"/>
    <row r="58369" customFormat="1" x14ac:dyDescent="0.35"/>
    <row r="58370" customFormat="1" x14ac:dyDescent="0.35"/>
    <row r="58371" customFormat="1" x14ac:dyDescent="0.35"/>
    <row r="58372" customFormat="1" x14ac:dyDescent="0.35"/>
    <row r="58373" customFormat="1" x14ac:dyDescent="0.35"/>
    <row r="58374" customFormat="1" x14ac:dyDescent="0.35"/>
    <row r="58375" customFormat="1" x14ac:dyDescent="0.35"/>
    <row r="58376" customFormat="1" x14ac:dyDescent="0.35"/>
    <row r="58377" customFormat="1" x14ac:dyDescent="0.35"/>
    <row r="58378" customFormat="1" x14ac:dyDescent="0.35"/>
    <row r="58379" customFormat="1" x14ac:dyDescent="0.35"/>
    <row r="58380" customFormat="1" x14ac:dyDescent="0.35"/>
    <row r="58381" customFormat="1" x14ac:dyDescent="0.35"/>
    <row r="58382" customFormat="1" x14ac:dyDescent="0.35"/>
    <row r="58383" customFormat="1" x14ac:dyDescent="0.35"/>
    <row r="58384" customFormat="1" x14ac:dyDescent="0.35"/>
    <row r="58385" customFormat="1" x14ac:dyDescent="0.35"/>
    <row r="58386" customFormat="1" x14ac:dyDescent="0.35"/>
    <row r="58387" customFormat="1" x14ac:dyDescent="0.35"/>
    <row r="58388" customFormat="1" x14ac:dyDescent="0.35"/>
    <row r="58389" customFormat="1" x14ac:dyDescent="0.35"/>
    <row r="58390" customFormat="1" x14ac:dyDescent="0.35"/>
    <row r="58391" customFormat="1" x14ac:dyDescent="0.35"/>
    <row r="58392" customFormat="1" x14ac:dyDescent="0.35"/>
    <row r="58393" customFormat="1" x14ac:dyDescent="0.35"/>
    <row r="58394" customFormat="1" x14ac:dyDescent="0.35"/>
    <row r="58395" customFormat="1" x14ac:dyDescent="0.35"/>
    <row r="58396" customFormat="1" x14ac:dyDescent="0.35"/>
    <row r="58397" customFormat="1" x14ac:dyDescent="0.35"/>
    <row r="58398" customFormat="1" x14ac:dyDescent="0.35"/>
    <row r="58399" customFormat="1" x14ac:dyDescent="0.35"/>
    <row r="58400" customFormat="1" x14ac:dyDescent="0.35"/>
    <row r="58401" customFormat="1" x14ac:dyDescent="0.35"/>
    <row r="58402" customFormat="1" x14ac:dyDescent="0.35"/>
    <row r="58403" customFormat="1" x14ac:dyDescent="0.35"/>
    <row r="58404" customFormat="1" x14ac:dyDescent="0.35"/>
    <row r="58405" customFormat="1" x14ac:dyDescent="0.35"/>
    <row r="58406" customFormat="1" x14ac:dyDescent="0.35"/>
    <row r="58407" customFormat="1" x14ac:dyDescent="0.35"/>
    <row r="58408" customFormat="1" x14ac:dyDescent="0.35"/>
    <row r="58409" customFormat="1" x14ac:dyDescent="0.35"/>
    <row r="58410" customFormat="1" x14ac:dyDescent="0.35"/>
    <row r="58411" customFormat="1" x14ac:dyDescent="0.35"/>
    <row r="58412" customFormat="1" x14ac:dyDescent="0.35"/>
    <row r="58413" customFormat="1" x14ac:dyDescent="0.35"/>
    <row r="58414" customFormat="1" x14ac:dyDescent="0.35"/>
    <row r="58415" customFormat="1" x14ac:dyDescent="0.35"/>
    <row r="58416" customFormat="1" x14ac:dyDescent="0.35"/>
    <row r="58417" customFormat="1" x14ac:dyDescent="0.35"/>
    <row r="58418" customFormat="1" x14ac:dyDescent="0.35"/>
    <row r="58419" customFormat="1" x14ac:dyDescent="0.35"/>
    <row r="58420" customFormat="1" x14ac:dyDescent="0.35"/>
    <row r="58421" customFormat="1" x14ac:dyDescent="0.35"/>
    <row r="58422" customFormat="1" x14ac:dyDescent="0.35"/>
    <row r="58423" customFormat="1" x14ac:dyDescent="0.35"/>
    <row r="58424" customFormat="1" x14ac:dyDescent="0.35"/>
    <row r="58425" customFormat="1" x14ac:dyDescent="0.35"/>
    <row r="58426" customFormat="1" x14ac:dyDescent="0.35"/>
    <row r="58427" customFormat="1" x14ac:dyDescent="0.35"/>
    <row r="58428" customFormat="1" x14ac:dyDescent="0.35"/>
    <row r="58429" customFormat="1" x14ac:dyDescent="0.35"/>
    <row r="58430" customFormat="1" x14ac:dyDescent="0.35"/>
    <row r="58431" customFormat="1" x14ac:dyDescent="0.35"/>
    <row r="58432" customFormat="1" x14ac:dyDescent="0.35"/>
    <row r="58433" customFormat="1" x14ac:dyDescent="0.35"/>
    <row r="58434" customFormat="1" x14ac:dyDescent="0.35"/>
    <row r="58435" customFormat="1" x14ac:dyDescent="0.35"/>
    <row r="58436" customFormat="1" x14ac:dyDescent="0.35"/>
    <row r="58437" customFormat="1" x14ac:dyDescent="0.35"/>
    <row r="58438" customFormat="1" x14ac:dyDescent="0.35"/>
    <row r="58439" customFormat="1" x14ac:dyDescent="0.35"/>
    <row r="58440" customFormat="1" x14ac:dyDescent="0.35"/>
    <row r="58441" customFormat="1" x14ac:dyDescent="0.35"/>
    <row r="58442" customFormat="1" x14ac:dyDescent="0.35"/>
    <row r="58443" customFormat="1" x14ac:dyDescent="0.35"/>
    <row r="58444" customFormat="1" x14ac:dyDescent="0.35"/>
    <row r="58445" customFormat="1" x14ac:dyDescent="0.35"/>
    <row r="58446" customFormat="1" x14ac:dyDescent="0.35"/>
    <row r="58447" customFormat="1" x14ac:dyDescent="0.35"/>
    <row r="58448" customFormat="1" x14ac:dyDescent="0.35"/>
    <row r="58449" customFormat="1" x14ac:dyDescent="0.35"/>
    <row r="58450" customFormat="1" x14ac:dyDescent="0.35"/>
    <row r="58451" customFormat="1" x14ac:dyDescent="0.35"/>
    <row r="58452" customFormat="1" x14ac:dyDescent="0.35"/>
    <row r="58453" customFormat="1" x14ac:dyDescent="0.35"/>
    <row r="58454" customFormat="1" x14ac:dyDescent="0.35"/>
    <row r="58455" customFormat="1" x14ac:dyDescent="0.35"/>
    <row r="58456" customFormat="1" x14ac:dyDescent="0.35"/>
    <row r="58457" customFormat="1" x14ac:dyDescent="0.35"/>
    <row r="58458" customFormat="1" x14ac:dyDescent="0.35"/>
    <row r="58459" customFormat="1" x14ac:dyDescent="0.35"/>
    <row r="58460" customFormat="1" x14ac:dyDescent="0.35"/>
    <row r="58461" customFormat="1" x14ac:dyDescent="0.35"/>
    <row r="58462" customFormat="1" x14ac:dyDescent="0.35"/>
    <row r="58463" customFormat="1" x14ac:dyDescent="0.35"/>
    <row r="58464" customFormat="1" x14ac:dyDescent="0.35"/>
    <row r="58465" customFormat="1" x14ac:dyDescent="0.35"/>
    <row r="58466" customFormat="1" x14ac:dyDescent="0.35"/>
    <row r="58467" customFormat="1" x14ac:dyDescent="0.35"/>
    <row r="58468" customFormat="1" x14ac:dyDescent="0.35"/>
    <row r="58469" customFormat="1" x14ac:dyDescent="0.35"/>
    <row r="58470" customFormat="1" x14ac:dyDescent="0.35"/>
    <row r="58471" customFormat="1" x14ac:dyDescent="0.35"/>
    <row r="58472" customFormat="1" x14ac:dyDescent="0.35"/>
    <row r="58473" customFormat="1" x14ac:dyDescent="0.35"/>
    <row r="58474" customFormat="1" x14ac:dyDescent="0.35"/>
    <row r="58475" customFormat="1" x14ac:dyDescent="0.35"/>
    <row r="58476" customFormat="1" x14ac:dyDescent="0.35"/>
    <row r="58477" customFormat="1" x14ac:dyDescent="0.35"/>
    <row r="58478" customFormat="1" x14ac:dyDescent="0.35"/>
    <row r="58479" customFormat="1" x14ac:dyDescent="0.35"/>
    <row r="58480" customFormat="1" x14ac:dyDescent="0.35"/>
    <row r="58481" customFormat="1" x14ac:dyDescent="0.35"/>
    <row r="58482" customFormat="1" x14ac:dyDescent="0.35"/>
    <row r="58483" customFormat="1" x14ac:dyDescent="0.35"/>
    <row r="58484" customFormat="1" x14ac:dyDescent="0.35"/>
    <row r="58485" customFormat="1" x14ac:dyDescent="0.35"/>
    <row r="58486" customFormat="1" x14ac:dyDescent="0.35"/>
    <row r="58487" customFormat="1" x14ac:dyDescent="0.35"/>
    <row r="58488" customFormat="1" x14ac:dyDescent="0.35"/>
    <row r="58489" customFormat="1" x14ac:dyDescent="0.35"/>
    <row r="58490" customFormat="1" x14ac:dyDescent="0.35"/>
    <row r="58491" customFormat="1" x14ac:dyDescent="0.35"/>
    <row r="58492" customFormat="1" x14ac:dyDescent="0.35"/>
    <row r="58493" customFormat="1" x14ac:dyDescent="0.35"/>
    <row r="58494" customFormat="1" x14ac:dyDescent="0.35"/>
    <row r="58495" customFormat="1" x14ac:dyDescent="0.35"/>
    <row r="58496" customFormat="1" x14ac:dyDescent="0.35"/>
    <row r="58497" customFormat="1" x14ac:dyDescent="0.35"/>
    <row r="58498" customFormat="1" x14ac:dyDescent="0.35"/>
    <row r="58499" customFormat="1" x14ac:dyDescent="0.35"/>
    <row r="58500" customFormat="1" x14ac:dyDescent="0.35"/>
    <row r="58501" customFormat="1" x14ac:dyDescent="0.35"/>
    <row r="58502" customFormat="1" x14ac:dyDescent="0.35"/>
    <row r="58503" customFormat="1" x14ac:dyDescent="0.35"/>
    <row r="58504" customFormat="1" x14ac:dyDescent="0.35"/>
    <row r="58505" customFormat="1" x14ac:dyDescent="0.35"/>
    <row r="58506" customFormat="1" x14ac:dyDescent="0.35"/>
    <row r="58507" customFormat="1" x14ac:dyDescent="0.35"/>
    <row r="58508" customFormat="1" x14ac:dyDescent="0.35"/>
    <row r="58509" customFormat="1" x14ac:dyDescent="0.35"/>
    <row r="58510" customFormat="1" x14ac:dyDescent="0.35"/>
    <row r="58511" customFormat="1" x14ac:dyDescent="0.35"/>
    <row r="58512" customFormat="1" x14ac:dyDescent="0.35"/>
    <row r="58513" customFormat="1" x14ac:dyDescent="0.35"/>
    <row r="58514" customFormat="1" x14ac:dyDescent="0.35"/>
    <row r="58515" customFormat="1" x14ac:dyDescent="0.35"/>
    <row r="58516" customFormat="1" x14ac:dyDescent="0.35"/>
    <row r="58517" customFormat="1" x14ac:dyDescent="0.35"/>
    <row r="58518" customFormat="1" x14ac:dyDescent="0.35"/>
    <row r="58519" customFormat="1" x14ac:dyDescent="0.35"/>
    <row r="58520" customFormat="1" x14ac:dyDescent="0.35"/>
    <row r="58521" customFormat="1" x14ac:dyDescent="0.35"/>
    <row r="58522" customFormat="1" x14ac:dyDescent="0.35"/>
    <row r="58523" customFormat="1" x14ac:dyDescent="0.35"/>
    <row r="58524" customFormat="1" x14ac:dyDescent="0.35"/>
    <row r="58525" customFormat="1" x14ac:dyDescent="0.35"/>
    <row r="58526" customFormat="1" x14ac:dyDescent="0.35"/>
    <row r="58527" customFormat="1" x14ac:dyDescent="0.35"/>
    <row r="58528" customFormat="1" x14ac:dyDescent="0.35"/>
    <row r="58529" customFormat="1" x14ac:dyDescent="0.35"/>
    <row r="58530" customFormat="1" x14ac:dyDescent="0.35"/>
    <row r="58531" customFormat="1" x14ac:dyDescent="0.35"/>
    <row r="58532" customFormat="1" x14ac:dyDescent="0.35"/>
    <row r="58533" customFormat="1" x14ac:dyDescent="0.35"/>
    <row r="58534" customFormat="1" x14ac:dyDescent="0.35"/>
    <row r="58535" customFormat="1" x14ac:dyDescent="0.35"/>
    <row r="58536" customFormat="1" x14ac:dyDescent="0.35"/>
    <row r="58537" customFormat="1" x14ac:dyDescent="0.35"/>
    <row r="58538" customFormat="1" x14ac:dyDescent="0.35"/>
    <row r="58539" customFormat="1" x14ac:dyDescent="0.35"/>
    <row r="58540" customFormat="1" x14ac:dyDescent="0.35"/>
    <row r="58541" customFormat="1" x14ac:dyDescent="0.35"/>
    <row r="58542" customFormat="1" x14ac:dyDescent="0.35"/>
    <row r="58543" customFormat="1" x14ac:dyDescent="0.35"/>
    <row r="58544" customFormat="1" x14ac:dyDescent="0.35"/>
    <row r="58545" customFormat="1" x14ac:dyDescent="0.35"/>
    <row r="58546" customFormat="1" x14ac:dyDescent="0.35"/>
    <row r="58547" customFormat="1" x14ac:dyDescent="0.35"/>
    <row r="58548" customFormat="1" x14ac:dyDescent="0.35"/>
    <row r="58549" customFormat="1" x14ac:dyDescent="0.35"/>
    <row r="58550" customFormat="1" x14ac:dyDescent="0.35"/>
    <row r="58551" customFormat="1" x14ac:dyDescent="0.35"/>
    <row r="58552" customFormat="1" x14ac:dyDescent="0.35"/>
    <row r="58553" customFormat="1" x14ac:dyDescent="0.35"/>
    <row r="58554" customFormat="1" x14ac:dyDescent="0.35"/>
    <row r="58555" customFormat="1" x14ac:dyDescent="0.35"/>
    <row r="58556" customFormat="1" x14ac:dyDescent="0.35"/>
    <row r="58557" customFormat="1" x14ac:dyDescent="0.35"/>
    <row r="58558" customFormat="1" x14ac:dyDescent="0.35"/>
    <row r="58559" customFormat="1" x14ac:dyDescent="0.35"/>
    <row r="58560" customFormat="1" x14ac:dyDescent="0.35"/>
    <row r="58561" customFormat="1" x14ac:dyDescent="0.35"/>
    <row r="58562" customFormat="1" x14ac:dyDescent="0.35"/>
    <row r="58563" customFormat="1" x14ac:dyDescent="0.35"/>
    <row r="58564" customFormat="1" x14ac:dyDescent="0.35"/>
    <row r="58565" customFormat="1" x14ac:dyDescent="0.35"/>
    <row r="58566" customFormat="1" x14ac:dyDescent="0.35"/>
    <row r="58567" customFormat="1" x14ac:dyDescent="0.35"/>
    <row r="58568" customFormat="1" x14ac:dyDescent="0.35"/>
    <row r="58569" customFormat="1" x14ac:dyDescent="0.35"/>
    <row r="58570" customFormat="1" x14ac:dyDescent="0.35"/>
    <row r="58571" customFormat="1" x14ac:dyDescent="0.35"/>
    <row r="58572" customFormat="1" x14ac:dyDescent="0.35"/>
    <row r="58573" customFormat="1" x14ac:dyDescent="0.35"/>
    <row r="58574" customFormat="1" x14ac:dyDescent="0.35"/>
    <row r="58575" customFormat="1" x14ac:dyDescent="0.35"/>
    <row r="58576" customFormat="1" x14ac:dyDescent="0.35"/>
    <row r="58577" customFormat="1" x14ac:dyDescent="0.35"/>
    <row r="58578" customFormat="1" x14ac:dyDescent="0.35"/>
    <row r="58579" customFormat="1" x14ac:dyDescent="0.35"/>
    <row r="58580" customFormat="1" x14ac:dyDescent="0.35"/>
    <row r="58581" customFormat="1" x14ac:dyDescent="0.35"/>
    <row r="58582" customFormat="1" x14ac:dyDescent="0.35"/>
    <row r="58583" customFormat="1" x14ac:dyDescent="0.35"/>
    <row r="58584" customFormat="1" x14ac:dyDescent="0.35"/>
    <row r="58585" customFormat="1" x14ac:dyDescent="0.35"/>
    <row r="58586" customFormat="1" x14ac:dyDescent="0.35"/>
    <row r="58587" customFormat="1" x14ac:dyDescent="0.35"/>
    <row r="58588" customFormat="1" x14ac:dyDescent="0.35"/>
    <row r="58589" customFormat="1" x14ac:dyDescent="0.35"/>
    <row r="58590" customFormat="1" x14ac:dyDescent="0.35"/>
    <row r="58591" customFormat="1" x14ac:dyDescent="0.35"/>
    <row r="58592" customFormat="1" x14ac:dyDescent="0.35"/>
    <row r="58593" customFormat="1" x14ac:dyDescent="0.35"/>
    <row r="58594" customFormat="1" x14ac:dyDescent="0.35"/>
    <row r="58595" customFormat="1" x14ac:dyDescent="0.35"/>
    <row r="58596" customFormat="1" x14ac:dyDescent="0.35"/>
    <row r="58597" customFormat="1" x14ac:dyDescent="0.35"/>
    <row r="58598" customFormat="1" x14ac:dyDescent="0.35"/>
    <row r="58599" customFormat="1" x14ac:dyDescent="0.35"/>
    <row r="58600" customFormat="1" x14ac:dyDescent="0.35"/>
    <row r="58601" customFormat="1" x14ac:dyDescent="0.35"/>
    <row r="58602" customFormat="1" x14ac:dyDescent="0.35"/>
    <row r="58603" customFormat="1" x14ac:dyDescent="0.35"/>
    <row r="58604" customFormat="1" x14ac:dyDescent="0.35"/>
    <row r="58605" customFormat="1" x14ac:dyDescent="0.35"/>
    <row r="58606" customFormat="1" x14ac:dyDescent="0.35"/>
    <row r="58607" customFormat="1" x14ac:dyDescent="0.35"/>
    <row r="58608" customFormat="1" x14ac:dyDescent="0.35"/>
    <row r="58609" customFormat="1" x14ac:dyDescent="0.35"/>
    <row r="58610" customFormat="1" x14ac:dyDescent="0.35"/>
    <row r="58611" customFormat="1" x14ac:dyDescent="0.35"/>
    <row r="58612" customFormat="1" x14ac:dyDescent="0.35"/>
    <row r="58613" customFormat="1" x14ac:dyDescent="0.35"/>
    <row r="58614" customFormat="1" x14ac:dyDescent="0.35"/>
    <row r="58615" customFormat="1" x14ac:dyDescent="0.35"/>
    <row r="58616" customFormat="1" x14ac:dyDescent="0.35"/>
    <row r="58617" customFormat="1" x14ac:dyDescent="0.35"/>
    <row r="58618" customFormat="1" x14ac:dyDescent="0.35"/>
    <row r="58619" customFormat="1" x14ac:dyDescent="0.35"/>
    <row r="58620" customFormat="1" x14ac:dyDescent="0.35"/>
    <row r="58621" customFormat="1" x14ac:dyDescent="0.35"/>
    <row r="58622" customFormat="1" x14ac:dyDescent="0.35"/>
    <row r="58623" customFormat="1" x14ac:dyDescent="0.35"/>
    <row r="58624" customFormat="1" x14ac:dyDescent="0.35"/>
    <row r="58625" customFormat="1" x14ac:dyDescent="0.35"/>
    <row r="58626" customFormat="1" x14ac:dyDescent="0.35"/>
    <row r="58627" customFormat="1" x14ac:dyDescent="0.35"/>
    <row r="58628" customFormat="1" x14ac:dyDescent="0.35"/>
    <row r="58629" customFormat="1" x14ac:dyDescent="0.35"/>
    <row r="58630" customFormat="1" x14ac:dyDescent="0.35"/>
    <row r="58631" customFormat="1" x14ac:dyDescent="0.35"/>
    <row r="58632" customFormat="1" x14ac:dyDescent="0.35"/>
    <row r="58633" customFormat="1" x14ac:dyDescent="0.35"/>
    <row r="58634" customFormat="1" x14ac:dyDescent="0.35"/>
    <row r="58635" customFormat="1" x14ac:dyDescent="0.35"/>
    <row r="58636" customFormat="1" x14ac:dyDescent="0.35"/>
    <row r="58637" customFormat="1" x14ac:dyDescent="0.35"/>
    <row r="58638" customFormat="1" x14ac:dyDescent="0.35"/>
    <row r="58639" customFormat="1" x14ac:dyDescent="0.35"/>
    <row r="58640" customFormat="1" x14ac:dyDescent="0.35"/>
    <row r="58641" customFormat="1" x14ac:dyDescent="0.35"/>
    <row r="58642" customFormat="1" x14ac:dyDescent="0.35"/>
    <row r="58643" customFormat="1" x14ac:dyDescent="0.35"/>
    <row r="58644" customFormat="1" x14ac:dyDescent="0.35"/>
    <row r="58645" customFormat="1" x14ac:dyDescent="0.35"/>
    <row r="58646" customFormat="1" x14ac:dyDescent="0.35"/>
    <row r="58647" customFormat="1" x14ac:dyDescent="0.35"/>
    <row r="58648" customFormat="1" x14ac:dyDescent="0.35"/>
    <row r="58649" customFormat="1" x14ac:dyDescent="0.35"/>
    <row r="58650" customFormat="1" x14ac:dyDescent="0.35"/>
    <row r="58651" customFormat="1" x14ac:dyDescent="0.35"/>
    <row r="58652" customFormat="1" x14ac:dyDescent="0.35"/>
    <row r="58653" customFormat="1" x14ac:dyDescent="0.35"/>
    <row r="58654" customFormat="1" x14ac:dyDescent="0.35"/>
    <row r="58655" customFormat="1" x14ac:dyDescent="0.35"/>
    <row r="58656" customFormat="1" x14ac:dyDescent="0.35"/>
    <row r="58657" customFormat="1" x14ac:dyDescent="0.35"/>
    <row r="58658" customFormat="1" x14ac:dyDescent="0.35"/>
    <row r="58659" customFormat="1" x14ac:dyDescent="0.35"/>
    <row r="58660" customFormat="1" x14ac:dyDescent="0.35"/>
    <row r="58661" customFormat="1" x14ac:dyDescent="0.35"/>
    <row r="58662" customFormat="1" x14ac:dyDescent="0.35"/>
    <row r="58663" customFormat="1" x14ac:dyDescent="0.35"/>
    <row r="58664" customFormat="1" x14ac:dyDescent="0.35"/>
    <row r="58665" customFormat="1" x14ac:dyDescent="0.35"/>
    <row r="58666" customFormat="1" x14ac:dyDescent="0.35"/>
    <row r="58667" customFormat="1" x14ac:dyDescent="0.35"/>
    <row r="58668" customFormat="1" x14ac:dyDescent="0.35"/>
    <row r="58669" customFormat="1" x14ac:dyDescent="0.35"/>
    <row r="58670" customFormat="1" x14ac:dyDescent="0.35"/>
    <row r="58671" customFormat="1" x14ac:dyDescent="0.35"/>
    <row r="58672" customFormat="1" x14ac:dyDescent="0.35"/>
    <row r="58673" customFormat="1" x14ac:dyDescent="0.35"/>
    <row r="58674" customFormat="1" x14ac:dyDescent="0.35"/>
    <row r="58675" customFormat="1" x14ac:dyDescent="0.35"/>
    <row r="58676" customFormat="1" x14ac:dyDescent="0.35"/>
    <row r="58677" customFormat="1" x14ac:dyDescent="0.35"/>
    <row r="58678" customFormat="1" x14ac:dyDescent="0.35"/>
    <row r="58679" customFormat="1" x14ac:dyDescent="0.35"/>
    <row r="58680" customFormat="1" x14ac:dyDescent="0.35"/>
    <row r="58681" customFormat="1" x14ac:dyDescent="0.35"/>
    <row r="58682" customFormat="1" x14ac:dyDescent="0.35"/>
    <row r="58683" customFormat="1" x14ac:dyDescent="0.35"/>
    <row r="58684" customFormat="1" x14ac:dyDescent="0.35"/>
    <row r="58685" customFormat="1" x14ac:dyDescent="0.35"/>
    <row r="58686" customFormat="1" x14ac:dyDescent="0.35"/>
    <row r="58687" customFormat="1" x14ac:dyDescent="0.35"/>
    <row r="58688" customFormat="1" x14ac:dyDescent="0.35"/>
    <row r="58689" customFormat="1" x14ac:dyDescent="0.35"/>
    <row r="58690" customFormat="1" x14ac:dyDescent="0.35"/>
    <row r="58691" customFormat="1" x14ac:dyDescent="0.35"/>
    <row r="58692" customFormat="1" x14ac:dyDescent="0.35"/>
    <row r="58693" customFormat="1" x14ac:dyDescent="0.35"/>
    <row r="58694" customFormat="1" x14ac:dyDescent="0.35"/>
    <row r="58695" customFormat="1" x14ac:dyDescent="0.35"/>
    <row r="58696" customFormat="1" x14ac:dyDescent="0.35"/>
    <row r="58697" customFormat="1" x14ac:dyDescent="0.35"/>
    <row r="58698" customFormat="1" x14ac:dyDescent="0.35"/>
    <row r="58699" customFormat="1" x14ac:dyDescent="0.35"/>
    <row r="58700" customFormat="1" x14ac:dyDescent="0.35"/>
    <row r="58701" customFormat="1" x14ac:dyDescent="0.35"/>
    <row r="58702" customFormat="1" x14ac:dyDescent="0.35"/>
    <row r="58703" customFormat="1" x14ac:dyDescent="0.35"/>
    <row r="58704" customFormat="1" x14ac:dyDescent="0.35"/>
    <row r="58705" customFormat="1" x14ac:dyDescent="0.35"/>
    <row r="58706" customFormat="1" x14ac:dyDescent="0.35"/>
    <row r="58707" customFormat="1" x14ac:dyDescent="0.35"/>
    <row r="58708" customFormat="1" x14ac:dyDescent="0.35"/>
    <row r="58709" customFormat="1" x14ac:dyDescent="0.35"/>
    <row r="58710" customFormat="1" x14ac:dyDescent="0.35"/>
    <row r="58711" customFormat="1" x14ac:dyDescent="0.35"/>
    <row r="58712" customFormat="1" x14ac:dyDescent="0.35"/>
    <row r="58713" customFormat="1" x14ac:dyDescent="0.35"/>
    <row r="58714" customFormat="1" x14ac:dyDescent="0.35"/>
    <row r="58715" customFormat="1" x14ac:dyDescent="0.35"/>
    <row r="58716" customFormat="1" x14ac:dyDescent="0.35"/>
    <row r="58717" customFormat="1" x14ac:dyDescent="0.35"/>
    <row r="58718" customFormat="1" x14ac:dyDescent="0.35"/>
    <row r="58719" customFormat="1" x14ac:dyDescent="0.35"/>
    <row r="58720" customFormat="1" x14ac:dyDescent="0.35"/>
    <row r="58721" customFormat="1" x14ac:dyDescent="0.35"/>
    <row r="58722" customFormat="1" x14ac:dyDescent="0.35"/>
    <row r="58723" customFormat="1" x14ac:dyDescent="0.35"/>
    <row r="58724" customFormat="1" x14ac:dyDescent="0.35"/>
    <row r="58725" customFormat="1" x14ac:dyDescent="0.35"/>
    <row r="58726" customFormat="1" x14ac:dyDescent="0.35"/>
    <row r="58727" customFormat="1" x14ac:dyDescent="0.35"/>
    <row r="58728" customFormat="1" x14ac:dyDescent="0.35"/>
    <row r="58729" customFormat="1" x14ac:dyDescent="0.35"/>
    <row r="58730" customFormat="1" x14ac:dyDescent="0.35"/>
    <row r="58731" customFormat="1" x14ac:dyDescent="0.35"/>
    <row r="58732" customFormat="1" x14ac:dyDescent="0.35"/>
    <row r="58733" customFormat="1" x14ac:dyDescent="0.35"/>
    <row r="58734" customFormat="1" x14ac:dyDescent="0.35"/>
    <row r="58735" customFormat="1" x14ac:dyDescent="0.35"/>
    <row r="58736" customFormat="1" x14ac:dyDescent="0.35"/>
    <row r="58737" customFormat="1" x14ac:dyDescent="0.35"/>
    <row r="58738" customFormat="1" x14ac:dyDescent="0.35"/>
    <row r="58739" customFormat="1" x14ac:dyDescent="0.35"/>
    <row r="58740" customFormat="1" x14ac:dyDescent="0.35"/>
    <row r="58741" customFormat="1" x14ac:dyDescent="0.35"/>
    <row r="58742" customFormat="1" x14ac:dyDescent="0.35"/>
    <row r="58743" customFormat="1" x14ac:dyDescent="0.35"/>
    <row r="58744" customFormat="1" x14ac:dyDescent="0.35"/>
    <row r="58745" customFormat="1" x14ac:dyDescent="0.35"/>
    <row r="58746" customFormat="1" x14ac:dyDescent="0.35"/>
    <row r="58747" customFormat="1" x14ac:dyDescent="0.35"/>
    <row r="58748" customFormat="1" x14ac:dyDescent="0.35"/>
    <row r="58749" customFormat="1" x14ac:dyDescent="0.35"/>
    <row r="58750" customFormat="1" x14ac:dyDescent="0.35"/>
    <row r="58751" customFormat="1" x14ac:dyDescent="0.35"/>
    <row r="58752" customFormat="1" x14ac:dyDescent="0.35"/>
    <row r="58753" customFormat="1" x14ac:dyDescent="0.35"/>
    <row r="58754" customFormat="1" x14ac:dyDescent="0.35"/>
    <row r="58755" customFormat="1" x14ac:dyDescent="0.35"/>
    <row r="58756" customFormat="1" x14ac:dyDescent="0.35"/>
    <row r="58757" customFormat="1" x14ac:dyDescent="0.35"/>
    <row r="58758" customFormat="1" x14ac:dyDescent="0.35"/>
    <row r="58759" customFormat="1" x14ac:dyDescent="0.35"/>
    <row r="58760" customFormat="1" x14ac:dyDescent="0.35"/>
    <row r="58761" customFormat="1" x14ac:dyDescent="0.35"/>
    <row r="58762" customFormat="1" x14ac:dyDescent="0.35"/>
    <row r="58763" customFormat="1" x14ac:dyDescent="0.35"/>
    <row r="58764" customFormat="1" x14ac:dyDescent="0.35"/>
    <row r="58765" customFormat="1" x14ac:dyDescent="0.35"/>
    <row r="58766" customFormat="1" x14ac:dyDescent="0.35"/>
    <row r="58767" customFormat="1" x14ac:dyDescent="0.35"/>
    <row r="58768" customFormat="1" x14ac:dyDescent="0.35"/>
    <row r="58769" customFormat="1" x14ac:dyDescent="0.35"/>
    <row r="58770" customFormat="1" x14ac:dyDescent="0.35"/>
    <row r="58771" customFormat="1" x14ac:dyDescent="0.35"/>
    <row r="58772" customFormat="1" x14ac:dyDescent="0.35"/>
    <row r="58773" customFormat="1" x14ac:dyDescent="0.35"/>
    <row r="58774" customFormat="1" x14ac:dyDescent="0.35"/>
    <row r="58775" customFormat="1" x14ac:dyDescent="0.35"/>
    <row r="58776" customFormat="1" x14ac:dyDescent="0.35"/>
    <row r="58777" customFormat="1" x14ac:dyDescent="0.35"/>
    <row r="58778" customFormat="1" x14ac:dyDescent="0.35"/>
    <row r="58779" customFormat="1" x14ac:dyDescent="0.35"/>
    <row r="58780" customFormat="1" x14ac:dyDescent="0.35"/>
    <row r="58781" customFormat="1" x14ac:dyDescent="0.35"/>
    <row r="58782" customFormat="1" x14ac:dyDescent="0.35"/>
    <row r="58783" customFormat="1" x14ac:dyDescent="0.35"/>
    <row r="58784" customFormat="1" x14ac:dyDescent="0.35"/>
    <row r="58785" customFormat="1" x14ac:dyDescent="0.35"/>
    <row r="58786" customFormat="1" x14ac:dyDescent="0.35"/>
    <row r="58787" customFormat="1" x14ac:dyDescent="0.35"/>
    <row r="58788" customFormat="1" x14ac:dyDescent="0.35"/>
    <row r="58789" customFormat="1" x14ac:dyDescent="0.35"/>
    <row r="58790" customFormat="1" x14ac:dyDescent="0.35"/>
    <row r="58791" customFormat="1" x14ac:dyDescent="0.35"/>
    <row r="58792" customFormat="1" x14ac:dyDescent="0.35"/>
    <row r="58793" customFormat="1" x14ac:dyDescent="0.35"/>
    <row r="58794" customFormat="1" x14ac:dyDescent="0.35"/>
    <row r="58795" customFormat="1" x14ac:dyDescent="0.35"/>
    <row r="58796" customFormat="1" x14ac:dyDescent="0.35"/>
    <row r="58797" customFormat="1" x14ac:dyDescent="0.35"/>
    <row r="58798" customFormat="1" x14ac:dyDescent="0.35"/>
    <row r="58799" customFormat="1" x14ac:dyDescent="0.35"/>
    <row r="58800" customFormat="1" x14ac:dyDescent="0.35"/>
    <row r="58801" customFormat="1" x14ac:dyDescent="0.35"/>
    <row r="58802" customFormat="1" x14ac:dyDescent="0.35"/>
    <row r="58803" customFormat="1" x14ac:dyDescent="0.35"/>
    <row r="58804" customFormat="1" x14ac:dyDescent="0.35"/>
    <row r="58805" customFormat="1" x14ac:dyDescent="0.35"/>
    <row r="58806" customFormat="1" x14ac:dyDescent="0.35"/>
    <row r="58807" customFormat="1" x14ac:dyDescent="0.35"/>
    <row r="58808" customFormat="1" x14ac:dyDescent="0.35"/>
    <row r="58809" customFormat="1" x14ac:dyDescent="0.35"/>
    <row r="58810" customFormat="1" x14ac:dyDescent="0.35"/>
    <row r="58811" customFormat="1" x14ac:dyDescent="0.35"/>
    <row r="58812" customFormat="1" x14ac:dyDescent="0.35"/>
    <row r="58813" customFormat="1" x14ac:dyDescent="0.35"/>
    <row r="58814" customFormat="1" x14ac:dyDescent="0.35"/>
    <row r="58815" customFormat="1" x14ac:dyDescent="0.35"/>
    <row r="58816" customFormat="1" x14ac:dyDescent="0.35"/>
    <row r="58817" customFormat="1" x14ac:dyDescent="0.35"/>
    <row r="58818" customFormat="1" x14ac:dyDescent="0.35"/>
    <row r="58819" customFormat="1" x14ac:dyDescent="0.35"/>
    <row r="58820" customFormat="1" x14ac:dyDescent="0.35"/>
    <row r="58821" customFormat="1" x14ac:dyDescent="0.35"/>
    <row r="58822" customFormat="1" x14ac:dyDescent="0.35"/>
    <row r="58823" customFormat="1" x14ac:dyDescent="0.35"/>
    <row r="58824" customFormat="1" x14ac:dyDescent="0.35"/>
    <row r="58825" customFormat="1" x14ac:dyDescent="0.35"/>
    <row r="58826" customFormat="1" x14ac:dyDescent="0.35"/>
    <row r="58827" customFormat="1" x14ac:dyDescent="0.35"/>
    <row r="58828" customFormat="1" x14ac:dyDescent="0.35"/>
    <row r="58829" customFormat="1" x14ac:dyDescent="0.35"/>
    <row r="58830" customFormat="1" x14ac:dyDescent="0.35"/>
    <row r="58831" customFormat="1" x14ac:dyDescent="0.35"/>
    <row r="58832" customFormat="1" x14ac:dyDescent="0.35"/>
    <row r="58833" customFormat="1" x14ac:dyDescent="0.35"/>
    <row r="58834" customFormat="1" x14ac:dyDescent="0.35"/>
    <row r="58835" customFormat="1" x14ac:dyDescent="0.35"/>
    <row r="58836" customFormat="1" x14ac:dyDescent="0.35"/>
    <row r="58837" customFormat="1" x14ac:dyDescent="0.35"/>
    <row r="58838" customFormat="1" x14ac:dyDescent="0.35"/>
    <row r="58839" customFormat="1" x14ac:dyDescent="0.35"/>
    <row r="58840" customFormat="1" x14ac:dyDescent="0.35"/>
    <row r="58841" customFormat="1" x14ac:dyDescent="0.35"/>
    <row r="58842" customFormat="1" x14ac:dyDescent="0.35"/>
    <row r="58843" customFormat="1" x14ac:dyDescent="0.35"/>
    <row r="58844" customFormat="1" x14ac:dyDescent="0.35"/>
    <row r="58845" customFormat="1" x14ac:dyDescent="0.35"/>
    <row r="58846" customFormat="1" x14ac:dyDescent="0.35"/>
    <row r="58847" customFormat="1" x14ac:dyDescent="0.35"/>
    <row r="58848" customFormat="1" x14ac:dyDescent="0.35"/>
    <row r="58849" customFormat="1" x14ac:dyDescent="0.35"/>
    <row r="58850" customFormat="1" x14ac:dyDescent="0.35"/>
    <row r="58851" customFormat="1" x14ac:dyDescent="0.35"/>
    <row r="58852" customFormat="1" x14ac:dyDescent="0.35"/>
    <row r="58853" customFormat="1" x14ac:dyDescent="0.35"/>
    <row r="58854" customFormat="1" x14ac:dyDescent="0.35"/>
    <row r="58855" customFormat="1" x14ac:dyDescent="0.35"/>
    <row r="58856" customFormat="1" x14ac:dyDescent="0.35"/>
    <row r="58857" customFormat="1" x14ac:dyDescent="0.35"/>
    <row r="58858" customFormat="1" x14ac:dyDescent="0.35"/>
    <row r="58859" customFormat="1" x14ac:dyDescent="0.35"/>
    <row r="58860" customFormat="1" x14ac:dyDescent="0.35"/>
    <row r="58861" customFormat="1" x14ac:dyDescent="0.35"/>
    <row r="58862" customFormat="1" x14ac:dyDescent="0.35"/>
    <row r="58863" customFormat="1" x14ac:dyDescent="0.35"/>
    <row r="58864" customFormat="1" x14ac:dyDescent="0.35"/>
    <row r="58865" customFormat="1" x14ac:dyDescent="0.35"/>
    <row r="58866" customFormat="1" x14ac:dyDescent="0.35"/>
    <row r="58867" customFormat="1" x14ac:dyDescent="0.35"/>
    <row r="58868" customFormat="1" x14ac:dyDescent="0.35"/>
    <row r="58869" customFormat="1" x14ac:dyDescent="0.35"/>
    <row r="58870" customFormat="1" x14ac:dyDescent="0.35"/>
    <row r="58871" customFormat="1" x14ac:dyDescent="0.35"/>
    <row r="58872" customFormat="1" x14ac:dyDescent="0.35"/>
    <row r="58873" customFormat="1" x14ac:dyDescent="0.35"/>
    <row r="58874" customFormat="1" x14ac:dyDescent="0.35"/>
    <row r="58875" customFormat="1" x14ac:dyDescent="0.35"/>
    <row r="58876" customFormat="1" x14ac:dyDescent="0.35"/>
    <row r="58877" customFormat="1" x14ac:dyDescent="0.35"/>
    <row r="58878" customFormat="1" x14ac:dyDescent="0.35"/>
    <row r="58879" customFormat="1" x14ac:dyDescent="0.35"/>
    <row r="58880" customFormat="1" x14ac:dyDescent="0.35"/>
    <row r="58881" customFormat="1" x14ac:dyDescent="0.35"/>
    <row r="58882" customFormat="1" x14ac:dyDescent="0.35"/>
    <row r="58883" customFormat="1" x14ac:dyDescent="0.35"/>
    <row r="58884" customFormat="1" x14ac:dyDescent="0.35"/>
    <row r="58885" customFormat="1" x14ac:dyDescent="0.35"/>
    <row r="58886" customFormat="1" x14ac:dyDescent="0.35"/>
    <row r="58887" customFormat="1" x14ac:dyDescent="0.35"/>
    <row r="58888" customFormat="1" x14ac:dyDescent="0.35"/>
    <row r="58889" customFormat="1" x14ac:dyDescent="0.35"/>
    <row r="58890" customFormat="1" x14ac:dyDescent="0.35"/>
    <row r="58891" customFormat="1" x14ac:dyDescent="0.35"/>
    <row r="58892" customFormat="1" x14ac:dyDescent="0.35"/>
    <row r="58893" customFormat="1" x14ac:dyDescent="0.35"/>
    <row r="58894" customFormat="1" x14ac:dyDescent="0.35"/>
    <row r="58895" customFormat="1" x14ac:dyDescent="0.35"/>
    <row r="58896" customFormat="1" x14ac:dyDescent="0.35"/>
    <row r="58897" customFormat="1" x14ac:dyDescent="0.35"/>
    <row r="58898" customFormat="1" x14ac:dyDescent="0.35"/>
    <row r="58899" customFormat="1" x14ac:dyDescent="0.35"/>
    <row r="58900" customFormat="1" x14ac:dyDescent="0.35"/>
    <row r="58901" customFormat="1" x14ac:dyDescent="0.35"/>
    <row r="58902" customFormat="1" x14ac:dyDescent="0.35"/>
    <row r="58903" customFormat="1" x14ac:dyDescent="0.35"/>
    <row r="58904" customFormat="1" x14ac:dyDescent="0.35"/>
    <row r="58905" customFormat="1" x14ac:dyDescent="0.35"/>
    <row r="58906" customFormat="1" x14ac:dyDescent="0.35"/>
    <row r="58907" customFormat="1" x14ac:dyDescent="0.35"/>
    <row r="58908" customFormat="1" x14ac:dyDescent="0.35"/>
    <row r="58909" customFormat="1" x14ac:dyDescent="0.35"/>
    <row r="58910" customFormat="1" x14ac:dyDescent="0.35"/>
    <row r="58911" customFormat="1" x14ac:dyDescent="0.35"/>
    <row r="58912" customFormat="1" x14ac:dyDescent="0.35"/>
    <row r="58913" customFormat="1" x14ac:dyDescent="0.35"/>
    <row r="58914" customFormat="1" x14ac:dyDescent="0.35"/>
    <row r="58915" customFormat="1" x14ac:dyDescent="0.35"/>
    <row r="58916" customFormat="1" x14ac:dyDescent="0.35"/>
    <row r="58917" customFormat="1" x14ac:dyDescent="0.35"/>
    <row r="58918" customFormat="1" x14ac:dyDescent="0.35"/>
    <row r="58919" customFormat="1" x14ac:dyDescent="0.35"/>
    <row r="58920" customFormat="1" x14ac:dyDescent="0.35"/>
    <row r="58921" customFormat="1" x14ac:dyDescent="0.35"/>
    <row r="58922" customFormat="1" x14ac:dyDescent="0.35"/>
    <row r="58923" customFormat="1" x14ac:dyDescent="0.35"/>
    <row r="58924" customFormat="1" x14ac:dyDescent="0.35"/>
    <row r="58925" customFormat="1" x14ac:dyDescent="0.35"/>
    <row r="58926" customFormat="1" x14ac:dyDescent="0.35"/>
    <row r="58927" customFormat="1" x14ac:dyDescent="0.35"/>
    <row r="58928" customFormat="1" x14ac:dyDescent="0.35"/>
    <row r="58929" customFormat="1" x14ac:dyDescent="0.35"/>
    <row r="58930" customFormat="1" x14ac:dyDescent="0.35"/>
    <row r="58931" customFormat="1" x14ac:dyDescent="0.35"/>
    <row r="58932" customFormat="1" x14ac:dyDescent="0.35"/>
    <row r="58933" customFormat="1" x14ac:dyDescent="0.35"/>
    <row r="58934" customFormat="1" x14ac:dyDescent="0.35"/>
    <row r="58935" customFormat="1" x14ac:dyDescent="0.35"/>
    <row r="58936" customFormat="1" x14ac:dyDescent="0.35"/>
    <row r="58937" customFormat="1" x14ac:dyDescent="0.35"/>
    <row r="58938" customFormat="1" x14ac:dyDescent="0.35"/>
    <row r="58939" customFormat="1" x14ac:dyDescent="0.35"/>
    <row r="58940" customFormat="1" x14ac:dyDescent="0.35"/>
    <row r="58941" customFormat="1" x14ac:dyDescent="0.35"/>
    <row r="58942" customFormat="1" x14ac:dyDescent="0.35"/>
    <row r="58943" customFormat="1" x14ac:dyDescent="0.35"/>
    <row r="58944" customFormat="1" x14ac:dyDescent="0.35"/>
    <row r="58945" customFormat="1" x14ac:dyDescent="0.35"/>
    <row r="58946" customFormat="1" x14ac:dyDescent="0.35"/>
    <row r="58947" customFormat="1" x14ac:dyDescent="0.35"/>
    <row r="58948" customFormat="1" x14ac:dyDescent="0.35"/>
    <row r="58949" customFormat="1" x14ac:dyDescent="0.35"/>
    <row r="58950" customFormat="1" x14ac:dyDescent="0.35"/>
    <row r="58951" customFormat="1" x14ac:dyDescent="0.35"/>
    <row r="58952" customFormat="1" x14ac:dyDescent="0.35"/>
    <row r="58953" customFormat="1" x14ac:dyDescent="0.35"/>
    <row r="58954" customFormat="1" x14ac:dyDescent="0.35"/>
    <row r="58955" customFormat="1" x14ac:dyDescent="0.35"/>
    <row r="58956" customFormat="1" x14ac:dyDescent="0.35"/>
    <row r="58957" customFormat="1" x14ac:dyDescent="0.35"/>
    <row r="58958" customFormat="1" x14ac:dyDescent="0.35"/>
    <row r="58959" customFormat="1" x14ac:dyDescent="0.35"/>
    <row r="58960" customFormat="1" x14ac:dyDescent="0.35"/>
    <row r="58961" customFormat="1" x14ac:dyDescent="0.35"/>
    <row r="58962" customFormat="1" x14ac:dyDescent="0.35"/>
    <row r="58963" customFormat="1" x14ac:dyDescent="0.35"/>
    <row r="58964" customFormat="1" x14ac:dyDescent="0.35"/>
    <row r="58965" customFormat="1" x14ac:dyDescent="0.35"/>
    <row r="58966" customFormat="1" x14ac:dyDescent="0.35"/>
    <row r="58967" customFormat="1" x14ac:dyDescent="0.35"/>
    <row r="58968" customFormat="1" x14ac:dyDescent="0.35"/>
    <row r="58969" customFormat="1" x14ac:dyDescent="0.35"/>
    <row r="58970" customFormat="1" x14ac:dyDescent="0.35"/>
    <row r="58971" customFormat="1" x14ac:dyDescent="0.35"/>
    <row r="58972" customFormat="1" x14ac:dyDescent="0.35"/>
    <row r="58973" customFormat="1" x14ac:dyDescent="0.35"/>
    <row r="58974" customFormat="1" x14ac:dyDescent="0.35"/>
    <row r="58975" customFormat="1" x14ac:dyDescent="0.35"/>
    <row r="58976" customFormat="1" x14ac:dyDescent="0.35"/>
    <row r="58977" customFormat="1" x14ac:dyDescent="0.35"/>
    <row r="58978" customFormat="1" x14ac:dyDescent="0.35"/>
    <row r="58979" customFormat="1" x14ac:dyDescent="0.35"/>
    <row r="58980" customFormat="1" x14ac:dyDescent="0.35"/>
    <row r="58981" customFormat="1" x14ac:dyDescent="0.35"/>
    <row r="58982" customFormat="1" x14ac:dyDescent="0.35"/>
    <row r="58983" customFormat="1" x14ac:dyDescent="0.35"/>
    <row r="58984" customFormat="1" x14ac:dyDescent="0.35"/>
    <row r="58985" customFormat="1" x14ac:dyDescent="0.35"/>
    <row r="58986" customFormat="1" x14ac:dyDescent="0.35"/>
    <row r="58987" customFormat="1" x14ac:dyDescent="0.35"/>
    <row r="58988" customFormat="1" x14ac:dyDescent="0.35"/>
    <row r="58989" customFormat="1" x14ac:dyDescent="0.35"/>
    <row r="58990" customFormat="1" x14ac:dyDescent="0.35"/>
    <row r="58991" customFormat="1" x14ac:dyDescent="0.35"/>
    <row r="58992" customFormat="1" x14ac:dyDescent="0.35"/>
    <row r="58993" customFormat="1" x14ac:dyDescent="0.35"/>
    <row r="58994" customFormat="1" x14ac:dyDescent="0.35"/>
    <row r="58995" customFormat="1" x14ac:dyDescent="0.35"/>
    <row r="58996" customFormat="1" x14ac:dyDescent="0.35"/>
    <row r="58997" customFormat="1" x14ac:dyDescent="0.35"/>
    <row r="58998" customFormat="1" x14ac:dyDescent="0.35"/>
    <row r="58999" customFormat="1" x14ac:dyDescent="0.35"/>
    <row r="59000" customFormat="1" x14ac:dyDescent="0.35"/>
    <row r="59001" customFormat="1" x14ac:dyDescent="0.35"/>
    <row r="59002" customFormat="1" x14ac:dyDescent="0.35"/>
    <row r="59003" customFormat="1" x14ac:dyDescent="0.35"/>
    <row r="59004" customFormat="1" x14ac:dyDescent="0.35"/>
    <row r="59005" customFormat="1" x14ac:dyDescent="0.35"/>
    <row r="59006" customFormat="1" x14ac:dyDescent="0.35"/>
    <row r="59007" customFormat="1" x14ac:dyDescent="0.35"/>
    <row r="59008" customFormat="1" x14ac:dyDescent="0.35"/>
    <row r="59009" customFormat="1" x14ac:dyDescent="0.35"/>
    <row r="59010" customFormat="1" x14ac:dyDescent="0.35"/>
    <row r="59011" customFormat="1" x14ac:dyDescent="0.35"/>
    <row r="59012" customFormat="1" x14ac:dyDescent="0.35"/>
    <row r="59013" customFormat="1" x14ac:dyDescent="0.35"/>
    <row r="59014" customFormat="1" x14ac:dyDescent="0.35"/>
    <row r="59015" customFormat="1" x14ac:dyDescent="0.35"/>
    <row r="59016" customFormat="1" x14ac:dyDescent="0.35"/>
    <row r="59017" customFormat="1" x14ac:dyDescent="0.35"/>
    <row r="59018" customFormat="1" x14ac:dyDescent="0.35"/>
    <row r="59019" customFormat="1" x14ac:dyDescent="0.35"/>
    <row r="59020" customFormat="1" x14ac:dyDescent="0.35"/>
    <row r="59021" customFormat="1" x14ac:dyDescent="0.35"/>
    <row r="59022" customFormat="1" x14ac:dyDescent="0.35"/>
    <row r="59023" customFormat="1" x14ac:dyDescent="0.35"/>
    <row r="59024" customFormat="1" x14ac:dyDescent="0.35"/>
    <row r="59025" customFormat="1" x14ac:dyDescent="0.35"/>
    <row r="59026" customFormat="1" x14ac:dyDescent="0.35"/>
    <row r="59027" customFormat="1" x14ac:dyDescent="0.35"/>
    <row r="59028" customFormat="1" x14ac:dyDescent="0.35"/>
    <row r="59029" customFormat="1" x14ac:dyDescent="0.35"/>
    <row r="59030" customFormat="1" x14ac:dyDescent="0.35"/>
    <row r="59031" customFormat="1" x14ac:dyDescent="0.35"/>
    <row r="59032" customFormat="1" x14ac:dyDescent="0.35"/>
    <row r="59033" customFormat="1" x14ac:dyDescent="0.35"/>
    <row r="59034" customFormat="1" x14ac:dyDescent="0.35"/>
    <row r="59035" customFormat="1" x14ac:dyDescent="0.35"/>
    <row r="59036" customFormat="1" x14ac:dyDescent="0.35"/>
    <row r="59037" customFormat="1" x14ac:dyDescent="0.35"/>
    <row r="59038" customFormat="1" x14ac:dyDescent="0.35"/>
    <row r="59039" customFormat="1" x14ac:dyDescent="0.35"/>
    <row r="59040" customFormat="1" x14ac:dyDescent="0.35"/>
    <row r="59041" customFormat="1" x14ac:dyDescent="0.35"/>
    <row r="59042" customFormat="1" x14ac:dyDescent="0.35"/>
    <row r="59043" customFormat="1" x14ac:dyDescent="0.35"/>
    <row r="59044" customFormat="1" x14ac:dyDescent="0.35"/>
    <row r="59045" customFormat="1" x14ac:dyDescent="0.35"/>
    <row r="59046" customFormat="1" x14ac:dyDescent="0.35"/>
    <row r="59047" customFormat="1" x14ac:dyDescent="0.35"/>
    <row r="59048" customFormat="1" x14ac:dyDescent="0.35"/>
    <row r="59049" customFormat="1" x14ac:dyDescent="0.35"/>
    <row r="59050" customFormat="1" x14ac:dyDescent="0.35"/>
    <row r="59051" customFormat="1" x14ac:dyDescent="0.35"/>
    <row r="59052" customFormat="1" x14ac:dyDescent="0.35"/>
    <row r="59053" customFormat="1" x14ac:dyDescent="0.35"/>
    <row r="59054" customFormat="1" x14ac:dyDescent="0.35"/>
    <row r="59055" customFormat="1" x14ac:dyDescent="0.35"/>
    <row r="59056" customFormat="1" x14ac:dyDescent="0.35"/>
    <row r="59057" customFormat="1" x14ac:dyDescent="0.35"/>
    <row r="59058" customFormat="1" x14ac:dyDescent="0.35"/>
    <row r="59059" customFormat="1" x14ac:dyDescent="0.35"/>
    <row r="59060" customFormat="1" x14ac:dyDescent="0.35"/>
    <row r="59061" customFormat="1" x14ac:dyDescent="0.35"/>
    <row r="59062" customFormat="1" x14ac:dyDescent="0.35"/>
    <row r="59063" customFormat="1" x14ac:dyDescent="0.35"/>
    <row r="59064" customFormat="1" x14ac:dyDescent="0.35"/>
    <row r="59065" customFormat="1" x14ac:dyDescent="0.35"/>
    <row r="59066" customFormat="1" x14ac:dyDescent="0.35"/>
    <row r="59067" customFormat="1" x14ac:dyDescent="0.35"/>
    <row r="59068" customFormat="1" x14ac:dyDescent="0.35"/>
    <row r="59069" customFormat="1" x14ac:dyDescent="0.35"/>
    <row r="59070" customFormat="1" x14ac:dyDescent="0.35"/>
    <row r="59071" customFormat="1" x14ac:dyDescent="0.35"/>
    <row r="59072" customFormat="1" x14ac:dyDescent="0.35"/>
    <row r="59073" customFormat="1" x14ac:dyDescent="0.35"/>
    <row r="59074" customFormat="1" x14ac:dyDescent="0.35"/>
    <row r="59075" customFormat="1" x14ac:dyDescent="0.35"/>
    <row r="59076" customFormat="1" x14ac:dyDescent="0.35"/>
    <row r="59077" customFormat="1" x14ac:dyDescent="0.35"/>
    <row r="59078" customFormat="1" x14ac:dyDescent="0.35"/>
    <row r="59079" customFormat="1" x14ac:dyDescent="0.35"/>
    <row r="59080" customFormat="1" x14ac:dyDescent="0.35"/>
    <row r="59081" customFormat="1" x14ac:dyDescent="0.35"/>
    <row r="59082" customFormat="1" x14ac:dyDescent="0.35"/>
    <row r="59083" customFormat="1" x14ac:dyDescent="0.35"/>
    <row r="59084" customFormat="1" x14ac:dyDescent="0.35"/>
    <row r="59085" customFormat="1" x14ac:dyDescent="0.35"/>
    <row r="59086" customFormat="1" x14ac:dyDescent="0.35"/>
    <row r="59087" customFormat="1" x14ac:dyDescent="0.35"/>
    <row r="59088" customFormat="1" x14ac:dyDescent="0.35"/>
    <row r="59089" customFormat="1" x14ac:dyDescent="0.35"/>
    <row r="59090" customFormat="1" x14ac:dyDescent="0.35"/>
    <row r="59091" customFormat="1" x14ac:dyDescent="0.35"/>
    <row r="59092" customFormat="1" x14ac:dyDescent="0.35"/>
    <row r="59093" customFormat="1" x14ac:dyDescent="0.35"/>
    <row r="59094" customFormat="1" x14ac:dyDescent="0.35"/>
    <row r="59095" customFormat="1" x14ac:dyDescent="0.35"/>
    <row r="59096" customFormat="1" x14ac:dyDescent="0.35"/>
    <row r="59097" customFormat="1" x14ac:dyDescent="0.35"/>
    <row r="59098" customFormat="1" x14ac:dyDescent="0.35"/>
    <row r="59099" customFormat="1" x14ac:dyDescent="0.35"/>
    <row r="59100" customFormat="1" x14ac:dyDescent="0.35"/>
    <row r="59101" customFormat="1" x14ac:dyDescent="0.35"/>
    <row r="59102" customFormat="1" x14ac:dyDescent="0.35"/>
    <row r="59103" customFormat="1" x14ac:dyDescent="0.35"/>
    <row r="59104" customFormat="1" x14ac:dyDescent="0.35"/>
    <row r="59105" customFormat="1" x14ac:dyDescent="0.35"/>
    <row r="59106" customFormat="1" x14ac:dyDescent="0.35"/>
    <row r="59107" customFormat="1" x14ac:dyDescent="0.35"/>
    <row r="59108" customFormat="1" x14ac:dyDescent="0.35"/>
    <row r="59109" customFormat="1" x14ac:dyDescent="0.35"/>
    <row r="59110" customFormat="1" x14ac:dyDescent="0.35"/>
    <row r="59111" customFormat="1" x14ac:dyDescent="0.35"/>
    <row r="59112" customFormat="1" x14ac:dyDescent="0.35"/>
    <row r="59113" customFormat="1" x14ac:dyDescent="0.35"/>
    <row r="59114" customFormat="1" x14ac:dyDescent="0.35"/>
    <row r="59115" customFormat="1" x14ac:dyDescent="0.35"/>
    <row r="59116" customFormat="1" x14ac:dyDescent="0.35"/>
    <row r="59117" customFormat="1" x14ac:dyDescent="0.35"/>
    <row r="59118" customFormat="1" x14ac:dyDescent="0.35"/>
    <row r="59119" customFormat="1" x14ac:dyDescent="0.35"/>
    <row r="59120" customFormat="1" x14ac:dyDescent="0.35"/>
    <row r="59121" customFormat="1" x14ac:dyDescent="0.35"/>
    <row r="59122" customFormat="1" x14ac:dyDescent="0.35"/>
    <row r="59123" customFormat="1" x14ac:dyDescent="0.35"/>
    <row r="59124" customFormat="1" x14ac:dyDescent="0.35"/>
    <row r="59125" customFormat="1" x14ac:dyDescent="0.35"/>
    <row r="59126" customFormat="1" x14ac:dyDescent="0.35"/>
    <row r="59127" customFormat="1" x14ac:dyDescent="0.35"/>
    <row r="59128" customFormat="1" x14ac:dyDescent="0.35"/>
    <row r="59129" customFormat="1" x14ac:dyDescent="0.35"/>
    <row r="59130" customFormat="1" x14ac:dyDescent="0.35"/>
    <row r="59131" customFormat="1" x14ac:dyDescent="0.35"/>
    <row r="59132" customFormat="1" x14ac:dyDescent="0.35"/>
    <row r="59133" customFormat="1" x14ac:dyDescent="0.35"/>
    <row r="59134" customFormat="1" x14ac:dyDescent="0.35"/>
    <row r="59135" customFormat="1" x14ac:dyDescent="0.35"/>
    <row r="59136" customFormat="1" x14ac:dyDescent="0.35"/>
    <row r="59137" customFormat="1" x14ac:dyDescent="0.35"/>
    <row r="59138" customFormat="1" x14ac:dyDescent="0.35"/>
    <row r="59139" customFormat="1" x14ac:dyDescent="0.35"/>
    <row r="59140" customFormat="1" x14ac:dyDescent="0.35"/>
    <row r="59141" customFormat="1" x14ac:dyDescent="0.35"/>
    <row r="59142" customFormat="1" x14ac:dyDescent="0.35"/>
    <row r="59143" customFormat="1" x14ac:dyDescent="0.35"/>
    <row r="59144" customFormat="1" x14ac:dyDescent="0.35"/>
    <row r="59145" customFormat="1" x14ac:dyDescent="0.35"/>
    <row r="59146" customFormat="1" x14ac:dyDescent="0.35"/>
    <row r="59147" customFormat="1" x14ac:dyDescent="0.35"/>
    <row r="59148" customFormat="1" x14ac:dyDescent="0.35"/>
    <row r="59149" customFormat="1" x14ac:dyDescent="0.35"/>
    <row r="59150" customFormat="1" x14ac:dyDescent="0.35"/>
    <row r="59151" customFormat="1" x14ac:dyDescent="0.35"/>
    <row r="59152" customFormat="1" x14ac:dyDescent="0.35"/>
    <row r="59153" customFormat="1" x14ac:dyDescent="0.35"/>
    <row r="59154" customFormat="1" x14ac:dyDescent="0.35"/>
    <row r="59155" customFormat="1" x14ac:dyDescent="0.35"/>
    <row r="59156" customFormat="1" x14ac:dyDescent="0.35"/>
    <row r="59157" customFormat="1" x14ac:dyDescent="0.35"/>
    <row r="59158" customFormat="1" x14ac:dyDescent="0.35"/>
    <row r="59159" customFormat="1" x14ac:dyDescent="0.35"/>
    <row r="59160" customFormat="1" x14ac:dyDescent="0.35"/>
    <row r="59161" customFormat="1" x14ac:dyDescent="0.35"/>
    <row r="59162" customFormat="1" x14ac:dyDescent="0.35"/>
    <row r="59163" customFormat="1" x14ac:dyDescent="0.35"/>
    <row r="59164" customFormat="1" x14ac:dyDescent="0.35"/>
    <row r="59165" customFormat="1" x14ac:dyDescent="0.35"/>
    <row r="59166" customFormat="1" x14ac:dyDescent="0.35"/>
    <row r="59167" customFormat="1" x14ac:dyDescent="0.35"/>
    <row r="59168" customFormat="1" x14ac:dyDescent="0.35"/>
    <row r="59169" customFormat="1" x14ac:dyDescent="0.35"/>
    <row r="59170" customFormat="1" x14ac:dyDescent="0.35"/>
    <row r="59171" customFormat="1" x14ac:dyDescent="0.35"/>
    <row r="59172" customFormat="1" x14ac:dyDescent="0.35"/>
    <row r="59173" customFormat="1" x14ac:dyDescent="0.35"/>
    <row r="59174" customFormat="1" x14ac:dyDescent="0.35"/>
    <row r="59175" customFormat="1" x14ac:dyDescent="0.35"/>
    <row r="59176" customFormat="1" x14ac:dyDescent="0.35"/>
    <row r="59177" customFormat="1" x14ac:dyDescent="0.35"/>
    <row r="59178" customFormat="1" x14ac:dyDescent="0.35"/>
    <row r="59179" customFormat="1" x14ac:dyDescent="0.35"/>
    <row r="59180" customFormat="1" x14ac:dyDescent="0.35"/>
    <row r="59181" customFormat="1" x14ac:dyDescent="0.35"/>
    <row r="59182" customFormat="1" x14ac:dyDescent="0.35"/>
    <row r="59183" customFormat="1" x14ac:dyDescent="0.35"/>
    <row r="59184" customFormat="1" x14ac:dyDescent="0.35"/>
    <row r="59185" customFormat="1" x14ac:dyDescent="0.35"/>
    <row r="59186" customFormat="1" x14ac:dyDescent="0.35"/>
    <row r="59187" customFormat="1" x14ac:dyDescent="0.35"/>
    <row r="59188" customFormat="1" x14ac:dyDescent="0.35"/>
    <row r="59189" customFormat="1" x14ac:dyDescent="0.35"/>
    <row r="59190" customFormat="1" x14ac:dyDescent="0.35"/>
    <row r="59191" customFormat="1" x14ac:dyDescent="0.35"/>
    <row r="59192" customFormat="1" x14ac:dyDescent="0.35"/>
    <row r="59193" customFormat="1" x14ac:dyDescent="0.35"/>
    <row r="59194" customFormat="1" x14ac:dyDescent="0.35"/>
    <row r="59195" customFormat="1" x14ac:dyDescent="0.35"/>
    <row r="59196" customFormat="1" x14ac:dyDescent="0.35"/>
    <row r="59197" customFormat="1" x14ac:dyDescent="0.35"/>
    <row r="59198" customFormat="1" x14ac:dyDescent="0.35"/>
    <row r="59199" customFormat="1" x14ac:dyDescent="0.35"/>
    <row r="59200" customFormat="1" x14ac:dyDescent="0.35"/>
    <row r="59201" customFormat="1" x14ac:dyDescent="0.35"/>
    <row r="59202" customFormat="1" x14ac:dyDescent="0.35"/>
    <row r="59203" customFormat="1" x14ac:dyDescent="0.35"/>
    <row r="59204" customFormat="1" x14ac:dyDescent="0.35"/>
    <row r="59205" customFormat="1" x14ac:dyDescent="0.35"/>
    <row r="59206" customFormat="1" x14ac:dyDescent="0.35"/>
    <row r="59207" customFormat="1" x14ac:dyDescent="0.35"/>
    <row r="59208" customFormat="1" x14ac:dyDescent="0.35"/>
    <row r="59209" customFormat="1" x14ac:dyDescent="0.35"/>
    <row r="59210" customFormat="1" x14ac:dyDescent="0.35"/>
    <row r="59211" customFormat="1" x14ac:dyDescent="0.35"/>
    <row r="59212" customFormat="1" x14ac:dyDescent="0.35"/>
    <row r="59213" customFormat="1" x14ac:dyDescent="0.35"/>
    <row r="59214" customFormat="1" x14ac:dyDescent="0.35"/>
    <row r="59215" customFormat="1" x14ac:dyDescent="0.35"/>
    <row r="59216" customFormat="1" x14ac:dyDescent="0.35"/>
    <row r="59217" customFormat="1" x14ac:dyDescent="0.35"/>
    <row r="59218" customFormat="1" x14ac:dyDescent="0.35"/>
    <row r="59219" customFormat="1" x14ac:dyDescent="0.35"/>
    <row r="59220" customFormat="1" x14ac:dyDescent="0.35"/>
    <row r="59221" customFormat="1" x14ac:dyDescent="0.35"/>
    <row r="59222" customFormat="1" x14ac:dyDescent="0.35"/>
    <row r="59223" customFormat="1" x14ac:dyDescent="0.35"/>
    <row r="59224" customFormat="1" x14ac:dyDescent="0.35"/>
    <row r="59225" customFormat="1" x14ac:dyDescent="0.35"/>
    <row r="59226" customFormat="1" x14ac:dyDescent="0.35"/>
    <row r="59227" customFormat="1" x14ac:dyDescent="0.35"/>
    <row r="59228" customFormat="1" x14ac:dyDescent="0.35"/>
    <row r="59229" customFormat="1" x14ac:dyDescent="0.35"/>
    <row r="59230" customFormat="1" x14ac:dyDescent="0.35"/>
    <row r="59231" customFormat="1" x14ac:dyDescent="0.35"/>
    <row r="59232" customFormat="1" x14ac:dyDescent="0.35"/>
    <row r="59233" customFormat="1" x14ac:dyDescent="0.35"/>
    <row r="59234" customFormat="1" x14ac:dyDescent="0.35"/>
    <row r="59235" customFormat="1" x14ac:dyDescent="0.35"/>
    <row r="59236" customFormat="1" x14ac:dyDescent="0.35"/>
    <row r="59237" customFormat="1" x14ac:dyDescent="0.35"/>
    <row r="59238" customFormat="1" x14ac:dyDescent="0.35"/>
    <row r="59239" customFormat="1" x14ac:dyDescent="0.35"/>
    <row r="59240" customFormat="1" x14ac:dyDescent="0.35"/>
    <row r="59241" customFormat="1" x14ac:dyDescent="0.35"/>
    <row r="59242" customFormat="1" x14ac:dyDescent="0.35"/>
    <row r="59243" customFormat="1" x14ac:dyDescent="0.35"/>
    <row r="59244" customFormat="1" x14ac:dyDescent="0.35"/>
    <row r="59245" customFormat="1" x14ac:dyDescent="0.35"/>
    <row r="59246" customFormat="1" x14ac:dyDescent="0.35"/>
    <row r="59247" customFormat="1" x14ac:dyDescent="0.35"/>
    <row r="59248" customFormat="1" x14ac:dyDescent="0.35"/>
    <row r="59249" customFormat="1" x14ac:dyDescent="0.35"/>
    <row r="59250" customFormat="1" x14ac:dyDescent="0.35"/>
    <row r="59251" customFormat="1" x14ac:dyDescent="0.35"/>
    <row r="59252" customFormat="1" x14ac:dyDescent="0.35"/>
    <row r="59253" customFormat="1" x14ac:dyDescent="0.35"/>
    <row r="59254" customFormat="1" x14ac:dyDescent="0.35"/>
    <row r="59255" customFormat="1" x14ac:dyDescent="0.35"/>
    <row r="59256" customFormat="1" x14ac:dyDescent="0.35"/>
    <row r="59257" customFormat="1" x14ac:dyDescent="0.35"/>
    <row r="59258" customFormat="1" x14ac:dyDescent="0.35"/>
    <row r="59259" customFormat="1" x14ac:dyDescent="0.35"/>
    <row r="59260" customFormat="1" x14ac:dyDescent="0.35"/>
    <row r="59261" customFormat="1" x14ac:dyDescent="0.35"/>
    <row r="59262" customFormat="1" x14ac:dyDescent="0.35"/>
    <row r="59263" customFormat="1" x14ac:dyDescent="0.35"/>
    <row r="59264" customFormat="1" x14ac:dyDescent="0.35"/>
    <row r="59265" customFormat="1" x14ac:dyDescent="0.35"/>
    <row r="59266" customFormat="1" x14ac:dyDescent="0.35"/>
    <row r="59267" customFormat="1" x14ac:dyDescent="0.35"/>
    <row r="59268" customFormat="1" x14ac:dyDescent="0.35"/>
    <row r="59269" customFormat="1" x14ac:dyDescent="0.35"/>
    <row r="59270" customFormat="1" x14ac:dyDescent="0.35"/>
    <row r="59271" customFormat="1" x14ac:dyDescent="0.35"/>
    <row r="59272" customFormat="1" x14ac:dyDescent="0.35"/>
    <row r="59273" customFormat="1" x14ac:dyDescent="0.35"/>
    <row r="59274" customFormat="1" x14ac:dyDescent="0.35"/>
    <row r="59275" customFormat="1" x14ac:dyDescent="0.35"/>
    <row r="59276" customFormat="1" x14ac:dyDescent="0.35"/>
    <row r="59277" customFormat="1" x14ac:dyDescent="0.35"/>
    <row r="59278" customFormat="1" x14ac:dyDescent="0.35"/>
    <row r="59279" customFormat="1" x14ac:dyDescent="0.35"/>
    <row r="59280" customFormat="1" x14ac:dyDescent="0.35"/>
    <row r="59281" customFormat="1" x14ac:dyDescent="0.35"/>
    <row r="59282" customFormat="1" x14ac:dyDescent="0.35"/>
    <row r="59283" customFormat="1" x14ac:dyDescent="0.35"/>
    <row r="59284" customFormat="1" x14ac:dyDescent="0.35"/>
    <row r="59285" customFormat="1" x14ac:dyDescent="0.35"/>
    <row r="59286" customFormat="1" x14ac:dyDescent="0.35"/>
    <row r="59287" customFormat="1" x14ac:dyDescent="0.35"/>
    <row r="59288" customFormat="1" x14ac:dyDescent="0.35"/>
    <row r="59289" customFormat="1" x14ac:dyDescent="0.35"/>
    <row r="59290" customFormat="1" x14ac:dyDescent="0.35"/>
    <row r="59291" customFormat="1" x14ac:dyDescent="0.35"/>
    <row r="59292" customFormat="1" x14ac:dyDescent="0.35"/>
    <row r="59293" customFormat="1" x14ac:dyDescent="0.35"/>
    <row r="59294" customFormat="1" x14ac:dyDescent="0.35"/>
    <row r="59295" customFormat="1" x14ac:dyDescent="0.35"/>
    <row r="59296" customFormat="1" x14ac:dyDescent="0.35"/>
    <row r="59297" customFormat="1" x14ac:dyDescent="0.35"/>
    <row r="59298" customFormat="1" x14ac:dyDescent="0.35"/>
    <row r="59299" customFormat="1" x14ac:dyDescent="0.35"/>
    <row r="59300" customFormat="1" x14ac:dyDescent="0.35"/>
    <row r="59301" customFormat="1" x14ac:dyDescent="0.35"/>
    <row r="59302" customFormat="1" x14ac:dyDescent="0.35"/>
    <row r="59303" customFormat="1" x14ac:dyDescent="0.35"/>
    <row r="59304" customFormat="1" x14ac:dyDescent="0.35"/>
    <row r="59305" customFormat="1" x14ac:dyDescent="0.35"/>
    <row r="59306" customFormat="1" x14ac:dyDescent="0.35"/>
    <row r="59307" customFormat="1" x14ac:dyDescent="0.35"/>
    <row r="59308" customFormat="1" x14ac:dyDescent="0.35"/>
    <row r="59309" customFormat="1" x14ac:dyDescent="0.35"/>
    <row r="59310" customFormat="1" x14ac:dyDescent="0.35"/>
    <row r="59311" customFormat="1" x14ac:dyDescent="0.35"/>
    <row r="59312" customFormat="1" x14ac:dyDescent="0.35"/>
    <row r="59313" customFormat="1" x14ac:dyDescent="0.35"/>
    <row r="59314" customFormat="1" x14ac:dyDescent="0.35"/>
    <row r="59315" customFormat="1" x14ac:dyDescent="0.35"/>
    <row r="59316" customFormat="1" x14ac:dyDescent="0.35"/>
    <row r="59317" customFormat="1" x14ac:dyDescent="0.35"/>
    <row r="59318" customFormat="1" x14ac:dyDescent="0.35"/>
    <row r="59319" customFormat="1" x14ac:dyDescent="0.35"/>
    <row r="59320" customFormat="1" x14ac:dyDescent="0.35"/>
    <row r="59321" customFormat="1" x14ac:dyDescent="0.35"/>
    <row r="59322" customFormat="1" x14ac:dyDescent="0.35"/>
    <row r="59323" customFormat="1" x14ac:dyDescent="0.35"/>
    <row r="59324" customFormat="1" x14ac:dyDescent="0.35"/>
    <row r="59325" customFormat="1" x14ac:dyDescent="0.35"/>
    <row r="59326" customFormat="1" x14ac:dyDescent="0.35"/>
    <row r="59327" customFormat="1" x14ac:dyDescent="0.35"/>
    <row r="59328" customFormat="1" x14ac:dyDescent="0.35"/>
    <row r="59329" customFormat="1" x14ac:dyDescent="0.35"/>
    <row r="59330" customFormat="1" x14ac:dyDescent="0.35"/>
    <row r="59331" customFormat="1" x14ac:dyDescent="0.35"/>
    <row r="59332" customFormat="1" x14ac:dyDescent="0.35"/>
    <row r="59333" customFormat="1" x14ac:dyDescent="0.35"/>
    <row r="59334" customFormat="1" x14ac:dyDescent="0.35"/>
    <row r="59335" customFormat="1" x14ac:dyDescent="0.35"/>
    <row r="59336" customFormat="1" x14ac:dyDescent="0.35"/>
    <row r="59337" customFormat="1" x14ac:dyDescent="0.35"/>
    <row r="59338" customFormat="1" x14ac:dyDescent="0.35"/>
    <row r="59339" customFormat="1" x14ac:dyDescent="0.35"/>
    <row r="59340" customFormat="1" x14ac:dyDescent="0.35"/>
    <row r="59341" customFormat="1" x14ac:dyDescent="0.35"/>
    <row r="59342" customFormat="1" x14ac:dyDescent="0.35"/>
    <row r="59343" customFormat="1" x14ac:dyDescent="0.35"/>
    <row r="59344" customFormat="1" x14ac:dyDescent="0.35"/>
    <row r="59345" customFormat="1" x14ac:dyDescent="0.35"/>
    <row r="59346" customFormat="1" x14ac:dyDescent="0.35"/>
    <row r="59347" customFormat="1" x14ac:dyDescent="0.35"/>
    <row r="59348" customFormat="1" x14ac:dyDescent="0.35"/>
    <row r="59349" customFormat="1" x14ac:dyDescent="0.35"/>
    <row r="59350" customFormat="1" x14ac:dyDescent="0.35"/>
    <row r="59351" customFormat="1" x14ac:dyDescent="0.35"/>
    <row r="59352" customFormat="1" x14ac:dyDescent="0.35"/>
    <row r="59353" customFormat="1" x14ac:dyDescent="0.35"/>
    <row r="59354" customFormat="1" x14ac:dyDescent="0.35"/>
    <row r="59355" customFormat="1" x14ac:dyDescent="0.35"/>
    <row r="59356" customFormat="1" x14ac:dyDescent="0.35"/>
    <row r="59357" customFormat="1" x14ac:dyDescent="0.35"/>
    <row r="59358" customFormat="1" x14ac:dyDescent="0.35"/>
    <row r="59359" customFormat="1" x14ac:dyDescent="0.35"/>
    <row r="59360" customFormat="1" x14ac:dyDescent="0.35"/>
    <row r="59361" customFormat="1" x14ac:dyDescent="0.35"/>
    <row r="59362" customFormat="1" x14ac:dyDescent="0.35"/>
    <row r="59363" customFormat="1" x14ac:dyDescent="0.35"/>
    <row r="59364" customFormat="1" x14ac:dyDescent="0.35"/>
    <row r="59365" customFormat="1" x14ac:dyDescent="0.35"/>
    <row r="59366" customFormat="1" x14ac:dyDescent="0.35"/>
    <row r="59367" customFormat="1" x14ac:dyDescent="0.35"/>
    <row r="59368" customFormat="1" x14ac:dyDescent="0.35"/>
    <row r="59369" customFormat="1" x14ac:dyDescent="0.35"/>
    <row r="59370" customFormat="1" x14ac:dyDescent="0.35"/>
    <row r="59371" customFormat="1" x14ac:dyDescent="0.35"/>
    <row r="59372" customFormat="1" x14ac:dyDescent="0.35"/>
    <row r="59373" customFormat="1" x14ac:dyDescent="0.35"/>
    <row r="59374" customFormat="1" x14ac:dyDescent="0.35"/>
    <row r="59375" customFormat="1" x14ac:dyDescent="0.35"/>
    <row r="59376" customFormat="1" x14ac:dyDescent="0.35"/>
    <row r="59377" customFormat="1" x14ac:dyDescent="0.35"/>
    <row r="59378" customFormat="1" x14ac:dyDescent="0.35"/>
    <row r="59379" customFormat="1" x14ac:dyDescent="0.35"/>
    <row r="59380" customFormat="1" x14ac:dyDescent="0.35"/>
    <row r="59381" customFormat="1" x14ac:dyDescent="0.35"/>
    <row r="59382" customFormat="1" x14ac:dyDescent="0.35"/>
    <row r="59383" customFormat="1" x14ac:dyDescent="0.35"/>
    <row r="59384" customFormat="1" x14ac:dyDescent="0.35"/>
    <row r="59385" customFormat="1" x14ac:dyDescent="0.35"/>
    <row r="59386" customFormat="1" x14ac:dyDescent="0.35"/>
    <row r="59387" customFormat="1" x14ac:dyDescent="0.35"/>
    <row r="59388" customFormat="1" x14ac:dyDescent="0.35"/>
    <row r="59389" customFormat="1" x14ac:dyDescent="0.35"/>
    <row r="59390" customFormat="1" x14ac:dyDescent="0.35"/>
    <row r="59391" customFormat="1" x14ac:dyDescent="0.35"/>
    <row r="59392" customFormat="1" x14ac:dyDescent="0.35"/>
    <row r="59393" customFormat="1" x14ac:dyDescent="0.35"/>
    <row r="59394" customFormat="1" x14ac:dyDescent="0.35"/>
    <row r="59395" customFormat="1" x14ac:dyDescent="0.35"/>
    <row r="59396" customFormat="1" x14ac:dyDescent="0.35"/>
    <row r="59397" customFormat="1" x14ac:dyDescent="0.35"/>
    <row r="59398" customFormat="1" x14ac:dyDescent="0.35"/>
    <row r="59399" customFormat="1" x14ac:dyDescent="0.35"/>
    <row r="59400" customFormat="1" x14ac:dyDescent="0.35"/>
    <row r="59401" customFormat="1" x14ac:dyDescent="0.35"/>
    <row r="59402" customFormat="1" x14ac:dyDescent="0.35"/>
    <row r="59403" customFormat="1" x14ac:dyDescent="0.35"/>
    <row r="59404" customFormat="1" x14ac:dyDescent="0.35"/>
    <row r="59405" customFormat="1" x14ac:dyDescent="0.35"/>
    <row r="59406" customFormat="1" x14ac:dyDescent="0.35"/>
    <row r="59407" customFormat="1" x14ac:dyDescent="0.35"/>
    <row r="59408" customFormat="1" x14ac:dyDescent="0.35"/>
    <row r="59409" customFormat="1" x14ac:dyDescent="0.35"/>
    <row r="59410" customFormat="1" x14ac:dyDescent="0.35"/>
    <row r="59411" customFormat="1" x14ac:dyDescent="0.35"/>
    <row r="59412" customFormat="1" x14ac:dyDescent="0.35"/>
    <row r="59413" customFormat="1" x14ac:dyDescent="0.35"/>
    <row r="59414" customFormat="1" x14ac:dyDescent="0.35"/>
    <row r="59415" customFormat="1" x14ac:dyDescent="0.35"/>
    <row r="59416" customFormat="1" x14ac:dyDescent="0.35"/>
    <row r="59417" customFormat="1" x14ac:dyDescent="0.35"/>
    <row r="59418" customFormat="1" x14ac:dyDescent="0.35"/>
    <row r="59419" customFormat="1" x14ac:dyDescent="0.35"/>
    <row r="59420" customFormat="1" x14ac:dyDescent="0.35"/>
    <row r="59421" customFormat="1" x14ac:dyDescent="0.35"/>
    <row r="59422" customFormat="1" x14ac:dyDescent="0.35"/>
    <row r="59423" customFormat="1" x14ac:dyDescent="0.35"/>
    <row r="59424" customFormat="1" x14ac:dyDescent="0.35"/>
    <row r="59425" customFormat="1" x14ac:dyDescent="0.35"/>
    <row r="59426" customFormat="1" x14ac:dyDescent="0.35"/>
    <row r="59427" customFormat="1" x14ac:dyDescent="0.35"/>
    <row r="59428" customFormat="1" x14ac:dyDescent="0.35"/>
    <row r="59429" customFormat="1" x14ac:dyDescent="0.35"/>
    <row r="59430" customFormat="1" x14ac:dyDescent="0.35"/>
    <row r="59431" customFormat="1" x14ac:dyDescent="0.35"/>
    <row r="59432" customFormat="1" x14ac:dyDescent="0.35"/>
    <row r="59433" customFormat="1" x14ac:dyDescent="0.35"/>
    <row r="59434" customFormat="1" x14ac:dyDescent="0.35"/>
    <row r="59435" customFormat="1" x14ac:dyDescent="0.35"/>
    <row r="59436" customFormat="1" x14ac:dyDescent="0.35"/>
    <row r="59437" customFormat="1" x14ac:dyDescent="0.35"/>
    <row r="59438" customFormat="1" x14ac:dyDescent="0.35"/>
    <row r="59439" customFormat="1" x14ac:dyDescent="0.35"/>
    <row r="59440" customFormat="1" x14ac:dyDescent="0.35"/>
    <row r="59441" customFormat="1" x14ac:dyDescent="0.35"/>
    <row r="59442" customFormat="1" x14ac:dyDescent="0.35"/>
    <row r="59443" customFormat="1" x14ac:dyDescent="0.35"/>
    <row r="59444" customFormat="1" x14ac:dyDescent="0.35"/>
    <row r="59445" customFormat="1" x14ac:dyDescent="0.35"/>
    <row r="59446" customFormat="1" x14ac:dyDescent="0.35"/>
    <row r="59447" customFormat="1" x14ac:dyDescent="0.35"/>
    <row r="59448" customFormat="1" x14ac:dyDescent="0.35"/>
    <row r="59449" customFormat="1" x14ac:dyDescent="0.35"/>
    <row r="59450" customFormat="1" x14ac:dyDescent="0.35"/>
    <row r="59451" customFormat="1" x14ac:dyDescent="0.35"/>
    <row r="59452" customFormat="1" x14ac:dyDescent="0.35"/>
    <row r="59453" customFormat="1" x14ac:dyDescent="0.35"/>
    <row r="59454" customFormat="1" x14ac:dyDescent="0.35"/>
    <row r="59455" customFormat="1" x14ac:dyDescent="0.35"/>
    <row r="59456" customFormat="1" x14ac:dyDescent="0.35"/>
    <row r="59457" customFormat="1" x14ac:dyDescent="0.35"/>
    <row r="59458" customFormat="1" x14ac:dyDescent="0.35"/>
    <row r="59459" customFormat="1" x14ac:dyDescent="0.35"/>
    <row r="59460" customFormat="1" x14ac:dyDescent="0.35"/>
    <row r="59461" customFormat="1" x14ac:dyDescent="0.35"/>
    <row r="59462" customFormat="1" x14ac:dyDescent="0.35"/>
    <row r="59463" customFormat="1" x14ac:dyDescent="0.35"/>
    <row r="59464" customFormat="1" x14ac:dyDescent="0.35"/>
    <row r="59465" customFormat="1" x14ac:dyDescent="0.35"/>
    <row r="59466" customFormat="1" x14ac:dyDescent="0.35"/>
    <row r="59467" customFormat="1" x14ac:dyDescent="0.35"/>
    <row r="59468" customFormat="1" x14ac:dyDescent="0.35"/>
    <row r="59469" customFormat="1" x14ac:dyDescent="0.35"/>
    <row r="59470" customFormat="1" x14ac:dyDescent="0.35"/>
    <row r="59471" customFormat="1" x14ac:dyDescent="0.35"/>
    <row r="59472" customFormat="1" x14ac:dyDescent="0.35"/>
    <row r="59473" customFormat="1" x14ac:dyDescent="0.35"/>
    <row r="59474" customFormat="1" x14ac:dyDescent="0.35"/>
    <row r="59475" customFormat="1" x14ac:dyDescent="0.35"/>
    <row r="59476" customFormat="1" x14ac:dyDescent="0.35"/>
    <row r="59477" customFormat="1" x14ac:dyDescent="0.35"/>
    <row r="59478" customFormat="1" x14ac:dyDescent="0.35"/>
    <row r="59479" customFormat="1" x14ac:dyDescent="0.35"/>
    <row r="59480" customFormat="1" x14ac:dyDescent="0.35"/>
    <row r="59481" customFormat="1" x14ac:dyDescent="0.35"/>
    <row r="59482" customFormat="1" x14ac:dyDescent="0.35"/>
    <row r="59483" customFormat="1" x14ac:dyDescent="0.35"/>
    <row r="59484" customFormat="1" x14ac:dyDescent="0.35"/>
    <row r="59485" customFormat="1" x14ac:dyDescent="0.35"/>
    <row r="59486" customFormat="1" x14ac:dyDescent="0.35"/>
    <row r="59487" customFormat="1" x14ac:dyDescent="0.35"/>
    <row r="59488" customFormat="1" x14ac:dyDescent="0.35"/>
    <row r="59489" customFormat="1" x14ac:dyDescent="0.35"/>
    <row r="59490" customFormat="1" x14ac:dyDescent="0.35"/>
    <row r="59491" customFormat="1" x14ac:dyDescent="0.35"/>
    <row r="59492" customFormat="1" x14ac:dyDescent="0.35"/>
    <row r="59493" customFormat="1" x14ac:dyDescent="0.35"/>
    <row r="59494" customFormat="1" x14ac:dyDescent="0.35"/>
    <row r="59495" customFormat="1" x14ac:dyDescent="0.35"/>
    <row r="59496" customFormat="1" x14ac:dyDescent="0.35"/>
    <row r="59497" customFormat="1" x14ac:dyDescent="0.35"/>
    <row r="59498" customFormat="1" x14ac:dyDescent="0.35"/>
    <row r="59499" customFormat="1" x14ac:dyDescent="0.35"/>
    <row r="59500" customFormat="1" x14ac:dyDescent="0.35"/>
    <row r="59501" customFormat="1" x14ac:dyDescent="0.35"/>
    <row r="59502" customFormat="1" x14ac:dyDescent="0.35"/>
    <row r="59503" customFormat="1" x14ac:dyDescent="0.35"/>
    <row r="59504" customFormat="1" x14ac:dyDescent="0.35"/>
    <row r="59505" customFormat="1" x14ac:dyDescent="0.35"/>
    <row r="59506" customFormat="1" x14ac:dyDescent="0.35"/>
    <row r="59507" customFormat="1" x14ac:dyDescent="0.35"/>
    <row r="59508" customFormat="1" x14ac:dyDescent="0.35"/>
    <row r="59509" customFormat="1" x14ac:dyDescent="0.35"/>
    <row r="59510" customFormat="1" x14ac:dyDescent="0.35"/>
    <row r="59511" customFormat="1" x14ac:dyDescent="0.35"/>
    <row r="59512" customFormat="1" x14ac:dyDescent="0.35"/>
    <row r="59513" customFormat="1" x14ac:dyDescent="0.35"/>
    <row r="59514" customFormat="1" x14ac:dyDescent="0.35"/>
    <row r="59515" customFormat="1" x14ac:dyDescent="0.35"/>
    <row r="59516" customFormat="1" x14ac:dyDescent="0.35"/>
    <row r="59517" customFormat="1" x14ac:dyDescent="0.35"/>
    <row r="59518" customFormat="1" x14ac:dyDescent="0.35"/>
    <row r="59519" customFormat="1" x14ac:dyDescent="0.35"/>
    <row r="59520" customFormat="1" x14ac:dyDescent="0.35"/>
    <row r="59521" customFormat="1" x14ac:dyDescent="0.35"/>
    <row r="59522" customFormat="1" x14ac:dyDescent="0.35"/>
    <row r="59523" customFormat="1" x14ac:dyDescent="0.35"/>
    <row r="59524" customFormat="1" x14ac:dyDescent="0.35"/>
    <row r="59525" customFormat="1" x14ac:dyDescent="0.35"/>
    <row r="59526" customFormat="1" x14ac:dyDescent="0.35"/>
    <row r="59527" customFormat="1" x14ac:dyDescent="0.35"/>
    <row r="59528" customFormat="1" x14ac:dyDescent="0.35"/>
    <row r="59529" customFormat="1" x14ac:dyDescent="0.35"/>
    <row r="59530" customFormat="1" x14ac:dyDescent="0.35"/>
    <row r="59531" customFormat="1" x14ac:dyDescent="0.35"/>
    <row r="59532" customFormat="1" x14ac:dyDescent="0.35"/>
    <row r="59533" customFormat="1" x14ac:dyDescent="0.35"/>
    <row r="59534" customFormat="1" x14ac:dyDescent="0.35"/>
    <row r="59535" customFormat="1" x14ac:dyDescent="0.35"/>
    <row r="59536" customFormat="1" x14ac:dyDescent="0.35"/>
    <row r="59537" customFormat="1" x14ac:dyDescent="0.35"/>
    <row r="59538" customFormat="1" x14ac:dyDescent="0.35"/>
    <row r="59539" customFormat="1" x14ac:dyDescent="0.35"/>
    <row r="59540" customFormat="1" x14ac:dyDescent="0.35"/>
    <row r="59541" customFormat="1" x14ac:dyDescent="0.35"/>
    <row r="59542" customFormat="1" x14ac:dyDescent="0.35"/>
    <row r="59543" customFormat="1" x14ac:dyDescent="0.35"/>
    <row r="59544" customFormat="1" x14ac:dyDescent="0.35"/>
    <row r="59545" customFormat="1" x14ac:dyDescent="0.35"/>
    <row r="59546" customFormat="1" x14ac:dyDescent="0.35"/>
    <row r="59547" customFormat="1" x14ac:dyDescent="0.35"/>
    <row r="59548" customFormat="1" x14ac:dyDescent="0.35"/>
    <row r="59549" customFormat="1" x14ac:dyDescent="0.35"/>
    <row r="59550" customFormat="1" x14ac:dyDescent="0.35"/>
    <row r="59551" customFormat="1" x14ac:dyDescent="0.35"/>
    <row r="59552" customFormat="1" x14ac:dyDescent="0.35"/>
    <row r="59553" customFormat="1" x14ac:dyDescent="0.35"/>
    <row r="59554" customFormat="1" x14ac:dyDescent="0.35"/>
    <row r="59555" customFormat="1" x14ac:dyDescent="0.35"/>
    <row r="59556" customFormat="1" x14ac:dyDescent="0.35"/>
    <row r="59557" customFormat="1" x14ac:dyDescent="0.35"/>
    <row r="59558" customFormat="1" x14ac:dyDescent="0.35"/>
    <row r="59559" customFormat="1" x14ac:dyDescent="0.35"/>
    <row r="59560" customFormat="1" x14ac:dyDescent="0.35"/>
    <row r="59561" customFormat="1" x14ac:dyDescent="0.35"/>
    <row r="59562" customFormat="1" x14ac:dyDescent="0.35"/>
    <row r="59563" customFormat="1" x14ac:dyDescent="0.35"/>
    <row r="59564" customFormat="1" x14ac:dyDescent="0.35"/>
    <row r="59565" customFormat="1" x14ac:dyDescent="0.35"/>
    <row r="59566" customFormat="1" x14ac:dyDescent="0.35"/>
    <row r="59567" customFormat="1" x14ac:dyDescent="0.35"/>
    <row r="59568" customFormat="1" x14ac:dyDescent="0.35"/>
    <row r="59569" customFormat="1" x14ac:dyDescent="0.35"/>
    <row r="59570" customFormat="1" x14ac:dyDescent="0.35"/>
    <row r="59571" customFormat="1" x14ac:dyDescent="0.35"/>
    <row r="59572" customFormat="1" x14ac:dyDescent="0.35"/>
    <row r="59573" customFormat="1" x14ac:dyDescent="0.35"/>
    <row r="59574" customFormat="1" x14ac:dyDescent="0.35"/>
    <row r="59575" customFormat="1" x14ac:dyDescent="0.35"/>
    <row r="59576" customFormat="1" x14ac:dyDescent="0.35"/>
    <row r="59577" customFormat="1" x14ac:dyDescent="0.35"/>
    <row r="59578" customFormat="1" x14ac:dyDescent="0.35"/>
    <row r="59579" customFormat="1" x14ac:dyDescent="0.35"/>
    <row r="59580" customFormat="1" x14ac:dyDescent="0.35"/>
    <row r="59581" customFormat="1" x14ac:dyDescent="0.35"/>
    <row r="59582" customFormat="1" x14ac:dyDescent="0.35"/>
    <row r="59583" customFormat="1" x14ac:dyDescent="0.35"/>
    <row r="59584" customFormat="1" x14ac:dyDescent="0.35"/>
    <row r="59585" customFormat="1" x14ac:dyDescent="0.35"/>
    <row r="59586" customFormat="1" x14ac:dyDescent="0.35"/>
    <row r="59587" customFormat="1" x14ac:dyDescent="0.35"/>
    <row r="59588" customFormat="1" x14ac:dyDescent="0.35"/>
    <row r="59589" customFormat="1" x14ac:dyDescent="0.35"/>
    <row r="59590" customFormat="1" x14ac:dyDescent="0.35"/>
    <row r="59591" customFormat="1" x14ac:dyDescent="0.35"/>
    <row r="59592" customFormat="1" x14ac:dyDescent="0.35"/>
    <row r="59593" customFormat="1" x14ac:dyDescent="0.35"/>
    <row r="59594" customFormat="1" x14ac:dyDescent="0.35"/>
    <row r="59595" customFormat="1" x14ac:dyDescent="0.35"/>
    <row r="59596" customFormat="1" x14ac:dyDescent="0.35"/>
    <row r="59597" customFormat="1" x14ac:dyDescent="0.35"/>
    <row r="59598" customFormat="1" x14ac:dyDescent="0.35"/>
    <row r="59599" customFormat="1" x14ac:dyDescent="0.35"/>
    <row r="59600" customFormat="1" x14ac:dyDescent="0.35"/>
    <row r="59601" customFormat="1" x14ac:dyDescent="0.35"/>
    <row r="59602" customFormat="1" x14ac:dyDescent="0.35"/>
    <row r="59603" customFormat="1" x14ac:dyDescent="0.35"/>
    <row r="59604" customFormat="1" x14ac:dyDescent="0.35"/>
    <row r="59605" customFormat="1" x14ac:dyDescent="0.35"/>
    <row r="59606" customFormat="1" x14ac:dyDescent="0.35"/>
    <row r="59607" customFormat="1" x14ac:dyDescent="0.35"/>
    <row r="59608" customFormat="1" x14ac:dyDescent="0.35"/>
    <row r="59609" customFormat="1" x14ac:dyDescent="0.35"/>
    <row r="59610" customFormat="1" x14ac:dyDescent="0.35"/>
    <row r="59611" customFormat="1" x14ac:dyDescent="0.35"/>
    <row r="59612" customFormat="1" x14ac:dyDescent="0.35"/>
    <row r="59613" customFormat="1" x14ac:dyDescent="0.35"/>
    <row r="59614" customFormat="1" x14ac:dyDescent="0.35"/>
    <row r="59615" customFormat="1" x14ac:dyDescent="0.35"/>
    <row r="59616" customFormat="1" x14ac:dyDescent="0.35"/>
    <row r="59617" customFormat="1" x14ac:dyDescent="0.35"/>
    <row r="59618" customFormat="1" x14ac:dyDescent="0.35"/>
    <row r="59619" customFormat="1" x14ac:dyDescent="0.35"/>
    <row r="59620" customFormat="1" x14ac:dyDescent="0.35"/>
    <row r="59621" customFormat="1" x14ac:dyDescent="0.35"/>
    <row r="59622" customFormat="1" x14ac:dyDescent="0.35"/>
    <row r="59623" customFormat="1" x14ac:dyDescent="0.35"/>
    <row r="59624" customFormat="1" x14ac:dyDescent="0.35"/>
    <row r="59625" customFormat="1" x14ac:dyDescent="0.35"/>
    <row r="59626" customFormat="1" x14ac:dyDescent="0.35"/>
    <row r="59627" customFormat="1" x14ac:dyDescent="0.35"/>
    <row r="59628" customFormat="1" x14ac:dyDescent="0.35"/>
    <row r="59629" customFormat="1" x14ac:dyDescent="0.35"/>
    <row r="59630" customFormat="1" x14ac:dyDescent="0.35"/>
    <row r="59631" customFormat="1" x14ac:dyDescent="0.35"/>
    <row r="59632" customFormat="1" x14ac:dyDescent="0.35"/>
    <row r="59633" customFormat="1" x14ac:dyDescent="0.35"/>
    <row r="59634" customFormat="1" x14ac:dyDescent="0.35"/>
    <row r="59635" customFormat="1" x14ac:dyDescent="0.35"/>
    <row r="59636" customFormat="1" x14ac:dyDescent="0.35"/>
    <row r="59637" customFormat="1" x14ac:dyDescent="0.35"/>
    <row r="59638" customFormat="1" x14ac:dyDescent="0.35"/>
    <row r="59639" customFormat="1" x14ac:dyDescent="0.35"/>
    <row r="59640" customFormat="1" x14ac:dyDescent="0.35"/>
    <row r="59641" customFormat="1" x14ac:dyDescent="0.35"/>
    <row r="59642" customFormat="1" x14ac:dyDescent="0.35"/>
    <row r="59643" customFormat="1" x14ac:dyDescent="0.35"/>
    <row r="59644" customFormat="1" x14ac:dyDescent="0.35"/>
    <row r="59645" customFormat="1" x14ac:dyDescent="0.35"/>
    <row r="59646" customFormat="1" x14ac:dyDescent="0.35"/>
    <row r="59647" customFormat="1" x14ac:dyDescent="0.35"/>
    <row r="59648" customFormat="1" x14ac:dyDescent="0.35"/>
    <row r="59649" customFormat="1" x14ac:dyDescent="0.35"/>
    <row r="59650" customFormat="1" x14ac:dyDescent="0.35"/>
    <row r="59651" customFormat="1" x14ac:dyDescent="0.35"/>
    <row r="59652" customFormat="1" x14ac:dyDescent="0.35"/>
    <row r="59653" customFormat="1" x14ac:dyDescent="0.35"/>
    <row r="59654" customFormat="1" x14ac:dyDescent="0.35"/>
    <row r="59655" customFormat="1" x14ac:dyDescent="0.35"/>
    <row r="59656" customFormat="1" x14ac:dyDescent="0.35"/>
    <row r="59657" customFormat="1" x14ac:dyDescent="0.35"/>
    <row r="59658" customFormat="1" x14ac:dyDescent="0.35"/>
    <row r="59659" customFormat="1" x14ac:dyDescent="0.35"/>
    <row r="59660" customFormat="1" x14ac:dyDescent="0.35"/>
    <row r="59661" customFormat="1" x14ac:dyDescent="0.35"/>
    <row r="59662" customFormat="1" x14ac:dyDescent="0.35"/>
    <row r="59663" customFormat="1" x14ac:dyDescent="0.35"/>
    <row r="59664" customFormat="1" x14ac:dyDescent="0.35"/>
    <row r="59665" customFormat="1" x14ac:dyDescent="0.35"/>
    <row r="59666" customFormat="1" x14ac:dyDescent="0.35"/>
    <row r="59667" customFormat="1" x14ac:dyDescent="0.35"/>
    <row r="59668" customFormat="1" x14ac:dyDescent="0.35"/>
    <row r="59669" customFormat="1" x14ac:dyDescent="0.35"/>
    <row r="59670" customFormat="1" x14ac:dyDescent="0.35"/>
    <row r="59671" customFormat="1" x14ac:dyDescent="0.35"/>
    <row r="59672" customFormat="1" x14ac:dyDescent="0.35"/>
    <row r="59673" customFormat="1" x14ac:dyDescent="0.35"/>
    <row r="59674" customFormat="1" x14ac:dyDescent="0.35"/>
    <row r="59675" customFormat="1" x14ac:dyDescent="0.35"/>
    <row r="59676" customFormat="1" x14ac:dyDescent="0.35"/>
    <row r="59677" customFormat="1" x14ac:dyDescent="0.35"/>
    <row r="59678" customFormat="1" x14ac:dyDescent="0.35"/>
    <row r="59679" customFormat="1" x14ac:dyDescent="0.35"/>
    <row r="59680" customFormat="1" x14ac:dyDescent="0.35"/>
    <row r="59681" customFormat="1" x14ac:dyDescent="0.35"/>
    <row r="59682" customFormat="1" x14ac:dyDescent="0.35"/>
    <row r="59683" customFormat="1" x14ac:dyDescent="0.35"/>
    <row r="59684" customFormat="1" x14ac:dyDescent="0.35"/>
    <row r="59685" customFormat="1" x14ac:dyDescent="0.35"/>
    <row r="59686" customFormat="1" x14ac:dyDescent="0.35"/>
    <row r="59687" customFormat="1" x14ac:dyDescent="0.35"/>
    <row r="59688" customFormat="1" x14ac:dyDescent="0.35"/>
    <row r="59689" customFormat="1" x14ac:dyDescent="0.35"/>
    <row r="59690" customFormat="1" x14ac:dyDescent="0.35"/>
    <row r="59691" customFormat="1" x14ac:dyDescent="0.35"/>
    <row r="59692" customFormat="1" x14ac:dyDescent="0.35"/>
    <row r="59693" customFormat="1" x14ac:dyDescent="0.35"/>
    <row r="59694" customFormat="1" x14ac:dyDescent="0.35"/>
    <row r="59695" customFormat="1" x14ac:dyDescent="0.35"/>
    <row r="59696" customFormat="1" x14ac:dyDescent="0.35"/>
    <row r="59697" customFormat="1" x14ac:dyDescent="0.35"/>
    <row r="59698" customFormat="1" x14ac:dyDescent="0.35"/>
    <row r="59699" customFormat="1" x14ac:dyDescent="0.35"/>
    <row r="59700" customFormat="1" x14ac:dyDescent="0.35"/>
    <row r="59701" customFormat="1" x14ac:dyDescent="0.35"/>
    <row r="59702" customFormat="1" x14ac:dyDescent="0.35"/>
    <row r="59703" customFormat="1" x14ac:dyDescent="0.35"/>
    <row r="59704" customFormat="1" x14ac:dyDescent="0.35"/>
    <row r="59705" customFormat="1" x14ac:dyDescent="0.35"/>
    <row r="59706" customFormat="1" x14ac:dyDescent="0.35"/>
    <row r="59707" customFormat="1" x14ac:dyDescent="0.35"/>
    <row r="59708" customFormat="1" x14ac:dyDescent="0.35"/>
    <row r="59709" customFormat="1" x14ac:dyDescent="0.35"/>
    <row r="59710" customFormat="1" x14ac:dyDescent="0.35"/>
    <row r="59711" customFormat="1" x14ac:dyDescent="0.35"/>
    <row r="59712" customFormat="1" x14ac:dyDescent="0.35"/>
    <row r="59713" customFormat="1" x14ac:dyDescent="0.35"/>
    <row r="59714" customFormat="1" x14ac:dyDescent="0.35"/>
    <row r="59715" customFormat="1" x14ac:dyDescent="0.35"/>
    <row r="59716" customFormat="1" x14ac:dyDescent="0.35"/>
    <row r="59717" customFormat="1" x14ac:dyDescent="0.35"/>
    <row r="59718" customFormat="1" x14ac:dyDescent="0.35"/>
    <row r="59719" customFormat="1" x14ac:dyDescent="0.35"/>
    <row r="59720" customFormat="1" x14ac:dyDescent="0.35"/>
    <row r="59721" customFormat="1" x14ac:dyDescent="0.35"/>
    <row r="59722" customFormat="1" x14ac:dyDescent="0.35"/>
    <row r="59723" customFormat="1" x14ac:dyDescent="0.35"/>
    <row r="59724" customFormat="1" x14ac:dyDescent="0.35"/>
    <row r="59725" customFormat="1" x14ac:dyDescent="0.35"/>
    <row r="59726" customFormat="1" x14ac:dyDescent="0.35"/>
    <row r="59727" customFormat="1" x14ac:dyDescent="0.35"/>
    <row r="59728" customFormat="1" x14ac:dyDescent="0.35"/>
    <row r="59729" customFormat="1" x14ac:dyDescent="0.35"/>
    <row r="59730" customFormat="1" x14ac:dyDescent="0.35"/>
    <row r="59731" customFormat="1" x14ac:dyDescent="0.35"/>
    <row r="59732" customFormat="1" x14ac:dyDescent="0.35"/>
    <row r="59733" customFormat="1" x14ac:dyDescent="0.35"/>
    <row r="59734" customFormat="1" x14ac:dyDescent="0.35"/>
    <row r="59735" customFormat="1" x14ac:dyDescent="0.35"/>
    <row r="59736" customFormat="1" x14ac:dyDescent="0.35"/>
    <row r="59737" customFormat="1" x14ac:dyDescent="0.35"/>
    <row r="59738" customFormat="1" x14ac:dyDescent="0.35"/>
    <row r="59739" customFormat="1" x14ac:dyDescent="0.35"/>
    <row r="59740" customFormat="1" x14ac:dyDescent="0.35"/>
    <row r="59741" customFormat="1" x14ac:dyDescent="0.35"/>
    <row r="59742" customFormat="1" x14ac:dyDescent="0.35"/>
    <row r="59743" customFormat="1" x14ac:dyDescent="0.35"/>
    <row r="59744" customFormat="1" x14ac:dyDescent="0.35"/>
    <row r="59745" customFormat="1" x14ac:dyDescent="0.35"/>
    <row r="59746" customFormat="1" x14ac:dyDescent="0.35"/>
    <row r="59747" customFormat="1" x14ac:dyDescent="0.35"/>
    <row r="59748" customFormat="1" x14ac:dyDescent="0.35"/>
    <row r="59749" customFormat="1" x14ac:dyDescent="0.35"/>
    <row r="59750" customFormat="1" x14ac:dyDescent="0.35"/>
    <row r="59751" customFormat="1" x14ac:dyDescent="0.35"/>
    <row r="59752" customFormat="1" x14ac:dyDescent="0.35"/>
    <row r="59753" customFormat="1" x14ac:dyDescent="0.35"/>
    <row r="59754" customFormat="1" x14ac:dyDescent="0.35"/>
    <row r="59755" customFormat="1" x14ac:dyDescent="0.35"/>
    <row r="59756" customFormat="1" x14ac:dyDescent="0.35"/>
    <row r="59757" customFormat="1" x14ac:dyDescent="0.35"/>
    <row r="59758" customFormat="1" x14ac:dyDescent="0.35"/>
    <row r="59759" customFormat="1" x14ac:dyDescent="0.35"/>
    <row r="59760" customFormat="1" x14ac:dyDescent="0.35"/>
    <row r="59761" customFormat="1" x14ac:dyDescent="0.35"/>
    <row r="59762" customFormat="1" x14ac:dyDescent="0.35"/>
    <row r="59763" customFormat="1" x14ac:dyDescent="0.35"/>
    <row r="59764" customFormat="1" x14ac:dyDescent="0.35"/>
    <row r="59765" customFormat="1" x14ac:dyDescent="0.35"/>
    <row r="59766" customFormat="1" x14ac:dyDescent="0.35"/>
    <row r="59767" customFormat="1" x14ac:dyDescent="0.35"/>
    <row r="59768" customFormat="1" x14ac:dyDescent="0.35"/>
    <row r="59769" customFormat="1" x14ac:dyDescent="0.35"/>
    <row r="59770" customFormat="1" x14ac:dyDescent="0.35"/>
    <row r="59771" customFormat="1" x14ac:dyDescent="0.35"/>
    <row r="59772" customFormat="1" x14ac:dyDescent="0.35"/>
    <row r="59773" customFormat="1" x14ac:dyDescent="0.35"/>
    <row r="59774" customFormat="1" x14ac:dyDescent="0.35"/>
    <row r="59775" customFormat="1" x14ac:dyDescent="0.35"/>
    <row r="59776" customFormat="1" x14ac:dyDescent="0.35"/>
    <row r="59777" customFormat="1" x14ac:dyDescent="0.35"/>
    <row r="59778" customFormat="1" x14ac:dyDescent="0.35"/>
    <row r="59779" customFormat="1" x14ac:dyDescent="0.35"/>
    <row r="59780" customFormat="1" x14ac:dyDescent="0.35"/>
    <row r="59781" customFormat="1" x14ac:dyDescent="0.35"/>
    <row r="59782" customFormat="1" x14ac:dyDescent="0.35"/>
    <row r="59783" customFormat="1" x14ac:dyDescent="0.35"/>
    <row r="59784" customFormat="1" x14ac:dyDescent="0.35"/>
    <row r="59785" customFormat="1" x14ac:dyDescent="0.35"/>
    <row r="59786" customFormat="1" x14ac:dyDescent="0.35"/>
    <row r="59787" customFormat="1" x14ac:dyDescent="0.35"/>
    <row r="59788" customFormat="1" x14ac:dyDescent="0.35"/>
    <row r="59789" customFormat="1" x14ac:dyDescent="0.35"/>
    <row r="59790" customFormat="1" x14ac:dyDescent="0.35"/>
    <row r="59791" customFormat="1" x14ac:dyDescent="0.35"/>
    <row r="59792" customFormat="1" x14ac:dyDescent="0.35"/>
    <row r="59793" customFormat="1" x14ac:dyDescent="0.35"/>
    <row r="59794" customFormat="1" x14ac:dyDescent="0.35"/>
    <row r="59795" customFormat="1" x14ac:dyDescent="0.35"/>
    <row r="59796" customFormat="1" x14ac:dyDescent="0.35"/>
    <row r="59797" customFormat="1" x14ac:dyDescent="0.35"/>
    <row r="59798" customFormat="1" x14ac:dyDescent="0.35"/>
    <row r="59799" customFormat="1" x14ac:dyDescent="0.35"/>
    <row r="59800" customFormat="1" x14ac:dyDescent="0.35"/>
    <row r="59801" customFormat="1" x14ac:dyDescent="0.35"/>
    <row r="59802" customFormat="1" x14ac:dyDescent="0.35"/>
    <row r="59803" customFormat="1" x14ac:dyDescent="0.35"/>
    <row r="59804" customFormat="1" x14ac:dyDescent="0.35"/>
    <row r="59805" customFormat="1" x14ac:dyDescent="0.35"/>
    <row r="59806" customFormat="1" x14ac:dyDescent="0.35"/>
    <row r="59807" customFormat="1" x14ac:dyDescent="0.35"/>
    <row r="59808" customFormat="1" x14ac:dyDescent="0.35"/>
    <row r="59809" customFormat="1" x14ac:dyDescent="0.35"/>
    <row r="59810" customFormat="1" x14ac:dyDescent="0.35"/>
    <row r="59811" customFormat="1" x14ac:dyDescent="0.35"/>
    <row r="59812" customFormat="1" x14ac:dyDescent="0.35"/>
    <row r="59813" customFormat="1" x14ac:dyDescent="0.35"/>
    <row r="59814" customFormat="1" x14ac:dyDescent="0.35"/>
    <row r="59815" customFormat="1" x14ac:dyDescent="0.35"/>
    <row r="59816" customFormat="1" x14ac:dyDescent="0.35"/>
    <row r="59817" customFormat="1" x14ac:dyDescent="0.35"/>
    <row r="59818" customFormat="1" x14ac:dyDescent="0.35"/>
    <row r="59819" customFormat="1" x14ac:dyDescent="0.35"/>
    <row r="59820" customFormat="1" x14ac:dyDescent="0.35"/>
    <row r="59821" customFormat="1" x14ac:dyDescent="0.35"/>
    <row r="59822" customFormat="1" x14ac:dyDescent="0.35"/>
    <row r="59823" customFormat="1" x14ac:dyDescent="0.35"/>
    <row r="59824" customFormat="1" x14ac:dyDescent="0.35"/>
    <row r="59825" customFormat="1" x14ac:dyDescent="0.35"/>
    <row r="59826" customFormat="1" x14ac:dyDescent="0.35"/>
    <row r="59827" customFormat="1" x14ac:dyDescent="0.35"/>
    <row r="59828" customFormat="1" x14ac:dyDescent="0.35"/>
    <row r="59829" customFormat="1" x14ac:dyDescent="0.35"/>
    <row r="59830" customFormat="1" x14ac:dyDescent="0.35"/>
    <row r="59831" customFormat="1" x14ac:dyDescent="0.35"/>
    <row r="59832" customFormat="1" x14ac:dyDescent="0.35"/>
    <row r="59833" customFormat="1" x14ac:dyDescent="0.35"/>
    <row r="59834" customFormat="1" x14ac:dyDescent="0.35"/>
    <row r="59835" customFormat="1" x14ac:dyDescent="0.35"/>
    <row r="59836" customFormat="1" x14ac:dyDescent="0.35"/>
    <row r="59837" customFormat="1" x14ac:dyDescent="0.35"/>
    <row r="59838" customFormat="1" x14ac:dyDescent="0.35"/>
    <row r="59839" customFormat="1" x14ac:dyDescent="0.35"/>
    <row r="59840" customFormat="1" x14ac:dyDescent="0.35"/>
    <row r="59841" customFormat="1" x14ac:dyDescent="0.35"/>
    <row r="59842" customFormat="1" x14ac:dyDescent="0.35"/>
    <row r="59843" customFormat="1" x14ac:dyDescent="0.35"/>
    <row r="59844" customFormat="1" x14ac:dyDescent="0.35"/>
    <row r="59845" customFormat="1" x14ac:dyDescent="0.35"/>
    <row r="59846" customFormat="1" x14ac:dyDescent="0.35"/>
    <row r="59847" customFormat="1" x14ac:dyDescent="0.35"/>
    <row r="59848" customFormat="1" x14ac:dyDescent="0.35"/>
    <row r="59849" customFormat="1" x14ac:dyDescent="0.35"/>
    <row r="59850" customFormat="1" x14ac:dyDescent="0.35"/>
    <row r="59851" customFormat="1" x14ac:dyDescent="0.35"/>
    <row r="59852" customFormat="1" x14ac:dyDescent="0.35"/>
    <row r="59853" customFormat="1" x14ac:dyDescent="0.35"/>
    <row r="59854" customFormat="1" x14ac:dyDescent="0.35"/>
    <row r="59855" customFormat="1" x14ac:dyDescent="0.35"/>
    <row r="59856" customFormat="1" x14ac:dyDescent="0.35"/>
    <row r="59857" customFormat="1" x14ac:dyDescent="0.35"/>
    <row r="59858" customFormat="1" x14ac:dyDescent="0.35"/>
    <row r="59859" customFormat="1" x14ac:dyDescent="0.35"/>
    <row r="59860" customFormat="1" x14ac:dyDescent="0.35"/>
    <row r="59861" customFormat="1" x14ac:dyDescent="0.35"/>
    <row r="59862" customFormat="1" x14ac:dyDescent="0.35"/>
    <row r="59863" customFormat="1" x14ac:dyDescent="0.35"/>
    <row r="59864" customFormat="1" x14ac:dyDescent="0.35"/>
    <row r="59865" customFormat="1" x14ac:dyDescent="0.35"/>
    <row r="59866" customFormat="1" x14ac:dyDescent="0.35"/>
    <row r="59867" customFormat="1" x14ac:dyDescent="0.35"/>
    <row r="59868" customFormat="1" x14ac:dyDescent="0.35"/>
    <row r="59869" customFormat="1" x14ac:dyDescent="0.35"/>
    <row r="59870" customFormat="1" x14ac:dyDescent="0.35"/>
    <row r="59871" customFormat="1" x14ac:dyDescent="0.35"/>
    <row r="59872" customFormat="1" x14ac:dyDescent="0.35"/>
    <row r="59873" customFormat="1" x14ac:dyDescent="0.35"/>
    <row r="59874" customFormat="1" x14ac:dyDescent="0.35"/>
    <row r="59875" customFormat="1" x14ac:dyDescent="0.35"/>
    <row r="59876" customFormat="1" x14ac:dyDescent="0.35"/>
    <row r="59877" customFormat="1" x14ac:dyDescent="0.35"/>
    <row r="59878" customFormat="1" x14ac:dyDescent="0.35"/>
    <row r="59879" customFormat="1" x14ac:dyDescent="0.35"/>
    <row r="59880" customFormat="1" x14ac:dyDescent="0.35"/>
    <row r="59881" customFormat="1" x14ac:dyDescent="0.35"/>
    <row r="59882" customFormat="1" x14ac:dyDescent="0.35"/>
    <row r="59883" customFormat="1" x14ac:dyDescent="0.35"/>
    <row r="59884" customFormat="1" x14ac:dyDescent="0.35"/>
    <row r="59885" customFormat="1" x14ac:dyDescent="0.35"/>
    <row r="59886" customFormat="1" x14ac:dyDescent="0.35"/>
    <row r="59887" customFormat="1" x14ac:dyDescent="0.35"/>
    <row r="59888" customFormat="1" x14ac:dyDescent="0.35"/>
    <row r="59889" customFormat="1" x14ac:dyDescent="0.35"/>
    <row r="59890" customFormat="1" x14ac:dyDescent="0.35"/>
    <row r="59891" customFormat="1" x14ac:dyDescent="0.35"/>
    <row r="59892" customFormat="1" x14ac:dyDescent="0.35"/>
    <row r="59893" customFormat="1" x14ac:dyDescent="0.35"/>
    <row r="59894" customFormat="1" x14ac:dyDescent="0.35"/>
    <row r="59895" customFormat="1" x14ac:dyDescent="0.35"/>
    <row r="59896" customFormat="1" x14ac:dyDescent="0.35"/>
    <row r="59897" customFormat="1" x14ac:dyDescent="0.35"/>
    <row r="59898" customFormat="1" x14ac:dyDescent="0.35"/>
    <row r="59899" customFormat="1" x14ac:dyDescent="0.35"/>
    <row r="59900" customFormat="1" x14ac:dyDescent="0.35"/>
    <row r="59901" customFormat="1" x14ac:dyDescent="0.35"/>
    <row r="59902" customFormat="1" x14ac:dyDescent="0.35"/>
    <row r="59903" customFormat="1" x14ac:dyDescent="0.35"/>
    <row r="59904" customFormat="1" x14ac:dyDescent="0.35"/>
    <row r="59905" customFormat="1" x14ac:dyDescent="0.35"/>
    <row r="59906" customFormat="1" x14ac:dyDescent="0.35"/>
    <row r="59907" customFormat="1" x14ac:dyDescent="0.35"/>
    <row r="59908" customFormat="1" x14ac:dyDescent="0.35"/>
    <row r="59909" customFormat="1" x14ac:dyDescent="0.35"/>
    <row r="59910" customFormat="1" x14ac:dyDescent="0.35"/>
    <row r="59911" customFormat="1" x14ac:dyDescent="0.35"/>
    <row r="59912" customFormat="1" x14ac:dyDescent="0.35"/>
    <row r="59913" customFormat="1" x14ac:dyDescent="0.35"/>
    <row r="59914" customFormat="1" x14ac:dyDescent="0.35"/>
    <row r="59915" customFormat="1" x14ac:dyDescent="0.35"/>
    <row r="59916" customFormat="1" x14ac:dyDescent="0.35"/>
    <row r="59917" customFormat="1" x14ac:dyDescent="0.35"/>
    <row r="59918" customFormat="1" x14ac:dyDescent="0.35"/>
    <row r="59919" customFormat="1" x14ac:dyDescent="0.35"/>
    <row r="59920" customFormat="1" x14ac:dyDescent="0.35"/>
    <row r="59921" customFormat="1" x14ac:dyDescent="0.35"/>
    <row r="59922" customFormat="1" x14ac:dyDescent="0.35"/>
    <row r="59923" customFormat="1" x14ac:dyDescent="0.35"/>
    <row r="59924" customFormat="1" x14ac:dyDescent="0.35"/>
    <row r="59925" customFormat="1" x14ac:dyDescent="0.35"/>
    <row r="59926" customFormat="1" x14ac:dyDescent="0.35"/>
    <row r="59927" customFormat="1" x14ac:dyDescent="0.35"/>
    <row r="59928" customFormat="1" x14ac:dyDescent="0.35"/>
    <row r="59929" customFormat="1" x14ac:dyDescent="0.35"/>
    <row r="59930" customFormat="1" x14ac:dyDescent="0.35"/>
    <row r="59931" customFormat="1" x14ac:dyDescent="0.35"/>
    <row r="59932" customFormat="1" x14ac:dyDescent="0.35"/>
    <row r="59933" customFormat="1" x14ac:dyDescent="0.35"/>
    <row r="59934" customFormat="1" x14ac:dyDescent="0.35"/>
    <row r="59935" customFormat="1" x14ac:dyDescent="0.35"/>
    <row r="59936" customFormat="1" x14ac:dyDescent="0.35"/>
    <row r="59937" customFormat="1" x14ac:dyDescent="0.35"/>
    <row r="59938" customFormat="1" x14ac:dyDescent="0.35"/>
    <row r="59939" customFormat="1" x14ac:dyDescent="0.35"/>
    <row r="59940" customFormat="1" x14ac:dyDescent="0.35"/>
    <row r="59941" customFormat="1" x14ac:dyDescent="0.35"/>
    <row r="59942" customFormat="1" x14ac:dyDescent="0.35"/>
    <row r="59943" customFormat="1" x14ac:dyDescent="0.35"/>
    <row r="59944" customFormat="1" x14ac:dyDescent="0.35"/>
    <row r="59945" customFormat="1" x14ac:dyDescent="0.35"/>
    <row r="59946" customFormat="1" x14ac:dyDescent="0.35"/>
    <row r="59947" customFormat="1" x14ac:dyDescent="0.35"/>
    <row r="59948" customFormat="1" x14ac:dyDescent="0.35"/>
    <row r="59949" customFormat="1" x14ac:dyDescent="0.35"/>
    <row r="59950" customFormat="1" x14ac:dyDescent="0.35"/>
    <row r="59951" customFormat="1" x14ac:dyDescent="0.35"/>
    <row r="59952" customFormat="1" x14ac:dyDescent="0.35"/>
    <row r="59953" customFormat="1" x14ac:dyDescent="0.35"/>
    <row r="59954" customFormat="1" x14ac:dyDescent="0.35"/>
    <row r="59955" customFormat="1" x14ac:dyDescent="0.35"/>
    <row r="59956" customFormat="1" x14ac:dyDescent="0.35"/>
    <row r="59957" customFormat="1" x14ac:dyDescent="0.35"/>
    <row r="59958" customFormat="1" x14ac:dyDescent="0.35"/>
    <row r="59959" customFormat="1" x14ac:dyDescent="0.35"/>
    <row r="59960" customFormat="1" x14ac:dyDescent="0.35"/>
    <row r="59961" customFormat="1" x14ac:dyDescent="0.35"/>
    <row r="59962" customFormat="1" x14ac:dyDescent="0.35"/>
    <row r="59963" customFormat="1" x14ac:dyDescent="0.35"/>
    <row r="59964" customFormat="1" x14ac:dyDescent="0.35"/>
    <row r="59965" customFormat="1" x14ac:dyDescent="0.35"/>
    <row r="59966" customFormat="1" x14ac:dyDescent="0.35"/>
    <row r="59967" customFormat="1" x14ac:dyDescent="0.35"/>
    <row r="59968" customFormat="1" x14ac:dyDescent="0.35"/>
    <row r="59969" customFormat="1" x14ac:dyDescent="0.35"/>
    <row r="59970" customFormat="1" x14ac:dyDescent="0.35"/>
    <row r="59971" customFormat="1" x14ac:dyDescent="0.35"/>
    <row r="59972" customFormat="1" x14ac:dyDescent="0.35"/>
    <row r="59973" customFormat="1" x14ac:dyDescent="0.35"/>
    <row r="59974" customFormat="1" x14ac:dyDescent="0.35"/>
    <row r="59975" customFormat="1" x14ac:dyDescent="0.35"/>
    <row r="59976" customFormat="1" x14ac:dyDescent="0.35"/>
    <row r="59977" customFormat="1" x14ac:dyDescent="0.35"/>
    <row r="59978" customFormat="1" x14ac:dyDescent="0.35"/>
    <row r="59979" customFormat="1" x14ac:dyDescent="0.35"/>
    <row r="59980" customFormat="1" x14ac:dyDescent="0.35"/>
    <row r="59981" customFormat="1" x14ac:dyDescent="0.35"/>
    <row r="59982" customFormat="1" x14ac:dyDescent="0.35"/>
    <row r="59983" customFormat="1" x14ac:dyDescent="0.35"/>
    <row r="59984" customFormat="1" x14ac:dyDescent="0.35"/>
    <row r="59985" customFormat="1" x14ac:dyDescent="0.35"/>
    <row r="59986" customFormat="1" x14ac:dyDescent="0.35"/>
    <row r="59987" customFormat="1" x14ac:dyDescent="0.35"/>
    <row r="59988" customFormat="1" x14ac:dyDescent="0.35"/>
    <row r="59989" customFormat="1" x14ac:dyDescent="0.35"/>
    <row r="59990" customFormat="1" x14ac:dyDescent="0.35"/>
    <row r="59991" customFormat="1" x14ac:dyDescent="0.35"/>
    <row r="59992" customFormat="1" x14ac:dyDescent="0.35"/>
    <row r="59993" customFormat="1" x14ac:dyDescent="0.35"/>
    <row r="59994" customFormat="1" x14ac:dyDescent="0.35"/>
    <row r="59995" customFormat="1" x14ac:dyDescent="0.35"/>
    <row r="59996" customFormat="1" x14ac:dyDescent="0.35"/>
    <row r="59997" customFormat="1" x14ac:dyDescent="0.35"/>
    <row r="59998" customFormat="1" x14ac:dyDescent="0.35"/>
    <row r="59999" customFormat="1" x14ac:dyDescent="0.35"/>
    <row r="60000" customFormat="1" x14ac:dyDescent="0.35"/>
    <row r="60001" customFormat="1" x14ac:dyDescent="0.35"/>
    <row r="60002" customFormat="1" x14ac:dyDescent="0.35"/>
    <row r="60003" customFormat="1" x14ac:dyDescent="0.35"/>
    <row r="60004" customFormat="1" x14ac:dyDescent="0.35"/>
    <row r="60005" customFormat="1" x14ac:dyDescent="0.35"/>
    <row r="60006" customFormat="1" x14ac:dyDescent="0.35"/>
    <row r="60007" customFormat="1" x14ac:dyDescent="0.35"/>
    <row r="60008" customFormat="1" x14ac:dyDescent="0.35"/>
    <row r="60009" customFormat="1" x14ac:dyDescent="0.35"/>
    <row r="60010" customFormat="1" x14ac:dyDescent="0.35"/>
    <row r="60011" customFormat="1" x14ac:dyDescent="0.35"/>
    <row r="60012" customFormat="1" x14ac:dyDescent="0.35"/>
    <row r="60013" customFormat="1" x14ac:dyDescent="0.35"/>
    <row r="60014" customFormat="1" x14ac:dyDescent="0.35"/>
    <row r="60015" customFormat="1" x14ac:dyDescent="0.35"/>
    <row r="60016" customFormat="1" x14ac:dyDescent="0.35"/>
    <row r="60017" customFormat="1" x14ac:dyDescent="0.35"/>
    <row r="60018" customFormat="1" x14ac:dyDescent="0.35"/>
    <row r="60019" customFormat="1" x14ac:dyDescent="0.35"/>
    <row r="60020" customFormat="1" x14ac:dyDescent="0.35"/>
    <row r="60021" customFormat="1" x14ac:dyDescent="0.35"/>
    <row r="60022" customFormat="1" x14ac:dyDescent="0.35"/>
    <row r="60023" customFormat="1" x14ac:dyDescent="0.35"/>
    <row r="60024" customFormat="1" x14ac:dyDescent="0.35"/>
    <row r="60025" customFormat="1" x14ac:dyDescent="0.35"/>
    <row r="60026" customFormat="1" x14ac:dyDescent="0.35"/>
    <row r="60027" customFormat="1" x14ac:dyDescent="0.35"/>
    <row r="60028" customFormat="1" x14ac:dyDescent="0.35"/>
    <row r="60029" customFormat="1" x14ac:dyDescent="0.35"/>
    <row r="60030" customFormat="1" x14ac:dyDescent="0.35"/>
    <row r="60031" customFormat="1" x14ac:dyDescent="0.35"/>
    <row r="60032" customFormat="1" x14ac:dyDescent="0.35"/>
    <row r="60033" customFormat="1" x14ac:dyDescent="0.35"/>
    <row r="60034" customFormat="1" x14ac:dyDescent="0.35"/>
    <row r="60035" customFormat="1" x14ac:dyDescent="0.35"/>
    <row r="60036" customFormat="1" x14ac:dyDescent="0.35"/>
    <row r="60037" customFormat="1" x14ac:dyDescent="0.35"/>
    <row r="60038" customFormat="1" x14ac:dyDescent="0.35"/>
    <row r="60039" customFormat="1" x14ac:dyDescent="0.35"/>
    <row r="60040" customFormat="1" x14ac:dyDescent="0.35"/>
    <row r="60041" customFormat="1" x14ac:dyDescent="0.35"/>
    <row r="60042" customFormat="1" x14ac:dyDescent="0.35"/>
    <row r="60043" customFormat="1" x14ac:dyDescent="0.35"/>
    <row r="60044" customFormat="1" x14ac:dyDescent="0.35"/>
    <row r="60045" customFormat="1" x14ac:dyDescent="0.35"/>
    <row r="60046" customFormat="1" x14ac:dyDescent="0.35"/>
    <row r="60047" customFormat="1" x14ac:dyDescent="0.35"/>
    <row r="60048" customFormat="1" x14ac:dyDescent="0.35"/>
    <row r="60049" customFormat="1" x14ac:dyDescent="0.35"/>
    <row r="60050" customFormat="1" x14ac:dyDescent="0.35"/>
    <row r="60051" customFormat="1" x14ac:dyDescent="0.35"/>
    <row r="60052" customFormat="1" x14ac:dyDescent="0.35"/>
    <row r="60053" customFormat="1" x14ac:dyDescent="0.35"/>
    <row r="60054" customFormat="1" x14ac:dyDescent="0.35"/>
    <row r="60055" customFormat="1" x14ac:dyDescent="0.35"/>
    <row r="60056" customFormat="1" x14ac:dyDescent="0.35"/>
    <row r="60057" customFormat="1" x14ac:dyDescent="0.35"/>
    <row r="60058" customFormat="1" x14ac:dyDescent="0.35"/>
    <row r="60059" customFormat="1" x14ac:dyDescent="0.35"/>
    <row r="60060" customFormat="1" x14ac:dyDescent="0.35"/>
    <row r="60061" customFormat="1" x14ac:dyDescent="0.35"/>
    <row r="60062" customFormat="1" x14ac:dyDescent="0.35"/>
    <row r="60063" customFormat="1" x14ac:dyDescent="0.35"/>
    <row r="60064" customFormat="1" x14ac:dyDescent="0.35"/>
    <row r="60065" customFormat="1" x14ac:dyDescent="0.35"/>
    <row r="60066" customFormat="1" x14ac:dyDescent="0.35"/>
    <row r="60067" customFormat="1" x14ac:dyDescent="0.35"/>
    <row r="60068" customFormat="1" x14ac:dyDescent="0.35"/>
    <row r="60069" customFormat="1" x14ac:dyDescent="0.35"/>
    <row r="60070" customFormat="1" x14ac:dyDescent="0.35"/>
    <row r="60071" customFormat="1" x14ac:dyDescent="0.35"/>
    <row r="60072" customFormat="1" x14ac:dyDescent="0.35"/>
    <row r="60073" customFormat="1" x14ac:dyDescent="0.35"/>
    <row r="60074" customFormat="1" x14ac:dyDescent="0.35"/>
    <row r="60075" customFormat="1" x14ac:dyDescent="0.35"/>
    <row r="60076" customFormat="1" x14ac:dyDescent="0.35"/>
    <row r="60077" customFormat="1" x14ac:dyDescent="0.35"/>
    <row r="60078" customFormat="1" x14ac:dyDescent="0.35"/>
    <row r="60079" customFormat="1" x14ac:dyDescent="0.35"/>
    <row r="60080" customFormat="1" x14ac:dyDescent="0.35"/>
    <row r="60081" customFormat="1" x14ac:dyDescent="0.35"/>
    <row r="60082" customFormat="1" x14ac:dyDescent="0.35"/>
    <row r="60083" customFormat="1" x14ac:dyDescent="0.35"/>
    <row r="60084" customFormat="1" x14ac:dyDescent="0.35"/>
    <row r="60085" customFormat="1" x14ac:dyDescent="0.35"/>
    <row r="60086" customFormat="1" x14ac:dyDescent="0.35"/>
    <row r="60087" customFormat="1" x14ac:dyDescent="0.35"/>
    <row r="60088" customFormat="1" x14ac:dyDescent="0.35"/>
    <row r="60089" customFormat="1" x14ac:dyDescent="0.35"/>
    <row r="60090" customFormat="1" x14ac:dyDescent="0.35"/>
    <row r="60091" customFormat="1" x14ac:dyDescent="0.35"/>
    <row r="60092" customFormat="1" x14ac:dyDescent="0.35"/>
    <row r="60093" customFormat="1" x14ac:dyDescent="0.35"/>
    <row r="60094" customFormat="1" x14ac:dyDescent="0.35"/>
    <row r="60095" customFormat="1" x14ac:dyDescent="0.35"/>
    <row r="60096" customFormat="1" x14ac:dyDescent="0.35"/>
    <row r="60097" customFormat="1" x14ac:dyDescent="0.35"/>
    <row r="60098" customFormat="1" x14ac:dyDescent="0.35"/>
    <row r="60099" customFormat="1" x14ac:dyDescent="0.35"/>
    <row r="60100" customFormat="1" x14ac:dyDescent="0.35"/>
    <row r="60101" customFormat="1" x14ac:dyDescent="0.35"/>
    <row r="60102" customFormat="1" x14ac:dyDescent="0.35"/>
    <row r="60103" customFormat="1" x14ac:dyDescent="0.35"/>
    <row r="60104" customFormat="1" x14ac:dyDescent="0.35"/>
    <row r="60105" customFormat="1" x14ac:dyDescent="0.35"/>
    <row r="60106" customFormat="1" x14ac:dyDescent="0.35"/>
    <row r="60107" customFormat="1" x14ac:dyDescent="0.35"/>
    <row r="60108" customFormat="1" x14ac:dyDescent="0.35"/>
    <row r="60109" customFormat="1" x14ac:dyDescent="0.35"/>
    <row r="60110" customFormat="1" x14ac:dyDescent="0.35"/>
    <row r="60111" customFormat="1" x14ac:dyDescent="0.35"/>
    <row r="60112" customFormat="1" x14ac:dyDescent="0.35"/>
    <row r="60113" customFormat="1" x14ac:dyDescent="0.35"/>
    <row r="60114" customFormat="1" x14ac:dyDescent="0.35"/>
    <row r="60115" customFormat="1" x14ac:dyDescent="0.35"/>
    <row r="60116" customFormat="1" x14ac:dyDescent="0.35"/>
    <row r="60117" customFormat="1" x14ac:dyDescent="0.35"/>
    <row r="60118" customFormat="1" x14ac:dyDescent="0.35"/>
    <row r="60119" customFormat="1" x14ac:dyDescent="0.35"/>
    <row r="60120" customFormat="1" x14ac:dyDescent="0.35"/>
    <row r="60121" customFormat="1" x14ac:dyDescent="0.35"/>
    <row r="60122" customFormat="1" x14ac:dyDescent="0.35"/>
    <row r="60123" customFormat="1" x14ac:dyDescent="0.35"/>
    <row r="60124" customFormat="1" x14ac:dyDescent="0.35"/>
    <row r="60125" customFormat="1" x14ac:dyDescent="0.35"/>
    <row r="60126" customFormat="1" x14ac:dyDescent="0.35"/>
    <row r="60127" customFormat="1" x14ac:dyDescent="0.35"/>
    <row r="60128" customFormat="1" x14ac:dyDescent="0.35"/>
    <row r="60129" customFormat="1" x14ac:dyDescent="0.35"/>
    <row r="60130" customFormat="1" x14ac:dyDescent="0.35"/>
    <row r="60131" customFormat="1" x14ac:dyDescent="0.35"/>
    <row r="60132" customFormat="1" x14ac:dyDescent="0.35"/>
    <row r="60133" customFormat="1" x14ac:dyDescent="0.35"/>
    <row r="60134" customFormat="1" x14ac:dyDescent="0.35"/>
    <row r="60135" customFormat="1" x14ac:dyDescent="0.35"/>
    <row r="60136" customFormat="1" x14ac:dyDescent="0.35"/>
    <row r="60137" customFormat="1" x14ac:dyDescent="0.35"/>
    <row r="60138" customFormat="1" x14ac:dyDescent="0.35"/>
    <row r="60139" customFormat="1" x14ac:dyDescent="0.35"/>
    <row r="60140" customFormat="1" x14ac:dyDescent="0.35"/>
    <row r="60141" customFormat="1" x14ac:dyDescent="0.35"/>
    <row r="60142" customFormat="1" x14ac:dyDescent="0.35"/>
    <row r="60143" customFormat="1" x14ac:dyDescent="0.35"/>
    <row r="60144" customFormat="1" x14ac:dyDescent="0.35"/>
    <row r="60145" customFormat="1" x14ac:dyDescent="0.35"/>
    <row r="60146" customFormat="1" x14ac:dyDescent="0.35"/>
    <row r="60147" customFormat="1" x14ac:dyDescent="0.35"/>
    <row r="60148" customFormat="1" x14ac:dyDescent="0.35"/>
    <row r="60149" customFormat="1" x14ac:dyDescent="0.35"/>
    <row r="60150" customFormat="1" x14ac:dyDescent="0.35"/>
    <row r="60151" customFormat="1" x14ac:dyDescent="0.35"/>
    <row r="60152" customFormat="1" x14ac:dyDescent="0.35"/>
    <row r="60153" customFormat="1" x14ac:dyDescent="0.35"/>
    <row r="60154" customFormat="1" x14ac:dyDescent="0.35"/>
    <row r="60155" customFormat="1" x14ac:dyDescent="0.35"/>
    <row r="60156" customFormat="1" x14ac:dyDescent="0.35"/>
    <row r="60157" customFormat="1" x14ac:dyDescent="0.35"/>
    <row r="60158" customFormat="1" x14ac:dyDescent="0.35"/>
    <row r="60159" customFormat="1" x14ac:dyDescent="0.35"/>
    <row r="60160" customFormat="1" x14ac:dyDescent="0.35"/>
    <row r="60161" customFormat="1" x14ac:dyDescent="0.35"/>
    <row r="60162" customFormat="1" x14ac:dyDescent="0.35"/>
    <row r="60163" customFormat="1" x14ac:dyDescent="0.35"/>
    <row r="60164" customFormat="1" x14ac:dyDescent="0.35"/>
    <row r="60165" customFormat="1" x14ac:dyDescent="0.35"/>
    <row r="60166" customFormat="1" x14ac:dyDescent="0.35"/>
    <row r="60167" customFormat="1" x14ac:dyDescent="0.35"/>
    <row r="60168" customFormat="1" x14ac:dyDescent="0.35"/>
    <row r="60169" customFormat="1" x14ac:dyDescent="0.35"/>
    <row r="60170" customFormat="1" x14ac:dyDescent="0.35"/>
    <row r="60171" customFormat="1" x14ac:dyDescent="0.35"/>
    <row r="60172" customFormat="1" x14ac:dyDescent="0.35"/>
    <row r="60173" customFormat="1" x14ac:dyDescent="0.35"/>
    <row r="60174" customFormat="1" x14ac:dyDescent="0.35"/>
    <row r="60175" customFormat="1" x14ac:dyDescent="0.35"/>
    <row r="60176" customFormat="1" x14ac:dyDescent="0.35"/>
    <row r="60177" customFormat="1" x14ac:dyDescent="0.35"/>
    <row r="60178" customFormat="1" x14ac:dyDescent="0.35"/>
    <row r="60179" customFormat="1" x14ac:dyDescent="0.35"/>
    <row r="60180" customFormat="1" x14ac:dyDescent="0.35"/>
    <row r="60181" customFormat="1" x14ac:dyDescent="0.35"/>
    <row r="60182" customFormat="1" x14ac:dyDescent="0.35"/>
    <row r="60183" customFormat="1" x14ac:dyDescent="0.35"/>
    <row r="60184" customFormat="1" x14ac:dyDescent="0.35"/>
    <row r="60185" customFormat="1" x14ac:dyDescent="0.35"/>
    <row r="60186" customFormat="1" x14ac:dyDescent="0.35"/>
    <row r="60187" customFormat="1" x14ac:dyDescent="0.35"/>
    <row r="60188" customFormat="1" x14ac:dyDescent="0.35"/>
    <row r="60189" customFormat="1" x14ac:dyDescent="0.35"/>
    <row r="60190" customFormat="1" x14ac:dyDescent="0.35"/>
    <row r="60191" customFormat="1" x14ac:dyDescent="0.35"/>
    <row r="60192" customFormat="1" x14ac:dyDescent="0.35"/>
    <row r="60193" customFormat="1" x14ac:dyDescent="0.35"/>
    <row r="60194" customFormat="1" x14ac:dyDescent="0.35"/>
    <row r="60195" customFormat="1" x14ac:dyDescent="0.35"/>
    <row r="60196" customFormat="1" x14ac:dyDescent="0.35"/>
    <row r="60197" customFormat="1" x14ac:dyDescent="0.35"/>
    <row r="60198" customFormat="1" x14ac:dyDescent="0.35"/>
    <row r="60199" customFormat="1" x14ac:dyDescent="0.35"/>
    <row r="60200" customFormat="1" x14ac:dyDescent="0.35"/>
    <row r="60201" customFormat="1" x14ac:dyDescent="0.35"/>
    <row r="60202" customFormat="1" x14ac:dyDescent="0.35"/>
    <row r="60203" customFormat="1" x14ac:dyDescent="0.35"/>
    <row r="60204" customFormat="1" x14ac:dyDescent="0.35"/>
    <row r="60205" customFormat="1" x14ac:dyDescent="0.35"/>
    <row r="60206" customFormat="1" x14ac:dyDescent="0.35"/>
    <row r="60207" customFormat="1" x14ac:dyDescent="0.35"/>
    <row r="60208" customFormat="1" x14ac:dyDescent="0.35"/>
    <row r="60209" customFormat="1" x14ac:dyDescent="0.35"/>
    <row r="60210" customFormat="1" x14ac:dyDescent="0.35"/>
    <row r="60211" customFormat="1" x14ac:dyDescent="0.35"/>
    <row r="60212" customFormat="1" x14ac:dyDescent="0.35"/>
    <row r="60213" customFormat="1" x14ac:dyDescent="0.35"/>
    <row r="60214" customFormat="1" x14ac:dyDescent="0.35"/>
    <row r="60215" customFormat="1" x14ac:dyDescent="0.35"/>
    <row r="60216" customFormat="1" x14ac:dyDescent="0.35"/>
    <row r="60217" customFormat="1" x14ac:dyDescent="0.35"/>
    <row r="60218" customFormat="1" x14ac:dyDescent="0.35"/>
    <row r="60219" customFormat="1" x14ac:dyDescent="0.35"/>
    <row r="60220" customFormat="1" x14ac:dyDescent="0.35"/>
    <row r="60221" customFormat="1" x14ac:dyDescent="0.35"/>
    <row r="60222" customFormat="1" x14ac:dyDescent="0.35"/>
    <row r="60223" customFormat="1" x14ac:dyDescent="0.35"/>
    <row r="60224" customFormat="1" x14ac:dyDescent="0.35"/>
    <row r="60225" customFormat="1" x14ac:dyDescent="0.35"/>
    <row r="60226" customFormat="1" x14ac:dyDescent="0.35"/>
    <row r="60227" customFormat="1" x14ac:dyDescent="0.35"/>
    <row r="60228" customFormat="1" x14ac:dyDescent="0.35"/>
    <row r="60229" customFormat="1" x14ac:dyDescent="0.35"/>
    <row r="60230" customFormat="1" x14ac:dyDescent="0.35"/>
    <row r="60231" customFormat="1" x14ac:dyDescent="0.35"/>
    <row r="60232" customFormat="1" x14ac:dyDescent="0.35"/>
    <row r="60233" customFormat="1" x14ac:dyDescent="0.35"/>
    <row r="60234" customFormat="1" x14ac:dyDescent="0.35"/>
    <row r="60235" customFormat="1" x14ac:dyDescent="0.35"/>
    <row r="60236" customFormat="1" x14ac:dyDescent="0.35"/>
    <row r="60237" customFormat="1" x14ac:dyDescent="0.35"/>
    <row r="60238" customFormat="1" x14ac:dyDescent="0.35"/>
    <row r="60239" customFormat="1" x14ac:dyDescent="0.35"/>
    <row r="60240" customFormat="1" x14ac:dyDescent="0.35"/>
    <row r="60241" customFormat="1" x14ac:dyDescent="0.35"/>
    <row r="60242" customFormat="1" x14ac:dyDescent="0.35"/>
    <row r="60243" customFormat="1" x14ac:dyDescent="0.35"/>
    <row r="60244" customFormat="1" x14ac:dyDescent="0.35"/>
    <row r="60245" customFormat="1" x14ac:dyDescent="0.35"/>
    <row r="60246" customFormat="1" x14ac:dyDescent="0.35"/>
    <row r="60247" customFormat="1" x14ac:dyDescent="0.35"/>
    <row r="60248" customFormat="1" x14ac:dyDescent="0.35"/>
    <row r="60249" customFormat="1" x14ac:dyDescent="0.35"/>
    <row r="60250" customFormat="1" x14ac:dyDescent="0.35"/>
    <row r="60251" customFormat="1" x14ac:dyDescent="0.35"/>
    <row r="60252" customFormat="1" x14ac:dyDescent="0.35"/>
    <row r="60253" customFormat="1" x14ac:dyDescent="0.35"/>
    <row r="60254" customFormat="1" x14ac:dyDescent="0.35"/>
    <row r="60255" customFormat="1" x14ac:dyDescent="0.35"/>
    <row r="60256" customFormat="1" x14ac:dyDescent="0.35"/>
    <row r="60257" customFormat="1" x14ac:dyDescent="0.35"/>
    <row r="60258" customFormat="1" x14ac:dyDescent="0.35"/>
    <row r="60259" customFormat="1" x14ac:dyDescent="0.35"/>
    <row r="60260" customFormat="1" x14ac:dyDescent="0.35"/>
    <row r="60261" customFormat="1" x14ac:dyDescent="0.35"/>
    <row r="60262" customFormat="1" x14ac:dyDescent="0.35"/>
    <row r="60263" customFormat="1" x14ac:dyDescent="0.35"/>
    <row r="60264" customFormat="1" x14ac:dyDescent="0.35"/>
    <row r="60265" customFormat="1" x14ac:dyDescent="0.35"/>
    <row r="60266" customFormat="1" x14ac:dyDescent="0.35"/>
    <row r="60267" customFormat="1" x14ac:dyDescent="0.35"/>
    <row r="60268" customFormat="1" x14ac:dyDescent="0.35"/>
    <row r="60269" customFormat="1" x14ac:dyDescent="0.35"/>
    <row r="60270" customFormat="1" x14ac:dyDescent="0.35"/>
    <row r="60271" customFormat="1" x14ac:dyDescent="0.35"/>
    <row r="60272" customFormat="1" x14ac:dyDescent="0.35"/>
    <row r="60273" customFormat="1" x14ac:dyDescent="0.35"/>
    <row r="60274" customFormat="1" x14ac:dyDescent="0.35"/>
    <row r="60275" customFormat="1" x14ac:dyDescent="0.35"/>
    <row r="60276" customFormat="1" x14ac:dyDescent="0.35"/>
    <row r="60277" customFormat="1" x14ac:dyDescent="0.35"/>
    <row r="60278" customFormat="1" x14ac:dyDescent="0.35"/>
    <row r="60279" customFormat="1" x14ac:dyDescent="0.35"/>
    <row r="60280" customFormat="1" x14ac:dyDescent="0.35"/>
    <row r="60281" customFormat="1" x14ac:dyDescent="0.35"/>
    <row r="60282" customFormat="1" x14ac:dyDescent="0.35"/>
    <row r="60283" customFormat="1" x14ac:dyDescent="0.35"/>
    <row r="60284" customFormat="1" x14ac:dyDescent="0.35"/>
    <row r="60285" customFormat="1" x14ac:dyDescent="0.35"/>
    <row r="60286" customFormat="1" x14ac:dyDescent="0.35"/>
    <row r="60287" customFormat="1" x14ac:dyDescent="0.35"/>
    <row r="60288" customFormat="1" x14ac:dyDescent="0.35"/>
    <row r="60289" customFormat="1" x14ac:dyDescent="0.35"/>
    <row r="60290" customFormat="1" x14ac:dyDescent="0.35"/>
    <row r="60291" customFormat="1" x14ac:dyDescent="0.35"/>
    <row r="60292" customFormat="1" x14ac:dyDescent="0.35"/>
    <row r="60293" customFormat="1" x14ac:dyDescent="0.35"/>
    <row r="60294" customFormat="1" x14ac:dyDescent="0.35"/>
    <row r="60295" customFormat="1" x14ac:dyDescent="0.35"/>
    <row r="60296" customFormat="1" x14ac:dyDescent="0.35"/>
    <row r="60297" customFormat="1" x14ac:dyDescent="0.35"/>
    <row r="60298" customFormat="1" x14ac:dyDescent="0.35"/>
    <row r="60299" customFormat="1" x14ac:dyDescent="0.35"/>
    <row r="60300" customFormat="1" x14ac:dyDescent="0.35"/>
    <row r="60301" customFormat="1" x14ac:dyDescent="0.35"/>
    <row r="60302" customFormat="1" x14ac:dyDescent="0.35"/>
    <row r="60303" customFormat="1" x14ac:dyDescent="0.35"/>
    <row r="60304" customFormat="1" x14ac:dyDescent="0.35"/>
    <row r="60305" customFormat="1" x14ac:dyDescent="0.35"/>
    <row r="60306" customFormat="1" x14ac:dyDescent="0.35"/>
    <row r="60307" customFormat="1" x14ac:dyDescent="0.35"/>
    <row r="60308" customFormat="1" x14ac:dyDescent="0.35"/>
    <row r="60309" customFormat="1" x14ac:dyDescent="0.35"/>
    <row r="60310" customFormat="1" x14ac:dyDescent="0.35"/>
    <row r="60311" customFormat="1" x14ac:dyDescent="0.35"/>
    <row r="60312" customFormat="1" x14ac:dyDescent="0.35"/>
    <row r="60313" customFormat="1" x14ac:dyDescent="0.35"/>
    <row r="60314" customFormat="1" x14ac:dyDescent="0.35"/>
    <row r="60315" customFormat="1" x14ac:dyDescent="0.35"/>
    <row r="60316" customFormat="1" x14ac:dyDescent="0.35"/>
    <row r="60317" customFormat="1" x14ac:dyDescent="0.35"/>
    <row r="60318" customFormat="1" x14ac:dyDescent="0.35"/>
    <row r="60319" customFormat="1" x14ac:dyDescent="0.35"/>
    <row r="60320" customFormat="1" x14ac:dyDescent="0.35"/>
    <row r="60321" customFormat="1" x14ac:dyDescent="0.35"/>
    <row r="60322" customFormat="1" x14ac:dyDescent="0.35"/>
    <row r="60323" customFormat="1" x14ac:dyDescent="0.35"/>
    <row r="60324" customFormat="1" x14ac:dyDescent="0.35"/>
    <row r="60325" customFormat="1" x14ac:dyDescent="0.35"/>
    <row r="60326" customFormat="1" x14ac:dyDescent="0.35"/>
    <row r="60327" customFormat="1" x14ac:dyDescent="0.35"/>
    <row r="60328" customFormat="1" x14ac:dyDescent="0.35"/>
    <row r="60329" customFormat="1" x14ac:dyDescent="0.35"/>
    <row r="60330" customFormat="1" x14ac:dyDescent="0.35"/>
    <row r="60331" customFormat="1" x14ac:dyDescent="0.35"/>
    <row r="60332" customFormat="1" x14ac:dyDescent="0.35"/>
    <row r="60333" customFormat="1" x14ac:dyDescent="0.35"/>
    <row r="60334" customFormat="1" x14ac:dyDescent="0.35"/>
    <row r="60335" customFormat="1" x14ac:dyDescent="0.35"/>
    <row r="60336" customFormat="1" x14ac:dyDescent="0.35"/>
    <row r="60337" customFormat="1" x14ac:dyDescent="0.35"/>
    <row r="60338" customFormat="1" x14ac:dyDescent="0.35"/>
    <row r="60339" customFormat="1" x14ac:dyDescent="0.35"/>
    <row r="60340" customFormat="1" x14ac:dyDescent="0.35"/>
    <row r="60341" customFormat="1" x14ac:dyDescent="0.35"/>
    <row r="60342" customFormat="1" x14ac:dyDescent="0.35"/>
    <row r="60343" customFormat="1" x14ac:dyDescent="0.35"/>
    <row r="60344" customFormat="1" x14ac:dyDescent="0.35"/>
    <row r="60345" customFormat="1" x14ac:dyDescent="0.35"/>
    <row r="60346" customFormat="1" x14ac:dyDescent="0.35"/>
    <row r="60347" customFormat="1" x14ac:dyDescent="0.35"/>
    <row r="60348" customFormat="1" x14ac:dyDescent="0.35"/>
    <row r="60349" customFormat="1" x14ac:dyDescent="0.35"/>
    <row r="60350" customFormat="1" x14ac:dyDescent="0.35"/>
    <row r="60351" customFormat="1" x14ac:dyDescent="0.35"/>
    <row r="60352" customFormat="1" x14ac:dyDescent="0.35"/>
    <row r="60353" customFormat="1" x14ac:dyDescent="0.35"/>
    <row r="60354" customFormat="1" x14ac:dyDescent="0.35"/>
    <row r="60355" customFormat="1" x14ac:dyDescent="0.35"/>
    <row r="60356" customFormat="1" x14ac:dyDescent="0.35"/>
    <row r="60357" customFormat="1" x14ac:dyDescent="0.35"/>
    <row r="60358" customFormat="1" x14ac:dyDescent="0.35"/>
    <row r="60359" customFormat="1" x14ac:dyDescent="0.35"/>
    <row r="60360" customFormat="1" x14ac:dyDescent="0.35"/>
    <row r="60361" customFormat="1" x14ac:dyDescent="0.35"/>
    <row r="60362" customFormat="1" x14ac:dyDescent="0.35"/>
    <row r="60363" customFormat="1" x14ac:dyDescent="0.35"/>
    <row r="60364" customFormat="1" x14ac:dyDescent="0.35"/>
    <row r="60365" customFormat="1" x14ac:dyDescent="0.35"/>
    <row r="60366" customFormat="1" x14ac:dyDescent="0.35"/>
    <row r="60367" customFormat="1" x14ac:dyDescent="0.35"/>
    <row r="60368" customFormat="1" x14ac:dyDescent="0.35"/>
    <row r="60369" customFormat="1" x14ac:dyDescent="0.35"/>
    <row r="60370" customFormat="1" x14ac:dyDescent="0.35"/>
    <row r="60371" customFormat="1" x14ac:dyDescent="0.35"/>
    <row r="60372" customFormat="1" x14ac:dyDescent="0.35"/>
    <row r="60373" customFormat="1" x14ac:dyDescent="0.35"/>
    <row r="60374" customFormat="1" x14ac:dyDescent="0.35"/>
    <row r="60375" customFormat="1" x14ac:dyDescent="0.35"/>
    <row r="60376" customFormat="1" x14ac:dyDescent="0.35"/>
    <row r="60377" customFormat="1" x14ac:dyDescent="0.35"/>
    <row r="60378" customFormat="1" x14ac:dyDescent="0.35"/>
    <row r="60379" customFormat="1" x14ac:dyDescent="0.35"/>
    <row r="60380" customFormat="1" x14ac:dyDescent="0.35"/>
    <row r="60381" customFormat="1" x14ac:dyDescent="0.35"/>
    <row r="60382" customFormat="1" x14ac:dyDescent="0.35"/>
    <row r="60383" customFormat="1" x14ac:dyDescent="0.35"/>
    <row r="60384" customFormat="1" x14ac:dyDescent="0.35"/>
    <row r="60385" customFormat="1" x14ac:dyDescent="0.35"/>
    <row r="60386" customFormat="1" x14ac:dyDescent="0.35"/>
    <row r="60387" customFormat="1" x14ac:dyDescent="0.35"/>
    <row r="60388" customFormat="1" x14ac:dyDescent="0.35"/>
    <row r="60389" customFormat="1" x14ac:dyDescent="0.35"/>
    <row r="60390" customFormat="1" x14ac:dyDescent="0.35"/>
    <row r="60391" customFormat="1" x14ac:dyDescent="0.35"/>
    <row r="60392" customFormat="1" x14ac:dyDescent="0.35"/>
    <row r="60393" customFormat="1" x14ac:dyDescent="0.35"/>
    <row r="60394" customFormat="1" x14ac:dyDescent="0.35"/>
    <row r="60395" customFormat="1" x14ac:dyDescent="0.35"/>
    <row r="60396" customFormat="1" x14ac:dyDescent="0.35"/>
    <row r="60397" customFormat="1" x14ac:dyDescent="0.35"/>
    <row r="60398" customFormat="1" x14ac:dyDescent="0.35"/>
    <row r="60399" customFormat="1" x14ac:dyDescent="0.35"/>
    <row r="60400" customFormat="1" x14ac:dyDescent="0.35"/>
    <row r="60401" customFormat="1" x14ac:dyDescent="0.35"/>
    <row r="60402" customFormat="1" x14ac:dyDescent="0.35"/>
    <row r="60403" customFormat="1" x14ac:dyDescent="0.35"/>
    <row r="60404" customFormat="1" x14ac:dyDescent="0.35"/>
    <row r="60405" customFormat="1" x14ac:dyDescent="0.35"/>
    <row r="60406" customFormat="1" x14ac:dyDescent="0.35"/>
    <row r="60407" customFormat="1" x14ac:dyDescent="0.35"/>
    <row r="60408" customFormat="1" x14ac:dyDescent="0.35"/>
    <row r="60409" customFormat="1" x14ac:dyDescent="0.35"/>
    <row r="60410" customFormat="1" x14ac:dyDescent="0.35"/>
    <row r="60411" customFormat="1" x14ac:dyDescent="0.35"/>
    <row r="60412" customFormat="1" x14ac:dyDescent="0.35"/>
    <row r="60413" customFormat="1" x14ac:dyDescent="0.35"/>
    <row r="60414" customFormat="1" x14ac:dyDescent="0.35"/>
    <row r="60415" customFormat="1" x14ac:dyDescent="0.35"/>
    <row r="60416" customFormat="1" x14ac:dyDescent="0.35"/>
    <row r="60417" customFormat="1" x14ac:dyDescent="0.35"/>
    <row r="60418" customFormat="1" x14ac:dyDescent="0.35"/>
    <row r="60419" customFormat="1" x14ac:dyDescent="0.35"/>
    <row r="60420" customFormat="1" x14ac:dyDescent="0.35"/>
    <row r="60421" customFormat="1" x14ac:dyDescent="0.35"/>
    <row r="60422" customFormat="1" x14ac:dyDescent="0.35"/>
    <row r="60423" customFormat="1" x14ac:dyDescent="0.35"/>
    <row r="60424" customFormat="1" x14ac:dyDescent="0.35"/>
    <row r="60425" customFormat="1" x14ac:dyDescent="0.35"/>
    <row r="60426" customFormat="1" x14ac:dyDescent="0.35"/>
    <row r="60427" customFormat="1" x14ac:dyDescent="0.35"/>
    <row r="60428" customFormat="1" x14ac:dyDescent="0.35"/>
    <row r="60429" customFormat="1" x14ac:dyDescent="0.35"/>
    <row r="60430" customFormat="1" x14ac:dyDescent="0.35"/>
    <row r="60431" customFormat="1" x14ac:dyDescent="0.35"/>
    <row r="60432" customFormat="1" x14ac:dyDescent="0.35"/>
    <row r="60433" customFormat="1" x14ac:dyDescent="0.35"/>
    <row r="60434" customFormat="1" x14ac:dyDescent="0.35"/>
    <row r="60435" customFormat="1" x14ac:dyDescent="0.35"/>
    <row r="60436" customFormat="1" x14ac:dyDescent="0.35"/>
    <row r="60437" customFormat="1" x14ac:dyDescent="0.35"/>
    <row r="60438" customFormat="1" x14ac:dyDescent="0.35"/>
    <row r="60439" customFormat="1" x14ac:dyDescent="0.35"/>
    <row r="60440" customFormat="1" x14ac:dyDescent="0.35"/>
    <row r="60441" customFormat="1" x14ac:dyDescent="0.35"/>
    <row r="60442" customFormat="1" x14ac:dyDescent="0.35"/>
    <row r="60443" customFormat="1" x14ac:dyDescent="0.35"/>
    <row r="60444" customFormat="1" x14ac:dyDescent="0.35"/>
    <row r="60445" customFormat="1" x14ac:dyDescent="0.35"/>
    <row r="60446" customFormat="1" x14ac:dyDescent="0.35"/>
    <row r="60447" customFormat="1" x14ac:dyDescent="0.35"/>
    <row r="60448" customFormat="1" x14ac:dyDescent="0.35"/>
    <row r="60449" customFormat="1" x14ac:dyDescent="0.35"/>
    <row r="60450" customFormat="1" x14ac:dyDescent="0.35"/>
    <row r="60451" customFormat="1" x14ac:dyDescent="0.35"/>
    <row r="60452" customFormat="1" x14ac:dyDescent="0.35"/>
    <row r="60453" customFormat="1" x14ac:dyDescent="0.35"/>
    <row r="60454" customFormat="1" x14ac:dyDescent="0.35"/>
    <row r="60455" customFormat="1" x14ac:dyDescent="0.35"/>
    <row r="60456" customFormat="1" x14ac:dyDescent="0.35"/>
    <row r="60457" customFormat="1" x14ac:dyDescent="0.35"/>
    <row r="60458" customFormat="1" x14ac:dyDescent="0.35"/>
    <row r="60459" customFormat="1" x14ac:dyDescent="0.35"/>
    <row r="60460" customFormat="1" x14ac:dyDescent="0.35"/>
    <row r="60461" customFormat="1" x14ac:dyDescent="0.35"/>
    <row r="60462" customFormat="1" x14ac:dyDescent="0.35"/>
    <row r="60463" customFormat="1" x14ac:dyDescent="0.35"/>
    <row r="60464" customFormat="1" x14ac:dyDescent="0.35"/>
    <row r="60465" customFormat="1" x14ac:dyDescent="0.35"/>
    <row r="60466" customFormat="1" x14ac:dyDescent="0.35"/>
    <row r="60467" customFormat="1" x14ac:dyDescent="0.35"/>
    <row r="60468" customFormat="1" x14ac:dyDescent="0.35"/>
    <row r="60469" customFormat="1" x14ac:dyDescent="0.35"/>
    <row r="60470" customFormat="1" x14ac:dyDescent="0.35"/>
    <row r="60471" customFormat="1" x14ac:dyDescent="0.35"/>
    <row r="60472" customFormat="1" x14ac:dyDescent="0.35"/>
    <row r="60473" customFormat="1" x14ac:dyDescent="0.35"/>
    <row r="60474" customFormat="1" x14ac:dyDescent="0.35"/>
    <row r="60475" customFormat="1" x14ac:dyDescent="0.35"/>
    <row r="60476" customFormat="1" x14ac:dyDescent="0.35"/>
    <row r="60477" customFormat="1" x14ac:dyDescent="0.35"/>
    <row r="60478" customFormat="1" x14ac:dyDescent="0.35"/>
    <row r="60479" customFormat="1" x14ac:dyDescent="0.35"/>
    <row r="60480" customFormat="1" x14ac:dyDescent="0.35"/>
    <row r="60481" customFormat="1" x14ac:dyDescent="0.35"/>
    <row r="60482" customFormat="1" x14ac:dyDescent="0.35"/>
    <row r="60483" customFormat="1" x14ac:dyDescent="0.35"/>
    <row r="60484" customFormat="1" x14ac:dyDescent="0.35"/>
    <row r="60485" customFormat="1" x14ac:dyDescent="0.35"/>
    <row r="60486" customFormat="1" x14ac:dyDescent="0.35"/>
    <row r="60487" customFormat="1" x14ac:dyDescent="0.35"/>
    <row r="60488" customFormat="1" x14ac:dyDescent="0.35"/>
    <row r="60489" customFormat="1" x14ac:dyDescent="0.35"/>
    <row r="60490" customFormat="1" x14ac:dyDescent="0.35"/>
    <row r="60491" customFormat="1" x14ac:dyDescent="0.35"/>
    <row r="60492" customFormat="1" x14ac:dyDescent="0.35"/>
    <row r="60493" customFormat="1" x14ac:dyDescent="0.35"/>
    <row r="60494" customFormat="1" x14ac:dyDescent="0.35"/>
    <row r="60495" customFormat="1" x14ac:dyDescent="0.35"/>
    <row r="60496" customFormat="1" x14ac:dyDescent="0.35"/>
    <row r="60497" customFormat="1" x14ac:dyDescent="0.35"/>
    <row r="60498" customFormat="1" x14ac:dyDescent="0.35"/>
    <row r="60499" customFormat="1" x14ac:dyDescent="0.35"/>
    <row r="60500" customFormat="1" x14ac:dyDescent="0.35"/>
    <row r="60501" customFormat="1" x14ac:dyDescent="0.35"/>
    <row r="60502" customFormat="1" x14ac:dyDescent="0.35"/>
    <row r="60503" customFormat="1" x14ac:dyDescent="0.35"/>
    <row r="60504" customFormat="1" x14ac:dyDescent="0.35"/>
    <row r="60505" customFormat="1" x14ac:dyDescent="0.35"/>
    <row r="60506" customFormat="1" x14ac:dyDescent="0.35"/>
    <row r="60507" customFormat="1" x14ac:dyDescent="0.35"/>
    <row r="60508" customFormat="1" x14ac:dyDescent="0.35"/>
    <row r="60509" customFormat="1" x14ac:dyDescent="0.35"/>
    <row r="60510" customFormat="1" x14ac:dyDescent="0.35"/>
    <row r="60511" customFormat="1" x14ac:dyDescent="0.35"/>
    <row r="60512" customFormat="1" x14ac:dyDescent="0.35"/>
    <row r="60513" customFormat="1" x14ac:dyDescent="0.35"/>
    <row r="60514" customFormat="1" x14ac:dyDescent="0.35"/>
    <row r="60515" customFormat="1" x14ac:dyDescent="0.35"/>
    <row r="60516" customFormat="1" x14ac:dyDescent="0.35"/>
    <row r="60517" customFormat="1" x14ac:dyDescent="0.35"/>
    <row r="60518" customFormat="1" x14ac:dyDescent="0.35"/>
    <row r="60519" customFormat="1" x14ac:dyDescent="0.35"/>
    <row r="60520" customFormat="1" x14ac:dyDescent="0.35"/>
    <row r="60521" customFormat="1" x14ac:dyDescent="0.35"/>
    <row r="60522" customFormat="1" x14ac:dyDescent="0.35"/>
    <row r="60523" customFormat="1" x14ac:dyDescent="0.35"/>
    <row r="60524" customFormat="1" x14ac:dyDescent="0.35"/>
    <row r="60525" customFormat="1" x14ac:dyDescent="0.35"/>
    <row r="60526" customFormat="1" x14ac:dyDescent="0.35"/>
    <row r="60527" customFormat="1" x14ac:dyDescent="0.35"/>
    <row r="60528" customFormat="1" x14ac:dyDescent="0.35"/>
    <row r="60529" customFormat="1" x14ac:dyDescent="0.35"/>
    <row r="60530" customFormat="1" x14ac:dyDescent="0.35"/>
    <row r="60531" customFormat="1" x14ac:dyDescent="0.35"/>
    <row r="60532" customFormat="1" x14ac:dyDescent="0.35"/>
    <row r="60533" customFormat="1" x14ac:dyDescent="0.35"/>
    <row r="60534" customFormat="1" x14ac:dyDescent="0.35"/>
    <row r="60535" customFormat="1" x14ac:dyDescent="0.35"/>
    <row r="60536" customFormat="1" x14ac:dyDescent="0.35"/>
    <row r="60537" customFormat="1" x14ac:dyDescent="0.35"/>
    <row r="60538" customFormat="1" x14ac:dyDescent="0.35"/>
    <row r="60539" customFormat="1" x14ac:dyDescent="0.35"/>
    <row r="60540" customFormat="1" x14ac:dyDescent="0.35"/>
    <row r="60541" customFormat="1" x14ac:dyDescent="0.35"/>
    <row r="60542" customFormat="1" x14ac:dyDescent="0.35"/>
    <row r="60543" customFormat="1" x14ac:dyDescent="0.35"/>
    <row r="60544" customFormat="1" x14ac:dyDescent="0.35"/>
    <row r="60545" customFormat="1" x14ac:dyDescent="0.35"/>
    <row r="60546" customFormat="1" x14ac:dyDescent="0.35"/>
    <row r="60547" customFormat="1" x14ac:dyDescent="0.35"/>
    <row r="60548" customFormat="1" x14ac:dyDescent="0.35"/>
    <row r="60549" customFormat="1" x14ac:dyDescent="0.35"/>
    <row r="60550" customFormat="1" x14ac:dyDescent="0.35"/>
    <row r="60551" customFormat="1" x14ac:dyDescent="0.35"/>
    <row r="60552" customFormat="1" x14ac:dyDescent="0.35"/>
    <row r="60553" customFormat="1" x14ac:dyDescent="0.35"/>
    <row r="60554" customFormat="1" x14ac:dyDescent="0.35"/>
    <row r="60555" customFormat="1" x14ac:dyDescent="0.35"/>
    <row r="60556" customFormat="1" x14ac:dyDescent="0.35"/>
    <row r="60557" customFormat="1" x14ac:dyDescent="0.35"/>
    <row r="60558" customFormat="1" x14ac:dyDescent="0.35"/>
    <row r="60559" customFormat="1" x14ac:dyDescent="0.35"/>
    <row r="60560" customFormat="1" x14ac:dyDescent="0.35"/>
    <row r="60561" customFormat="1" x14ac:dyDescent="0.35"/>
    <row r="60562" customFormat="1" x14ac:dyDescent="0.35"/>
    <row r="60563" customFormat="1" x14ac:dyDescent="0.35"/>
    <row r="60564" customFormat="1" x14ac:dyDescent="0.35"/>
    <row r="60565" customFormat="1" x14ac:dyDescent="0.35"/>
    <row r="60566" customFormat="1" x14ac:dyDescent="0.35"/>
    <row r="60567" customFormat="1" x14ac:dyDescent="0.35"/>
    <row r="60568" customFormat="1" x14ac:dyDescent="0.35"/>
    <row r="60569" customFormat="1" x14ac:dyDescent="0.35"/>
    <row r="60570" customFormat="1" x14ac:dyDescent="0.35"/>
    <row r="60571" customFormat="1" x14ac:dyDescent="0.35"/>
    <row r="60572" customFormat="1" x14ac:dyDescent="0.35"/>
    <row r="60573" customFormat="1" x14ac:dyDescent="0.35"/>
    <row r="60574" customFormat="1" x14ac:dyDescent="0.35"/>
    <row r="60575" customFormat="1" x14ac:dyDescent="0.35"/>
    <row r="60576" customFormat="1" x14ac:dyDescent="0.35"/>
    <row r="60577" customFormat="1" x14ac:dyDescent="0.35"/>
    <row r="60578" customFormat="1" x14ac:dyDescent="0.35"/>
    <row r="60579" customFormat="1" x14ac:dyDescent="0.35"/>
    <row r="60580" customFormat="1" x14ac:dyDescent="0.35"/>
    <row r="60581" customFormat="1" x14ac:dyDescent="0.35"/>
    <row r="60582" customFormat="1" x14ac:dyDescent="0.35"/>
    <row r="60583" customFormat="1" x14ac:dyDescent="0.35"/>
    <row r="60584" customFormat="1" x14ac:dyDescent="0.35"/>
    <row r="60585" customFormat="1" x14ac:dyDescent="0.35"/>
    <row r="60586" customFormat="1" x14ac:dyDescent="0.35"/>
    <row r="60587" customFormat="1" x14ac:dyDescent="0.35"/>
    <row r="60588" customFormat="1" x14ac:dyDescent="0.35"/>
    <row r="60589" customFormat="1" x14ac:dyDescent="0.35"/>
    <row r="60590" customFormat="1" x14ac:dyDescent="0.35"/>
    <row r="60591" customFormat="1" x14ac:dyDescent="0.35"/>
    <row r="60592" customFormat="1" x14ac:dyDescent="0.35"/>
    <row r="60593" customFormat="1" x14ac:dyDescent="0.35"/>
    <row r="60594" customFormat="1" x14ac:dyDescent="0.35"/>
    <row r="60595" customFormat="1" x14ac:dyDescent="0.35"/>
    <row r="60596" customFormat="1" x14ac:dyDescent="0.35"/>
    <row r="60597" customFormat="1" x14ac:dyDescent="0.35"/>
    <row r="60598" customFormat="1" x14ac:dyDescent="0.35"/>
    <row r="60599" customFormat="1" x14ac:dyDescent="0.35"/>
    <row r="60600" customFormat="1" x14ac:dyDescent="0.35"/>
    <row r="60601" customFormat="1" x14ac:dyDescent="0.35"/>
    <row r="60602" customFormat="1" x14ac:dyDescent="0.35"/>
    <row r="60603" customFormat="1" x14ac:dyDescent="0.35"/>
    <row r="60604" customFormat="1" x14ac:dyDescent="0.35"/>
    <row r="60605" customFormat="1" x14ac:dyDescent="0.35"/>
    <row r="60606" customFormat="1" x14ac:dyDescent="0.35"/>
    <row r="60607" customFormat="1" x14ac:dyDescent="0.35"/>
    <row r="60608" customFormat="1" x14ac:dyDescent="0.35"/>
    <row r="60609" customFormat="1" x14ac:dyDescent="0.35"/>
    <row r="60610" customFormat="1" x14ac:dyDescent="0.35"/>
    <row r="60611" customFormat="1" x14ac:dyDescent="0.35"/>
    <row r="60612" customFormat="1" x14ac:dyDescent="0.35"/>
    <row r="60613" customFormat="1" x14ac:dyDescent="0.35"/>
    <row r="60614" customFormat="1" x14ac:dyDescent="0.35"/>
    <row r="60615" customFormat="1" x14ac:dyDescent="0.35"/>
    <row r="60616" customFormat="1" x14ac:dyDescent="0.35"/>
    <row r="60617" customFormat="1" x14ac:dyDescent="0.35"/>
    <row r="60618" customFormat="1" x14ac:dyDescent="0.35"/>
    <row r="60619" customFormat="1" x14ac:dyDescent="0.35"/>
    <row r="60620" customFormat="1" x14ac:dyDescent="0.35"/>
    <row r="60621" customFormat="1" x14ac:dyDescent="0.35"/>
    <row r="60622" customFormat="1" x14ac:dyDescent="0.35"/>
    <row r="60623" customFormat="1" x14ac:dyDescent="0.35"/>
    <row r="60624" customFormat="1" x14ac:dyDescent="0.35"/>
    <row r="60625" customFormat="1" x14ac:dyDescent="0.35"/>
    <row r="60626" customFormat="1" x14ac:dyDescent="0.35"/>
    <row r="60627" customFormat="1" x14ac:dyDescent="0.35"/>
    <row r="60628" customFormat="1" x14ac:dyDescent="0.35"/>
    <row r="60629" customFormat="1" x14ac:dyDescent="0.35"/>
    <row r="60630" customFormat="1" x14ac:dyDescent="0.35"/>
    <row r="60631" customFormat="1" x14ac:dyDescent="0.35"/>
    <row r="60632" customFormat="1" x14ac:dyDescent="0.35"/>
    <row r="60633" customFormat="1" x14ac:dyDescent="0.35"/>
    <row r="60634" customFormat="1" x14ac:dyDescent="0.35"/>
    <row r="60635" customFormat="1" x14ac:dyDescent="0.35"/>
    <row r="60636" customFormat="1" x14ac:dyDescent="0.35"/>
    <row r="60637" customFormat="1" x14ac:dyDescent="0.35"/>
    <row r="60638" customFormat="1" x14ac:dyDescent="0.35"/>
    <row r="60639" customFormat="1" x14ac:dyDescent="0.35"/>
    <row r="60640" customFormat="1" x14ac:dyDescent="0.35"/>
    <row r="60641" customFormat="1" x14ac:dyDescent="0.35"/>
    <row r="60642" customFormat="1" x14ac:dyDescent="0.35"/>
    <row r="60643" customFormat="1" x14ac:dyDescent="0.35"/>
    <row r="60644" customFormat="1" x14ac:dyDescent="0.35"/>
    <row r="60645" customFormat="1" x14ac:dyDescent="0.35"/>
    <row r="60646" customFormat="1" x14ac:dyDescent="0.35"/>
    <row r="60647" customFormat="1" x14ac:dyDescent="0.35"/>
    <row r="60648" customFormat="1" x14ac:dyDescent="0.35"/>
    <row r="60649" customFormat="1" x14ac:dyDescent="0.35"/>
    <row r="60650" customFormat="1" x14ac:dyDescent="0.35"/>
    <row r="60651" customFormat="1" x14ac:dyDescent="0.35"/>
    <row r="60652" customFormat="1" x14ac:dyDescent="0.35"/>
    <row r="60653" customFormat="1" x14ac:dyDescent="0.35"/>
    <row r="60654" customFormat="1" x14ac:dyDescent="0.35"/>
    <row r="60655" customFormat="1" x14ac:dyDescent="0.35"/>
    <row r="60656" customFormat="1" x14ac:dyDescent="0.35"/>
    <row r="60657" customFormat="1" x14ac:dyDescent="0.35"/>
    <row r="60658" customFormat="1" x14ac:dyDescent="0.35"/>
    <row r="60659" customFormat="1" x14ac:dyDescent="0.35"/>
    <row r="60660" customFormat="1" x14ac:dyDescent="0.35"/>
    <row r="60661" customFormat="1" x14ac:dyDescent="0.35"/>
    <row r="60662" customFormat="1" x14ac:dyDescent="0.35"/>
    <row r="60663" customFormat="1" x14ac:dyDescent="0.35"/>
    <row r="60664" customFormat="1" x14ac:dyDescent="0.35"/>
    <row r="60665" customFormat="1" x14ac:dyDescent="0.35"/>
    <row r="60666" customFormat="1" x14ac:dyDescent="0.35"/>
    <row r="60667" customFormat="1" x14ac:dyDescent="0.35"/>
    <row r="60668" customFormat="1" x14ac:dyDescent="0.35"/>
    <row r="60669" customFormat="1" x14ac:dyDescent="0.35"/>
    <row r="60670" customFormat="1" x14ac:dyDescent="0.35"/>
    <row r="60671" customFormat="1" x14ac:dyDescent="0.35"/>
    <row r="60672" customFormat="1" x14ac:dyDescent="0.35"/>
    <row r="60673" customFormat="1" x14ac:dyDescent="0.35"/>
    <row r="60674" customFormat="1" x14ac:dyDescent="0.35"/>
    <row r="60675" customFormat="1" x14ac:dyDescent="0.35"/>
    <row r="60676" customFormat="1" x14ac:dyDescent="0.35"/>
    <row r="60677" customFormat="1" x14ac:dyDescent="0.35"/>
    <row r="60678" customFormat="1" x14ac:dyDescent="0.35"/>
    <row r="60679" customFormat="1" x14ac:dyDescent="0.35"/>
    <row r="60680" customFormat="1" x14ac:dyDescent="0.35"/>
    <row r="60681" customFormat="1" x14ac:dyDescent="0.35"/>
    <row r="60682" customFormat="1" x14ac:dyDescent="0.35"/>
    <row r="60683" customFormat="1" x14ac:dyDescent="0.35"/>
    <row r="60684" customFormat="1" x14ac:dyDescent="0.35"/>
    <row r="60685" customFormat="1" x14ac:dyDescent="0.35"/>
    <row r="60686" customFormat="1" x14ac:dyDescent="0.35"/>
    <row r="60687" customFormat="1" x14ac:dyDescent="0.35"/>
    <row r="60688" customFormat="1" x14ac:dyDescent="0.35"/>
    <row r="60689" customFormat="1" x14ac:dyDescent="0.35"/>
    <row r="60690" customFormat="1" x14ac:dyDescent="0.35"/>
    <row r="60691" customFormat="1" x14ac:dyDescent="0.35"/>
    <row r="60692" customFormat="1" x14ac:dyDescent="0.35"/>
    <row r="60693" customFormat="1" x14ac:dyDescent="0.35"/>
    <row r="60694" customFormat="1" x14ac:dyDescent="0.35"/>
    <row r="60695" customFormat="1" x14ac:dyDescent="0.35"/>
    <row r="60696" customFormat="1" x14ac:dyDescent="0.35"/>
    <row r="60697" customFormat="1" x14ac:dyDescent="0.35"/>
    <row r="60698" customFormat="1" x14ac:dyDescent="0.35"/>
    <row r="60699" customFormat="1" x14ac:dyDescent="0.35"/>
    <row r="60700" customFormat="1" x14ac:dyDescent="0.35"/>
    <row r="60701" customFormat="1" x14ac:dyDescent="0.35"/>
    <row r="60702" customFormat="1" x14ac:dyDescent="0.35"/>
    <row r="60703" customFormat="1" x14ac:dyDescent="0.35"/>
    <row r="60704" customFormat="1" x14ac:dyDescent="0.35"/>
    <row r="60705" customFormat="1" x14ac:dyDescent="0.35"/>
    <row r="60706" customFormat="1" x14ac:dyDescent="0.35"/>
    <row r="60707" customFormat="1" x14ac:dyDescent="0.35"/>
    <row r="60708" customFormat="1" x14ac:dyDescent="0.35"/>
    <row r="60709" customFormat="1" x14ac:dyDescent="0.35"/>
    <row r="60710" customFormat="1" x14ac:dyDescent="0.35"/>
    <row r="60711" customFormat="1" x14ac:dyDescent="0.35"/>
    <row r="60712" customFormat="1" x14ac:dyDescent="0.35"/>
    <row r="60713" customFormat="1" x14ac:dyDescent="0.35"/>
    <row r="60714" customFormat="1" x14ac:dyDescent="0.35"/>
    <row r="60715" customFormat="1" x14ac:dyDescent="0.35"/>
    <row r="60716" customFormat="1" x14ac:dyDescent="0.35"/>
    <row r="60717" customFormat="1" x14ac:dyDescent="0.35"/>
    <row r="60718" customFormat="1" x14ac:dyDescent="0.35"/>
    <row r="60719" customFormat="1" x14ac:dyDescent="0.35"/>
    <row r="60720" customFormat="1" x14ac:dyDescent="0.35"/>
    <row r="60721" customFormat="1" x14ac:dyDescent="0.35"/>
    <row r="60722" customFormat="1" x14ac:dyDescent="0.35"/>
    <row r="60723" customFormat="1" x14ac:dyDescent="0.35"/>
    <row r="60724" customFormat="1" x14ac:dyDescent="0.35"/>
    <row r="60725" customFormat="1" x14ac:dyDescent="0.35"/>
    <row r="60726" customFormat="1" x14ac:dyDescent="0.35"/>
    <row r="60727" customFormat="1" x14ac:dyDescent="0.35"/>
    <row r="60728" customFormat="1" x14ac:dyDescent="0.35"/>
    <row r="60729" customFormat="1" x14ac:dyDescent="0.35"/>
    <row r="60730" customFormat="1" x14ac:dyDescent="0.35"/>
    <row r="60731" customFormat="1" x14ac:dyDescent="0.35"/>
    <row r="60732" customFormat="1" x14ac:dyDescent="0.35"/>
    <row r="60733" customFormat="1" x14ac:dyDescent="0.35"/>
    <row r="60734" customFormat="1" x14ac:dyDescent="0.35"/>
    <row r="60735" customFormat="1" x14ac:dyDescent="0.35"/>
    <row r="60736" customFormat="1" x14ac:dyDescent="0.35"/>
    <row r="60737" customFormat="1" x14ac:dyDescent="0.35"/>
    <row r="60738" customFormat="1" x14ac:dyDescent="0.35"/>
    <row r="60739" customFormat="1" x14ac:dyDescent="0.35"/>
    <row r="60740" customFormat="1" x14ac:dyDescent="0.35"/>
    <row r="60741" customFormat="1" x14ac:dyDescent="0.35"/>
    <row r="60742" customFormat="1" x14ac:dyDescent="0.35"/>
    <row r="60743" customFormat="1" x14ac:dyDescent="0.35"/>
    <row r="60744" customFormat="1" x14ac:dyDescent="0.35"/>
    <row r="60745" customFormat="1" x14ac:dyDescent="0.35"/>
    <row r="60746" customFormat="1" x14ac:dyDescent="0.35"/>
    <row r="60747" customFormat="1" x14ac:dyDescent="0.35"/>
    <row r="60748" customFormat="1" x14ac:dyDescent="0.35"/>
    <row r="60749" customFormat="1" x14ac:dyDescent="0.35"/>
    <row r="60750" customFormat="1" x14ac:dyDescent="0.35"/>
    <row r="60751" customFormat="1" x14ac:dyDescent="0.35"/>
    <row r="60752" customFormat="1" x14ac:dyDescent="0.35"/>
    <row r="60753" customFormat="1" x14ac:dyDescent="0.35"/>
    <row r="60754" customFormat="1" x14ac:dyDescent="0.35"/>
    <row r="60755" customFormat="1" x14ac:dyDescent="0.35"/>
    <row r="60756" customFormat="1" x14ac:dyDescent="0.35"/>
    <row r="60757" customFormat="1" x14ac:dyDescent="0.35"/>
    <row r="60758" customFormat="1" x14ac:dyDescent="0.35"/>
    <row r="60759" customFormat="1" x14ac:dyDescent="0.35"/>
    <row r="60760" customFormat="1" x14ac:dyDescent="0.35"/>
    <row r="60761" customFormat="1" x14ac:dyDescent="0.35"/>
    <row r="60762" customFormat="1" x14ac:dyDescent="0.35"/>
    <row r="60763" customFormat="1" x14ac:dyDescent="0.35"/>
    <row r="60764" customFormat="1" x14ac:dyDescent="0.35"/>
    <row r="60765" customFormat="1" x14ac:dyDescent="0.35"/>
    <row r="60766" customFormat="1" x14ac:dyDescent="0.35"/>
    <row r="60767" customFormat="1" x14ac:dyDescent="0.35"/>
    <row r="60768" customFormat="1" x14ac:dyDescent="0.35"/>
    <row r="60769" customFormat="1" x14ac:dyDescent="0.35"/>
    <row r="60770" customFormat="1" x14ac:dyDescent="0.35"/>
    <row r="60771" customFormat="1" x14ac:dyDescent="0.35"/>
    <row r="60772" customFormat="1" x14ac:dyDescent="0.35"/>
    <row r="60773" customFormat="1" x14ac:dyDescent="0.35"/>
    <row r="60774" customFormat="1" x14ac:dyDescent="0.35"/>
    <row r="60775" customFormat="1" x14ac:dyDescent="0.35"/>
    <row r="60776" customFormat="1" x14ac:dyDescent="0.35"/>
    <row r="60777" customFormat="1" x14ac:dyDescent="0.35"/>
    <row r="60778" customFormat="1" x14ac:dyDescent="0.35"/>
    <row r="60779" customFormat="1" x14ac:dyDescent="0.35"/>
    <row r="60780" customFormat="1" x14ac:dyDescent="0.35"/>
    <row r="60781" customFormat="1" x14ac:dyDescent="0.35"/>
    <row r="60782" customFormat="1" x14ac:dyDescent="0.35"/>
    <row r="60783" customFormat="1" x14ac:dyDescent="0.35"/>
    <row r="60784" customFormat="1" x14ac:dyDescent="0.35"/>
    <row r="60785" customFormat="1" x14ac:dyDescent="0.35"/>
    <row r="60786" customFormat="1" x14ac:dyDescent="0.35"/>
    <row r="60787" customFormat="1" x14ac:dyDescent="0.35"/>
    <row r="60788" customFormat="1" x14ac:dyDescent="0.35"/>
    <row r="60789" customFormat="1" x14ac:dyDescent="0.35"/>
    <row r="60790" customFormat="1" x14ac:dyDescent="0.35"/>
    <row r="60791" customFormat="1" x14ac:dyDescent="0.35"/>
    <row r="60792" customFormat="1" x14ac:dyDescent="0.35"/>
    <row r="60793" customFormat="1" x14ac:dyDescent="0.35"/>
    <row r="60794" customFormat="1" x14ac:dyDescent="0.35"/>
    <row r="60795" customFormat="1" x14ac:dyDescent="0.35"/>
    <row r="60796" customFormat="1" x14ac:dyDescent="0.35"/>
    <row r="60797" customFormat="1" x14ac:dyDescent="0.35"/>
    <row r="60798" customFormat="1" x14ac:dyDescent="0.35"/>
    <row r="60799" customFormat="1" x14ac:dyDescent="0.35"/>
    <row r="60800" customFormat="1" x14ac:dyDescent="0.35"/>
    <row r="60801" customFormat="1" x14ac:dyDescent="0.35"/>
    <row r="60802" customFormat="1" x14ac:dyDescent="0.35"/>
    <row r="60803" customFormat="1" x14ac:dyDescent="0.35"/>
    <row r="60804" customFormat="1" x14ac:dyDescent="0.35"/>
    <row r="60805" customFormat="1" x14ac:dyDescent="0.35"/>
    <row r="60806" customFormat="1" x14ac:dyDescent="0.35"/>
    <row r="60807" customFormat="1" x14ac:dyDescent="0.35"/>
    <row r="60808" customFormat="1" x14ac:dyDescent="0.35"/>
    <row r="60809" customFormat="1" x14ac:dyDescent="0.35"/>
    <row r="60810" customFormat="1" x14ac:dyDescent="0.35"/>
    <row r="60811" customFormat="1" x14ac:dyDescent="0.35"/>
    <row r="60812" customFormat="1" x14ac:dyDescent="0.35"/>
    <row r="60813" customFormat="1" x14ac:dyDescent="0.35"/>
    <row r="60814" customFormat="1" x14ac:dyDescent="0.35"/>
    <row r="60815" customFormat="1" x14ac:dyDescent="0.35"/>
    <row r="60816" customFormat="1" x14ac:dyDescent="0.35"/>
    <row r="60817" customFormat="1" x14ac:dyDescent="0.35"/>
    <row r="60818" customFormat="1" x14ac:dyDescent="0.35"/>
    <row r="60819" customFormat="1" x14ac:dyDescent="0.35"/>
    <row r="60820" customFormat="1" x14ac:dyDescent="0.35"/>
    <row r="60821" customFormat="1" x14ac:dyDescent="0.35"/>
    <row r="60822" customFormat="1" x14ac:dyDescent="0.35"/>
    <row r="60823" customFormat="1" x14ac:dyDescent="0.35"/>
    <row r="60824" customFormat="1" x14ac:dyDescent="0.35"/>
    <row r="60825" customFormat="1" x14ac:dyDescent="0.35"/>
    <row r="60826" customFormat="1" x14ac:dyDescent="0.35"/>
    <row r="60827" customFormat="1" x14ac:dyDescent="0.35"/>
    <row r="60828" customFormat="1" x14ac:dyDescent="0.35"/>
    <row r="60829" customFormat="1" x14ac:dyDescent="0.35"/>
    <row r="60830" customFormat="1" x14ac:dyDescent="0.35"/>
    <row r="60831" customFormat="1" x14ac:dyDescent="0.35"/>
    <row r="60832" customFormat="1" x14ac:dyDescent="0.35"/>
    <row r="60833" customFormat="1" x14ac:dyDescent="0.35"/>
    <row r="60834" customFormat="1" x14ac:dyDescent="0.35"/>
    <row r="60835" customFormat="1" x14ac:dyDescent="0.35"/>
    <row r="60836" customFormat="1" x14ac:dyDescent="0.35"/>
    <row r="60837" customFormat="1" x14ac:dyDescent="0.35"/>
    <row r="60838" customFormat="1" x14ac:dyDescent="0.35"/>
    <row r="60839" customFormat="1" x14ac:dyDescent="0.35"/>
    <row r="60840" customFormat="1" x14ac:dyDescent="0.35"/>
    <row r="60841" customFormat="1" x14ac:dyDescent="0.35"/>
    <row r="60842" customFormat="1" x14ac:dyDescent="0.35"/>
    <row r="60843" customFormat="1" x14ac:dyDescent="0.35"/>
    <row r="60844" customFormat="1" x14ac:dyDescent="0.35"/>
    <row r="60845" customFormat="1" x14ac:dyDescent="0.35"/>
    <row r="60846" customFormat="1" x14ac:dyDescent="0.35"/>
    <row r="60847" customFormat="1" x14ac:dyDescent="0.35"/>
    <row r="60848" customFormat="1" x14ac:dyDescent="0.35"/>
    <row r="60849" customFormat="1" x14ac:dyDescent="0.35"/>
    <row r="60850" customFormat="1" x14ac:dyDescent="0.35"/>
    <row r="60851" customFormat="1" x14ac:dyDescent="0.35"/>
    <row r="60852" customFormat="1" x14ac:dyDescent="0.35"/>
    <row r="60853" customFormat="1" x14ac:dyDescent="0.35"/>
    <row r="60854" customFormat="1" x14ac:dyDescent="0.35"/>
    <row r="60855" customFormat="1" x14ac:dyDescent="0.35"/>
    <row r="60856" customFormat="1" x14ac:dyDescent="0.35"/>
    <row r="60857" customFormat="1" x14ac:dyDescent="0.35"/>
    <row r="60858" customFormat="1" x14ac:dyDescent="0.35"/>
    <row r="60859" customFormat="1" x14ac:dyDescent="0.35"/>
    <row r="60860" customFormat="1" x14ac:dyDescent="0.35"/>
    <row r="60861" customFormat="1" x14ac:dyDescent="0.35"/>
    <row r="60862" customFormat="1" x14ac:dyDescent="0.35"/>
    <row r="60863" customFormat="1" x14ac:dyDescent="0.35"/>
    <row r="60864" customFormat="1" x14ac:dyDescent="0.35"/>
    <row r="60865" customFormat="1" x14ac:dyDescent="0.35"/>
    <row r="60866" customFormat="1" x14ac:dyDescent="0.35"/>
    <row r="60867" customFormat="1" x14ac:dyDescent="0.35"/>
    <row r="60868" customFormat="1" x14ac:dyDescent="0.35"/>
    <row r="60869" customFormat="1" x14ac:dyDescent="0.35"/>
    <row r="60870" customFormat="1" x14ac:dyDescent="0.35"/>
    <row r="60871" customFormat="1" x14ac:dyDescent="0.35"/>
    <row r="60872" customFormat="1" x14ac:dyDescent="0.35"/>
    <row r="60873" customFormat="1" x14ac:dyDescent="0.35"/>
    <row r="60874" customFormat="1" x14ac:dyDescent="0.35"/>
    <row r="60875" customFormat="1" x14ac:dyDescent="0.35"/>
    <row r="60876" customFormat="1" x14ac:dyDescent="0.35"/>
    <row r="60877" customFormat="1" x14ac:dyDescent="0.35"/>
    <row r="60878" customFormat="1" x14ac:dyDescent="0.35"/>
    <row r="60879" customFormat="1" x14ac:dyDescent="0.35"/>
    <row r="60880" customFormat="1" x14ac:dyDescent="0.35"/>
    <row r="60881" customFormat="1" x14ac:dyDescent="0.35"/>
    <row r="60882" customFormat="1" x14ac:dyDescent="0.35"/>
    <row r="60883" customFormat="1" x14ac:dyDescent="0.35"/>
    <row r="60884" customFormat="1" x14ac:dyDescent="0.35"/>
    <row r="60885" customFormat="1" x14ac:dyDescent="0.35"/>
    <row r="60886" customFormat="1" x14ac:dyDescent="0.35"/>
    <row r="60887" customFormat="1" x14ac:dyDescent="0.35"/>
    <row r="60888" customFormat="1" x14ac:dyDescent="0.35"/>
    <row r="60889" customFormat="1" x14ac:dyDescent="0.35"/>
    <row r="60890" customFormat="1" x14ac:dyDescent="0.35"/>
    <row r="60891" customFormat="1" x14ac:dyDescent="0.35"/>
    <row r="60892" customFormat="1" x14ac:dyDescent="0.35"/>
    <row r="60893" customFormat="1" x14ac:dyDescent="0.35"/>
    <row r="60894" customFormat="1" x14ac:dyDescent="0.35"/>
    <row r="60895" customFormat="1" x14ac:dyDescent="0.35"/>
    <row r="60896" customFormat="1" x14ac:dyDescent="0.35"/>
    <row r="60897" customFormat="1" x14ac:dyDescent="0.35"/>
    <row r="60898" customFormat="1" x14ac:dyDescent="0.35"/>
    <row r="60899" customFormat="1" x14ac:dyDescent="0.35"/>
    <row r="60900" customFormat="1" x14ac:dyDescent="0.35"/>
    <row r="60901" customFormat="1" x14ac:dyDescent="0.35"/>
    <row r="60902" customFormat="1" x14ac:dyDescent="0.35"/>
    <row r="60903" customFormat="1" x14ac:dyDescent="0.35"/>
    <row r="60904" customFormat="1" x14ac:dyDescent="0.35"/>
    <row r="60905" customFormat="1" x14ac:dyDescent="0.35"/>
    <row r="60906" customFormat="1" x14ac:dyDescent="0.35"/>
    <row r="60907" customFormat="1" x14ac:dyDescent="0.35"/>
    <row r="60908" customFormat="1" x14ac:dyDescent="0.35"/>
    <row r="60909" customFormat="1" x14ac:dyDescent="0.35"/>
    <row r="60910" customFormat="1" x14ac:dyDescent="0.35"/>
    <row r="60911" customFormat="1" x14ac:dyDescent="0.35"/>
    <row r="60912" customFormat="1" x14ac:dyDescent="0.35"/>
    <row r="60913" customFormat="1" x14ac:dyDescent="0.35"/>
    <row r="60914" customFormat="1" x14ac:dyDescent="0.35"/>
    <row r="60915" customFormat="1" x14ac:dyDescent="0.35"/>
    <row r="60916" customFormat="1" x14ac:dyDescent="0.35"/>
    <row r="60917" customFormat="1" x14ac:dyDescent="0.35"/>
    <row r="60918" customFormat="1" x14ac:dyDescent="0.35"/>
    <row r="60919" customFormat="1" x14ac:dyDescent="0.35"/>
    <row r="60920" customFormat="1" x14ac:dyDescent="0.35"/>
    <row r="60921" customFormat="1" x14ac:dyDescent="0.35"/>
    <row r="60922" customFormat="1" x14ac:dyDescent="0.35"/>
    <row r="60923" customFormat="1" x14ac:dyDescent="0.35"/>
    <row r="60924" customFormat="1" x14ac:dyDescent="0.35"/>
    <row r="60925" customFormat="1" x14ac:dyDescent="0.35"/>
    <row r="60926" customFormat="1" x14ac:dyDescent="0.35"/>
    <row r="60927" customFormat="1" x14ac:dyDescent="0.35"/>
    <row r="60928" customFormat="1" x14ac:dyDescent="0.35"/>
    <row r="60929" customFormat="1" x14ac:dyDescent="0.35"/>
    <row r="60930" customFormat="1" x14ac:dyDescent="0.35"/>
    <row r="60931" customFormat="1" x14ac:dyDescent="0.35"/>
    <row r="60932" customFormat="1" x14ac:dyDescent="0.35"/>
    <row r="60933" customFormat="1" x14ac:dyDescent="0.35"/>
    <row r="60934" customFormat="1" x14ac:dyDescent="0.35"/>
    <row r="60935" customFormat="1" x14ac:dyDescent="0.35"/>
    <row r="60936" customFormat="1" x14ac:dyDescent="0.35"/>
    <row r="60937" customFormat="1" x14ac:dyDescent="0.35"/>
    <row r="60938" customFormat="1" x14ac:dyDescent="0.35"/>
    <row r="60939" customFormat="1" x14ac:dyDescent="0.35"/>
    <row r="60940" customFormat="1" x14ac:dyDescent="0.35"/>
    <row r="60941" customFormat="1" x14ac:dyDescent="0.35"/>
    <row r="60942" customFormat="1" x14ac:dyDescent="0.35"/>
    <row r="60943" customFormat="1" x14ac:dyDescent="0.35"/>
    <row r="60944" customFormat="1" x14ac:dyDescent="0.35"/>
    <row r="60945" customFormat="1" x14ac:dyDescent="0.35"/>
    <row r="60946" customFormat="1" x14ac:dyDescent="0.35"/>
    <row r="60947" customFormat="1" x14ac:dyDescent="0.35"/>
    <row r="60948" customFormat="1" x14ac:dyDescent="0.35"/>
    <row r="60949" customFormat="1" x14ac:dyDescent="0.35"/>
    <row r="60950" customFormat="1" x14ac:dyDescent="0.35"/>
    <row r="60951" customFormat="1" x14ac:dyDescent="0.35"/>
    <row r="60952" customFormat="1" x14ac:dyDescent="0.35"/>
    <row r="60953" customFormat="1" x14ac:dyDescent="0.35"/>
    <row r="60954" customFormat="1" x14ac:dyDescent="0.35"/>
    <row r="60955" customFormat="1" x14ac:dyDescent="0.35"/>
    <row r="60956" customFormat="1" x14ac:dyDescent="0.35"/>
    <row r="60957" customFormat="1" x14ac:dyDescent="0.35"/>
    <row r="60958" customFormat="1" x14ac:dyDescent="0.35"/>
    <row r="60959" customFormat="1" x14ac:dyDescent="0.35"/>
    <row r="60960" customFormat="1" x14ac:dyDescent="0.35"/>
    <row r="60961" customFormat="1" x14ac:dyDescent="0.35"/>
    <row r="60962" customFormat="1" x14ac:dyDescent="0.35"/>
    <row r="60963" customFormat="1" x14ac:dyDescent="0.35"/>
    <row r="60964" customFormat="1" x14ac:dyDescent="0.35"/>
    <row r="60965" customFormat="1" x14ac:dyDescent="0.35"/>
    <row r="60966" customFormat="1" x14ac:dyDescent="0.35"/>
    <row r="60967" customFormat="1" x14ac:dyDescent="0.35"/>
    <row r="60968" customFormat="1" x14ac:dyDescent="0.35"/>
    <row r="60969" customFormat="1" x14ac:dyDescent="0.35"/>
    <row r="60970" customFormat="1" x14ac:dyDescent="0.35"/>
    <row r="60971" customFormat="1" x14ac:dyDescent="0.35"/>
    <row r="60972" customFormat="1" x14ac:dyDescent="0.35"/>
    <row r="60973" customFormat="1" x14ac:dyDescent="0.35"/>
    <row r="60974" customFormat="1" x14ac:dyDescent="0.35"/>
    <row r="60975" customFormat="1" x14ac:dyDescent="0.35"/>
    <row r="60976" customFormat="1" x14ac:dyDescent="0.35"/>
    <row r="60977" customFormat="1" x14ac:dyDescent="0.35"/>
    <row r="60978" customFormat="1" x14ac:dyDescent="0.35"/>
    <row r="60979" customFormat="1" x14ac:dyDescent="0.35"/>
    <row r="60980" customFormat="1" x14ac:dyDescent="0.35"/>
    <row r="60981" customFormat="1" x14ac:dyDescent="0.35"/>
    <row r="60982" customFormat="1" x14ac:dyDescent="0.35"/>
    <row r="60983" customFormat="1" x14ac:dyDescent="0.35"/>
    <row r="60984" customFormat="1" x14ac:dyDescent="0.35"/>
    <row r="60985" customFormat="1" x14ac:dyDescent="0.35"/>
    <row r="60986" customFormat="1" x14ac:dyDescent="0.35"/>
    <row r="60987" customFormat="1" x14ac:dyDescent="0.35"/>
    <row r="60988" customFormat="1" x14ac:dyDescent="0.35"/>
    <row r="60989" customFormat="1" x14ac:dyDescent="0.35"/>
    <row r="60990" customFormat="1" x14ac:dyDescent="0.35"/>
    <row r="60991" customFormat="1" x14ac:dyDescent="0.35"/>
    <row r="60992" customFormat="1" x14ac:dyDescent="0.35"/>
    <row r="60993" customFormat="1" x14ac:dyDescent="0.35"/>
    <row r="60994" customFormat="1" x14ac:dyDescent="0.35"/>
    <row r="60995" customFormat="1" x14ac:dyDescent="0.35"/>
    <row r="60996" customFormat="1" x14ac:dyDescent="0.35"/>
    <row r="60997" customFormat="1" x14ac:dyDescent="0.35"/>
    <row r="60998" customFormat="1" x14ac:dyDescent="0.35"/>
    <row r="60999" customFormat="1" x14ac:dyDescent="0.35"/>
    <row r="61000" customFormat="1" x14ac:dyDescent="0.35"/>
    <row r="61001" customFormat="1" x14ac:dyDescent="0.35"/>
    <row r="61002" customFormat="1" x14ac:dyDescent="0.35"/>
    <row r="61003" customFormat="1" x14ac:dyDescent="0.35"/>
    <row r="61004" customFormat="1" x14ac:dyDescent="0.35"/>
    <row r="61005" customFormat="1" x14ac:dyDescent="0.35"/>
    <row r="61006" customFormat="1" x14ac:dyDescent="0.35"/>
    <row r="61007" customFormat="1" x14ac:dyDescent="0.35"/>
    <row r="61008" customFormat="1" x14ac:dyDescent="0.35"/>
    <row r="61009" customFormat="1" x14ac:dyDescent="0.35"/>
    <row r="61010" customFormat="1" x14ac:dyDescent="0.35"/>
    <row r="61011" customFormat="1" x14ac:dyDescent="0.35"/>
    <row r="61012" customFormat="1" x14ac:dyDescent="0.35"/>
    <row r="61013" customFormat="1" x14ac:dyDescent="0.35"/>
    <row r="61014" customFormat="1" x14ac:dyDescent="0.35"/>
    <row r="61015" customFormat="1" x14ac:dyDescent="0.35"/>
    <row r="61016" customFormat="1" x14ac:dyDescent="0.35"/>
    <row r="61017" customFormat="1" x14ac:dyDescent="0.35"/>
    <row r="61018" customFormat="1" x14ac:dyDescent="0.35"/>
    <row r="61019" customFormat="1" x14ac:dyDescent="0.35"/>
    <row r="61020" customFormat="1" x14ac:dyDescent="0.35"/>
    <row r="61021" customFormat="1" x14ac:dyDescent="0.35"/>
    <row r="61022" customFormat="1" x14ac:dyDescent="0.35"/>
    <row r="61023" customFormat="1" x14ac:dyDescent="0.35"/>
    <row r="61024" customFormat="1" x14ac:dyDescent="0.35"/>
    <row r="61025" customFormat="1" x14ac:dyDescent="0.35"/>
    <row r="61026" customFormat="1" x14ac:dyDescent="0.35"/>
    <row r="61027" customFormat="1" x14ac:dyDescent="0.35"/>
    <row r="61028" customFormat="1" x14ac:dyDescent="0.35"/>
    <row r="61029" customFormat="1" x14ac:dyDescent="0.35"/>
    <row r="61030" customFormat="1" x14ac:dyDescent="0.35"/>
    <row r="61031" customFormat="1" x14ac:dyDescent="0.35"/>
    <row r="61032" customFormat="1" x14ac:dyDescent="0.35"/>
    <row r="61033" customFormat="1" x14ac:dyDescent="0.35"/>
    <row r="61034" customFormat="1" x14ac:dyDescent="0.35"/>
    <row r="61035" customFormat="1" x14ac:dyDescent="0.35"/>
    <row r="61036" customFormat="1" x14ac:dyDescent="0.35"/>
    <row r="61037" customFormat="1" x14ac:dyDescent="0.35"/>
    <row r="61038" customFormat="1" x14ac:dyDescent="0.35"/>
    <row r="61039" customFormat="1" x14ac:dyDescent="0.35"/>
    <row r="61040" customFormat="1" x14ac:dyDescent="0.35"/>
    <row r="61041" customFormat="1" x14ac:dyDescent="0.35"/>
    <row r="61042" customFormat="1" x14ac:dyDescent="0.35"/>
    <row r="61043" customFormat="1" x14ac:dyDescent="0.35"/>
    <row r="61044" customFormat="1" x14ac:dyDescent="0.35"/>
    <row r="61045" customFormat="1" x14ac:dyDescent="0.35"/>
    <row r="61046" customFormat="1" x14ac:dyDescent="0.35"/>
    <row r="61047" customFormat="1" x14ac:dyDescent="0.35"/>
    <row r="61048" customFormat="1" x14ac:dyDescent="0.35"/>
    <row r="61049" customFormat="1" x14ac:dyDescent="0.35"/>
    <row r="61050" customFormat="1" x14ac:dyDescent="0.35"/>
    <row r="61051" customFormat="1" x14ac:dyDescent="0.35"/>
    <row r="61052" customFormat="1" x14ac:dyDescent="0.35"/>
    <row r="61053" customFormat="1" x14ac:dyDescent="0.35"/>
    <row r="61054" customFormat="1" x14ac:dyDescent="0.35"/>
    <row r="61055" customFormat="1" x14ac:dyDescent="0.35"/>
    <row r="61056" customFormat="1" x14ac:dyDescent="0.35"/>
    <row r="61057" customFormat="1" x14ac:dyDescent="0.35"/>
    <row r="61058" customFormat="1" x14ac:dyDescent="0.35"/>
    <row r="61059" customFormat="1" x14ac:dyDescent="0.35"/>
    <row r="61060" customFormat="1" x14ac:dyDescent="0.35"/>
    <row r="61061" customFormat="1" x14ac:dyDescent="0.35"/>
    <row r="61062" customFormat="1" x14ac:dyDescent="0.35"/>
    <row r="61063" customFormat="1" x14ac:dyDescent="0.35"/>
    <row r="61064" customFormat="1" x14ac:dyDescent="0.35"/>
    <row r="61065" customFormat="1" x14ac:dyDescent="0.35"/>
    <row r="61066" customFormat="1" x14ac:dyDescent="0.35"/>
    <row r="61067" customFormat="1" x14ac:dyDescent="0.35"/>
    <row r="61068" customFormat="1" x14ac:dyDescent="0.35"/>
    <row r="61069" customFormat="1" x14ac:dyDescent="0.35"/>
    <row r="61070" customFormat="1" x14ac:dyDescent="0.35"/>
    <row r="61071" customFormat="1" x14ac:dyDescent="0.35"/>
    <row r="61072" customFormat="1" x14ac:dyDescent="0.35"/>
    <row r="61073" customFormat="1" x14ac:dyDescent="0.35"/>
    <row r="61074" customFormat="1" x14ac:dyDescent="0.35"/>
    <row r="61075" customFormat="1" x14ac:dyDescent="0.35"/>
    <row r="61076" customFormat="1" x14ac:dyDescent="0.35"/>
    <row r="61077" customFormat="1" x14ac:dyDescent="0.35"/>
    <row r="61078" customFormat="1" x14ac:dyDescent="0.35"/>
    <row r="61079" customFormat="1" x14ac:dyDescent="0.35"/>
    <row r="61080" customFormat="1" x14ac:dyDescent="0.35"/>
    <row r="61081" customFormat="1" x14ac:dyDescent="0.35"/>
    <row r="61082" customFormat="1" x14ac:dyDescent="0.35"/>
    <row r="61083" customFormat="1" x14ac:dyDescent="0.35"/>
    <row r="61084" customFormat="1" x14ac:dyDescent="0.35"/>
    <row r="61085" customFormat="1" x14ac:dyDescent="0.35"/>
    <row r="61086" customFormat="1" x14ac:dyDescent="0.35"/>
    <row r="61087" customFormat="1" x14ac:dyDescent="0.35"/>
    <row r="61088" customFormat="1" x14ac:dyDescent="0.35"/>
    <row r="61089" customFormat="1" x14ac:dyDescent="0.35"/>
    <row r="61090" customFormat="1" x14ac:dyDescent="0.35"/>
    <row r="61091" customFormat="1" x14ac:dyDescent="0.35"/>
    <row r="61092" customFormat="1" x14ac:dyDescent="0.35"/>
    <row r="61093" customFormat="1" x14ac:dyDescent="0.35"/>
    <row r="61094" customFormat="1" x14ac:dyDescent="0.35"/>
    <row r="61095" customFormat="1" x14ac:dyDescent="0.35"/>
    <row r="61096" customFormat="1" x14ac:dyDescent="0.35"/>
    <row r="61097" customFormat="1" x14ac:dyDescent="0.35"/>
    <row r="61098" customFormat="1" x14ac:dyDescent="0.35"/>
    <row r="61099" customFormat="1" x14ac:dyDescent="0.35"/>
    <row r="61100" customFormat="1" x14ac:dyDescent="0.35"/>
    <row r="61101" customFormat="1" x14ac:dyDescent="0.35"/>
    <row r="61102" customFormat="1" x14ac:dyDescent="0.35"/>
    <row r="61103" customFormat="1" x14ac:dyDescent="0.35"/>
    <row r="61104" customFormat="1" x14ac:dyDescent="0.35"/>
    <row r="61105" customFormat="1" x14ac:dyDescent="0.35"/>
    <row r="61106" customFormat="1" x14ac:dyDescent="0.35"/>
    <row r="61107" customFormat="1" x14ac:dyDescent="0.35"/>
    <row r="61108" customFormat="1" x14ac:dyDescent="0.35"/>
    <row r="61109" customFormat="1" x14ac:dyDescent="0.35"/>
    <row r="61110" customFormat="1" x14ac:dyDescent="0.35"/>
    <row r="61111" customFormat="1" x14ac:dyDescent="0.35"/>
    <row r="61112" customFormat="1" x14ac:dyDescent="0.35"/>
    <row r="61113" customFormat="1" x14ac:dyDescent="0.35"/>
    <row r="61114" customFormat="1" x14ac:dyDescent="0.35"/>
    <row r="61115" customFormat="1" x14ac:dyDescent="0.35"/>
    <row r="61116" customFormat="1" x14ac:dyDescent="0.35"/>
    <row r="61117" customFormat="1" x14ac:dyDescent="0.35"/>
    <row r="61118" customFormat="1" x14ac:dyDescent="0.35"/>
    <row r="61119" customFormat="1" x14ac:dyDescent="0.35"/>
    <row r="61120" customFormat="1" x14ac:dyDescent="0.35"/>
    <row r="61121" customFormat="1" x14ac:dyDescent="0.35"/>
    <row r="61122" customFormat="1" x14ac:dyDescent="0.35"/>
    <row r="61123" customFormat="1" x14ac:dyDescent="0.35"/>
    <row r="61124" customFormat="1" x14ac:dyDescent="0.35"/>
    <row r="61125" customFormat="1" x14ac:dyDescent="0.35"/>
    <row r="61126" customFormat="1" x14ac:dyDescent="0.35"/>
    <row r="61127" customFormat="1" x14ac:dyDescent="0.35"/>
    <row r="61128" customFormat="1" x14ac:dyDescent="0.35"/>
    <row r="61129" customFormat="1" x14ac:dyDescent="0.35"/>
    <row r="61130" customFormat="1" x14ac:dyDescent="0.35"/>
    <row r="61131" customFormat="1" x14ac:dyDescent="0.35"/>
    <row r="61132" customFormat="1" x14ac:dyDescent="0.35"/>
    <row r="61133" customFormat="1" x14ac:dyDescent="0.35"/>
    <row r="61134" customFormat="1" x14ac:dyDescent="0.35"/>
    <row r="61135" customFormat="1" x14ac:dyDescent="0.35"/>
    <row r="61136" customFormat="1" x14ac:dyDescent="0.35"/>
    <row r="61137" customFormat="1" x14ac:dyDescent="0.35"/>
    <row r="61138" customFormat="1" x14ac:dyDescent="0.35"/>
    <row r="61139" customFormat="1" x14ac:dyDescent="0.35"/>
    <row r="61140" customFormat="1" x14ac:dyDescent="0.35"/>
    <row r="61141" customFormat="1" x14ac:dyDescent="0.35"/>
    <row r="61142" customFormat="1" x14ac:dyDescent="0.35"/>
    <row r="61143" customFormat="1" x14ac:dyDescent="0.35"/>
    <row r="61144" customFormat="1" x14ac:dyDescent="0.35"/>
    <row r="61145" customFormat="1" x14ac:dyDescent="0.35"/>
    <row r="61146" customFormat="1" x14ac:dyDescent="0.35"/>
    <row r="61147" customFormat="1" x14ac:dyDescent="0.35"/>
    <row r="61148" customFormat="1" x14ac:dyDescent="0.35"/>
    <row r="61149" customFormat="1" x14ac:dyDescent="0.35"/>
    <row r="61150" customFormat="1" x14ac:dyDescent="0.35"/>
    <row r="61151" customFormat="1" x14ac:dyDescent="0.35"/>
    <row r="61152" customFormat="1" x14ac:dyDescent="0.35"/>
    <row r="61153" customFormat="1" x14ac:dyDescent="0.35"/>
    <row r="61154" customFormat="1" x14ac:dyDescent="0.35"/>
    <row r="61155" customFormat="1" x14ac:dyDescent="0.35"/>
    <row r="61156" customFormat="1" x14ac:dyDescent="0.35"/>
    <row r="61157" customFormat="1" x14ac:dyDescent="0.35"/>
    <row r="61158" customFormat="1" x14ac:dyDescent="0.35"/>
    <row r="61159" customFormat="1" x14ac:dyDescent="0.35"/>
    <row r="61160" customFormat="1" x14ac:dyDescent="0.35"/>
    <row r="61161" customFormat="1" x14ac:dyDescent="0.35"/>
    <row r="61162" customFormat="1" x14ac:dyDescent="0.35"/>
    <row r="61163" customFormat="1" x14ac:dyDescent="0.35"/>
    <row r="61164" customFormat="1" x14ac:dyDescent="0.35"/>
    <row r="61165" customFormat="1" x14ac:dyDescent="0.35"/>
    <row r="61166" customFormat="1" x14ac:dyDescent="0.35"/>
    <row r="61167" customFormat="1" x14ac:dyDescent="0.35"/>
    <row r="61168" customFormat="1" x14ac:dyDescent="0.35"/>
    <row r="61169" customFormat="1" x14ac:dyDescent="0.35"/>
    <row r="61170" customFormat="1" x14ac:dyDescent="0.35"/>
    <row r="61171" customFormat="1" x14ac:dyDescent="0.35"/>
    <row r="61172" customFormat="1" x14ac:dyDescent="0.35"/>
    <row r="61173" customFormat="1" x14ac:dyDescent="0.35"/>
    <row r="61174" customFormat="1" x14ac:dyDescent="0.35"/>
    <row r="61175" customFormat="1" x14ac:dyDescent="0.35"/>
    <row r="61176" customFormat="1" x14ac:dyDescent="0.35"/>
    <row r="61177" customFormat="1" x14ac:dyDescent="0.35"/>
    <row r="61178" customFormat="1" x14ac:dyDescent="0.35"/>
    <row r="61179" customFormat="1" x14ac:dyDescent="0.35"/>
    <row r="61180" customFormat="1" x14ac:dyDescent="0.35"/>
    <row r="61181" customFormat="1" x14ac:dyDescent="0.35"/>
    <row r="61182" customFormat="1" x14ac:dyDescent="0.35"/>
    <row r="61183" customFormat="1" x14ac:dyDescent="0.35"/>
    <row r="61184" customFormat="1" x14ac:dyDescent="0.35"/>
    <row r="61185" customFormat="1" x14ac:dyDescent="0.35"/>
    <row r="61186" customFormat="1" x14ac:dyDescent="0.35"/>
    <row r="61187" customFormat="1" x14ac:dyDescent="0.35"/>
    <row r="61188" customFormat="1" x14ac:dyDescent="0.35"/>
    <row r="61189" customFormat="1" x14ac:dyDescent="0.35"/>
    <row r="61190" customFormat="1" x14ac:dyDescent="0.35"/>
    <row r="61191" customFormat="1" x14ac:dyDescent="0.35"/>
    <row r="61192" customFormat="1" x14ac:dyDescent="0.35"/>
    <row r="61193" customFormat="1" x14ac:dyDescent="0.35"/>
    <row r="61194" customFormat="1" x14ac:dyDescent="0.35"/>
    <row r="61195" customFormat="1" x14ac:dyDescent="0.35"/>
    <row r="61196" customFormat="1" x14ac:dyDescent="0.35"/>
    <row r="61197" customFormat="1" x14ac:dyDescent="0.35"/>
    <row r="61198" customFormat="1" x14ac:dyDescent="0.35"/>
    <row r="61199" customFormat="1" x14ac:dyDescent="0.35"/>
    <row r="61200" customFormat="1" x14ac:dyDescent="0.35"/>
    <row r="61201" customFormat="1" x14ac:dyDescent="0.35"/>
    <row r="61202" customFormat="1" x14ac:dyDescent="0.35"/>
    <row r="61203" customFormat="1" x14ac:dyDescent="0.35"/>
    <row r="61204" customFormat="1" x14ac:dyDescent="0.35"/>
    <row r="61205" customFormat="1" x14ac:dyDescent="0.35"/>
    <row r="61206" customFormat="1" x14ac:dyDescent="0.35"/>
    <row r="61207" customFormat="1" x14ac:dyDescent="0.35"/>
    <row r="61208" customFormat="1" x14ac:dyDescent="0.35"/>
    <row r="61209" customFormat="1" x14ac:dyDescent="0.35"/>
    <row r="61210" customFormat="1" x14ac:dyDescent="0.35"/>
    <row r="61211" customFormat="1" x14ac:dyDescent="0.35"/>
    <row r="61212" customFormat="1" x14ac:dyDescent="0.35"/>
    <row r="61213" customFormat="1" x14ac:dyDescent="0.35"/>
    <row r="61214" customFormat="1" x14ac:dyDescent="0.35"/>
    <row r="61215" customFormat="1" x14ac:dyDescent="0.35"/>
    <row r="61216" customFormat="1" x14ac:dyDescent="0.35"/>
    <row r="61217" customFormat="1" x14ac:dyDescent="0.35"/>
    <row r="61218" customFormat="1" x14ac:dyDescent="0.35"/>
    <row r="61219" customFormat="1" x14ac:dyDescent="0.35"/>
    <row r="61220" customFormat="1" x14ac:dyDescent="0.35"/>
    <row r="61221" customFormat="1" x14ac:dyDescent="0.35"/>
    <row r="61222" customFormat="1" x14ac:dyDescent="0.35"/>
    <row r="61223" customFormat="1" x14ac:dyDescent="0.35"/>
    <row r="61224" customFormat="1" x14ac:dyDescent="0.35"/>
    <row r="61225" customFormat="1" x14ac:dyDescent="0.35"/>
    <row r="61226" customFormat="1" x14ac:dyDescent="0.35"/>
    <row r="61227" customFormat="1" x14ac:dyDescent="0.35"/>
    <row r="61228" customFormat="1" x14ac:dyDescent="0.35"/>
    <row r="61229" customFormat="1" x14ac:dyDescent="0.35"/>
    <row r="61230" customFormat="1" x14ac:dyDescent="0.35"/>
    <row r="61231" customFormat="1" x14ac:dyDescent="0.35"/>
    <row r="61232" customFormat="1" x14ac:dyDescent="0.35"/>
    <row r="61233" customFormat="1" x14ac:dyDescent="0.35"/>
    <row r="61234" customFormat="1" x14ac:dyDescent="0.35"/>
    <row r="61235" customFormat="1" x14ac:dyDescent="0.35"/>
    <row r="61236" customFormat="1" x14ac:dyDescent="0.35"/>
    <row r="61237" customFormat="1" x14ac:dyDescent="0.35"/>
    <row r="61238" customFormat="1" x14ac:dyDescent="0.35"/>
    <row r="61239" customFormat="1" x14ac:dyDescent="0.35"/>
    <row r="61240" customFormat="1" x14ac:dyDescent="0.35"/>
    <row r="61241" customFormat="1" x14ac:dyDescent="0.35"/>
    <row r="61242" customFormat="1" x14ac:dyDescent="0.35"/>
    <row r="61243" customFormat="1" x14ac:dyDescent="0.35"/>
    <row r="61244" customFormat="1" x14ac:dyDescent="0.35"/>
    <row r="61245" customFormat="1" x14ac:dyDescent="0.35"/>
    <row r="61246" customFormat="1" x14ac:dyDescent="0.35"/>
    <row r="61247" customFormat="1" x14ac:dyDescent="0.35"/>
    <row r="61248" customFormat="1" x14ac:dyDescent="0.35"/>
    <row r="61249" customFormat="1" x14ac:dyDescent="0.35"/>
    <row r="61250" customFormat="1" x14ac:dyDescent="0.35"/>
    <row r="61251" customFormat="1" x14ac:dyDescent="0.35"/>
    <row r="61252" customFormat="1" x14ac:dyDescent="0.35"/>
    <row r="61253" customFormat="1" x14ac:dyDescent="0.35"/>
    <row r="61254" customFormat="1" x14ac:dyDescent="0.35"/>
    <row r="61255" customFormat="1" x14ac:dyDescent="0.35"/>
    <row r="61256" customFormat="1" x14ac:dyDescent="0.35"/>
    <row r="61257" customFormat="1" x14ac:dyDescent="0.35"/>
    <row r="61258" customFormat="1" x14ac:dyDescent="0.35"/>
    <row r="61259" customFormat="1" x14ac:dyDescent="0.35"/>
    <row r="61260" customFormat="1" x14ac:dyDescent="0.35"/>
    <row r="61261" customFormat="1" x14ac:dyDescent="0.35"/>
    <row r="61262" customFormat="1" x14ac:dyDescent="0.35"/>
    <row r="61263" customFormat="1" x14ac:dyDescent="0.35"/>
    <row r="61264" customFormat="1" x14ac:dyDescent="0.35"/>
    <row r="61265" customFormat="1" x14ac:dyDescent="0.35"/>
    <row r="61266" customFormat="1" x14ac:dyDescent="0.35"/>
    <row r="61267" customFormat="1" x14ac:dyDescent="0.35"/>
    <row r="61268" customFormat="1" x14ac:dyDescent="0.35"/>
    <row r="61269" customFormat="1" x14ac:dyDescent="0.35"/>
    <row r="61270" customFormat="1" x14ac:dyDescent="0.35"/>
    <row r="61271" customFormat="1" x14ac:dyDescent="0.35"/>
    <row r="61272" customFormat="1" x14ac:dyDescent="0.35"/>
    <row r="61273" customFormat="1" x14ac:dyDescent="0.35"/>
    <row r="61274" customFormat="1" x14ac:dyDescent="0.35"/>
    <row r="61275" customFormat="1" x14ac:dyDescent="0.35"/>
    <row r="61276" customFormat="1" x14ac:dyDescent="0.35"/>
    <row r="61277" customFormat="1" x14ac:dyDescent="0.35"/>
    <row r="61278" customFormat="1" x14ac:dyDescent="0.35"/>
    <row r="61279" customFormat="1" x14ac:dyDescent="0.35"/>
    <row r="61280" customFormat="1" x14ac:dyDescent="0.35"/>
    <row r="61281" customFormat="1" x14ac:dyDescent="0.35"/>
    <row r="61282" customFormat="1" x14ac:dyDescent="0.35"/>
    <row r="61283" customFormat="1" x14ac:dyDescent="0.35"/>
    <row r="61284" customFormat="1" x14ac:dyDescent="0.35"/>
    <row r="61285" customFormat="1" x14ac:dyDescent="0.35"/>
    <row r="61286" customFormat="1" x14ac:dyDescent="0.35"/>
    <row r="61287" customFormat="1" x14ac:dyDescent="0.35"/>
    <row r="61288" customFormat="1" x14ac:dyDescent="0.35"/>
    <row r="61289" customFormat="1" x14ac:dyDescent="0.35"/>
    <row r="61290" customFormat="1" x14ac:dyDescent="0.35"/>
    <row r="61291" customFormat="1" x14ac:dyDescent="0.35"/>
    <row r="61292" customFormat="1" x14ac:dyDescent="0.35"/>
    <row r="61293" customFormat="1" x14ac:dyDescent="0.35"/>
    <row r="61294" customFormat="1" x14ac:dyDescent="0.35"/>
    <row r="61295" customFormat="1" x14ac:dyDescent="0.35"/>
    <row r="61296" customFormat="1" x14ac:dyDescent="0.35"/>
    <row r="61297" customFormat="1" x14ac:dyDescent="0.35"/>
    <row r="61298" customFormat="1" x14ac:dyDescent="0.35"/>
    <row r="61299" customFormat="1" x14ac:dyDescent="0.35"/>
    <row r="61300" customFormat="1" x14ac:dyDescent="0.35"/>
    <row r="61301" customFormat="1" x14ac:dyDescent="0.35"/>
    <row r="61302" customFormat="1" x14ac:dyDescent="0.35"/>
    <row r="61303" customFormat="1" x14ac:dyDescent="0.35"/>
    <row r="61304" customFormat="1" x14ac:dyDescent="0.35"/>
    <row r="61305" customFormat="1" x14ac:dyDescent="0.35"/>
    <row r="61306" customFormat="1" x14ac:dyDescent="0.35"/>
    <row r="61307" customFormat="1" x14ac:dyDescent="0.35"/>
    <row r="61308" customFormat="1" x14ac:dyDescent="0.35"/>
    <row r="61309" customFormat="1" x14ac:dyDescent="0.35"/>
    <row r="61310" customFormat="1" x14ac:dyDescent="0.35"/>
    <row r="61311" customFormat="1" x14ac:dyDescent="0.35"/>
    <row r="61312" customFormat="1" x14ac:dyDescent="0.35"/>
    <row r="61313" customFormat="1" x14ac:dyDescent="0.35"/>
    <row r="61314" customFormat="1" x14ac:dyDescent="0.35"/>
    <row r="61315" customFormat="1" x14ac:dyDescent="0.35"/>
    <row r="61316" customFormat="1" x14ac:dyDescent="0.35"/>
    <row r="61317" customFormat="1" x14ac:dyDescent="0.35"/>
    <row r="61318" customFormat="1" x14ac:dyDescent="0.35"/>
    <row r="61319" customFormat="1" x14ac:dyDescent="0.35"/>
    <row r="61320" customFormat="1" x14ac:dyDescent="0.35"/>
    <row r="61321" customFormat="1" x14ac:dyDescent="0.35"/>
    <row r="61322" customFormat="1" x14ac:dyDescent="0.35"/>
    <row r="61323" customFormat="1" x14ac:dyDescent="0.35"/>
    <row r="61324" customFormat="1" x14ac:dyDescent="0.35"/>
    <row r="61325" customFormat="1" x14ac:dyDescent="0.35"/>
    <row r="61326" customFormat="1" x14ac:dyDescent="0.35"/>
    <row r="61327" customFormat="1" x14ac:dyDescent="0.35"/>
    <row r="61328" customFormat="1" x14ac:dyDescent="0.35"/>
    <row r="61329" customFormat="1" x14ac:dyDescent="0.35"/>
    <row r="61330" customFormat="1" x14ac:dyDescent="0.35"/>
    <row r="61331" customFormat="1" x14ac:dyDescent="0.35"/>
    <row r="61332" customFormat="1" x14ac:dyDescent="0.35"/>
    <row r="61333" customFormat="1" x14ac:dyDescent="0.35"/>
    <row r="61334" customFormat="1" x14ac:dyDescent="0.35"/>
    <row r="61335" customFormat="1" x14ac:dyDescent="0.35"/>
    <row r="61336" customFormat="1" x14ac:dyDescent="0.35"/>
    <row r="61337" customFormat="1" x14ac:dyDescent="0.35"/>
    <row r="61338" customFormat="1" x14ac:dyDescent="0.35"/>
    <row r="61339" customFormat="1" x14ac:dyDescent="0.35"/>
    <row r="61340" customFormat="1" x14ac:dyDescent="0.35"/>
    <row r="61341" customFormat="1" x14ac:dyDescent="0.35"/>
    <row r="61342" customFormat="1" x14ac:dyDescent="0.35"/>
    <row r="61343" customFormat="1" x14ac:dyDescent="0.35"/>
    <row r="61344" customFormat="1" x14ac:dyDescent="0.35"/>
    <row r="61345" customFormat="1" x14ac:dyDescent="0.35"/>
    <row r="61346" customFormat="1" x14ac:dyDescent="0.35"/>
    <row r="61347" customFormat="1" x14ac:dyDescent="0.35"/>
    <row r="61348" customFormat="1" x14ac:dyDescent="0.35"/>
    <row r="61349" customFormat="1" x14ac:dyDescent="0.35"/>
    <row r="61350" customFormat="1" x14ac:dyDescent="0.35"/>
    <row r="61351" customFormat="1" x14ac:dyDescent="0.35"/>
    <row r="61352" customFormat="1" x14ac:dyDescent="0.35"/>
    <row r="61353" customFormat="1" x14ac:dyDescent="0.35"/>
    <row r="61354" customFormat="1" x14ac:dyDescent="0.35"/>
    <row r="61355" customFormat="1" x14ac:dyDescent="0.35"/>
    <row r="61356" customFormat="1" x14ac:dyDescent="0.35"/>
    <row r="61357" customFormat="1" x14ac:dyDescent="0.35"/>
    <row r="61358" customFormat="1" x14ac:dyDescent="0.35"/>
    <row r="61359" customFormat="1" x14ac:dyDescent="0.35"/>
    <row r="61360" customFormat="1" x14ac:dyDescent="0.35"/>
    <row r="61361" customFormat="1" x14ac:dyDescent="0.35"/>
    <row r="61362" customFormat="1" x14ac:dyDescent="0.35"/>
    <row r="61363" customFormat="1" x14ac:dyDescent="0.35"/>
    <row r="61364" customFormat="1" x14ac:dyDescent="0.35"/>
    <row r="61365" customFormat="1" x14ac:dyDescent="0.35"/>
    <row r="61366" customFormat="1" x14ac:dyDescent="0.35"/>
    <row r="61367" customFormat="1" x14ac:dyDescent="0.35"/>
    <row r="61368" customFormat="1" x14ac:dyDescent="0.35"/>
    <row r="61369" customFormat="1" x14ac:dyDescent="0.35"/>
    <row r="61370" customFormat="1" x14ac:dyDescent="0.35"/>
    <row r="61371" customFormat="1" x14ac:dyDescent="0.35"/>
    <row r="61372" customFormat="1" x14ac:dyDescent="0.35"/>
    <row r="61373" customFormat="1" x14ac:dyDescent="0.35"/>
    <row r="61374" customFormat="1" x14ac:dyDescent="0.35"/>
    <row r="61375" customFormat="1" x14ac:dyDescent="0.35"/>
    <row r="61376" customFormat="1" x14ac:dyDescent="0.35"/>
    <row r="61377" customFormat="1" x14ac:dyDescent="0.35"/>
    <row r="61378" customFormat="1" x14ac:dyDescent="0.35"/>
    <row r="61379" customFormat="1" x14ac:dyDescent="0.35"/>
    <row r="61380" customFormat="1" x14ac:dyDescent="0.35"/>
    <row r="61381" customFormat="1" x14ac:dyDescent="0.35"/>
    <row r="61382" customFormat="1" x14ac:dyDescent="0.35"/>
    <row r="61383" customFormat="1" x14ac:dyDescent="0.35"/>
    <row r="61384" customFormat="1" x14ac:dyDescent="0.35"/>
    <row r="61385" customFormat="1" x14ac:dyDescent="0.35"/>
    <row r="61386" customFormat="1" x14ac:dyDescent="0.35"/>
    <row r="61387" customFormat="1" x14ac:dyDescent="0.35"/>
    <row r="61388" customFormat="1" x14ac:dyDescent="0.35"/>
    <row r="61389" customFormat="1" x14ac:dyDescent="0.35"/>
    <row r="61390" customFormat="1" x14ac:dyDescent="0.35"/>
    <row r="61391" customFormat="1" x14ac:dyDescent="0.35"/>
    <row r="61392" customFormat="1" x14ac:dyDescent="0.35"/>
    <row r="61393" customFormat="1" x14ac:dyDescent="0.35"/>
    <row r="61394" customFormat="1" x14ac:dyDescent="0.35"/>
    <row r="61395" customFormat="1" x14ac:dyDescent="0.35"/>
    <row r="61396" customFormat="1" x14ac:dyDescent="0.35"/>
    <row r="61397" customFormat="1" x14ac:dyDescent="0.35"/>
    <row r="61398" customFormat="1" x14ac:dyDescent="0.35"/>
    <row r="61399" customFormat="1" x14ac:dyDescent="0.35"/>
    <row r="61400" customFormat="1" x14ac:dyDescent="0.35"/>
    <row r="61401" customFormat="1" x14ac:dyDescent="0.35"/>
    <row r="61402" customFormat="1" x14ac:dyDescent="0.35"/>
    <row r="61403" customFormat="1" x14ac:dyDescent="0.35"/>
    <row r="61404" customFormat="1" x14ac:dyDescent="0.35"/>
    <row r="61405" customFormat="1" x14ac:dyDescent="0.35"/>
    <row r="61406" customFormat="1" x14ac:dyDescent="0.35"/>
    <row r="61407" customFormat="1" x14ac:dyDescent="0.35"/>
    <row r="61408" customFormat="1" x14ac:dyDescent="0.35"/>
    <row r="61409" customFormat="1" x14ac:dyDescent="0.35"/>
    <row r="61410" customFormat="1" x14ac:dyDescent="0.35"/>
    <row r="61411" customFormat="1" x14ac:dyDescent="0.35"/>
    <row r="61412" customFormat="1" x14ac:dyDescent="0.35"/>
    <row r="61413" customFormat="1" x14ac:dyDescent="0.35"/>
    <row r="61414" customFormat="1" x14ac:dyDescent="0.35"/>
    <row r="61415" customFormat="1" x14ac:dyDescent="0.35"/>
    <row r="61416" customFormat="1" x14ac:dyDescent="0.35"/>
    <row r="61417" customFormat="1" x14ac:dyDescent="0.35"/>
    <row r="61418" customFormat="1" x14ac:dyDescent="0.35"/>
    <row r="61419" customFormat="1" x14ac:dyDescent="0.35"/>
    <row r="61420" customFormat="1" x14ac:dyDescent="0.35"/>
    <row r="61421" customFormat="1" x14ac:dyDescent="0.35"/>
    <row r="61422" customFormat="1" x14ac:dyDescent="0.35"/>
    <row r="61423" customFormat="1" x14ac:dyDescent="0.35"/>
    <row r="61424" customFormat="1" x14ac:dyDescent="0.35"/>
    <row r="61425" customFormat="1" x14ac:dyDescent="0.35"/>
    <row r="61426" customFormat="1" x14ac:dyDescent="0.35"/>
    <row r="61427" customFormat="1" x14ac:dyDescent="0.35"/>
    <row r="61428" customFormat="1" x14ac:dyDescent="0.35"/>
    <row r="61429" customFormat="1" x14ac:dyDescent="0.35"/>
    <row r="61430" customFormat="1" x14ac:dyDescent="0.35"/>
    <row r="61431" customFormat="1" x14ac:dyDescent="0.35"/>
    <row r="61432" customFormat="1" x14ac:dyDescent="0.35"/>
    <row r="61433" customFormat="1" x14ac:dyDescent="0.35"/>
    <row r="61434" customFormat="1" x14ac:dyDescent="0.35"/>
    <row r="61435" customFormat="1" x14ac:dyDescent="0.35"/>
    <row r="61436" customFormat="1" x14ac:dyDescent="0.35"/>
    <row r="61437" customFormat="1" x14ac:dyDescent="0.35"/>
    <row r="61438" customFormat="1" x14ac:dyDescent="0.35"/>
    <row r="61439" customFormat="1" x14ac:dyDescent="0.35"/>
    <row r="61440" customFormat="1" x14ac:dyDescent="0.35"/>
    <row r="61441" customFormat="1" x14ac:dyDescent="0.35"/>
    <row r="61442" customFormat="1" x14ac:dyDescent="0.35"/>
    <row r="61443" customFormat="1" x14ac:dyDescent="0.35"/>
    <row r="61444" customFormat="1" x14ac:dyDescent="0.35"/>
    <row r="61445" customFormat="1" x14ac:dyDescent="0.35"/>
    <row r="61446" customFormat="1" x14ac:dyDescent="0.35"/>
    <row r="61447" customFormat="1" x14ac:dyDescent="0.35"/>
    <row r="61448" customFormat="1" x14ac:dyDescent="0.35"/>
    <row r="61449" customFormat="1" x14ac:dyDescent="0.35"/>
    <row r="61450" customFormat="1" x14ac:dyDescent="0.35"/>
    <row r="61451" customFormat="1" x14ac:dyDescent="0.35"/>
    <row r="61452" customFormat="1" x14ac:dyDescent="0.35"/>
    <row r="61453" customFormat="1" x14ac:dyDescent="0.35"/>
    <row r="61454" customFormat="1" x14ac:dyDescent="0.35"/>
    <row r="61455" customFormat="1" x14ac:dyDescent="0.35"/>
    <row r="61456" customFormat="1" x14ac:dyDescent="0.35"/>
    <row r="61457" customFormat="1" x14ac:dyDescent="0.35"/>
    <row r="61458" customFormat="1" x14ac:dyDescent="0.35"/>
    <row r="61459" customFormat="1" x14ac:dyDescent="0.35"/>
    <row r="61460" customFormat="1" x14ac:dyDescent="0.35"/>
    <row r="61461" customFormat="1" x14ac:dyDescent="0.35"/>
    <row r="61462" customFormat="1" x14ac:dyDescent="0.35"/>
    <row r="61463" customFormat="1" x14ac:dyDescent="0.35"/>
    <row r="61464" customFormat="1" x14ac:dyDescent="0.35"/>
    <row r="61465" customFormat="1" x14ac:dyDescent="0.35"/>
    <row r="61466" customFormat="1" x14ac:dyDescent="0.35"/>
    <row r="61467" customFormat="1" x14ac:dyDescent="0.35"/>
    <row r="61468" customFormat="1" x14ac:dyDescent="0.35"/>
    <row r="61469" customFormat="1" x14ac:dyDescent="0.35"/>
    <row r="61470" customFormat="1" x14ac:dyDescent="0.35"/>
    <row r="61471" customFormat="1" x14ac:dyDescent="0.35"/>
    <row r="61472" customFormat="1" x14ac:dyDescent="0.35"/>
    <row r="61473" customFormat="1" x14ac:dyDescent="0.35"/>
    <row r="61474" customFormat="1" x14ac:dyDescent="0.35"/>
    <row r="61475" customFormat="1" x14ac:dyDescent="0.35"/>
    <row r="61476" customFormat="1" x14ac:dyDescent="0.35"/>
    <row r="61477" customFormat="1" x14ac:dyDescent="0.35"/>
    <row r="61478" customFormat="1" x14ac:dyDescent="0.35"/>
    <row r="61479" customFormat="1" x14ac:dyDescent="0.35"/>
    <row r="61480" customFormat="1" x14ac:dyDescent="0.35"/>
    <row r="61481" customFormat="1" x14ac:dyDescent="0.35"/>
    <row r="61482" customFormat="1" x14ac:dyDescent="0.35"/>
    <row r="61483" customFormat="1" x14ac:dyDescent="0.35"/>
    <row r="61484" customFormat="1" x14ac:dyDescent="0.35"/>
    <row r="61485" customFormat="1" x14ac:dyDescent="0.35"/>
    <row r="61486" customFormat="1" x14ac:dyDescent="0.35"/>
    <row r="61487" customFormat="1" x14ac:dyDescent="0.35"/>
    <row r="61488" customFormat="1" x14ac:dyDescent="0.35"/>
    <row r="61489" customFormat="1" x14ac:dyDescent="0.35"/>
    <row r="61490" customFormat="1" x14ac:dyDescent="0.35"/>
    <row r="61491" customFormat="1" x14ac:dyDescent="0.35"/>
    <row r="61492" customFormat="1" x14ac:dyDescent="0.35"/>
    <row r="61493" customFormat="1" x14ac:dyDescent="0.35"/>
    <row r="61494" customFormat="1" x14ac:dyDescent="0.35"/>
    <row r="61495" customFormat="1" x14ac:dyDescent="0.35"/>
    <row r="61496" customFormat="1" x14ac:dyDescent="0.35"/>
    <row r="61497" customFormat="1" x14ac:dyDescent="0.35"/>
    <row r="61498" customFormat="1" x14ac:dyDescent="0.35"/>
    <row r="61499" customFormat="1" x14ac:dyDescent="0.35"/>
    <row r="61500" customFormat="1" x14ac:dyDescent="0.35"/>
    <row r="61501" customFormat="1" x14ac:dyDescent="0.35"/>
    <row r="61502" customFormat="1" x14ac:dyDescent="0.35"/>
    <row r="61503" customFormat="1" x14ac:dyDescent="0.35"/>
    <row r="61504" customFormat="1" x14ac:dyDescent="0.35"/>
    <row r="61505" customFormat="1" x14ac:dyDescent="0.35"/>
    <row r="61506" customFormat="1" x14ac:dyDescent="0.35"/>
    <row r="61507" customFormat="1" x14ac:dyDescent="0.35"/>
    <row r="61508" customFormat="1" x14ac:dyDescent="0.35"/>
    <row r="61509" customFormat="1" x14ac:dyDescent="0.35"/>
    <row r="61510" customFormat="1" x14ac:dyDescent="0.35"/>
    <row r="61511" customFormat="1" x14ac:dyDescent="0.35"/>
    <row r="61512" customFormat="1" x14ac:dyDescent="0.35"/>
    <row r="61513" customFormat="1" x14ac:dyDescent="0.35"/>
    <row r="61514" customFormat="1" x14ac:dyDescent="0.35"/>
    <row r="61515" customFormat="1" x14ac:dyDescent="0.35"/>
    <row r="61516" customFormat="1" x14ac:dyDescent="0.35"/>
    <row r="61517" customFormat="1" x14ac:dyDescent="0.35"/>
    <row r="61518" customFormat="1" x14ac:dyDescent="0.35"/>
    <row r="61519" customFormat="1" x14ac:dyDescent="0.35"/>
    <row r="61520" customFormat="1" x14ac:dyDescent="0.35"/>
    <row r="61521" customFormat="1" x14ac:dyDescent="0.35"/>
    <row r="61522" customFormat="1" x14ac:dyDescent="0.35"/>
    <row r="61523" customFormat="1" x14ac:dyDescent="0.35"/>
    <row r="61524" customFormat="1" x14ac:dyDescent="0.35"/>
    <row r="61525" customFormat="1" x14ac:dyDescent="0.35"/>
    <row r="61526" customFormat="1" x14ac:dyDescent="0.35"/>
    <row r="61527" customFormat="1" x14ac:dyDescent="0.35"/>
    <row r="61528" customFormat="1" x14ac:dyDescent="0.35"/>
    <row r="61529" customFormat="1" x14ac:dyDescent="0.35"/>
    <row r="61530" customFormat="1" x14ac:dyDescent="0.35"/>
    <row r="61531" customFormat="1" x14ac:dyDescent="0.35"/>
    <row r="61532" customFormat="1" x14ac:dyDescent="0.35"/>
    <row r="61533" customFormat="1" x14ac:dyDescent="0.35"/>
    <row r="61534" customFormat="1" x14ac:dyDescent="0.35"/>
    <row r="61535" customFormat="1" x14ac:dyDescent="0.35"/>
    <row r="61536" customFormat="1" x14ac:dyDescent="0.35"/>
    <row r="61537" customFormat="1" x14ac:dyDescent="0.35"/>
    <row r="61538" customFormat="1" x14ac:dyDescent="0.35"/>
    <row r="61539" customFormat="1" x14ac:dyDescent="0.35"/>
    <row r="61540" customFormat="1" x14ac:dyDescent="0.35"/>
    <row r="61541" customFormat="1" x14ac:dyDescent="0.35"/>
    <row r="61542" customFormat="1" x14ac:dyDescent="0.35"/>
    <row r="61543" customFormat="1" x14ac:dyDescent="0.35"/>
    <row r="61544" customFormat="1" x14ac:dyDescent="0.35"/>
    <row r="61545" customFormat="1" x14ac:dyDescent="0.35"/>
    <row r="61546" customFormat="1" x14ac:dyDescent="0.35"/>
    <row r="61547" customFormat="1" x14ac:dyDescent="0.35"/>
    <row r="61548" customFormat="1" x14ac:dyDescent="0.35"/>
    <row r="61549" customFormat="1" x14ac:dyDescent="0.35"/>
    <row r="61550" customFormat="1" x14ac:dyDescent="0.35"/>
    <row r="61551" customFormat="1" x14ac:dyDescent="0.35"/>
    <row r="61552" customFormat="1" x14ac:dyDescent="0.35"/>
    <row r="61553" customFormat="1" x14ac:dyDescent="0.35"/>
    <row r="61554" customFormat="1" x14ac:dyDescent="0.35"/>
    <row r="61555" customFormat="1" x14ac:dyDescent="0.35"/>
    <row r="61556" customFormat="1" x14ac:dyDescent="0.35"/>
    <row r="61557" customFormat="1" x14ac:dyDescent="0.35"/>
    <row r="61558" customFormat="1" x14ac:dyDescent="0.35"/>
    <row r="61559" customFormat="1" x14ac:dyDescent="0.35"/>
    <row r="61560" customFormat="1" x14ac:dyDescent="0.35"/>
    <row r="61561" customFormat="1" x14ac:dyDescent="0.35"/>
    <row r="61562" customFormat="1" x14ac:dyDescent="0.35"/>
    <row r="61563" customFormat="1" x14ac:dyDescent="0.35"/>
    <row r="61564" customFormat="1" x14ac:dyDescent="0.35"/>
    <row r="61565" customFormat="1" x14ac:dyDescent="0.35"/>
    <row r="61566" customFormat="1" x14ac:dyDescent="0.35"/>
    <row r="61567" customFormat="1" x14ac:dyDescent="0.35"/>
    <row r="61568" customFormat="1" x14ac:dyDescent="0.35"/>
    <row r="61569" customFormat="1" x14ac:dyDescent="0.35"/>
    <row r="61570" customFormat="1" x14ac:dyDescent="0.35"/>
    <row r="61571" customFormat="1" x14ac:dyDescent="0.35"/>
    <row r="61572" customFormat="1" x14ac:dyDescent="0.35"/>
    <row r="61573" customFormat="1" x14ac:dyDescent="0.35"/>
    <row r="61574" customFormat="1" x14ac:dyDescent="0.35"/>
    <row r="61575" customFormat="1" x14ac:dyDescent="0.35"/>
    <row r="61576" customFormat="1" x14ac:dyDescent="0.35"/>
    <row r="61577" customFormat="1" x14ac:dyDescent="0.35"/>
    <row r="61578" customFormat="1" x14ac:dyDescent="0.35"/>
    <row r="61579" customFormat="1" x14ac:dyDescent="0.35"/>
    <row r="61580" customFormat="1" x14ac:dyDescent="0.35"/>
    <row r="61581" customFormat="1" x14ac:dyDescent="0.35"/>
    <row r="61582" customFormat="1" x14ac:dyDescent="0.35"/>
    <row r="61583" customFormat="1" x14ac:dyDescent="0.35"/>
    <row r="61584" customFormat="1" x14ac:dyDescent="0.35"/>
    <row r="61585" customFormat="1" x14ac:dyDescent="0.35"/>
    <row r="61586" customFormat="1" x14ac:dyDescent="0.35"/>
    <row r="61587" customFormat="1" x14ac:dyDescent="0.35"/>
    <row r="61588" customFormat="1" x14ac:dyDescent="0.35"/>
    <row r="61589" customFormat="1" x14ac:dyDescent="0.35"/>
    <row r="61590" customFormat="1" x14ac:dyDescent="0.35"/>
    <row r="61591" customFormat="1" x14ac:dyDescent="0.35"/>
    <row r="61592" customFormat="1" x14ac:dyDescent="0.35"/>
    <row r="61593" customFormat="1" x14ac:dyDescent="0.35"/>
    <row r="61594" customFormat="1" x14ac:dyDescent="0.35"/>
    <row r="61595" customFormat="1" x14ac:dyDescent="0.35"/>
    <row r="61596" customFormat="1" x14ac:dyDescent="0.35"/>
    <row r="61597" customFormat="1" x14ac:dyDescent="0.35"/>
    <row r="61598" customFormat="1" x14ac:dyDescent="0.35"/>
    <row r="61599" customFormat="1" x14ac:dyDescent="0.35"/>
    <row r="61600" customFormat="1" x14ac:dyDescent="0.35"/>
    <row r="61601" customFormat="1" x14ac:dyDescent="0.35"/>
    <row r="61602" customFormat="1" x14ac:dyDescent="0.35"/>
    <row r="61603" customFormat="1" x14ac:dyDescent="0.35"/>
    <row r="61604" customFormat="1" x14ac:dyDescent="0.35"/>
    <row r="61605" customFormat="1" x14ac:dyDescent="0.35"/>
    <row r="61606" customFormat="1" x14ac:dyDescent="0.35"/>
    <row r="61607" customFormat="1" x14ac:dyDescent="0.35"/>
    <row r="61608" customFormat="1" x14ac:dyDescent="0.35"/>
    <row r="61609" customFormat="1" x14ac:dyDescent="0.35"/>
    <row r="61610" customFormat="1" x14ac:dyDescent="0.35"/>
    <row r="61611" customFormat="1" x14ac:dyDescent="0.35"/>
    <row r="61612" customFormat="1" x14ac:dyDescent="0.35"/>
    <row r="61613" customFormat="1" x14ac:dyDescent="0.35"/>
    <row r="61614" customFormat="1" x14ac:dyDescent="0.35"/>
    <row r="61615" customFormat="1" x14ac:dyDescent="0.35"/>
    <row r="61616" customFormat="1" x14ac:dyDescent="0.35"/>
    <row r="61617" customFormat="1" x14ac:dyDescent="0.35"/>
    <row r="61618" customFormat="1" x14ac:dyDescent="0.35"/>
    <row r="61619" customFormat="1" x14ac:dyDescent="0.35"/>
    <row r="61620" customFormat="1" x14ac:dyDescent="0.35"/>
    <row r="61621" customFormat="1" x14ac:dyDescent="0.35"/>
    <row r="61622" customFormat="1" x14ac:dyDescent="0.35"/>
    <row r="61623" customFormat="1" x14ac:dyDescent="0.35"/>
    <row r="61624" customFormat="1" x14ac:dyDescent="0.35"/>
    <row r="61625" customFormat="1" x14ac:dyDescent="0.35"/>
    <row r="61626" customFormat="1" x14ac:dyDescent="0.35"/>
    <row r="61627" customFormat="1" x14ac:dyDescent="0.35"/>
    <row r="61628" customFormat="1" x14ac:dyDescent="0.35"/>
    <row r="61629" customFormat="1" x14ac:dyDescent="0.35"/>
    <row r="61630" customFormat="1" x14ac:dyDescent="0.35"/>
    <row r="61631" customFormat="1" x14ac:dyDescent="0.35"/>
    <row r="61632" customFormat="1" x14ac:dyDescent="0.35"/>
    <row r="61633" customFormat="1" x14ac:dyDescent="0.35"/>
    <row r="61634" customFormat="1" x14ac:dyDescent="0.35"/>
    <row r="61635" customFormat="1" x14ac:dyDescent="0.35"/>
    <row r="61636" customFormat="1" x14ac:dyDescent="0.35"/>
    <row r="61637" customFormat="1" x14ac:dyDescent="0.35"/>
    <row r="61638" customFormat="1" x14ac:dyDescent="0.35"/>
    <row r="61639" customFormat="1" x14ac:dyDescent="0.35"/>
    <row r="61640" customFormat="1" x14ac:dyDescent="0.35"/>
    <row r="61641" customFormat="1" x14ac:dyDescent="0.35"/>
    <row r="61642" customFormat="1" x14ac:dyDescent="0.35"/>
    <row r="61643" customFormat="1" x14ac:dyDescent="0.35"/>
    <row r="61644" customFormat="1" x14ac:dyDescent="0.35"/>
    <row r="61645" customFormat="1" x14ac:dyDescent="0.35"/>
    <row r="61646" customFormat="1" x14ac:dyDescent="0.35"/>
    <row r="61647" customFormat="1" x14ac:dyDescent="0.35"/>
    <row r="61648" customFormat="1" x14ac:dyDescent="0.35"/>
    <row r="61649" customFormat="1" x14ac:dyDescent="0.35"/>
    <row r="61650" customFormat="1" x14ac:dyDescent="0.35"/>
    <row r="61651" customFormat="1" x14ac:dyDescent="0.35"/>
    <row r="61652" customFormat="1" x14ac:dyDescent="0.35"/>
    <row r="61653" customFormat="1" x14ac:dyDescent="0.35"/>
    <row r="61654" customFormat="1" x14ac:dyDescent="0.35"/>
    <row r="61655" customFormat="1" x14ac:dyDescent="0.35"/>
    <row r="61656" customFormat="1" x14ac:dyDescent="0.35"/>
    <row r="61657" customFormat="1" x14ac:dyDescent="0.35"/>
    <row r="61658" customFormat="1" x14ac:dyDescent="0.35"/>
    <row r="61659" customFormat="1" x14ac:dyDescent="0.35"/>
    <row r="61660" customFormat="1" x14ac:dyDescent="0.35"/>
    <row r="61661" customFormat="1" x14ac:dyDescent="0.35"/>
    <row r="61662" customFormat="1" x14ac:dyDescent="0.35"/>
    <row r="61663" customFormat="1" x14ac:dyDescent="0.35"/>
    <row r="61664" customFormat="1" x14ac:dyDescent="0.35"/>
    <row r="61665" customFormat="1" x14ac:dyDescent="0.35"/>
    <row r="61666" customFormat="1" x14ac:dyDescent="0.35"/>
    <row r="61667" customFormat="1" x14ac:dyDescent="0.35"/>
    <row r="61668" customFormat="1" x14ac:dyDescent="0.35"/>
    <row r="61669" customFormat="1" x14ac:dyDescent="0.35"/>
    <row r="61670" customFormat="1" x14ac:dyDescent="0.35"/>
    <row r="61671" customFormat="1" x14ac:dyDescent="0.35"/>
    <row r="61672" customFormat="1" x14ac:dyDescent="0.35"/>
    <row r="61673" customFormat="1" x14ac:dyDescent="0.35"/>
    <row r="61674" customFormat="1" x14ac:dyDescent="0.35"/>
    <row r="61675" customFormat="1" x14ac:dyDescent="0.35"/>
    <row r="61676" customFormat="1" x14ac:dyDescent="0.35"/>
    <row r="61677" customFormat="1" x14ac:dyDescent="0.35"/>
    <row r="61678" customFormat="1" x14ac:dyDescent="0.35"/>
    <row r="61679" customFormat="1" x14ac:dyDescent="0.35"/>
    <row r="61680" customFormat="1" x14ac:dyDescent="0.35"/>
    <row r="61681" customFormat="1" x14ac:dyDescent="0.35"/>
    <row r="61682" customFormat="1" x14ac:dyDescent="0.35"/>
    <row r="61683" customFormat="1" x14ac:dyDescent="0.35"/>
    <row r="61684" customFormat="1" x14ac:dyDescent="0.35"/>
    <row r="61685" customFormat="1" x14ac:dyDescent="0.35"/>
    <row r="61686" customFormat="1" x14ac:dyDescent="0.35"/>
    <row r="61687" customFormat="1" x14ac:dyDescent="0.35"/>
    <row r="61688" customFormat="1" x14ac:dyDescent="0.35"/>
    <row r="61689" customFormat="1" x14ac:dyDescent="0.35"/>
    <row r="61690" customFormat="1" x14ac:dyDescent="0.35"/>
    <row r="61691" customFormat="1" x14ac:dyDescent="0.35"/>
    <row r="61692" customFormat="1" x14ac:dyDescent="0.35"/>
    <row r="61693" customFormat="1" x14ac:dyDescent="0.35"/>
    <row r="61694" customFormat="1" x14ac:dyDescent="0.35"/>
    <row r="61695" customFormat="1" x14ac:dyDescent="0.35"/>
    <row r="61696" customFormat="1" x14ac:dyDescent="0.35"/>
    <row r="61697" customFormat="1" x14ac:dyDescent="0.35"/>
    <row r="61698" customFormat="1" x14ac:dyDescent="0.35"/>
    <row r="61699" customFormat="1" x14ac:dyDescent="0.35"/>
    <row r="61700" customFormat="1" x14ac:dyDescent="0.35"/>
    <row r="61701" customFormat="1" x14ac:dyDescent="0.35"/>
    <row r="61702" customFormat="1" x14ac:dyDescent="0.35"/>
    <row r="61703" customFormat="1" x14ac:dyDescent="0.35"/>
    <row r="61704" customFormat="1" x14ac:dyDescent="0.35"/>
    <row r="61705" customFormat="1" x14ac:dyDescent="0.35"/>
    <row r="61706" customFormat="1" x14ac:dyDescent="0.35"/>
    <row r="61707" customFormat="1" x14ac:dyDescent="0.35"/>
    <row r="61708" customFormat="1" x14ac:dyDescent="0.35"/>
    <row r="61709" customFormat="1" x14ac:dyDescent="0.35"/>
    <row r="61710" customFormat="1" x14ac:dyDescent="0.35"/>
    <row r="61711" customFormat="1" x14ac:dyDescent="0.35"/>
    <row r="61712" customFormat="1" x14ac:dyDescent="0.35"/>
    <row r="61713" customFormat="1" x14ac:dyDescent="0.35"/>
    <row r="61714" customFormat="1" x14ac:dyDescent="0.35"/>
    <row r="61715" customFormat="1" x14ac:dyDescent="0.35"/>
    <row r="61716" customFormat="1" x14ac:dyDescent="0.35"/>
    <row r="61717" customFormat="1" x14ac:dyDescent="0.35"/>
    <row r="61718" customFormat="1" x14ac:dyDescent="0.35"/>
    <row r="61719" customFormat="1" x14ac:dyDescent="0.35"/>
    <row r="61720" customFormat="1" x14ac:dyDescent="0.35"/>
    <row r="61721" customFormat="1" x14ac:dyDescent="0.35"/>
    <row r="61722" customFormat="1" x14ac:dyDescent="0.35"/>
    <row r="61723" customFormat="1" x14ac:dyDescent="0.35"/>
    <row r="61724" customFormat="1" x14ac:dyDescent="0.35"/>
    <row r="61725" customFormat="1" x14ac:dyDescent="0.35"/>
    <row r="61726" customFormat="1" x14ac:dyDescent="0.35"/>
    <row r="61727" customFormat="1" x14ac:dyDescent="0.35"/>
    <row r="61728" customFormat="1" x14ac:dyDescent="0.35"/>
    <row r="61729" customFormat="1" x14ac:dyDescent="0.35"/>
    <row r="61730" customFormat="1" x14ac:dyDescent="0.35"/>
    <row r="61731" customFormat="1" x14ac:dyDescent="0.35"/>
    <row r="61732" customFormat="1" x14ac:dyDescent="0.35"/>
    <row r="61733" customFormat="1" x14ac:dyDescent="0.35"/>
    <row r="61734" customFormat="1" x14ac:dyDescent="0.35"/>
    <row r="61735" customFormat="1" x14ac:dyDescent="0.35"/>
    <row r="61736" customFormat="1" x14ac:dyDescent="0.35"/>
    <row r="61737" customFormat="1" x14ac:dyDescent="0.35"/>
    <row r="61738" customFormat="1" x14ac:dyDescent="0.35"/>
    <row r="61739" customFormat="1" x14ac:dyDescent="0.35"/>
    <row r="61740" customFormat="1" x14ac:dyDescent="0.35"/>
    <row r="61741" customFormat="1" x14ac:dyDescent="0.35"/>
    <row r="61742" customFormat="1" x14ac:dyDescent="0.35"/>
    <row r="61743" customFormat="1" x14ac:dyDescent="0.35"/>
    <row r="61744" customFormat="1" x14ac:dyDescent="0.35"/>
    <row r="61745" customFormat="1" x14ac:dyDescent="0.35"/>
    <row r="61746" customFormat="1" x14ac:dyDescent="0.35"/>
    <row r="61747" customFormat="1" x14ac:dyDescent="0.35"/>
    <row r="61748" customFormat="1" x14ac:dyDescent="0.35"/>
    <row r="61749" customFormat="1" x14ac:dyDescent="0.35"/>
    <row r="61750" customFormat="1" x14ac:dyDescent="0.35"/>
    <row r="61751" customFormat="1" x14ac:dyDescent="0.35"/>
    <row r="61752" customFormat="1" x14ac:dyDescent="0.35"/>
    <row r="61753" customFormat="1" x14ac:dyDescent="0.35"/>
    <row r="61754" customFormat="1" x14ac:dyDescent="0.35"/>
    <row r="61755" customFormat="1" x14ac:dyDescent="0.35"/>
    <row r="61756" customFormat="1" x14ac:dyDescent="0.35"/>
    <row r="61757" customFormat="1" x14ac:dyDescent="0.35"/>
    <row r="61758" customFormat="1" x14ac:dyDescent="0.35"/>
    <row r="61759" customFormat="1" x14ac:dyDescent="0.35"/>
    <row r="61760" customFormat="1" x14ac:dyDescent="0.35"/>
    <row r="61761" customFormat="1" x14ac:dyDescent="0.35"/>
    <row r="61762" customFormat="1" x14ac:dyDescent="0.35"/>
    <row r="61763" customFormat="1" x14ac:dyDescent="0.35"/>
    <row r="61764" customFormat="1" x14ac:dyDescent="0.35"/>
    <row r="61765" customFormat="1" x14ac:dyDescent="0.35"/>
    <row r="61766" customFormat="1" x14ac:dyDescent="0.35"/>
    <row r="61767" customFormat="1" x14ac:dyDescent="0.35"/>
    <row r="61768" customFormat="1" x14ac:dyDescent="0.35"/>
    <row r="61769" customFormat="1" x14ac:dyDescent="0.35"/>
    <row r="61770" customFormat="1" x14ac:dyDescent="0.35"/>
    <row r="61771" customFormat="1" x14ac:dyDescent="0.35"/>
    <row r="61772" customFormat="1" x14ac:dyDescent="0.35"/>
    <row r="61773" customFormat="1" x14ac:dyDescent="0.35"/>
    <row r="61774" customFormat="1" x14ac:dyDescent="0.35"/>
    <row r="61775" customFormat="1" x14ac:dyDescent="0.35"/>
    <row r="61776" customFormat="1" x14ac:dyDescent="0.35"/>
    <row r="61777" customFormat="1" x14ac:dyDescent="0.35"/>
    <row r="61778" customFormat="1" x14ac:dyDescent="0.35"/>
    <row r="61779" customFormat="1" x14ac:dyDescent="0.35"/>
    <row r="61780" customFormat="1" x14ac:dyDescent="0.35"/>
    <row r="61781" customFormat="1" x14ac:dyDescent="0.35"/>
    <row r="61782" customFormat="1" x14ac:dyDescent="0.35"/>
    <row r="61783" customFormat="1" x14ac:dyDescent="0.35"/>
    <row r="61784" customFormat="1" x14ac:dyDescent="0.35"/>
    <row r="61785" customFormat="1" x14ac:dyDescent="0.35"/>
    <row r="61786" customFormat="1" x14ac:dyDescent="0.35"/>
    <row r="61787" customFormat="1" x14ac:dyDescent="0.35"/>
    <row r="61788" customFormat="1" x14ac:dyDescent="0.35"/>
    <row r="61789" customFormat="1" x14ac:dyDescent="0.35"/>
    <row r="61790" customFormat="1" x14ac:dyDescent="0.35"/>
    <row r="61791" customFormat="1" x14ac:dyDescent="0.35"/>
    <row r="61792" customFormat="1" x14ac:dyDescent="0.35"/>
    <row r="61793" customFormat="1" x14ac:dyDescent="0.35"/>
    <row r="61794" customFormat="1" x14ac:dyDescent="0.35"/>
    <row r="61795" customFormat="1" x14ac:dyDescent="0.35"/>
    <row r="61796" customFormat="1" x14ac:dyDescent="0.35"/>
    <row r="61797" customFormat="1" x14ac:dyDescent="0.35"/>
    <row r="61798" customFormat="1" x14ac:dyDescent="0.35"/>
    <row r="61799" customFormat="1" x14ac:dyDescent="0.35"/>
    <row r="61800" customFormat="1" x14ac:dyDescent="0.35"/>
    <row r="61801" customFormat="1" x14ac:dyDescent="0.35"/>
    <row r="61802" customFormat="1" x14ac:dyDescent="0.35"/>
    <row r="61803" customFormat="1" x14ac:dyDescent="0.35"/>
    <row r="61804" customFormat="1" x14ac:dyDescent="0.35"/>
    <row r="61805" customFormat="1" x14ac:dyDescent="0.35"/>
    <row r="61806" customFormat="1" x14ac:dyDescent="0.35"/>
    <row r="61807" customFormat="1" x14ac:dyDescent="0.35"/>
    <row r="61808" customFormat="1" x14ac:dyDescent="0.35"/>
    <row r="61809" customFormat="1" x14ac:dyDescent="0.35"/>
    <row r="61810" customFormat="1" x14ac:dyDescent="0.35"/>
    <row r="61811" customFormat="1" x14ac:dyDescent="0.35"/>
    <row r="61812" customFormat="1" x14ac:dyDescent="0.35"/>
    <row r="61813" customFormat="1" x14ac:dyDescent="0.35"/>
    <row r="61814" customFormat="1" x14ac:dyDescent="0.35"/>
    <row r="61815" customFormat="1" x14ac:dyDescent="0.35"/>
    <row r="61816" customFormat="1" x14ac:dyDescent="0.35"/>
    <row r="61817" customFormat="1" x14ac:dyDescent="0.35"/>
    <row r="61818" customFormat="1" x14ac:dyDescent="0.35"/>
    <row r="61819" customFormat="1" x14ac:dyDescent="0.35"/>
    <row r="61820" customFormat="1" x14ac:dyDescent="0.35"/>
    <row r="61821" customFormat="1" x14ac:dyDescent="0.35"/>
    <row r="61822" customFormat="1" x14ac:dyDescent="0.35"/>
    <row r="61823" customFormat="1" x14ac:dyDescent="0.35"/>
    <row r="61824" customFormat="1" x14ac:dyDescent="0.35"/>
    <row r="61825" customFormat="1" x14ac:dyDescent="0.35"/>
    <row r="61826" customFormat="1" x14ac:dyDescent="0.35"/>
    <row r="61827" customFormat="1" x14ac:dyDescent="0.35"/>
    <row r="61828" customFormat="1" x14ac:dyDescent="0.35"/>
    <row r="61829" customFormat="1" x14ac:dyDescent="0.35"/>
    <row r="61830" customFormat="1" x14ac:dyDescent="0.35"/>
    <row r="61831" customFormat="1" x14ac:dyDescent="0.35"/>
    <row r="61832" customFormat="1" x14ac:dyDescent="0.35"/>
    <row r="61833" customFormat="1" x14ac:dyDescent="0.35"/>
    <row r="61834" customFormat="1" x14ac:dyDescent="0.35"/>
    <row r="61835" customFormat="1" x14ac:dyDescent="0.35"/>
    <row r="61836" customFormat="1" x14ac:dyDescent="0.35"/>
    <row r="61837" customFormat="1" x14ac:dyDescent="0.35"/>
    <row r="61838" customFormat="1" x14ac:dyDescent="0.35"/>
    <row r="61839" customFormat="1" x14ac:dyDescent="0.35"/>
    <row r="61840" customFormat="1" x14ac:dyDescent="0.35"/>
    <row r="61841" customFormat="1" x14ac:dyDescent="0.35"/>
    <row r="61842" customFormat="1" x14ac:dyDescent="0.35"/>
    <row r="61843" customFormat="1" x14ac:dyDescent="0.35"/>
    <row r="61844" customFormat="1" x14ac:dyDescent="0.35"/>
    <row r="61845" customFormat="1" x14ac:dyDescent="0.35"/>
    <row r="61846" customFormat="1" x14ac:dyDescent="0.35"/>
    <row r="61847" customFormat="1" x14ac:dyDescent="0.35"/>
    <row r="61848" customFormat="1" x14ac:dyDescent="0.35"/>
    <row r="61849" customFormat="1" x14ac:dyDescent="0.35"/>
    <row r="61850" customFormat="1" x14ac:dyDescent="0.35"/>
    <row r="61851" customFormat="1" x14ac:dyDescent="0.35"/>
    <row r="61852" customFormat="1" x14ac:dyDescent="0.35"/>
    <row r="61853" customFormat="1" x14ac:dyDescent="0.35"/>
    <row r="61854" customFormat="1" x14ac:dyDescent="0.35"/>
    <row r="61855" customFormat="1" x14ac:dyDescent="0.35"/>
    <row r="61856" customFormat="1" x14ac:dyDescent="0.35"/>
    <row r="61857" customFormat="1" x14ac:dyDescent="0.35"/>
    <row r="61858" customFormat="1" x14ac:dyDescent="0.35"/>
    <row r="61859" customFormat="1" x14ac:dyDescent="0.35"/>
    <row r="61860" customFormat="1" x14ac:dyDescent="0.35"/>
    <row r="61861" customFormat="1" x14ac:dyDescent="0.35"/>
    <row r="61862" customFormat="1" x14ac:dyDescent="0.35"/>
    <row r="61863" customFormat="1" x14ac:dyDescent="0.35"/>
    <row r="61864" customFormat="1" x14ac:dyDescent="0.35"/>
    <row r="61865" customFormat="1" x14ac:dyDescent="0.35"/>
    <row r="61866" customFormat="1" x14ac:dyDescent="0.35"/>
    <row r="61867" customFormat="1" x14ac:dyDescent="0.35"/>
    <row r="61868" customFormat="1" x14ac:dyDescent="0.35"/>
    <row r="61869" customFormat="1" x14ac:dyDescent="0.35"/>
    <row r="61870" customFormat="1" x14ac:dyDescent="0.35"/>
    <row r="61871" customFormat="1" x14ac:dyDescent="0.35"/>
    <row r="61872" customFormat="1" x14ac:dyDescent="0.35"/>
    <row r="61873" customFormat="1" x14ac:dyDescent="0.35"/>
    <row r="61874" customFormat="1" x14ac:dyDescent="0.35"/>
    <row r="61875" customFormat="1" x14ac:dyDescent="0.35"/>
    <row r="61876" customFormat="1" x14ac:dyDescent="0.35"/>
    <row r="61877" customFormat="1" x14ac:dyDescent="0.35"/>
    <row r="61878" customFormat="1" x14ac:dyDescent="0.35"/>
    <row r="61879" customFormat="1" x14ac:dyDescent="0.35"/>
    <row r="61880" customFormat="1" x14ac:dyDescent="0.35"/>
    <row r="61881" customFormat="1" x14ac:dyDescent="0.35"/>
    <row r="61882" customFormat="1" x14ac:dyDescent="0.35"/>
    <row r="61883" customFormat="1" x14ac:dyDescent="0.35"/>
    <row r="61884" customFormat="1" x14ac:dyDescent="0.35"/>
    <row r="61885" customFormat="1" x14ac:dyDescent="0.35"/>
    <row r="61886" customFormat="1" x14ac:dyDescent="0.35"/>
    <row r="61887" customFormat="1" x14ac:dyDescent="0.35"/>
    <row r="61888" customFormat="1" x14ac:dyDescent="0.35"/>
    <row r="61889" customFormat="1" x14ac:dyDescent="0.35"/>
    <row r="61890" customFormat="1" x14ac:dyDescent="0.35"/>
    <row r="61891" customFormat="1" x14ac:dyDescent="0.35"/>
    <row r="61892" customFormat="1" x14ac:dyDescent="0.35"/>
    <row r="61893" customFormat="1" x14ac:dyDescent="0.35"/>
    <row r="61894" customFormat="1" x14ac:dyDescent="0.35"/>
    <row r="61895" customFormat="1" x14ac:dyDescent="0.35"/>
    <row r="61896" customFormat="1" x14ac:dyDescent="0.35"/>
    <row r="61897" customFormat="1" x14ac:dyDescent="0.35"/>
    <row r="61898" customFormat="1" x14ac:dyDescent="0.35"/>
    <row r="61899" customFormat="1" x14ac:dyDescent="0.35"/>
    <row r="61900" customFormat="1" x14ac:dyDescent="0.35"/>
    <row r="61901" customFormat="1" x14ac:dyDescent="0.35"/>
    <row r="61902" customFormat="1" x14ac:dyDescent="0.35"/>
    <row r="61903" customFormat="1" x14ac:dyDescent="0.35"/>
    <row r="61904" customFormat="1" x14ac:dyDescent="0.35"/>
    <row r="61905" customFormat="1" x14ac:dyDescent="0.35"/>
    <row r="61906" customFormat="1" x14ac:dyDescent="0.35"/>
    <row r="61907" customFormat="1" x14ac:dyDescent="0.35"/>
    <row r="61908" customFormat="1" x14ac:dyDescent="0.35"/>
    <row r="61909" customFormat="1" x14ac:dyDescent="0.35"/>
    <row r="61910" customFormat="1" x14ac:dyDescent="0.35"/>
    <row r="61911" customFormat="1" x14ac:dyDescent="0.35"/>
    <row r="61912" customFormat="1" x14ac:dyDescent="0.35"/>
    <row r="61913" customFormat="1" x14ac:dyDescent="0.35"/>
    <row r="61914" customFormat="1" x14ac:dyDescent="0.35"/>
    <row r="61915" customFormat="1" x14ac:dyDescent="0.35"/>
    <row r="61916" customFormat="1" x14ac:dyDescent="0.35"/>
    <row r="61917" customFormat="1" x14ac:dyDescent="0.35"/>
    <row r="61918" customFormat="1" x14ac:dyDescent="0.35"/>
    <row r="61919" customFormat="1" x14ac:dyDescent="0.35"/>
    <row r="61920" customFormat="1" x14ac:dyDescent="0.35"/>
    <row r="61921" customFormat="1" x14ac:dyDescent="0.35"/>
    <row r="61922" customFormat="1" x14ac:dyDescent="0.35"/>
    <row r="61923" customFormat="1" x14ac:dyDescent="0.35"/>
    <row r="61924" customFormat="1" x14ac:dyDescent="0.35"/>
    <row r="61925" customFormat="1" x14ac:dyDescent="0.35"/>
    <row r="61926" customFormat="1" x14ac:dyDescent="0.35"/>
    <row r="61927" customFormat="1" x14ac:dyDescent="0.35"/>
    <row r="61928" customFormat="1" x14ac:dyDescent="0.35"/>
    <row r="61929" customFormat="1" x14ac:dyDescent="0.35"/>
    <row r="61930" customFormat="1" x14ac:dyDescent="0.35"/>
    <row r="61931" customFormat="1" x14ac:dyDescent="0.35"/>
    <row r="61932" customFormat="1" x14ac:dyDescent="0.35"/>
    <row r="61933" customFormat="1" x14ac:dyDescent="0.35"/>
    <row r="61934" customFormat="1" x14ac:dyDescent="0.35"/>
    <row r="61935" customFormat="1" x14ac:dyDescent="0.35"/>
    <row r="61936" customFormat="1" x14ac:dyDescent="0.35"/>
    <row r="61937" customFormat="1" x14ac:dyDescent="0.35"/>
    <row r="61938" customFormat="1" x14ac:dyDescent="0.35"/>
    <row r="61939" customFormat="1" x14ac:dyDescent="0.35"/>
    <row r="61940" customFormat="1" x14ac:dyDescent="0.35"/>
    <row r="61941" customFormat="1" x14ac:dyDescent="0.35"/>
    <row r="61942" customFormat="1" x14ac:dyDescent="0.35"/>
    <row r="61943" customFormat="1" x14ac:dyDescent="0.35"/>
    <row r="61944" customFormat="1" x14ac:dyDescent="0.35"/>
    <row r="61945" customFormat="1" x14ac:dyDescent="0.35"/>
    <row r="61946" customFormat="1" x14ac:dyDescent="0.35"/>
    <row r="61947" customFormat="1" x14ac:dyDescent="0.35"/>
    <row r="61948" customFormat="1" x14ac:dyDescent="0.35"/>
    <row r="61949" customFormat="1" x14ac:dyDescent="0.35"/>
    <row r="61950" customFormat="1" x14ac:dyDescent="0.35"/>
    <row r="61951" customFormat="1" x14ac:dyDescent="0.35"/>
    <row r="61952" customFormat="1" x14ac:dyDescent="0.35"/>
    <row r="61953" customFormat="1" x14ac:dyDescent="0.35"/>
    <row r="61954" customFormat="1" x14ac:dyDescent="0.35"/>
    <row r="61955" customFormat="1" x14ac:dyDescent="0.35"/>
    <row r="61956" customFormat="1" x14ac:dyDescent="0.35"/>
    <row r="61957" customFormat="1" x14ac:dyDescent="0.35"/>
    <row r="61958" customFormat="1" x14ac:dyDescent="0.35"/>
    <row r="61959" customFormat="1" x14ac:dyDescent="0.35"/>
    <row r="61960" customFormat="1" x14ac:dyDescent="0.35"/>
    <row r="61961" customFormat="1" x14ac:dyDescent="0.35"/>
    <row r="61962" customFormat="1" x14ac:dyDescent="0.35"/>
    <row r="61963" customFormat="1" x14ac:dyDescent="0.35"/>
    <row r="61964" customFormat="1" x14ac:dyDescent="0.35"/>
    <row r="61965" customFormat="1" x14ac:dyDescent="0.35"/>
    <row r="61966" customFormat="1" x14ac:dyDescent="0.35"/>
    <row r="61967" customFormat="1" x14ac:dyDescent="0.35"/>
    <row r="61968" customFormat="1" x14ac:dyDescent="0.35"/>
    <row r="61969" customFormat="1" x14ac:dyDescent="0.35"/>
    <row r="61970" customFormat="1" x14ac:dyDescent="0.35"/>
    <row r="61971" customFormat="1" x14ac:dyDescent="0.35"/>
    <row r="61972" customFormat="1" x14ac:dyDescent="0.35"/>
    <row r="61973" customFormat="1" x14ac:dyDescent="0.35"/>
    <row r="61974" customFormat="1" x14ac:dyDescent="0.35"/>
    <row r="61975" customFormat="1" x14ac:dyDescent="0.35"/>
    <row r="61976" customFormat="1" x14ac:dyDescent="0.35"/>
    <row r="61977" customFormat="1" x14ac:dyDescent="0.35"/>
    <row r="61978" customFormat="1" x14ac:dyDescent="0.35"/>
    <row r="61979" customFormat="1" x14ac:dyDescent="0.35"/>
    <row r="61980" customFormat="1" x14ac:dyDescent="0.35"/>
    <row r="61981" customFormat="1" x14ac:dyDescent="0.35"/>
    <row r="61982" customFormat="1" x14ac:dyDescent="0.35"/>
    <row r="61983" customFormat="1" x14ac:dyDescent="0.35"/>
    <row r="61984" customFormat="1" x14ac:dyDescent="0.35"/>
    <row r="61985" customFormat="1" x14ac:dyDescent="0.35"/>
    <row r="61986" customFormat="1" x14ac:dyDescent="0.35"/>
    <row r="61987" customFormat="1" x14ac:dyDescent="0.35"/>
    <row r="61988" customFormat="1" x14ac:dyDescent="0.35"/>
    <row r="61989" customFormat="1" x14ac:dyDescent="0.35"/>
    <row r="61990" customFormat="1" x14ac:dyDescent="0.35"/>
    <row r="61991" customFormat="1" x14ac:dyDescent="0.35"/>
    <row r="61992" customFormat="1" x14ac:dyDescent="0.35"/>
    <row r="61993" customFormat="1" x14ac:dyDescent="0.35"/>
    <row r="61994" customFormat="1" x14ac:dyDescent="0.35"/>
    <row r="61995" customFormat="1" x14ac:dyDescent="0.35"/>
    <row r="61996" customFormat="1" x14ac:dyDescent="0.35"/>
    <row r="61997" customFormat="1" x14ac:dyDescent="0.35"/>
    <row r="61998" customFormat="1" x14ac:dyDescent="0.35"/>
    <row r="61999" customFormat="1" x14ac:dyDescent="0.35"/>
    <row r="62000" customFormat="1" x14ac:dyDescent="0.35"/>
    <row r="62001" customFormat="1" x14ac:dyDescent="0.35"/>
    <row r="62002" customFormat="1" x14ac:dyDescent="0.35"/>
    <row r="62003" customFormat="1" x14ac:dyDescent="0.35"/>
    <row r="62004" customFormat="1" x14ac:dyDescent="0.35"/>
    <row r="62005" customFormat="1" x14ac:dyDescent="0.35"/>
    <row r="62006" customFormat="1" x14ac:dyDescent="0.35"/>
    <row r="62007" customFormat="1" x14ac:dyDescent="0.35"/>
    <row r="62008" customFormat="1" x14ac:dyDescent="0.35"/>
    <row r="62009" customFormat="1" x14ac:dyDescent="0.35"/>
    <row r="62010" customFormat="1" x14ac:dyDescent="0.35"/>
    <row r="62011" customFormat="1" x14ac:dyDescent="0.35"/>
    <row r="62012" customFormat="1" x14ac:dyDescent="0.35"/>
    <row r="62013" customFormat="1" x14ac:dyDescent="0.35"/>
    <row r="62014" customFormat="1" x14ac:dyDescent="0.35"/>
    <row r="62015" customFormat="1" x14ac:dyDescent="0.35"/>
    <row r="62016" customFormat="1" x14ac:dyDescent="0.35"/>
    <row r="62017" customFormat="1" x14ac:dyDescent="0.35"/>
    <row r="62018" customFormat="1" x14ac:dyDescent="0.35"/>
    <row r="62019" customFormat="1" x14ac:dyDescent="0.35"/>
    <row r="62020" customFormat="1" x14ac:dyDescent="0.35"/>
    <row r="62021" customFormat="1" x14ac:dyDescent="0.35"/>
    <row r="62022" customFormat="1" x14ac:dyDescent="0.35"/>
    <row r="62023" customFormat="1" x14ac:dyDescent="0.35"/>
    <row r="62024" customFormat="1" x14ac:dyDescent="0.35"/>
    <row r="62025" customFormat="1" x14ac:dyDescent="0.35"/>
    <row r="62026" customFormat="1" x14ac:dyDescent="0.35"/>
    <row r="62027" customFormat="1" x14ac:dyDescent="0.35"/>
    <row r="62028" customFormat="1" x14ac:dyDescent="0.35"/>
    <row r="62029" customFormat="1" x14ac:dyDescent="0.35"/>
    <row r="62030" customFormat="1" x14ac:dyDescent="0.35"/>
    <row r="62031" customFormat="1" x14ac:dyDescent="0.35"/>
    <row r="62032" customFormat="1" x14ac:dyDescent="0.35"/>
    <row r="62033" customFormat="1" x14ac:dyDescent="0.35"/>
    <row r="62034" customFormat="1" x14ac:dyDescent="0.35"/>
    <row r="62035" customFormat="1" x14ac:dyDescent="0.35"/>
    <row r="62036" customFormat="1" x14ac:dyDescent="0.35"/>
    <row r="62037" customFormat="1" x14ac:dyDescent="0.35"/>
    <row r="62038" customFormat="1" x14ac:dyDescent="0.35"/>
    <row r="62039" customFormat="1" x14ac:dyDescent="0.35"/>
    <row r="62040" customFormat="1" x14ac:dyDescent="0.35"/>
    <row r="62041" customFormat="1" x14ac:dyDescent="0.35"/>
    <row r="62042" customFormat="1" x14ac:dyDescent="0.35"/>
    <row r="62043" customFormat="1" x14ac:dyDescent="0.35"/>
    <row r="62044" customFormat="1" x14ac:dyDescent="0.35"/>
    <row r="62045" customFormat="1" x14ac:dyDescent="0.35"/>
    <row r="62046" customFormat="1" x14ac:dyDescent="0.35"/>
    <row r="62047" customFormat="1" x14ac:dyDescent="0.35"/>
    <row r="62048" customFormat="1" x14ac:dyDescent="0.35"/>
    <row r="62049" customFormat="1" x14ac:dyDescent="0.35"/>
    <row r="62050" customFormat="1" x14ac:dyDescent="0.35"/>
    <row r="62051" customFormat="1" x14ac:dyDescent="0.35"/>
    <row r="62052" customFormat="1" x14ac:dyDescent="0.35"/>
    <row r="62053" customFormat="1" x14ac:dyDescent="0.35"/>
    <row r="62054" customFormat="1" x14ac:dyDescent="0.35"/>
    <row r="62055" customFormat="1" x14ac:dyDescent="0.35"/>
    <row r="62056" customFormat="1" x14ac:dyDescent="0.35"/>
    <row r="62057" customFormat="1" x14ac:dyDescent="0.35"/>
    <row r="62058" customFormat="1" x14ac:dyDescent="0.35"/>
    <row r="62059" customFormat="1" x14ac:dyDescent="0.35"/>
    <row r="62060" customFormat="1" x14ac:dyDescent="0.35"/>
    <row r="62061" customFormat="1" x14ac:dyDescent="0.35"/>
    <row r="62062" customFormat="1" x14ac:dyDescent="0.35"/>
    <row r="62063" customFormat="1" x14ac:dyDescent="0.35"/>
    <row r="62064" customFormat="1" x14ac:dyDescent="0.35"/>
    <row r="62065" customFormat="1" x14ac:dyDescent="0.35"/>
    <row r="62066" customFormat="1" x14ac:dyDescent="0.35"/>
    <row r="62067" customFormat="1" x14ac:dyDescent="0.35"/>
    <row r="62068" customFormat="1" x14ac:dyDescent="0.35"/>
    <row r="62069" customFormat="1" x14ac:dyDescent="0.35"/>
    <row r="62070" customFormat="1" x14ac:dyDescent="0.35"/>
    <row r="62071" customFormat="1" x14ac:dyDescent="0.35"/>
    <row r="62072" customFormat="1" x14ac:dyDescent="0.35"/>
    <row r="62073" customFormat="1" x14ac:dyDescent="0.35"/>
    <row r="62074" customFormat="1" x14ac:dyDescent="0.35"/>
    <row r="62075" customFormat="1" x14ac:dyDescent="0.35"/>
    <row r="62076" customFormat="1" x14ac:dyDescent="0.35"/>
    <row r="62077" customFormat="1" x14ac:dyDescent="0.35"/>
    <row r="62078" customFormat="1" x14ac:dyDescent="0.35"/>
    <row r="62079" customFormat="1" x14ac:dyDescent="0.35"/>
    <row r="62080" customFormat="1" x14ac:dyDescent="0.35"/>
    <row r="62081" customFormat="1" x14ac:dyDescent="0.35"/>
    <row r="62082" customFormat="1" x14ac:dyDescent="0.35"/>
    <row r="62083" customFormat="1" x14ac:dyDescent="0.35"/>
    <row r="62084" customFormat="1" x14ac:dyDescent="0.35"/>
    <row r="62085" customFormat="1" x14ac:dyDescent="0.35"/>
    <row r="62086" customFormat="1" x14ac:dyDescent="0.35"/>
    <row r="62087" customFormat="1" x14ac:dyDescent="0.35"/>
    <row r="62088" customFormat="1" x14ac:dyDescent="0.35"/>
    <row r="62089" customFormat="1" x14ac:dyDescent="0.35"/>
    <row r="62090" customFormat="1" x14ac:dyDescent="0.35"/>
    <row r="62091" customFormat="1" x14ac:dyDescent="0.35"/>
    <row r="62092" customFormat="1" x14ac:dyDescent="0.35"/>
    <row r="62093" customFormat="1" x14ac:dyDescent="0.35"/>
    <row r="62094" customFormat="1" x14ac:dyDescent="0.35"/>
    <row r="62095" customFormat="1" x14ac:dyDescent="0.35"/>
    <row r="62096" customFormat="1" x14ac:dyDescent="0.35"/>
    <row r="62097" customFormat="1" x14ac:dyDescent="0.35"/>
    <row r="62098" customFormat="1" x14ac:dyDescent="0.35"/>
    <row r="62099" customFormat="1" x14ac:dyDescent="0.35"/>
    <row r="62100" customFormat="1" x14ac:dyDescent="0.35"/>
    <row r="62101" customFormat="1" x14ac:dyDescent="0.35"/>
    <row r="62102" customFormat="1" x14ac:dyDescent="0.35"/>
    <row r="62103" customFormat="1" x14ac:dyDescent="0.35"/>
    <row r="62104" customFormat="1" x14ac:dyDescent="0.35"/>
    <row r="62105" customFormat="1" x14ac:dyDescent="0.35"/>
    <row r="62106" customFormat="1" x14ac:dyDescent="0.35"/>
    <row r="62107" customFormat="1" x14ac:dyDescent="0.35"/>
    <row r="62108" customFormat="1" x14ac:dyDescent="0.35"/>
    <row r="62109" customFormat="1" x14ac:dyDescent="0.35"/>
    <row r="62110" customFormat="1" x14ac:dyDescent="0.35"/>
    <row r="62111" customFormat="1" x14ac:dyDescent="0.35"/>
    <row r="62112" customFormat="1" x14ac:dyDescent="0.35"/>
    <row r="62113" customFormat="1" x14ac:dyDescent="0.35"/>
    <row r="62114" customFormat="1" x14ac:dyDescent="0.35"/>
    <row r="62115" customFormat="1" x14ac:dyDescent="0.35"/>
    <row r="62116" customFormat="1" x14ac:dyDescent="0.35"/>
    <row r="62117" customFormat="1" x14ac:dyDescent="0.35"/>
    <row r="62118" customFormat="1" x14ac:dyDescent="0.35"/>
    <row r="62119" customFormat="1" x14ac:dyDescent="0.35"/>
    <row r="62120" customFormat="1" x14ac:dyDescent="0.35"/>
    <row r="62121" customFormat="1" x14ac:dyDescent="0.35"/>
    <row r="62122" customFormat="1" x14ac:dyDescent="0.35"/>
    <row r="62123" customFormat="1" x14ac:dyDescent="0.35"/>
    <row r="62124" customFormat="1" x14ac:dyDescent="0.35"/>
    <row r="62125" customFormat="1" x14ac:dyDescent="0.35"/>
    <row r="62126" customFormat="1" x14ac:dyDescent="0.35"/>
    <row r="62127" customFormat="1" x14ac:dyDescent="0.35"/>
    <row r="62128" customFormat="1" x14ac:dyDescent="0.35"/>
    <row r="62129" customFormat="1" x14ac:dyDescent="0.35"/>
    <row r="62130" customFormat="1" x14ac:dyDescent="0.35"/>
    <row r="62131" customFormat="1" x14ac:dyDescent="0.35"/>
    <row r="62132" customFormat="1" x14ac:dyDescent="0.35"/>
    <row r="62133" customFormat="1" x14ac:dyDescent="0.35"/>
    <row r="62134" customFormat="1" x14ac:dyDescent="0.35"/>
    <row r="62135" customFormat="1" x14ac:dyDescent="0.35"/>
    <row r="62136" customFormat="1" x14ac:dyDescent="0.35"/>
    <row r="62137" customFormat="1" x14ac:dyDescent="0.35"/>
    <row r="62138" customFormat="1" x14ac:dyDescent="0.35"/>
    <row r="62139" customFormat="1" x14ac:dyDescent="0.35"/>
    <row r="62140" customFormat="1" x14ac:dyDescent="0.35"/>
    <row r="62141" customFormat="1" x14ac:dyDescent="0.35"/>
    <row r="62142" customFormat="1" x14ac:dyDescent="0.35"/>
    <row r="62143" customFormat="1" x14ac:dyDescent="0.35"/>
    <row r="62144" customFormat="1" x14ac:dyDescent="0.35"/>
    <row r="62145" customFormat="1" x14ac:dyDescent="0.35"/>
    <row r="62146" customFormat="1" x14ac:dyDescent="0.35"/>
    <row r="62147" customFormat="1" x14ac:dyDescent="0.35"/>
    <row r="62148" customFormat="1" x14ac:dyDescent="0.35"/>
    <row r="62149" customFormat="1" x14ac:dyDescent="0.35"/>
    <row r="62150" customFormat="1" x14ac:dyDescent="0.35"/>
    <row r="62151" customFormat="1" x14ac:dyDescent="0.35"/>
    <row r="62152" customFormat="1" x14ac:dyDescent="0.35"/>
    <row r="62153" customFormat="1" x14ac:dyDescent="0.35"/>
    <row r="62154" customFormat="1" x14ac:dyDescent="0.35"/>
    <row r="62155" customFormat="1" x14ac:dyDescent="0.35"/>
    <row r="62156" customFormat="1" x14ac:dyDescent="0.35"/>
    <row r="62157" customFormat="1" x14ac:dyDescent="0.35"/>
    <row r="62158" customFormat="1" x14ac:dyDescent="0.35"/>
    <row r="62159" customFormat="1" x14ac:dyDescent="0.35"/>
    <row r="62160" customFormat="1" x14ac:dyDescent="0.35"/>
    <row r="62161" customFormat="1" x14ac:dyDescent="0.35"/>
    <row r="62162" customFormat="1" x14ac:dyDescent="0.35"/>
    <row r="62163" customFormat="1" x14ac:dyDescent="0.35"/>
    <row r="62164" customFormat="1" x14ac:dyDescent="0.35"/>
    <row r="62165" customFormat="1" x14ac:dyDescent="0.35"/>
    <row r="62166" customFormat="1" x14ac:dyDescent="0.35"/>
    <row r="62167" customFormat="1" x14ac:dyDescent="0.35"/>
    <row r="62168" customFormat="1" x14ac:dyDescent="0.35"/>
    <row r="62169" customFormat="1" x14ac:dyDescent="0.35"/>
    <row r="62170" customFormat="1" x14ac:dyDescent="0.35"/>
    <row r="62171" customFormat="1" x14ac:dyDescent="0.35"/>
    <row r="62172" customFormat="1" x14ac:dyDescent="0.35"/>
    <row r="62173" customFormat="1" x14ac:dyDescent="0.35"/>
    <row r="62174" customFormat="1" x14ac:dyDescent="0.35"/>
    <row r="62175" customFormat="1" x14ac:dyDescent="0.35"/>
    <row r="62176" customFormat="1" x14ac:dyDescent="0.35"/>
    <row r="62177" customFormat="1" x14ac:dyDescent="0.35"/>
    <row r="62178" customFormat="1" x14ac:dyDescent="0.35"/>
    <row r="62179" customFormat="1" x14ac:dyDescent="0.35"/>
    <row r="62180" customFormat="1" x14ac:dyDescent="0.35"/>
    <row r="62181" customFormat="1" x14ac:dyDescent="0.35"/>
    <row r="62182" customFormat="1" x14ac:dyDescent="0.35"/>
    <row r="62183" customFormat="1" x14ac:dyDescent="0.35"/>
    <row r="62184" customFormat="1" x14ac:dyDescent="0.35"/>
    <row r="62185" customFormat="1" x14ac:dyDescent="0.35"/>
    <row r="62186" customFormat="1" x14ac:dyDescent="0.35"/>
    <row r="62187" customFormat="1" x14ac:dyDescent="0.35"/>
    <row r="62188" customFormat="1" x14ac:dyDescent="0.35"/>
    <row r="62189" customFormat="1" x14ac:dyDescent="0.35"/>
    <row r="62190" customFormat="1" x14ac:dyDescent="0.35"/>
    <row r="62191" customFormat="1" x14ac:dyDescent="0.35"/>
    <row r="62192" customFormat="1" x14ac:dyDescent="0.35"/>
    <row r="62193" customFormat="1" x14ac:dyDescent="0.35"/>
    <row r="62194" customFormat="1" x14ac:dyDescent="0.35"/>
    <row r="62195" customFormat="1" x14ac:dyDescent="0.35"/>
    <row r="62196" customFormat="1" x14ac:dyDescent="0.35"/>
    <row r="62197" customFormat="1" x14ac:dyDescent="0.35"/>
    <row r="62198" customFormat="1" x14ac:dyDescent="0.35"/>
    <row r="62199" customFormat="1" x14ac:dyDescent="0.35"/>
    <row r="62200" customFormat="1" x14ac:dyDescent="0.35"/>
    <row r="62201" customFormat="1" x14ac:dyDescent="0.35"/>
    <row r="62202" customFormat="1" x14ac:dyDescent="0.35"/>
    <row r="62203" customFormat="1" x14ac:dyDescent="0.35"/>
    <row r="62204" customFormat="1" x14ac:dyDescent="0.35"/>
    <row r="62205" customFormat="1" x14ac:dyDescent="0.35"/>
    <row r="62206" customFormat="1" x14ac:dyDescent="0.35"/>
    <row r="62207" customFormat="1" x14ac:dyDescent="0.35"/>
    <row r="62208" customFormat="1" x14ac:dyDescent="0.35"/>
    <row r="62209" customFormat="1" x14ac:dyDescent="0.35"/>
    <row r="62210" customFormat="1" x14ac:dyDescent="0.35"/>
    <row r="62211" customFormat="1" x14ac:dyDescent="0.35"/>
    <row r="62212" customFormat="1" x14ac:dyDescent="0.35"/>
    <row r="62213" customFormat="1" x14ac:dyDescent="0.35"/>
    <row r="62214" customFormat="1" x14ac:dyDescent="0.35"/>
    <row r="62215" customFormat="1" x14ac:dyDescent="0.35"/>
    <row r="62216" customFormat="1" x14ac:dyDescent="0.35"/>
    <row r="62217" customFormat="1" x14ac:dyDescent="0.35"/>
    <row r="62218" customFormat="1" x14ac:dyDescent="0.35"/>
    <row r="62219" customFormat="1" x14ac:dyDescent="0.35"/>
    <row r="62220" customFormat="1" x14ac:dyDescent="0.35"/>
    <row r="62221" customFormat="1" x14ac:dyDescent="0.35"/>
    <row r="62222" customFormat="1" x14ac:dyDescent="0.35"/>
    <row r="62223" customFormat="1" x14ac:dyDescent="0.35"/>
    <row r="62224" customFormat="1" x14ac:dyDescent="0.35"/>
    <row r="62225" customFormat="1" x14ac:dyDescent="0.35"/>
    <row r="62226" customFormat="1" x14ac:dyDescent="0.35"/>
    <row r="62227" customFormat="1" x14ac:dyDescent="0.35"/>
    <row r="62228" customFormat="1" x14ac:dyDescent="0.35"/>
    <row r="62229" customFormat="1" x14ac:dyDescent="0.35"/>
    <row r="62230" customFormat="1" x14ac:dyDescent="0.35"/>
    <row r="62231" customFormat="1" x14ac:dyDescent="0.35"/>
    <row r="62232" customFormat="1" x14ac:dyDescent="0.35"/>
    <row r="62233" customFormat="1" x14ac:dyDescent="0.35"/>
    <row r="62234" customFormat="1" x14ac:dyDescent="0.35"/>
    <row r="62235" customFormat="1" x14ac:dyDescent="0.35"/>
    <row r="62236" customFormat="1" x14ac:dyDescent="0.35"/>
    <row r="62237" customFormat="1" x14ac:dyDescent="0.35"/>
    <row r="62238" customFormat="1" x14ac:dyDescent="0.35"/>
    <row r="62239" customFormat="1" x14ac:dyDescent="0.35"/>
    <row r="62240" customFormat="1" x14ac:dyDescent="0.35"/>
    <row r="62241" customFormat="1" x14ac:dyDescent="0.35"/>
    <row r="62242" customFormat="1" x14ac:dyDescent="0.35"/>
    <row r="62243" customFormat="1" x14ac:dyDescent="0.35"/>
    <row r="62244" customFormat="1" x14ac:dyDescent="0.35"/>
    <row r="62245" customFormat="1" x14ac:dyDescent="0.35"/>
    <row r="62246" customFormat="1" x14ac:dyDescent="0.35"/>
    <row r="62247" customFormat="1" x14ac:dyDescent="0.35"/>
    <row r="62248" customFormat="1" x14ac:dyDescent="0.35"/>
    <row r="62249" customFormat="1" x14ac:dyDescent="0.35"/>
    <row r="62250" customFormat="1" x14ac:dyDescent="0.35"/>
    <row r="62251" customFormat="1" x14ac:dyDescent="0.35"/>
    <row r="62252" customFormat="1" x14ac:dyDescent="0.35"/>
    <row r="62253" customFormat="1" x14ac:dyDescent="0.35"/>
    <row r="62254" customFormat="1" x14ac:dyDescent="0.35"/>
    <row r="62255" customFormat="1" x14ac:dyDescent="0.35"/>
    <row r="62256" customFormat="1" x14ac:dyDescent="0.35"/>
    <row r="62257" customFormat="1" x14ac:dyDescent="0.35"/>
    <row r="62258" customFormat="1" x14ac:dyDescent="0.35"/>
    <row r="62259" customFormat="1" x14ac:dyDescent="0.35"/>
    <row r="62260" customFormat="1" x14ac:dyDescent="0.35"/>
    <row r="62261" customFormat="1" x14ac:dyDescent="0.35"/>
    <row r="62262" customFormat="1" x14ac:dyDescent="0.35"/>
    <row r="62263" customFormat="1" x14ac:dyDescent="0.35"/>
    <row r="62264" customFormat="1" x14ac:dyDescent="0.35"/>
    <row r="62265" customFormat="1" x14ac:dyDescent="0.35"/>
    <row r="62266" customFormat="1" x14ac:dyDescent="0.35"/>
    <row r="62267" customFormat="1" x14ac:dyDescent="0.35"/>
    <row r="62268" customFormat="1" x14ac:dyDescent="0.35"/>
    <row r="62269" customFormat="1" x14ac:dyDescent="0.35"/>
    <row r="62270" customFormat="1" x14ac:dyDescent="0.35"/>
    <row r="62271" customFormat="1" x14ac:dyDescent="0.35"/>
    <row r="62272" customFormat="1" x14ac:dyDescent="0.35"/>
    <row r="62273" customFormat="1" x14ac:dyDescent="0.35"/>
    <row r="62274" customFormat="1" x14ac:dyDescent="0.35"/>
    <row r="62275" customFormat="1" x14ac:dyDescent="0.35"/>
    <row r="62276" customFormat="1" x14ac:dyDescent="0.35"/>
    <row r="62277" customFormat="1" x14ac:dyDescent="0.35"/>
    <row r="62278" customFormat="1" x14ac:dyDescent="0.35"/>
    <row r="62279" customFormat="1" x14ac:dyDescent="0.35"/>
    <row r="62280" customFormat="1" x14ac:dyDescent="0.35"/>
    <row r="62281" customFormat="1" x14ac:dyDescent="0.35"/>
    <row r="62282" customFormat="1" x14ac:dyDescent="0.35"/>
    <row r="62283" customFormat="1" x14ac:dyDescent="0.35"/>
    <row r="62284" customFormat="1" x14ac:dyDescent="0.35"/>
    <row r="62285" customFormat="1" x14ac:dyDescent="0.35"/>
    <row r="62286" customFormat="1" x14ac:dyDescent="0.35"/>
    <row r="62287" customFormat="1" x14ac:dyDescent="0.35"/>
    <row r="62288" customFormat="1" x14ac:dyDescent="0.35"/>
    <row r="62289" customFormat="1" x14ac:dyDescent="0.35"/>
    <row r="62290" customFormat="1" x14ac:dyDescent="0.35"/>
    <row r="62291" customFormat="1" x14ac:dyDescent="0.35"/>
    <row r="62292" customFormat="1" x14ac:dyDescent="0.35"/>
    <row r="62293" customFormat="1" x14ac:dyDescent="0.35"/>
    <row r="62294" customFormat="1" x14ac:dyDescent="0.35"/>
    <row r="62295" customFormat="1" x14ac:dyDescent="0.35"/>
    <row r="62296" customFormat="1" x14ac:dyDescent="0.35"/>
    <row r="62297" customFormat="1" x14ac:dyDescent="0.35"/>
    <row r="62298" customFormat="1" x14ac:dyDescent="0.35"/>
    <row r="62299" customFormat="1" x14ac:dyDescent="0.35"/>
    <row r="62300" customFormat="1" x14ac:dyDescent="0.35"/>
    <row r="62301" customFormat="1" x14ac:dyDescent="0.35"/>
    <row r="62302" customFormat="1" x14ac:dyDescent="0.35"/>
    <row r="62303" customFormat="1" x14ac:dyDescent="0.35"/>
    <row r="62304" customFormat="1" x14ac:dyDescent="0.35"/>
    <row r="62305" customFormat="1" x14ac:dyDescent="0.35"/>
    <row r="62306" customFormat="1" x14ac:dyDescent="0.35"/>
    <row r="62307" customFormat="1" x14ac:dyDescent="0.35"/>
    <row r="62308" customFormat="1" x14ac:dyDescent="0.35"/>
    <row r="62309" customFormat="1" x14ac:dyDescent="0.35"/>
    <row r="62310" customFormat="1" x14ac:dyDescent="0.35"/>
    <row r="62311" customFormat="1" x14ac:dyDescent="0.35"/>
    <row r="62312" customFormat="1" x14ac:dyDescent="0.35"/>
    <row r="62313" customFormat="1" x14ac:dyDescent="0.35"/>
    <row r="62314" customFormat="1" x14ac:dyDescent="0.35"/>
    <row r="62315" customFormat="1" x14ac:dyDescent="0.35"/>
    <row r="62316" customFormat="1" x14ac:dyDescent="0.35"/>
    <row r="62317" customFormat="1" x14ac:dyDescent="0.35"/>
    <row r="62318" customFormat="1" x14ac:dyDescent="0.35"/>
    <row r="62319" customFormat="1" x14ac:dyDescent="0.35"/>
    <row r="62320" customFormat="1" x14ac:dyDescent="0.35"/>
    <row r="62321" customFormat="1" x14ac:dyDescent="0.35"/>
    <row r="62322" customFormat="1" x14ac:dyDescent="0.35"/>
    <row r="62323" customFormat="1" x14ac:dyDescent="0.35"/>
    <row r="62324" customFormat="1" x14ac:dyDescent="0.35"/>
    <row r="62325" customFormat="1" x14ac:dyDescent="0.35"/>
    <row r="62326" customFormat="1" x14ac:dyDescent="0.35"/>
    <row r="62327" customFormat="1" x14ac:dyDescent="0.35"/>
    <row r="62328" customFormat="1" x14ac:dyDescent="0.35"/>
    <row r="62329" customFormat="1" x14ac:dyDescent="0.35"/>
    <row r="62330" customFormat="1" x14ac:dyDescent="0.35"/>
    <row r="62331" customFormat="1" x14ac:dyDescent="0.35"/>
    <row r="62332" customFormat="1" x14ac:dyDescent="0.35"/>
    <row r="62333" customFormat="1" x14ac:dyDescent="0.35"/>
    <row r="62334" customFormat="1" x14ac:dyDescent="0.35"/>
    <row r="62335" customFormat="1" x14ac:dyDescent="0.35"/>
    <row r="62336" customFormat="1" x14ac:dyDescent="0.35"/>
    <row r="62337" customFormat="1" x14ac:dyDescent="0.35"/>
    <row r="62338" customFormat="1" x14ac:dyDescent="0.35"/>
    <row r="62339" customFormat="1" x14ac:dyDescent="0.35"/>
    <row r="62340" customFormat="1" x14ac:dyDescent="0.35"/>
    <row r="62341" customFormat="1" x14ac:dyDescent="0.35"/>
    <row r="62342" customFormat="1" x14ac:dyDescent="0.35"/>
    <row r="62343" customFormat="1" x14ac:dyDescent="0.35"/>
    <row r="62344" customFormat="1" x14ac:dyDescent="0.35"/>
    <row r="62345" customFormat="1" x14ac:dyDescent="0.35"/>
    <row r="62346" customFormat="1" x14ac:dyDescent="0.35"/>
    <row r="62347" customFormat="1" x14ac:dyDescent="0.35"/>
    <row r="62348" customFormat="1" x14ac:dyDescent="0.35"/>
    <row r="62349" customFormat="1" x14ac:dyDescent="0.35"/>
    <row r="62350" customFormat="1" x14ac:dyDescent="0.35"/>
    <row r="62351" customFormat="1" x14ac:dyDescent="0.35"/>
    <row r="62352" customFormat="1" x14ac:dyDescent="0.35"/>
    <row r="62353" customFormat="1" x14ac:dyDescent="0.35"/>
    <row r="62354" customFormat="1" x14ac:dyDescent="0.35"/>
    <row r="62355" customFormat="1" x14ac:dyDescent="0.35"/>
    <row r="62356" customFormat="1" x14ac:dyDescent="0.35"/>
    <row r="62357" customFormat="1" x14ac:dyDescent="0.35"/>
    <row r="62358" customFormat="1" x14ac:dyDescent="0.35"/>
    <row r="62359" customFormat="1" x14ac:dyDescent="0.35"/>
    <row r="62360" customFormat="1" x14ac:dyDescent="0.35"/>
    <row r="62361" customFormat="1" x14ac:dyDescent="0.35"/>
    <row r="62362" customFormat="1" x14ac:dyDescent="0.35"/>
    <row r="62363" customFormat="1" x14ac:dyDescent="0.35"/>
    <row r="62364" customFormat="1" x14ac:dyDescent="0.35"/>
    <row r="62365" customFormat="1" x14ac:dyDescent="0.35"/>
    <row r="62366" customFormat="1" x14ac:dyDescent="0.35"/>
    <row r="62367" customFormat="1" x14ac:dyDescent="0.35"/>
    <row r="62368" customFormat="1" x14ac:dyDescent="0.35"/>
    <row r="62369" customFormat="1" x14ac:dyDescent="0.35"/>
    <row r="62370" customFormat="1" x14ac:dyDescent="0.35"/>
    <row r="62371" customFormat="1" x14ac:dyDescent="0.35"/>
    <row r="62372" customFormat="1" x14ac:dyDescent="0.35"/>
    <row r="62373" customFormat="1" x14ac:dyDescent="0.35"/>
    <row r="62374" customFormat="1" x14ac:dyDescent="0.35"/>
    <row r="62375" customFormat="1" x14ac:dyDescent="0.35"/>
    <row r="62376" customFormat="1" x14ac:dyDescent="0.35"/>
    <row r="62377" customFormat="1" x14ac:dyDescent="0.35"/>
    <row r="62378" customFormat="1" x14ac:dyDescent="0.35"/>
    <row r="62379" customFormat="1" x14ac:dyDescent="0.35"/>
    <row r="62380" customFormat="1" x14ac:dyDescent="0.35"/>
    <row r="62381" customFormat="1" x14ac:dyDescent="0.35"/>
    <row r="62382" customFormat="1" x14ac:dyDescent="0.35"/>
    <row r="62383" customFormat="1" x14ac:dyDescent="0.35"/>
    <row r="62384" customFormat="1" x14ac:dyDescent="0.35"/>
    <row r="62385" customFormat="1" x14ac:dyDescent="0.35"/>
    <row r="62386" customFormat="1" x14ac:dyDescent="0.35"/>
    <row r="62387" customFormat="1" x14ac:dyDescent="0.35"/>
    <row r="62388" customFormat="1" x14ac:dyDescent="0.35"/>
    <row r="62389" customFormat="1" x14ac:dyDescent="0.35"/>
    <row r="62390" customFormat="1" x14ac:dyDescent="0.35"/>
    <row r="62391" customFormat="1" x14ac:dyDescent="0.35"/>
    <row r="62392" customFormat="1" x14ac:dyDescent="0.35"/>
    <row r="62393" customFormat="1" x14ac:dyDescent="0.35"/>
    <row r="62394" customFormat="1" x14ac:dyDescent="0.35"/>
    <row r="62395" customFormat="1" x14ac:dyDescent="0.35"/>
    <row r="62396" customFormat="1" x14ac:dyDescent="0.35"/>
    <row r="62397" customFormat="1" x14ac:dyDescent="0.35"/>
    <row r="62398" customFormat="1" x14ac:dyDescent="0.35"/>
    <row r="62399" customFormat="1" x14ac:dyDescent="0.35"/>
    <row r="62400" customFormat="1" x14ac:dyDescent="0.35"/>
    <row r="62401" customFormat="1" x14ac:dyDescent="0.35"/>
    <row r="62402" customFormat="1" x14ac:dyDescent="0.35"/>
    <row r="62403" customFormat="1" x14ac:dyDescent="0.35"/>
    <row r="62404" customFormat="1" x14ac:dyDescent="0.35"/>
    <row r="62405" customFormat="1" x14ac:dyDescent="0.35"/>
    <row r="62406" customFormat="1" x14ac:dyDescent="0.35"/>
    <row r="62407" customFormat="1" x14ac:dyDescent="0.35"/>
    <row r="62408" customFormat="1" x14ac:dyDescent="0.35"/>
    <row r="62409" customFormat="1" x14ac:dyDescent="0.35"/>
    <row r="62410" customFormat="1" x14ac:dyDescent="0.35"/>
    <row r="62411" customFormat="1" x14ac:dyDescent="0.35"/>
    <row r="62412" customFormat="1" x14ac:dyDescent="0.35"/>
    <row r="62413" customFormat="1" x14ac:dyDescent="0.35"/>
    <row r="62414" customFormat="1" x14ac:dyDescent="0.35"/>
    <row r="62415" customFormat="1" x14ac:dyDescent="0.35"/>
    <row r="62416" customFormat="1" x14ac:dyDescent="0.35"/>
    <row r="62417" customFormat="1" x14ac:dyDescent="0.35"/>
    <row r="62418" customFormat="1" x14ac:dyDescent="0.35"/>
    <row r="62419" customFormat="1" x14ac:dyDescent="0.35"/>
    <row r="62420" customFormat="1" x14ac:dyDescent="0.35"/>
    <row r="62421" customFormat="1" x14ac:dyDescent="0.35"/>
    <row r="62422" customFormat="1" x14ac:dyDescent="0.35"/>
    <row r="62423" customFormat="1" x14ac:dyDescent="0.35"/>
    <row r="62424" customFormat="1" x14ac:dyDescent="0.35"/>
    <row r="62425" customFormat="1" x14ac:dyDescent="0.35"/>
    <row r="62426" customFormat="1" x14ac:dyDescent="0.35"/>
    <row r="62427" customFormat="1" x14ac:dyDescent="0.35"/>
    <row r="62428" customFormat="1" x14ac:dyDescent="0.35"/>
    <row r="62429" customFormat="1" x14ac:dyDescent="0.35"/>
    <row r="62430" customFormat="1" x14ac:dyDescent="0.35"/>
    <row r="62431" customFormat="1" x14ac:dyDescent="0.35"/>
    <row r="62432" customFormat="1" x14ac:dyDescent="0.35"/>
    <row r="62433" customFormat="1" x14ac:dyDescent="0.35"/>
    <row r="62434" customFormat="1" x14ac:dyDescent="0.35"/>
    <row r="62435" customFormat="1" x14ac:dyDescent="0.35"/>
    <row r="62436" customFormat="1" x14ac:dyDescent="0.35"/>
    <row r="62437" customFormat="1" x14ac:dyDescent="0.35"/>
    <row r="62438" customFormat="1" x14ac:dyDescent="0.35"/>
    <row r="62439" customFormat="1" x14ac:dyDescent="0.35"/>
    <row r="62440" customFormat="1" x14ac:dyDescent="0.35"/>
    <row r="62441" customFormat="1" x14ac:dyDescent="0.35"/>
    <row r="62442" customFormat="1" x14ac:dyDescent="0.35"/>
    <row r="62443" customFormat="1" x14ac:dyDescent="0.35"/>
    <row r="62444" customFormat="1" x14ac:dyDescent="0.35"/>
    <row r="62445" customFormat="1" x14ac:dyDescent="0.35"/>
    <row r="62446" customFormat="1" x14ac:dyDescent="0.35"/>
    <row r="62447" customFormat="1" x14ac:dyDescent="0.35"/>
    <row r="62448" customFormat="1" x14ac:dyDescent="0.35"/>
    <row r="62449" customFormat="1" x14ac:dyDescent="0.35"/>
    <row r="62450" customFormat="1" x14ac:dyDescent="0.35"/>
    <row r="62451" customFormat="1" x14ac:dyDescent="0.35"/>
    <row r="62452" customFormat="1" x14ac:dyDescent="0.35"/>
    <row r="62453" customFormat="1" x14ac:dyDescent="0.35"/>
    <row r="62454" customFormat="1" x14ac:dyDescent="0.35"/>
    <row r="62455" customFormat="1" x14ac:dyDescent="0.35"/>
    <row r="62456" customFormat="1" x14ac:dyDescent="0.35"/>
    <row r="62457" customFormat="1" x14ac:dyDescent="0.35"/>
    <row r="62458" customFormat="1" x14ac:dyDescent="0.35"/>
    <row r="62459" customFormat="1" x14ac:dyDescent="0.35"/>
    <row r="62460" customFormat="1" x14ac:dyDescent="0.35"/>
    <row r="62461" customFormat="1" x14ac:dyDescent="0.35"/>
    <row r="62462" customFormat="1" x14ac:dyDescent="0.35"/>
    <row r="62463" customFormat="1" x14ac:dyDescent="0.35"/>
    <row r="62464" customFormat="1" x14ac:dyDescent="0.35"/>
    <row r="62465" customFormat="1" x14ac:dyDescent="0.35"/>
    <row r="62466" customFormat="1" x14ac:dyDescent="0.35"/>
    <row r="62467" customFormat="1" x14ac:dyDescent="0.35"/>
    <row r="62468" customFormat="1" x14ac:dyDescent="0.35"/>
    <row r="62469" customFormat="1" x14ac:dyDescent="0.35"/>
    <row r="62470" customFormat="1" x14ac:dyDescent="0.35"/>
    <row r="62471" customFormat="1" x14ac:dyDescent="0.35"/>
    <row r="62472" customFormat="1" x14ac:dyDescent="0.35"/>
    <row r="62473" customFormat="1" x14ac:dyDescent="0.35"/>
    <row r="62474" customFormat="1" x14ac:dyDescent="0.35"/>
    <row r="62475" customFormat="1" x14ac:dyDescent="0.35"/>
    <row r="62476" customFormat="1" x14ac:dyDescent="0.35"/>
    <row r="62477" customFormat="1" x14ac:dyDescent="0.35"/>
    <row r="62478" customFormat="1" x14ac:dyDescent="0.35"/>
    <row r="62479" customFormat="1" x14ac:dyDescent="0.35"/>
    <row r="62480" customFormat="1" x14ac:dyDescent="0.35"/>
    <row r="62481" customFormat="1" x14ac:dyDescent="0.35"/>
    <row r="62482" customFormat="1" x14ac:dyDescent="0.35"/>
    <row r="62483" customFormat="1" x14ac:dyDescent="0.35"/>
    <row r="62484" customFormat="1" x14ac:dyDescent="0.35"/>
    <row r="62485" customFormat="1" x14ac:dyDescent="0.35"/>
    <row r="62486" customFormat="1" x14ac:dyDescent="0.35"/>
    <row r="62487" customFormat="1" x14ac:dyDescent="0.35"/>
    <row r="62488" customFormat="1" x14ac:dyDescent="0.35"/>
    <row r="62489" customFormat="1" x14ac:dyDescent="0.35"/>
    <row r="62490" customFormat="1" x14ac:dyDescent="0.35"/>
    <row r="62491" customFormat="1" x14ac:dyDescent="0.35"/>
    <row r="62492" customFormat="1" x14ac:dyDescent="0.35"/>
    <row r="62493" customFormat="1" x14ac:dyDescent="0.35"/>
    <row r="62494" customFormat="1" x14ac:dyDescent="0.35"/>
    <row r="62495" customFormat="1" x14ac:dyDescent="0.35"/>
    <row r="62496" customFormat="1" x14ac:dyDescent="0.35"/>
    <row r="62497" customFormat="1" x14ac:dyDescent="0.35"/>
    <row r="62498" customFormat="1" x14ac:dyDescent="0.35"/>
    <row r="62499" customFormat="1" x14ac:dyDescent="0.35"/>
    <row r="62500" customFormat="1" x14ac:dyDescent="0.35"/>
    <row r="62501" customFormat="1" x14ac:dyDescent="0.35"/>
    <row r="62502" customFormat="1" x14ac:dyDescent="0.35"/>
    <row r="62503" customFormat="1" x14ac:dyDescent="0.35"/>
    <row r="62504" customFormat="1" x14ac:dyDescent="0.35"/>
    <row r="62505" customFormat="1" x14ac:dyDescent="0.35"/>
    <row r="62506" customFormat="1" x14ac:dyDescent="0.35"/>
    <row r="62507" customFormat="1" x14ac:dyDescent="0.35"/>
    <row r="62508" customFormat="1" x14ac:dyDescent="0.35"/>
    <row r="62509" customFormat="1" x14ac:dyDescent="0.35"/>
    <row r="62510" customFormat="1" x14ac:dyDescent="0.35"/>
    <row r="62511" customFormat="1" x14ac:dyDescent="0.35"/>
    <row r="62512" customFormat="1" x14ac:dyDescent="0.35"/>
    <row r="62513" customFormat="1" x14ac:dyDescent="0.35"/>
    <row r="62514" customFormat="1" x14ac:dyDescent="0.35"/>
    <row r="62515" customFormat="1" x14ac:dyDescent="0.35"/>
    <row r="62516" customFormat="1" x14ac:dyDescent="0.35"/>
    <row r="62517" customFormat="1" x14ac:dyDescent="0.35"/>
    <row r="62518" customFormat="1" x14ac:dyDescent="0.35"/>
    <row r="62519" customFormat="1" x14ac:dyDescent="0.35"/>
    <row r="62520" customFormat="1" x14ac:dyDescent="0.35"/>
    <row r="62521" customFormat="1" x14ac:dyDescent="0.35"/>
    <row r="62522" customFormat="1" x14ac:dyDescent="0.35"/>
    <row r="62523" customFormat="1" x14ac:dyDescent="0.35"/>
    <row r="62524" customFormat="1" x14ac:dyDescent="0.35"/>
    <row r="62525" customFormat="1" x14ac:dyDescent="0.35"/>
    <row r="62526" customFormat="1" x14ac:dyDescent="0.35"/>
    <row r="62527" customFormat="1" x14ac:dyDescent="0.35"/>
    <row r="62528" customFormat="1" x14ac:dyDescent="0.35"/>
    <row r="62529" customFormat="1" x14ac:dyDescent="0.35"/>
    <row r="62530" customFormat="1" x14ac:dyDescent="0.35"/>
    <row r="62531" customFormat="1" x14ac:dyDescent="0.35"/>
    <row r="62532" customFormat="1" x14ac:dyDescent="0.35"/>
    <row r="62533" customFormat="1" x14ac:dyDescent="0.35"/>
    <row r="62534" customFormat="1" x14ac:dyDescent="0.35"/>
    <row r="62535" customFormat="1" x14ac:dyDescent="0.35"/>
    <row r="62536" customFormat="1" x14ac:dyDescent="0.35"/>
    <row r="62537" customFormat="1" x14ac:dyDescent="0.35"/>
    <row r="62538" customFormat="1" x14ac:dyDescent="0.35"/>
    <row r="62539" customFormat="1" x14ac:dyDescent="0.35"/>
    <row r="62540" customFormat="1" x14ac:dyDescent="0.35"/>
    <row r="62541" customFormat="1" x14ac:dyDescent="0.35"/>
    <row r="62542" customFormat="1" x14ac:dyDescent="0.35"/>
    <row r="62543" customFormat="1" x14ac:dyDescent="0.35"/>
    <row r="62544" customFormat="1" x14ac:dyDescent="0.35"/>
    <row r="62545" customFormat="1" x14ac:dyDescent="0.35"/>
    <row r="62546" customFormat="1" x14ac:dyDescent="0.35"/>
    <row r="62547" customFormat="1" x14ac:dyDescent="0.35"/>
    <row r="62548" customFormat="1" x14ac:dyDescent="0.35"/>
    <row r="62549" customFormat="1" x14ac:dyDescent="0.35"/>
    <row r="62550" customFormat="1" x14ac:dyDescent="0.35"/>
    <row r="62551" customFormat="1" x14ac:dyDescent="0.35"/>
    <row r="62552" customFormat="1" x14ac:dyDescent="0.35"/>
    <row r="62553" customFormat="1" x14ac:dyDescent="0.35"/>
    <row r="62554" customFormat="1" x14ac:dyDescent="0.35"/>
    <row r="62555" customFormat="1" x14ac:dyDescent="0.35"/>
    <row r="62556" customFormat="1" x14ac:dyDescent="0.35"/>
    <row r="62557" customFormat="1" x14ac:dyDescent="0.35"/>
    <row r="62558" customFormat="1" x14ac:dyDescent="0.35"/>
    <row r="62559" customFormat="1" x14ac:dyDescent="0.35"/>
    <row r="62560" customFormat="1" x14ac:dyDescent="0.35"/>
    <row r="62561" customFormat="1" x14ac:dyDescent="0.35"/>
    <row r="62562" customFormat="1" x14ac:dyDescent="0.35"/>
    <row r="62563" customFormat="1" x14ac:dyDescent="0.35"/>
    <row r="62564" customFormat="1" x14ac:dyDescent="0.35"/>
    <row r="62565" customFormat="1" x14ac:dyDescent="0.35"/>
    <row r="62566" customFormat="1" x14ac:dyDescent="0.35"/>
    <row r="62567" customFormat="1" x14ac:dyDescent="0.35"/>
    <row r="62568" customFormat="1" x14ac:dyDescent="0.35"/>
    <row r="62569" customFormat="1" x14ac:dyDescent="0.35"/>
    <row r="62570" customFormat="1" x14ac:dyDescent="0.35"/>
    <row r="62571" customFormat="1" x14ac:dyDescent="0.35"/>
    <row r="62572" customFormat="1" x14ac:dyDescent="0.35"/>
    <row r="62573" customFormat="1" x14ac:dyDescent="0.35"/>
    <row r="62574" customFormat="1" x14ac:dyDescent="0.35"/>
    <row r="62575" customFormat="1" x14ac:dyDescent="0.35"/>
    <row r="62576" customFormat="1" x14ac:dyDescent="0.35"/>
    <row r="62577" customFormat="1" x14ac:dyDescent="0.35"/>
    <row r="62578" customFormat="1" x14ac:dyDescent="0.35"/>
    <row r="62579" customFormat="1" x14ac:dyDescent="0.35"/>
    <row r="62580" customFormat="1" x14ac:dyDescent="0.35"/>
    <row r="62581" customFormat="1" x14ac:dyDescent="0.35"/>
    <row r="62582" customFormat="1" x14ac:dyDescent="0.35"/>
    <row r="62583" customFormat="1" x14ac:dyDescent="0.35"/>
    <row r="62584" customFormat="1" x14ac:dyDescent="0.35"/>
    <row r="62585" customFormat="1" x14ac:dyDescent="0.35"/>
    <row r="62586" customFormat="1" x14ac:dyDescent="0.35"/>
    <row r="62587" customFormat="1" x14ac:dyDescent="0.35"/>
    <row r="62588" customFormat="1" x14ac:dyDescent="0.35"/>
    <row r="62589" customFormat="1" x14ac:dyDescent="0.35"/>
    <row r="62590" customFormat="1" x14ac:dyDescent="0.35"/>
    <row r="62591" customFormat="1" x14ac:dyDescent="0.35"/>
    <row r="62592" customFormat="1" x14ac:dyDescent="0.35"/>
    <row r="62593" customFormat="1" x14ac:dyDescent="0.35"/>
    <row r="62594" customFormat="1" x14ac:dyDescent="0.35"/>
    <row r="62595" customFormat="1" x14ac:dyDescent="0.35"/>
    <row r="62596" customFormat="1" x14ac:dyDescent="0.35"/>
    <row r="62597" customFormat="1" x14ac:dyDescent="0.35"/>
    <row r="62598" customFormat="1" x14ac:dyDescent="0.35"/>
    <row r="62599" customFormat="1" x14ac:dyDescent="0.35"/>
    <row r="62600" customFormat="1" x14ac:dyDescent="0.35"/>
    <row r="62601" customFormat="1" x14ac:dyDescent="0.35"/>
    <row r="62602" customFormat="1" x14ac:dyDescent="0.35"/>
    <row r="62603" customFormat="1" x14ac:dyDescent="0.35"/>
    <row r="62604" customFormat="1" x14ac:dyDescent="0.35"/>
    <row r="62605" customFormat="1" x14ac:dyDescent="0.35"/>
    <row r="62606" customFormat="1" x14ac:dyDescent="0.35"/>
    <row r="62607" customFormat="1" x14ac:dyDescent="0.35"/>
    <row r="62608" customFormat="1" x14ac:dyDescent="0.35"/>
    <row r="62609" customFormat="1" x14ac:dyDescent="0.35"/>
    <row r="62610" customFormat="1" x14ac:dyDescent="0.35"/>
    <row r="62611" customFormat="1" x14ac:dyDescent="0.35"/>
    <row r="62612" customFormat="1" x14ac:dyDescent="0.35"/>
    <row r="62613" customFormat="1" x14ac:dyDescent="0.35"/>
    <row r="62614" customFormat="1" x14ac:dyDescent="0.35"/>
    <row r="62615" customFormat="1" x14ac:dyDescent="0.35"/>
    <row r="62616" customFormat="1" x14ac:dyDescent="0.35"/>
    <row r="62617" customFormat="1" x14ac:dyDescent="0.35"/>
    <row r="62618" customFormat="1" x14ac:dyDescent="0.35"/>
    <row r="62619" customFormat="1" x14ac:dyDescent="0.35"/>
    <row r="62620" customFormat="1" x14ac:dyDescent="0.35"/>
    <row r="62621" customFormat="1" x14ac:dyDescent="0.35"/>
    <row r="62622" customFormat="1" x14ac:dyDescent="0.35"/>
    <row r="62623" customFormat="1" x14ac:dyDescent="0.35"/>
    <row r="62624" customFormat="1" x14ac:dyDescent="0.35"/>
    <row r="62625" customFormat="1" x14ac:dyDescent="0.35"/>
    <row r="62626" customFormat="1" x14ac:dyDescent="0.35"/>
    <row r="62627" customFormat="1" x14ac:dyDescent="0.35"/>
    <row r="62628" customFormat="1" x14ac:dyDescent="0.35"/>
    <row r="62629" customFormat="1" x14ac:dyDescent="0.35"/>
    <row r="62630" customFormat="1" x14ac:dyDescent="0.35"/>
    <row r="62631" customFormat="1" x14ac:dyDescent="0.35"/>
    <row r="62632" customFormat="1" x14ac:dyDescent="0.35"/>
    <row r="62633" customFormat="1" x14ac:dyDescent="0.35"/>
    <row r="62634" customFormat="1" x14ac:dyDescent="0.35"/>
    <row r="62635" customFormat="1" x14ac:dyDescent="0.35"/>
    <row r="62636" customFormat="1" x14ac:dyDescent="0.35"/>
    <row r="62637" customFormat="1" x14ac:dyDescent="0.35"/>
    <row r="62638" customFormat="1" x14ac:dyDescent="0.35"/>
    <row r="62639" customFormat="1" x14ac:dyDescent="0.35"/>
    <row r="62640" customFormat="1" x14ac:dyDescent="0.35"/>
    <row r="62641" customFormat="1" x14ac:dyDescent="0.35"/>
    <row r="62642" customFormat="1" x14ac:dyDescent="0.35"/>
    <row r="62643" customFormat="1" x14ac:dyDescent="0.35"/>
    <row r="62644" customFormat="1" x14ac:dyDescent="0.35"/>
    <row r="62645" customFormat="1" x14ac:dyDescent="0.35"/>
    <row r="62646" customFormat="1" x14ac:dyDescent="0.35"/>
    <row r="62647" customFormat="1" x14ac:dyDescent="0.35"/>
    <row r="62648" customFormat="1" x14ac:dyDescent="0.35"/>
    <row r="62649" customFormat="1" x14ac:dyDescent="0.35"/>
    <row r="62650" customFormat="1" x14ac:dyDescent="0.35"/>
    <row r="62651" customFormat="1" x14ac:dyDescent="0.35"/>
    <row r="62652" customFormat="1" x14ac:dyDescent="0.35"/>
    <row r="62653" customFormat="1" x14ac:dyDescent="0.35"/>
    <row r="62654" customFormat="1" x14ac:dyDescent="0.35"/>
    <row r="62655" customFormat="1" x14ac:dyDescent="0.35"/>
    <row r="62656" customFormat="1" x14ac:dyDescent="0.35"/>
    <row r="62657" customFormat="1" x14ac:dyDescent="0.35"/>
    <row r="62658" customFormat="1" x14ac:dyDescent="0.35"/>
    <row r="62659" customFormat="1" x14ac:dyDescent="0.35"/>
    <row r="62660" customFormat="1" x14ac:dyDescent="0.35"/>
    <row r="62661" customFormat="1" x14ac:dyDescent="0.35"/>
    <row r="62662" customFormat="1" x14ac:dyDescent="0.35"/>
    <row r="62663" customFormat="1" x14ac:dyDescent="0.35"/>
    <row r="62664" customFormat="1" x14ac:dyDescent="0.35"/>
    <row r="62665" customFormat="1" x14ac:dyDescent="0.35"/>
    <row r="62666" customFormat="1" x14ac:dyDescent="0.35"/>
    <row r="62667" customFormat="1" x14ac:dyDescent="0.35"/>
    <row r="62668" customFormat="1" x14ac:dyDescent="0.35"/>
    <row r="62669" customFormat="1" x14ac:dyDescent="0.35"/>
    <row r="62670" customFormat="1" x14ac:dyDescent="0.35"/>
    <row r="62671" customFormat="1" x14ac:dyDescent="0.35"/>
    <row r="62672" customFormat="1" x14ac:dyDescent="0.35"/>
    <row r="62673" customFormat="1" x14ac:dyDescent="0.35"/>
    <row r="62674" customFormat="1" x14ac:dyDescent="0.35"/>
    <row r="62675" customFormat="1" x14ac:dyDescent="0.35"/>
    <row r="62676" customFormat="1" x14ac:dyDescent="0.35"/>
    <row r="62677" customFormat="1" x14ac:dyDescent="0.35"/>
    <row r="62678" customFormat="1" x14ac:dyDescent="0.35"/>
    <row r="62679" customFormat="1" x14ac:dyDescent="0.35"/>
    <row r="62680" customFormat="1" x14ac:dyDescent="0.35"/>
    <row r="62681" customFormat="1" x14ac:dyDescent="0.35"/>
    <row r="62682" customFormat="1" x14ac:dyDescent="0.35"/>
    <row r="62683" customFormat="1" x14ac:dyDescent="0.35"/>
    <row r="62684" customFormat="1" x14ac:dyDescent="0.35"/>
    <row r="62685" customFormat="1" x14ac:dyDescent="0.35"/>
    <row r="62686" customFormat="1" x14ac:dyDescent="0.35"/>
    <row r="62687" customFormat="1" x14ac:dyDescent="0.35"/>
    <row r="62688" customFormat="1" x14ac:dyDescent="0.35"/>
    <row r="62689" customFormat="1" x14ac:dyDescent="0.35"/>
    <row r="62690" customFormat="1" x14ac:dyDescent="0.35"/>
    <row r="62691" customFormat="1" x14ac:dyDescent="0.35"/>
    <row r="62692" customFormat="1" x14ac:dyDescent="0.35"/>
    <row r="62693" customFormat="1" x14ac:dyDescent="0.35"/>
    <row r="62694" customFormat="1" x14ac:dyDescent="0.35"/>
    <row r="62695" customFormat="1" x14ac:dyDescent="0.35"/>
    <row r="62696" customFormat="1" x14ac:dyDescent="0.35"/>
    <row r="62697" customFormat="1" x14ac:dyDescent="0.35"/>
    <row r="62698" customFormat="1" x14ac:dyDescent="0.35"/>
    <row r="62699" customFormat="1" x14ac:dyDescent="0.35"/>
    <row r="62700" customFormat="1" x14ac:dyDescent="0.35"/>
    <row r="62701" customFormat="1" x14ac:dyDescent="0.35"/>
    <row r="62702" customFormat="1" x14ac:dyDescent="0.35"/>
    <row r="62703" customFormat="1" x14ac:dyDescent="0.35"/>
    <row r="62704" customFormat="1" x14ac:dyDescent="0.35"/>
    <row r="62705" customFormat="1" x14ac:dyDescent="0.35"/>
    <row r="62706" customFormat="1" x14ac:dyDescent="0.35"/>
    <row r="62707" customFormat="1" x14ac:dyDescent="0.35"/>
    <row r="62708" customFormat="1" x14ac:dyDescent="0.35"/>
    <row r="62709" customFormat="1" x14ac:dyDescent="0.35"/>
    <row r="62710" customFormat="1" x14ac:dyDescent="0.35"/>
    <row r="62711" customFormat="1" x14ac:dyDescent="0.35"/>
    <row r="62712" customFormat="1" x14ac:dyDescent="0.35"/>
    <row r="62713" customFormat="1" x14ac:dyDescent="0.35"/>
    <row r="62714" customFormat="1" x14ac:dyDescent="0.35"/>
    <row r="62715" customFormat="1" x14ac:dyDescent="0.35"/>
    <row r="62716" customFormat="1" x14ac:dyDescent="0.35"/>
    <row r="62717" customFormat="1" x14ac:dyDescent="0.35"/>
    <row r="62718" customFormat="1" x14ac:dyDescent="0.35"/>
    <row r="62719" customFormat="1" x14ac:dyDescent="0.35"/>
    <row r="62720" customFormat="1" x14ac:dyDescent="0.35"/>
    <row r="62721" customFormat="1" x14ac:dyDescent="0.35"/>
    <row r="62722" customFormat="1" x14ac:dyDescent="0.35"/>
    <row r="62723" customFormat="1" x14ac:dyDescent="0.35"/>
    <row r="62724" customFormat="1" x14ac:dyDescent="0.35"/>
    <row r="62725" customFormat="1" x14ac:dyDescent="0.35"/>
    <row r="62726" customFormat="1" x14ac:dyDescent="0.35"/>
    <row r="62727" customFormat="1" x14ac:dyDescent="0.35"/>
    <row r="62728" customFormat="1" x14ac:dyDescent="0.35"/>
    <row r="62729" customFormat="1" x14ac:dyDescent="0.35"/>
    <row r="62730" customFormat="1" x14ac:dyDescent="0.35"/>
    <row r="62731" customFormat="1" x14ac:dyDescent="0.35"/>
    <row r="62732" customFormat="1" x14ac:dyDescent="0.35"/>
    <row r="62733" customFormat="1" x14ac:dyDescent="0.35"/>
    <row r="62734" customFormat="1" x14ac:dyDescent="0.35"/>
    <row r="62735" customFormat="1" x14ac:dyDescent="0.35"/>
    <row r="62736" customFormat="1" x14ac:dyDescent="0.35"/>
    <row r="62737" customFormat="1" x14ac:dyDescent="0.35"/>
    <row r="62738" customFormat="1" x14ac:dyDescent="0.35"/>
    <row r="62739" customFormat="1" x14ac:dyDescent="0.35"/>
    <row r="62740" customFormat="1" x14ac:dyDescent="0.35"/>
    <row r="62741" customFormat="1" x14ac:dyDescent="0.35"/>
    <row r="62742" customFormat="1" x14ac:dyDescent="0.35"/>
    <row r="62743" customFormat="1" x14ac:dyDescent="0.35"/>
    <row r="62744" customFormat="1" x14ac:dyDescent="0.35"/>
    <row r="62745" customFormat="1" x14ac:dyDescent="0.35"/>
    <row r="62746" customFormat="1" x14ac:dyDescent="0.35"/>
    <row r="62747" customFormat="1" x14ac:dyDescent="0.35"/>
    <row r="62748" customFormat="1" x14ac:dyDescent="0.35"/>
    <row r="62749" customFormat="1" x14ac:dyDescent="0.35"/>
    <row r="62750" customFormat="1" x14ac:dyDescent="0.35"/>
    <row r="62751" customFormat="1" x14ac:dyDescent="0.35"/>
    <row r="62752" customFormat="1" x14ac:dyDescent="0.35"/>
    <row r="62753" customFormat="1" x14ac:dyDescent="0.35"/>
    <row r="62754" customFormat="1" x14ac:dyDescent="0.35"/>
    <row r="62755" customFormat="1" x14ac:dyDescent="0.35"/>
    <row r="62756" customFormat="1" x14ac:dyDescent="0.35"/>
    <row r="62757" customFormat="1" x14ac:dyDescent="0.35"/>
    <row r="62758" customFormat="1" x14ac:dyDescent="0.35"/>
    <row r="62759" customFormat="1" x14ac:dyDescent="0.35"/>
    <row r="62760" customFormat="1" x14ac:dyDescent="0.35"/>
    <row r="62761" customFormat="1" x14ac:dyDescent="0.35"/>
    <row r="62762" customFormat="1" x14ac:dyDescent="0.35"/>
    <row r="62763" customFormat="1" x14ac:dyDescent="0.35"/>
    <row r="62764" customFormat="1" x14ac:dyDescent="0.35"/>
    <row r="62765" customFormat="1" x14ac:dyDescent="0.35"/>
    <row r="62766" customFormat="1" x14ac:dyDescent="0.35"/>
    <row r="62767" customFormat="1" x14ac:dyDescent="0.35"/>
    <row r="62768" customFormat="1" x14ac:dyDescent="0.35"/>
    <row r="62769" customFormat="1" x14ac:dyDescent="0.35"/>
    <row r="62770" customFormat="1" x14ac:dyDescent="0.35"/>
    <row r="62771" customFormat="1" x14ac:dyDescent="0.35"/>
    <row r="62772" customFormat="1" x14ac:dyDescent="0.35"/>
    <row r="62773" customFormat="1" x14ac:dyDescent="0.35"/>
    <row r="62774" customFormat="1" x14ac:dyDescent="0.35"/>
    <row r="62775" customFormat="1" x14ac:dyDescent="0.35"/>
    <row r="62776" customFormat="1" x14ac:dyDescent="0.35"/>
    <row r="62777" customFormat="1" x14ac:dyDescent="0.35"/>
    <row r="62778" customFormat="1" x14ac:dyDescent="0.35"/>
    <row r="62779" customFormat="1" x14ac:dyDescent="0.35"/>
    <row r="62780" customFormat="1" x14ac:dyDescent="0.35"/>
    <row r="62781" customFormat="1" x14ac:dyDescent="0.35"/>
    <row r="62782" customFormat="1" x14ac:dyDescent="0.35"/>
    <row r="62783" customFormat="1" x14ac:dyDescent="0.35"/>
    <row r="62784" customFormat="1" x14ac:dyDescent="0.35"/>
    <row r="62785" customFormat="1" x14ac:dyDescent="0.35"/>
    <row r="62786" customFormat="1" x14ac:dyDescent="0.35"/>
    <row r="62787" customFormat="1" x14ac:dyDescent="0.35"/>
    <row r="62788" customFormat="1" x14ac:dyDescent="0.35"/>
    <row r="62789" customFormat="1" x14ac:dyDescent="0.35"/>
    <row r="62790" customFormat="1" x14ac:dyDescent="0.35"/>
    <row r="62791" customFormat="1" x14ac:dyDescent="0.35"/>
    <row r="62792" customFormat="1" x14ac:dyDescent="0.35"/>
    <row r="62793" customFormat="1" x14ac:dyDescent="0.35"/>
    <row r="62794" customFormat="1" x14ac:dyDescent="0.35"/>
    <row r="62795" customFormat="1" x14ac:dyDescent="0.35"/>
    <row r="62796" customFormat="1" x14ac:dyDescent="0.35"/>
    <row r="62797" customFormat="1" x14ac:dyDescent="0.35"/>
    <row r="62798" customFormat="1" x14ac:dyDescent="0.35"/>
    <row r="62799" customFormat="1" x14ac:dyDescent="0.35"/>
    <row r="62800" customFormat="1" x14ac:dyDescent="0.35"/>
    <row r="62801" customFormat="1" x14ac:dyDescent="0.35"/>
    <row r="62802" customFormat="1" x14ac:dyDescent="0.35"/>
    <row r="62803" customFormat="1" x14ac:dyDescent="0.35"/>
    <row r="62804" customFormat="1" x14ac:dyDescent="0.35"/>
    <row r="62805" customFormat="1" x14ac:dyDescent="0.35"/>
    <row r="62806" customFormat="1" x14ac:dyDescent="0.35"/>
    <row r="62807" customFormat="1" x14ac:dyDescent="0.35"/>
    <row r="62808" customFormat="1" x14ac:dyDescent="0.35"/>
    <row r="62809" customFormat="1" x14ac:dyDescent="0.35"/>
    <row r="62810" customFormat="1" x14ac:dyDescent="0.35"/>
    <row r="62811" customFormat="1" x14ac:dyDescent="0.35"/>
    <row r="62812" customFormat="1" x14ac:dyDescent="0.35"/>
    <row r="62813" customFormat="1" x14ac:dyDescent="0.35"/>
    <row r="62814" customFormat="1" x14ac:dyDescent="0.35"/>
    <row r="62815" customFormat="1" x14ac:dyDescent="0.35"/>
    <row r="62816" customFormat="1" x14ac:dyDescent="0.35"/>
    <row r="62817" customFormat="1" x14ac:dyDescent="0.35"/>
    <row r="62818" customFormat="1" x14ac:dyDescent="0.35"/>
    <row r="62819" customFormat="1" x14ac:dyDescent="0.35"/>
    <row r="62820" customFormat="1" x14ac:dyDescent="0.35"/>
    <row r="62821" customFormat="1" x14ac:dyDescent="0.35"/>
    <row r="62822" customFormat="1" x14ac:dyDescent="0.35"/>
    <row r="62823" customFormat="1" x14ac:dyDescent="0.35"/>
    <row r="62824" customFormat="1" x14ac:dyDescent="0.35"/>
    <row r="62825" customFormat="1" x14ac:dyDescent="0.35"/>
    <row r="62826" customFormat="1" x14ac:dyDescent="0.35"/>
    <row r="62827" customFormat="1" x14ac:dyDescent="0.35"/>
    <row r="62828" customFormat="1" x14ac:dyDescent="0.35"/>
    <row r="62829" customFormat="1" x14ac:dyDescent="0.35"/>
    <row r="62830" customFormat="1" x14ac:dyDescent="0.35"/>
    <row r="62831" customFormat="1" x14ac:dyDescent="0.35"/>
    <row r="62832" customFormat="1" x14ac:dyDescent="0.35"/>
    <row r="62833" customFormat="1" x14ac:dyDescent="0.35"/>
    <row r="62834" customFormat="1" x14ac:dyDescent="0.35"/>
    <row r="62835" customFormat="1" x14ac:dyDescent="0.35"/>
    <row r="62836" customFormat="1" x14ac:dyDescent="0.35"/>
    <row r="62837" customFormat="1" x14ac:dyDescent="0.35"/>
    <row r="62838" customFormat="1" x14ac:dyDescent="0.35"/>
    <row r="62839" customFormat="1" x14ac:dyDescent="0.35"/>
    <row r="62840" customFormat="1" x14ac:dyDescent="0.35"/>
    <row r="62841" customFormat="1" x14ac:dyDescent="0.35"/>
    <row r="62842" customFormat="1" x14ac:dyDescent="0.35"/>
    <row r="62843" customFormat="1" x14ac:dyDescent="0.35"/>
    <row r="62844" customFormat="1" x14ac:dyDescent="0.35"/>
    <row r="62845" customFormat="1" x14ac:dyDescent="0.35"/>
    <row r="62846" customFormat="1" x14ac:dyDescent="0.35"/>
    <row r="62847" customFormat="1" x14ac:dyDescent="0.35"/>
    <row r="62848" customFormat="1" x14ac:dyDescent="0.35"/>
    <row r="62849" customFormat="1" x14ac:dyDescent="0.35"/>
    <row r="62850" customFormat="1" x14ac:dyDescent="0.35"/>
    <row r="62851" customFormat="1" x14ac:dyDescent="0.35"/>
    <row r="62852" customFormat="1" x14ac:dyDescent="0.35"/>
    <row r="62853" customFormat="1" x14ac:dyDescent="0.35"/>
    <row r="62854" customFormat="1" x14ac:dyDescent="0.35"/>
    <row r="62855" customFormat="1" x14ac:dyDescent="0.35"/>
    <row r="62856" customFormat="1" x14ac:dyDescent="0.35"/>
    <row r="62857" customFormat="1" x14ac:dyDescent="0.35"/>
    <row r="62858" customFormat="1" x14ac:dyDescent="0.35"/>
    <row r="62859" customFormat="1" x14ac:dyDescent="0.35"/>
    <row r="62860" customFormat="1" x14ac:dyDescent="0.35"/>
    <row r="62861" customFormat="1" x14ac:dyDescent="0.35"/>
    <row r="62862" customFormat="1" x14ac:dyDescent="0.35"/>
    <row r="62863" customFormat="1" x14ac:dyDescent="0.35"/>
    <row r="62864" customFormat="1" x14ac:dyDescent="0.35"/>
    <row r="62865" customFormat="1" x14ac:dyDescent="0.35"/>
    <row r="62866" customFormat="1" x14ac:dyDescent="0.35"/>
    <row r="62867" customFormat="1" x14ac:dyDescent="0.35"/>
    <row r="62868" customFormat="1" x14ac:dyDescent="0.35"/>
    <row r="62869" customFormat="1" x14ac:dyDescent="0.35"/>
    <row r="62870" customFormat="1" x14ac:dyDescent="0.35"/>
    <row r="62871" customFormat="1" x14ac:dyDescent="0.35"/>
    <row r="62872" customFormat="1" x14ac:dyDescent="0.35"/>
    <row r="62873" customFormat="1" x14ac:dyDescent="0.35"/>
    <row r="62874" customFormat="1" x14ac:dyDescent="0.35"/>
    <row r="62875" customFormat="1" x14ac:dyDescent="0.35"/>
    <row r="62876" customFormat="1" x14ac:dyDescent="0.35"/>
    <row r="62877" customFormat="1" x14ac:dyDescent="0.35"/>
    <row r="62878" customFormat="1" x14ac:dyDescent="0.35"/>
    <row r="62879" customFormat="1" x14ac:dyDescent="0.35"/>
    <row r="62880" customFormat="1" x14ac:dyDescent="0.35"/>
    <row r="62881" customFormat="1" x14ac:dyDescent="0.35"/>
    <row r="62882" customFormat="1" x14ac:dyDescent="0.35"/>
    <row r="62883" customFormat="1" x14ac:dyDescent="0.35"/>
    <row r="62884" customFormat="1" x14ac:dyDescent="0.35"/>
    <row r="62885" customFormat="1" x14ac:dyDescent="0.35"/>
    <row r="62886" customFormat="1" x14ac:dyDescent="0.35"/>
    <row r="62887" customFormat="1" x14ac:dyDescent="0.35"/>
    <row r="62888" customFormat="1" x14ac:dyDescent="0.35"/>
    <row r="62889" customFormat="1" x14ac:dyDescent="0.35"/>
    <row r="62890" customFormat="1" x14ac:dyDescent="0.35"/>
    <row r="62891" customFormat="1" x14ac:dyDescent="0.35"/>
    <row r="62892" customFormat="1" x14ac:dyDescent="0.35"/>
    <row r="62893" customFormat="1" x14ac:dyDescent="0.35"/>
    <row r="62894" customFormat="1" x14ac:dyDescent="0.35"/>
    <row r="62895" customFormat="1" x14ac:dyDescent="0.35"/>
    <row r="62896" customFormat="1" x14ac:dyDescent="0.35"/>
    <row r="62897" customFormat="1" x14ac:dyDescent="0.35"/>
    <row r="62898" customFormat="1" x14ac:dyDescent="0.35"/>
    <row r="62899" customFormat="1" x14ac:dyDescent="0.35"/>
    <row r="62900" customFormat="1" x14ac:dyDescent="0.35"/>
    <row r="62901" customFormat="1" x14ac:dyDescent="0.35"/>
    <row r="62902" customFormat="1" x14ac:dyDescent="0.35"/>
    <row r="62903" customFormat="1" x14ac:dyDescent="0.35"/>
    <row r="62904" customFormat="1" x14ac:dyDescent="0.35"/>
    <row r="62905" customFormat="1" x14ac:dyDescent="0.35"/>
    <row r="62906" customFormat="1" x14ac:dyDescent="0.35"/>
    <row r="62907" customFormat="1" x14ac:dyDescent="0.35"/>
    <row r="62908" customFormat="1" x14ac:dyDescent="0.35"/>
    <row r="62909" customFormat="1" x14ac:dyDescent="0.35"/>
    <row r="62910" customFormat="1" x14ac:dyDescent="0.35"/>
    <row r="62911" customFormat="1" x14ac:dyDescent="0.35"/>
    <row r="62912" customFormat="1" x14ac:dyDescent="0.35"/>
    <row r="62913" customFormat="1" x14ac:dyDescent="0.35"/>
    <row r="62914" customFormat="1" x14ac:dyDescent="0.35"/>
    <row r="62915" customFormat="1" x14ac:dyDescent="0.35"/>
    <row r="62916" customFormat="1" x14ac:dyDescent="0.35"/>
    <row r="62917" customFormat="1" x14ac:dyDescent="0.35"/>
    <row r="62918" customFormat="1" x14ac:dyDescent="0.35"/>
    <row r="62919" customFormat="1" x14ac:dyDescent="0.35"/>
    <row r="62920" customFormat="1" x14ac:dyDescent="0.35"/>
    <row r="62921" customFormat="1" x14ac:dyDescent="0.35"/>
    <row r="62922" customFormat="1" x14ac:dyDescent="0.35"/>
    <row r="62923" customFormat="1" x14ac:dyDescent="0.35"/>
    <row r="62924" customFormat="1" x14ac:dyDescent="0.35"/>
    <row r="62925" customFormat="1" x14ac:dyDescent="0.35"/>
    <row r="62926" customFormat="1" x14ac:dyDescent="0.35"/>
    <row r="62927" customFormat="1" x14ac:dyDescent="0.35"/>
    <row r="62928" customFormat="1" x14ac:dyDescent="0.35"/>
    <row r="62929" customFormat="1" x14ac:dyDescent="0.35"/>
    <row r="62930" customFormat="1" x14ac:dyDescent="0.35"/>
    <row r="62931" customFormat="1" x14ac:dyDescent="0.35"/>
    <row r="62932" customFormat="1" x14ac:dyDescent="0.35"/>
    <row r="62933" customFormat="1" x14ac:dyDescent="0.35"/>
    <row r="62934" customFormat="1" x14ac:dyDescent="0.35"/>
    <row r="62935" customFormat="1" x14ac:dyDescent="0.35"/>
    <row r="62936" customFormat="1" x14ac:dyDescent="0.35"/>
    <row r="62937" customFormat="1" x14ac:dyDescent="0.35"/>
    <row r="62938" customFormat="1" x14ac:dyDescent="0.35"/>
    <row r="62939" customFormat="1" x14ac:dyDescent="0.35"/>
    <row r="62940" customFormat="1" x14ac:dyDescent="0.35"/>
    <row r="62941" customFormat="1" x14ac:dyDescent="0.35"/>
    <row r="62942" customFormat="1" x14ac:dyDescent="0.35"/>
    <row r="62943" customFormat="1" x14ac:dyDescent="0.35"/>
    <row r="62944" customFormat="1" x14ac:dyDescent="0.35"/>
    <row r="62945" customFormat="1" x14ac:dyDescent="0.35"/>
    <row r="62946" customFormat="1" x14ac:dyDescent="0.35"/>
    <row r="62947" customFormat="1" x14ac:dyDescent="0.35"/>
    <row r="62948" customFormat="1" x14ac:dyDescent="0.35"/>
    <row r="62949" customFormat="1" x14ac:dyDescent="0.35"/>
    <row r="62950" customFormat="1" x14ac:dyDescent="0.35"/>
    <row r="62951" customFormat="1" x14ac:dyDescent="0.35"/>
    <row r="62952" customFormat="1" x14ac:dyDescent="0.35"/>
    <row r="62953" customFormat="1" x14ac:dyDescent="0.35"/>
    <row r="62954" customFormat="1" x14ac:dyDescent="0.35"/>
    <row r="62955" customFormat="1" x14ac:dyDescent="0.35"/>
    <row r="62956" customFormat="1" x14ac:dyDescent="0.35"/>
    <row r="62957" customFormat="1" x14ac:dyDescent="0.35"/>
    <row r="62958" customFormat="1" x14ac:dyDescent="0.35"/>
    <row r="62959" customFormat="1" x14ac:dyDescent="0.35"/>
    <row r="62960" customFormat="1" x14ac:dyDescent="0.35"/>
    <row r="62961" customFormat="1" x14ac:dyDescent="0.35"/>
    <row r="62962" customFormat="1" x14ac:dyDescent="0.35"/>
    <row r="62963" customFormat="1" x14ac:dyDescent="0.35"/>
    <row r="62964" customFormat="1" x14ac:dyDescent="0.35"/>
    <row r="62965" customFormat="1" x14ac:dyDescent="0.35"/>
    <row r="62966" customFormat="1" x14ac:dyDescent="0.35"/>
    <row r="62967" customFormat="1" x14ac:dyDescent="0.35"/>
    <row r="62968" customFormat="1" x14ac:dyDescent="0.35"/>
    <row r="62969" customFormat="1" x14ac:dyDescent="0.35"/>
    <row r="62970" customFormat="1" x14ac:dyDescent="0.35"/>
    <row r="62971" customFormat="1" x14ac:dyDescent="0.35"/>
    <row r="62972" customFormat="1" x14ac:dyDescent="0.35"/>
    <row r="62973" customFormat="1" x14ac:dyDescent="0.35"/>
    <row r="62974" customFormat="1" x14ac:dyDescent="0.35"/>
    <row r="62975" customFormat="1" x14ac:dyDescent="0.35"/>
    <row r="62976" customFormat="1" x14ac:dyDescent="0.35"/>
    <row r="62977" customFormat="1" x14ac:dyDescent="0.35"/>
    <row r="62978" customFormat="1" x14ac:dyDescent="0.35"/>
    <row r="62979" customFormat="1" x14ac:dyDescent="0.35"/>
    <row r="62980" customFormat="1" x14ac:dyDescent="0.35"/>
    <row r="62981" customFormat="1" x14ac:dyDescent="0.35"/>
    <row r="62982" customFormat="1" x14ac:dyDescent="0.35"/>
    <row r="62983" customFormat="1" x14ac:dyDescent="0.35"/>
    <row r="62984" customFormat="1" x14ac:dyDescent="0.35"/>
    <row r="62985" customFormat="1" x14ac:dyDescent="0.35"/>
    <row r="62986" customFormat="1" x14ac:dyDescent="0.35"/>
    <row r="62987" customFormat="1" x14ac:dyDescent="0.35"/>
    <row r="62988" customFormat="1" x14ac:dyDescent="0.35"/>
    <row r="62989" customFormat="1" x14ac:dyDescent="0.35"/>
    <row r="62990" customFormat="1" x14ac:dyDescent="0.35"/>
    <row r="62991" customFormat="1" x14ac:dyDescent="0.35"/>
    <row r="62992" customFormat="1" x14ac:dyDescent="0.35"/>
    <row r="62993" customFormat="1" x14ac:dyDescent="0.35"/>
    <row r="62994" customFormat="1" x14ac:dyDescent="0.35"/>
    <row r="62995" customFormat="1" x14ac:dyDescent="0.35"/>
    <row r="62996" customFormat="1" x14ac:dyDescent="0.35"/>
    <row r="62997" customFormat="1" x14ac:dyDescent="0.35"/>
    <row r="62998" customFormat="1" x14ac:dyDescent="0.35"/>
    <row r="62999" customFormat="1" x14ac:dyDescent="0.35"/>
    <row r="63000" customFormat="1" x14ac:dyDescent="0.35"/>
    <row r="63001" customFormat="1" x14ac:dyDescent="0.35"/>
    <row r="63002" customFormat="1" x14ac:dyDescent="0.35"/>
    <row r="63003" customFormat="1" x14ac:dyDescent="0.35"/>
    <row r="63004" customFormat="1" x14ac:dyDescent="0.35"/>
    <row r="63005" customFormat="1" x14ac:dyDescent="0.35"/>
    <row r="63006" customFormat="1" x14ac:dyDescent="0.35"/>
    <row r="63007" customFormat="1" x14ac:dyDescent="0.35"/>
    <row r="63008" customFormat="1" x14ac:dyDescent="0.35"/>
    <row r="63009" customFormat="1" x14ac:dyDescent="0.35"/>
    <row r="63010" customFormat="1" x14ac:dyDescent="0.35"/>
    <row r="63011" customFormat="1" x14ac:dyDescent="0.35"/>
    <row r="63012" customFormat="1" x14ac:dyDescent="0.35"/>
    <row r="63013" customFormat="1" x14ac:dyDescent="0.35"/>
    <row r="63014" customFormat="1" x14ac:dyDescent="0.35"/>
    <row r="63015" customFormat="1" x14ac:dyDescent="0.35"/>
    <row r="63016" customFormat="1" x14ac:dyDescent="0.35"/>
    <row r="63017" customFormat="1" x14ac:dyDescent="0.35"/>
    <row r="63018" customFormat="1" x14ac:dyDescent="0.35"/>
    <row r="63019" customFormat="1" x14ac:dyDescent="0.35"/>
    <row r="63020" customFormat="1" x14ac:dyDescent="0.35"/>
    <row r="63021" customFormat="1" x14ac:dyDescent="0.35"/>
    <row r="63022" customFormat="1" x14ac:dyDescent="0.35"/>
    <row r="63023" customFormat="1" x14ac:dyDescent="0.35"/>
    <row r="63024" customFormat="1" x14ac:dyDescent="0.35"/>
    <row r="63025" customFormat="1" x14ac:dyDescent="0.35"/>
    <row r="63026" customFormat="1" x14ac:dyDescent="0.35"/>
    <row r="63027" customFormat="1" x14ac:dyDescent="0.35"/>
    <row r="63028" customFormat="1" x14ac:dyDescent="0.35"/>
    <row r="63029" customFormat="1" x14ac:dyDescent="0.35"/>
    <row r="63030" customFormat="1" x14ac:dyDescent="0.35"/>
    <row r="63031" customFormat="1" x14ac:dyDescent="0.35"/>
    <row r="63032" customFormat="1" x14ac:dyDescent="0.35"/>
    <row r="63033" customFormat="1" x14ac:dyDescent="0.35"/>
    <row r="63034" customFormat="1" x14ac:dyDescent="0.35"/>
    <row r="63035" customFormat="1" x14ac:dyDescent="0.35"/>
    <row r="63036" customFormat="1" x14ac:dyDescent="0.35"/>
    <row r="63037" customFormat="1" x14ac:dyDescent="0.35"/>
    <row r="63038" customFormat="1" x14ac:dyDescent="0.35"/>
    <row r="63039" customFormat="1" x14ac:dyDescent="0.35"/>
    <row r="63040" customFormat="1" x14ac:dyDescent="0.35"/>
    <row r="63041" customFormat="1" x14ac:dyDescent="0.35"/>
    <row r="63042" customFormat="1" x14ac:dyDescent="0.35"/>
    <row r="63043" customFormat="1" x14ac:dyDescent="0.35"/>
    <row r="63044" customFormat="1" x14ac:dyDescent="0.35"/>
    <row r="63045" customFormat="1" x14ac:dyDescent="0.35"/>
    <row r="63046" customFormat="1" x14ac:dyDescent="0.35"/>
    <row r="63047" customFormat="1" x14ac:dyDescent="0.35"/>
    <row r="63048" customFormat="1" x14ac:dyDescent="0.35"/>
    <row r="63049" customFormat="1" x14ac:dyDescent="0.35"/>
    <row r="63050" customFormat="1" x14ac:dyDescent="0.35"/>
    <row r="63051" customFormat="1" x14ac:dyDescent="0.35"/>
    <row r="63052" customFormat="1" x14ac:dyDescent="0.35"/>
    <row r="63053" customFormat="1" x14ac:dyDescent="0.35"/>
    <row r="63054" customFormat="1" x14ac:dyDescent="0.35"/>
    <row r="63055" customFormat="1" x14ac:dyDescent="0.35"/>
    <row r="63056" customFormat="1" x14ac:dyDescent="0.35"/>
    <row r="63057" customFormat="1" x14ac:dyDescent="0.35"/>
    <row r="63058" customFormat="1" x14ac:dyDescent="0.35"/>
    <row r="63059" customFormat="1" x14ac:dyDescent="0.35"/>
    <row r="63060" customFormat="1" x14ac:dyDescent="0.35"/>
    <row r="63061" customFormat="1" x14ac:dyDescent="0.35"/>
    <row r="63062" customFormat="1" x14ac:dyDescent="0.35"/>
    <row r="63063" customFormat="1" x14ac:dyDescent="0.35"/>
    <row r="63064" customFormat="1" x14ac:dyDescent="0.35"/>
    <row r="63065" customFormat="1" x14ac:dyDescent="0.35"/>
    <row r="63066" customFormat="1" x14ac:dyDescent="0.35"/>
    <row r="63067" customFormat="1" x14ac:dyDescent="0.35"/>
    <row r="63068" customFormat="1" x14ac:dyDescent="0.35"/>
    <row r="63069" customFormat="1" x14ac:dyDescent="0.35"/>
    <row r="63070" customFormat="1" x14ac:dyDescent="0.35"/>
    <row r="63071" customFormat="1" x14ac:dyDescent="0.35"/>
    <row r="63072" customFormat="1" x14ac:dyDescent="0.35"/>
    <row r="63073" customFormat="1" x14ac:dyDescent="0.35"/>
    <row r="63074" customFormat="1" x14ac:dyDescent="0.35"/>
    <row r="63075" customFormat="1" x14ac:dyDescent="0.35"/>
    <row r="63076" customFormat="1" x14ac:dyDescent="0.35"/>
    <row r="63077" customFormat="1" x14ac:dyDescent="0.35"/>
    <row r="63078" customFormat="1" x14ac:dyDescent="0.35"/>
    <row r="63079" customFormat="1" x14ac:dyDescent="0.35"/>
    <row r="63080" customFormat="1" x14ac:dyDescent="0.35"/>
    <row r="63081" customFormat="1" x14ac:dyDescent="0.35"/>
    <row r="63082" customFormat="1" x14ac:dyDescent="0.35"/>
    <row r="63083" customFormat="1" x14ac:dyDescent="0.35"/>
    <row r="63084" customFormat="1" x14ac:dyDescent="0.35"/>
    <row r="63085" customFormat="1" x14ac:dyDescent="0.35"/>
    <row r="63086" customFormat="1" x14ac:dyDescent="0.35"/>
    <row r="63087" customFormat="1" x14ac:dyDescent="0.35"/>
    <row r="63088" customFormat="1" x14ac:dyDescent="0.35"/>
    <row r="63089" customFormat="1" x14ac:dyDescent="0.35"/>
    <row r="63090" customFormat="1" x14ac:dyDescent="0.35"/>
    <row r="63091" customFormat="1" x14ac:dyDescent="0.35"/>
    <row r="63092" customFormat="1" x14ac:dyDescent="0.35"/>
    <row r="63093" customFormat="1" x14ac:dyDescent="0.35"/>
    <row r="63094" customFormat="1" x14ac:dyDescent="0.35"/>
    <row r="63095" customFormat="1" x14ac:dyDescent="0.35"/>
    <row r="63096" customFormat="1" x14ac:dyDescent="0.35"/>
    <row r="63097" customFormat="1" x14ac:dyDescent="0.35"/>
    <row r="63098" customFormat="1" x14ac:dyDescent="0.35"/>
    <row r="63099" customFormat="1" x14ac:dyDescent="0.35"/>
    <row r="63100" customFormat="1" x14ac:dyDescent="0.35"/>
    <row r="63101" customFormat="1" x14ac:dyDescent="0.35"/>
    <row r="63102" customFormat="1" x14ac:dyDescent="0.35"/>
    <row r="63103" customFormat="1" x14ac:dyDescent="0.35"/>
    <row r="63104" customFormat="1" x14ac:dyDescent="0.35"/>
    <row r="63105" customFormat="1" x14ac:dyDescent="0.35"/>
    <row r="63106" customFormat="1" x14ac:dyDescent="0.35"/>
    <row r="63107" customFormat="1" x14ac:dyDescent="0.35"/>
    <row r="63108" customFormat="1" x14ac:dyDescent="0.35"/>
    <row r="63109" customFormat="1" x14ac:dyDescent="0.35"/>
    <row r="63110" customFormat="1" x14ac:dyDescent="0.35"/>
    <row r="63111" customFormat="1" x14ac:dyDescent="0.35"/>
    <row r="63112" customFormat="1" x14ac:dyDescent="0.35"/>
    <row r="63113" customFormat="1" x14ac:dyDescent="0.35"/>
    <row r="63114" customFormat="1" x14ac:dyDescent="0.35"/>
    <row r="63115" customFormat="1" x14ac:dyDescent="0.35"/>
    <row r="63116" customFormat="1" x14ac:dyDescent="0.35"/>
    <row r="63117" customFormat="1" x14ac:dyDescent="0.35"/>
    <row r="63118" customFormat="1" x14ac:dyDescent="0.35"/>
    <row r="63119" customFormat="1" x14ac:dyDescent="0.35"/>
    <row r="63120" customFormat="1" x14ac:dyDescent="0.35"/>
    <row r="63121" customFormat="1" x14ac:dyDescent="0.35"/>
    <row r="63122" customFormat="1" x14ac:dyDescent="0.35"/>
    <row r="63123" customFormat="1" x14ac:dyDescent="0.35"/>
    <row r="63124" customFormat="1" x14ac:dyDescent="0.35"/>
    <row r="63125" customFormat="1" x14ac:dyDescent="0.35"/>
    <row r="63126" customFormat="1" x14ac:dyDescent="0.35"/>
    <row r="63127" customFormat="1" x14ac:dyDescent="0.35"/>
    <row r="63128" customFormat="1" x14ac:dyDescent="0.35"/>
    <row r="63129" customFormat="1" x14ac:dyDescent="0.35"/>
    <row r="63130" customFormat="1" x14ac:dyDescent="0.35"/>
    <row r="63131" customFormat="1" x14ac:dyDescent="0.35"/>
    <row r="63132" customFormat="1" x14ac:dyDescent="0.35"/>
    <row r="63133" customFormat="1" x14ac:dyDescent="0.35"/>
    <row r="63134" customFormat="1" x14ac:dyDescent="0.35"/>
    <row r="63135" customFormat="1" x14ac:dyDescent="0.35"/>
    <row r="63136" customFormat="1" x14ac:dyDescent="0.35"/>
    <row r="63137" customFormat="1" x14ac:dyDescent="0.35"/>
    <row r="63138" customFormat="1" x14ac:dyDescent="0.35"/>
    <row r="63139" customFormat="1" x14ac:dyDescent="0.35"/>
    <row r="63140" customFormat="1" x14ac:dyDescent="0.35"/>
    <row r="63141" customFormat="1" x14ac:dyDescent="0.35"/>
    <row r="63142" customFormat="1" x14ac:dyDescent="0.35"/>
    <row r="63143" customFormat="1" x14ac:dyDescent="0.35"/>
    <row r="63144" customFormat="1" x14ac:dyDescent="0.35"/>
    <row r="63145" customFormat="1" x14ac:dyDescent="0.35"/>
    <row r="63146" customFormat="1" x14ac:dyDescent="0.35"/>
    <row r="63147" customFormat="1" x14ac:dyDescent="0.35"/>
    <row r="63148" customFormat="1" x14ac:dyDescent="0.35"/>
    <row r="63149" customFormat="1" x14ac:dyDescent="0.35"/>
    <row r="63150" customFormat="1" x14ac:dyDescent="0.35"/>
    <row r="63151" customFormat="1" x14ac:dyDescent="0.35"/>
    <row r="63152" customFormat="1" x14ac:dyDescent="0.35"/>
    <row r="63153" customFormat="1" x14ac:dyDescent="0.35"/>
    <row r="63154" customFormat="1" x14ac:dyDescent="0.35"/>
    <row r="63155" customFormat="1" x14ac:dyDescent="0.35"/>
    <row r="63156" customFormat="1" x14ac:dyDescent="0.35"/>
    <row r="63157" customFormat="1" x14ac:dyDescent="0.35"/>
    <row r="63158" customFormat="1" x14ac:dyDescent="0.35"/>
    <row r="63159" customFormat="1" x14ac:dyDescent="0.35"/>
    <row r="63160" customFormat="1" x14ac:dyDescent="0.35"/>
    <row r="63161" customFormat="1" x14ac:dyDescent="0.35"/>
    <row r="63162" customFormat="1" x14ac:dyDescent="0.35"/>
    <row r="63163" customFormat="1" x14ac:dyDescent="0.35"/>
    <row r="63164" customFormat="1" x14ac:dyDescent="0.35"/>
    <row r="63165" customFormat="1" x14ac:dyDescent="0.35"/>
    <row r="63166" customFormat="1" x14ac:dyDescent="0.35"/>
    <row r="63167" customFormat="1" x14ac:dyDescent="0.35"/>
    <row r="63168" customFormat="1" x14ac:dyDescent="0.35"/>
    <row r="63169" customFormat="1" x14ac:dyDescent="0.35"/>
    <row r="63170" customFormat="1" x14ac:dyDescent="0.35"/>
    <row r="63171" customFormat="1" x14ac:dyDescent="0.35"/>
    <row r="63172" customFormat="1" x14ac:dyDescent="0.35"/>
    <row r="63173" customFormat="1" x14ac:dyDescent="0.35"/>
    <row r="63174" customFormat="1" x14ac:dyDescent="0.35"/>
    <row r="63175" customFormat="1" x14ac:dyDescent="0.35"/>
    <row r="63176" customFormat="1" x14ac:dyDescent="0.35"/>
    <row r="63177" customFormat="1" x14ac:dyDescent="0.35"/>
    <row r="63178" customFormat="1" x14ac:dyDescent="0.35"/>
    <row r="63179" customFormat="1" x14ac:dyDescent="0.35"/>
    <row r="63180" customFormat="1" x14ac:dyDescent="0.35"/>
    <row r="63181" customFormat="1" x14ac:dyDescent="0.35"/>
    <row r="63182" customFormat="1" x14ac:dyDescent="0.35"/>
    <row r="63183" customFormat="1" x14ac:dyDescent="0.35"/>
    <row r="63184" customFormat="1" x14ac:dyDescent="0.35"/>
    <row r="63185" customFormat="1" x14ac:dyDescent="0.35"/>
    <row r="63186" customFormat="1" x14ac:dyDescent="0.35"/>
    <row r="63187" customFormat="1" x14ac:dyDescent="0.35"/>
    <row r="63188" customFormat="1" x14ac:dyDescent="0.35"/>
    <row r="63189" customFormat="1" x14ac:dyDescent="0.35"/>
    <row r="63190" customFormat="1" x14ac:dyDescent="0.35"/>
    <row r="63191" customFormat="1" x14ac:dyDescent="0.35"/>
    <row r="63192" customFormat="1" x14ac:dyDescent="0.35"/>
    <row r="63193" customFormat="1" x14ac:dyDescent="0.35"/>
    <row r="63194" customFormat="1" x14ac:dyDescent="0.35"/>
    <row r="63195" customFormat="1" x14ac:dyDescent="0.35"/>
    <row r="63196" customFormat="1" x14ac:dyDescent="0.35"/>
    <row r="63197" customFormat="1" x14ac:dyDescent="0.35"/>
    <row r="63198" customFormat="1" x14ac:dyDescent="0.35"/>
    <row r="63199" customFormat="1" x14ac:dyDescent="0.35"/>
    <row r="63200" customFormat="1" x14ac:dyDescent="0.35"/>
    <row r="63201" customFormat="1" x14ac:dyDescent="0.35"/>
    <row r="63202" customFormat="1" x14ac:dyDescent="0.35"/>
    <row r="63203" customFormat="1" x14ac:dyDescent="0.35"/>
    <row r="63204" customFormat="1" x14ac:dyDescent="0.35"/>
    <row r="63205" customFormat="1" x14ac:dyDescent="0.35"/>
    <row r="63206" customFormat="1" x14ac:dyDescent="0.35"/>
    <row r="63207" customFormat="1" x14ac:dyDescent="0.35"/>
    <row r="63208" customFormat="1" x14ac:dyDescent="0.35"/>
    <row r="63209" customFormat="1" x14ac:dyDescent="0.35"/>
    <row r="63210" customFormat="1" x14ac:dyDescent="0.35"/>
    <row r="63211" customFormat="1" x14ac:dyDescent="0.35"/>
    <row r="63212" customFormat="1" x14ac:dyDescent="0.35"/>
    <row r="63213" customFormat="1" x14ac:dyDescent="0.35"/>
    <row r="63214" customFormat="1" x14ac:dyDescent="0.35"/>
    <row r="63215" customFormat="1" x14ac:dyDescent="0.35"/>
    <row r="63216" customFormat="1" x14ac:dyDescent="0.35"/>
    <row r="63217" customFormat="1" x14ac:dyDescent="0.35"/>
    <row r="63218" customFormat="1" x14ac:dyDescent="0.35"/>
    <row r="63219" customFormat="1" x14ac:dyDescent="0.35"/>
    <row r="63220" customFormat="1" x14ac:dyDescent="0.35"/>
    <row r="63221" customFormat="1" x14ac:dyDescent="0.35"/>
    <row r="63222" customFormat="1" x14ac:dyDescent="0.35"/>
    <row r="63223" customFormat="1" x14ac:dyDescent="0.35"/>
    <row r="63224" customFormat="1" x14ac:dyDescent="0.35"/>
    <row r="63225" customFormat="1" x14ac:dyDescent="0.35"/>
    <row r="63226" customFormat="1" x14ac:dyDescent="0.35"/>
    <row r="63227" customFormat="1" x14ac:dyDescent="0.35"/>
    <row r="63228" customFormat="1" x14ac:dyDescent="0.35"/>
    <row r="63229" customFormat="1" x14ac:dyDescent="0.35"/>
    <row r="63230" customFormat="1" x14ac:dyDescent="0.35"/>
    <row r="63231" customFormat="1" x14ac:dyDescent="0.35"/>
    <row r="63232" customFormat="1" x14ac:dyDescent="0.35"/>
    <row r="63233" customFormat="1" x14ac:dyDescent="0.35"/>
    <row r="63234" customFormat="1" x14ac:dyDescent="0.35"/>
    <row r="63235" customFormat="1" x14ac:dyDescent="0.35"/>
    <row r="63236" customFormat="1" x14ac:dyDescent="0.35"/>
    <row r="63237" customFormat="1" x14ac:dyDescent="0.35"/>
    <row r="63238" customFormat="1" x14ac:dyDescent="0.35"/>
    <row r="63239" customFormat="1" x14ac:dyDescent="0.35"/>
    <row r="63240" customFormat="1" x14ac:dyDescent="0.35"/>
    <row r="63241" customFormat="1" x14ac:dyDescent="0.35"/>
    <row r="63242" customFormat="1" x14ac:dyDescent="0.35"/>
    <row r="63243" customFormat="1" x14ac:dyDescent="0.35"/>
    <row r="63244" customFormat="1" x14ac:dyDescent="0.35"/>
    <row r="63245" customFormat="1" x14ac:dyDescent="0.35"/>
    <row r="63246" customFormat="1" x14ac:dyDescent="0.35"/>
    <row r="63247" customFormat="1" x14ac:dyDescent="0.35"/>
    <row r="63248" customFormat="1" x14ac:dyDescent="0.35"/>
    <row r="63249" customFormat="1" x14ac:dyDescent="0.35"/>
    <row r="63250" customFormat="1" x14ac:dyDescent="0.35"/>
    <row r="63251" customFormat="1" x14ac:dyDescent="0.35"/>
    <row r="63252" customFormat="1" x14ac:dyDescent="0.35"/>
    <row r="63253" customFormat="1" x14ac:dyDescent="0.35"/>
    <row r="63254" customFormat="1" x14ac:dyDescent="0.35"/>
    <row r="63255" customFormat="1" x14ac:dyDescent="0.35"/>
    <row r="63256" customFormat="1" x14ac:dyDescent="0.35"/>
    <row r="63257" customFormat="1" x14ac:dyDescent="0.35"/>
    <row r="63258" customFormat="1" x14ac:dyDescent="0.35"/>
    <row r="63259" customFormat="1" x14ac:dyDescent="0.35"/>
    <row r="63260" customFormat="1" x14ac:dyDescent="0.35"/>
    <row r="63261" customFormat="1" x14ac:dyDescent="0.35"/>
    <row r="63262" customFormat="1" x14ac:dyDescent="0.35"/>
    <row r="63263" customFormat="1" x14ac:dyDescent="0.35"/>
    <row r="63264" customFormat="1" x14ac:dyDescent="0.35"/>
    <row r="63265" customFormat="1" x14ac:dyDescent="0.35"/>
    <row r="63266" customFormat="1" x14ac:dyDescent="0.35"/>
    <row r="63267" customFormat="1" x14ac:dyDescent="0.35"/>
    <row r="63268" customFormat="1" x14ac:dyDescent="0.35"/>
    <row r="63269" customFormat="1" x14ac:dyDescent="0.35"/>
    <row r="63270" customFormat="1" x14ac:dyDescent="0.35"/>
    <row r="63271" customFormat="1" x14ac:dyDescent="0.35"/>
    <row r="63272" customFormat="1" x14ac:dyDescent="0.35"/>
    <row r="63273" customFormat="1" x14ac:dyDescent="0.35"/>
    <row r="63274" customFormat="1" x14ac:dyDescent="0.35"/>
    <row r="63275" customFormat="1" x14ac:dyDescent="0.35"/>
    <row r="63276" customFormat="1" x14ac:dyDescent="0.35"/>
    <row r="63277" customFormat="1" x14ac:dyDescent="0.35"/>
    <row r="63278" customFormat="1" x14ac:dyDescent="0.35"/>
    <row r="63279" customFormat="1" x14ac:dyDescent="0.35"/>
    <row r="63280" customFormat="1" x14ac:dyDescent="0.35"/>
    <row r="63281" customFormat="1" x14ac:dyDescent="0.35"/>
    <row r="63282" customFormat="1" x14ac:dyDescent="0.35"/>
    <row r="63283" customFormat="1" x14ac:dyDescent="0.35"/>
    <row r="63284" customFormat="1" x14ac:dyDescent="0.35"/>
    <row r="63285" customFormat="1" x14ac:dyDescent="0.35"/>
    <row r="63286" customFormat="1" x14ac:dyDescent="0.35"/>
    <row r="63287" customFormat="1" x14ac:dyDescent="0.35"/>
    <row r="63288" customFormat="1" x14ac:dyDescent="0.35"/>
    <row r="63289" customFormat="1" x14ac:dyDescent="0.35"/>
    <row r="63290" customFormat="1" x14ac:dyDescent="0.35"/>
    <row r="63291" customFormat="1" x14ac:dyDescent="0.35"/>
    <row r="63292" customFormat="1" x14ac:dyDescent="0.35"/>
    <row r="63293" customFormat="1" x14ac:dyDescent="0.35"/>
    <row r="63294" customFormat="1" x14ac:dyDescent="0.35"/>
    <row r="63295" customFormat="1" x14ac:dyDescent="0.35"/>
    <row r="63296" customFormat="1" x14ac:dyDescent="0.35"/>
    <row r="63297" customFormat="1" x14ac:dyDescent="0.35"/>
    <row r="63298" customFormat="1" x14ac:dyDescent="0.35"/>
    <row r="63299" customFormat="1" x14ac:dyDescent="0.35"/>
    <row r="63300" customFormat="1" x14ac:dyDescent="0.35"/>
    <row r="63301" customFormat="1" x14ac:dyDescent="0.35"/>
    <row r="63302" customFormat="1" x14ac:dyDescent="0.35"/>
    <row r="63303" customFormat="1" x14ac:dyDescent="0.35"/>
    <row r="63304" customFormat="1" x14ac:dyDescent="0.35"/>
    <row r="63305" customFormat="1" x14ac:dyDescent="0.35"/>
    <row r="63306" customFormat="1" x14ac:dyDescent="0.35"/>
    <row r="63307" customFormat="1" x14ac:dyDescent="0.35"/>
    <row r="63308" customFormat="1" x14ac:dyDescent="0.35"/>
    <row r="63309" customFormat="1" x14ac:dyDescent="0.35"/>
    <row r="63310" customFormat="1" x14ac:dyDescent="0.35"/>
    <row r="63311" customFormat="1" x14ac:dyDescent="0.35"/>
    <row r="63312" customFormat="1" x14ac:dyDescent="0.35"/>
    <row r="63313" customFormat="1" x14ac:dyDescent="0.35"/>
    <row r="63314" customFormat="1" x14ac:dyDescent="0.35"/>
    <row r="63315" customFormat="1" x14ac:dyDescent="0.35"/>
    <row r="63316" customFormat="1" x14ac:dyDescent="0.35"/>
    <row r="63317" customFormat="1" x14ac:dyDescent="0.35"/>
    <row r="63318" customFormat="1" x14ac:dyDescent="0.35"/>
    <row r="63319" customFormat="1" x14ac:dyDescent="0.35"/>
    <row r="63320" customFormat="1" x14ac:dyDescent="0.35"/>
    <row r="63321" customFormat="1" x14ac:dyDescent="0.35"/>
    <row r="63322" customFormat="1" x14ac:dyDescent="0.35"/>
    <row r="63323" customFormat="1" x14ac:dyDescent="0.35"/>
    <row r="63324" customFormat="1" x14ac:dyDescent="0.35"/>
    <row r="63325" customFormat="1" x14ac:dyDescent="0.35"/>
    <row r="63326" customFormat="1" x14ac:dyDescent="0.35"/>
    <row r="63327" customFormat="1" x14ac:dyDescent="0.35"/>
    <row r="63328" customFormat="1" x14ac:dyDescent="0.35"/>
    <row r="63329" customFormat="1" x14ac:dyDescent="0.35"/>
    <row r="63330" customFormat="1" x14ac:dyDescent="0.35"/>
    <row r="63331" customFormat="1" x14ac:dyDescent="0.35"/>
    <row r="63332" customFormat="1" x14ac:dyDescent="0.35"/>
    <row r="63333" customFormat="1" x14ac:dyDescent="0.35"/>
    <row r="63334" customFormat="1" x14ac:dyDescent="0.35"/>
    <row r="63335" customFormat="1" x14ac:dyDescent="0.35"/>
    <row r="63336" customFormat="1" x14ac:dyDescent="0.35"/>
    <row r="63337" customFormat="1" x14ac:dyDescent="0.35"/>
    <row r="63338" customFormat="1" x14ac:dyDescent="0.35"/>
    <row r="63339" customFormat="1" x14ac:dyDescent="0.35"/>
    <row r="63340" customFormat="1" x14ac:dyDescent="0.35"/>
    <row r="63341" customFormat="1" x14ac:dyDescent="0.35"/>
    <row r="63342" customFormat="1" x14ac:dyDescent="0.35"/>
    <row r="63343" customFormat="1" x14ac:dyDescent="0.35"/>
    <row r="63344" customFormat="1" x14ac:dyDescent="0.35"/>
    <row r="63345" customFormat="1" x14ac:dyDescent="0.35"/>
    <row r="63346" customFormat="1" x14ac:dyDescent="0.35"/>
    <row r="63347" customFormat="1" x14ac:dyDescent="0.35"/>
    <row r="63348" customFormat="1" x14ac:dyDescent="0.35"/>
    <row r="63349" customFormat="1" x14ac:dyDescent="0.35"/>
    <row r="63350" customFormat="1" x14ac:dyDescent="0.35"/>
    <row r="63351" customFormat="1" x14ac:dyDescent="0.35"/>
    <row r="63352" customFormat="1" x14ac:dyDescent="0.35"/>
    <row r="63353" customFormat="1" x14ac:dyDescent="0.35"/>
    <row r="63354" customFormat="1" x14ac:dyDescent="0.35"/>
    <row r="63355" customFormat="1" x14ac:dyDescent="0.35"/>
    <row r="63356" customFormat="1" x14ac:dyDescent="0.35"/>
    <row r="63357" customFormat="1" x14ac:dyDescent="0.35"/>
    <row r="63358" customFormat="1" x14ac:dyDescent="0.35"/>
    <row r="63359" customFormat="1" x14ac:dyDescent="0.35"/>
    <row r="63360" customFormat="1" x14ac:dyDescent="0.35"/>
    <row r="63361" customFormat="1" x14ac:dyDescent="0.35"/>
    <row r="63362" customFormat="1" x14ac:dyDescent="0.35"/>
    <row r="63363" customFormat="1" x14ac:dyDescent="0.35"/>
    <row r="63364" customFormat="1" x14ac:dyDescent="0.35"/>
    <row r="63365" customFormat="1" x14ac:dyDescent="0.35"/>
    <row r="63366" customFormat="1" x14ac:dyDescent="0.35"/>
    <row r="63367" customFormat="1" x14ac:dyDescent="0.35"/>
    <row r="63368" customFormat="1" x14ac:dyDescent="0.35"/>
    <row r="63369" customFormat="1" x14ac:dyDescent="0.35"/>
    <row r="63370" customFormat="1" x14ac:dyDescent="0.35"/>
    <row r="63371" customFormat="1" x14ac:dyDescent="0.35"/>
    <row r="63372" customFormat="1" x14ac:dyDescent="0.35"/>
    <row r="63373" customFormat="1" x14ac:dyDescent="0.35"/>
    <row r="63374" customFormat="1" x14ac:dyDescent="0.35"/>
    <row r="63375" customFormat="1" x14ac:dyDescent="0.35"/>
    <row r="63376" customFormat="1" x14ac:dyDescent="0.35"/>
    <row r="63377" customFormat="1" x14ac:dyDescent="0.35"/>
    <row r="63378" customFormat="1" x14ac:dyDescent="0.35"/>
    <row r="63379" customFormat="1" x14ac:dyDescent="0.35"/>
    <row r="63380" customFormat="1" x14ac:dyDescent="0.35"/>
    <row r="63381" customFormat="1" x14ac:dyDescent="0.35"/>
    <row r="63382" customFormat="1" x14ac:dyDescent="0.35"/>
    <row r="63383" customFormat="1" x14ac:dyDescent="0.35"/>
    <row r="63384" customFormat="1" x14ac:dyDescent="0.35"/>
    <row r="63385" customFormat="1" x14ac:dyDescent="0.35"/>
    <row r="63386" customFormat="1" x14ac:dyDescent="0.35"/>
    <row r="63387" customFormat="1" x14ac:dyDescent="0.35"/>
    <row r="63388" customFormat="1" x14ac:dyDescent="0.35"/>
    <row r="63389" customFormat="1" x14ac:dyDescent="0.35"/>
    <row r="63390" customFormat="1" x14ac:dyDescent="0.35"/>
    <row r="63391" customFormat="1" x14ac:dyDescent="0.35"/>
    <row r="63392" customFormat="1" x14ac:dyDescent="0.35"/>
    <row r="63393" customFormat="1" x14ac:dyDescent="0.35"/>
    <row r="63394" customFormat="1" x14ac:dyDescent="0.35"/>
    <row r="63395" customFormat="1" x14ac:dyDescent="0.35"/>
    <row r="63396" customFormat="1" x14ac:dyDescent="0.35"/>
    <row r="63397" customFormat="1" x14ac:dyDescent="0.35"/>
    <row r="63398" customFormat="1" x14ac:dyDescent="0.35"/>
    <row r="63399" customFormat="1" x14ac:dyDescent="0.35"/>
    <row r="63400" customFormat="1" x14ac:dyDescent="0.35"/>
    <row r="63401" customFormat="1" x14ac:dyDescent="0.35"/>
    <row r="63402" customFormat="1" x14ac:dyDescent="0.35"/>
    <row r="63403" customFormat="1" x14ac:dyDescent="0.35"/>
    <row r="63404" customFormat="1" x14ac:dyDescent="0.35"/>
    <row r="63405" customFormat="1" x14ac:dyDescent="0.35"/>
    <row r="63406" customFormat="1" x14ac:dyDescent="0.35"/>
    <row r="63407" customFormat="1" x14ac:dyDescent="0.35"/>
    <row r="63408" customFormat="1" x14ac:dyDescent="0.35"/>
    <row r="63409" customFormat="1" x14ac:dyDescent="0.35"/>
    <row r="63410" customFormat="1" x14ac:dyDescent="0.35"/>
    <row r="63411" customFormat="1" x14ac:dyDescent="0.35"/>
    <row r="63412" customFormat="1" x14ac:dyDescent="0.35"/>
    <row r="63413" customFormat="1" x14ac:dyDescent="0.35"/>
    <row r="63414" customFormat="1" x14ac:dyDescent="0.35"/>
    <row r="63415" customFormat="1" x14ac:dyDescent="0.35"/>
    <row r="63416" customFormat="1" x14ac:dyDescent="0.35"/>
    <row r="63417" customFormat="1" x14ac:dyDescent="0.35"/>
    <row r="63418" customFormat="1" x14ac:dyDescent="0.35"/>
    <row r="63419" customFormat="1" x14ac:dyDescent="0.35"/>
    <row r="63420" customFormat="1" x14ac:dyDescent="0.35"/>
    <row r="63421" customFormat="1" x14ac:dyDescent="0.35"/>
    <row r="63422" customFormat="1" x14ac:dyDescent="0.35"/>
    <row r="63423" customFormat="1" x14ac:dyDescent="0.35"/>
    <row r="63424" customFormat="1" x14ac:dyDescent="0.35"/>
    <row r="63425" customFormat="1" x14ac:dyDescent="0.35"/>
    <row r="63426" customFormat="1" x14ac:dyDescent="0.35"/>
    <row r="63427" customFormat="1" x14ac:dyDescent="0.35"/>
    <row r="63428" customFormat="1" x14ac:dyDescent="0.35"/>
    <row r="63429" customFormat="1" x14ac:dyDescent="0.35"/>
    <row r="63430" customFormat="1" x14ac:dyDescent="0.35"/>
    <row r="63431" customFormat="1" x14ac:dyDescent="0.35"/>
    <row r="63432" customFormat="1" x14ac:dyDescent="0.35"/>
    <row r="63433" customFormat="1" x14ac:dyDescent="0.35"/>
    <row r="63434" customFormat="1" x14ac:dyDescent="0.35"/>
    <row r="63435" customFormat="1" x14ac:dyDescent="0.35"/>
    <row r="63436" customFormat="1" x14ac:dyDescent="0.35"/>
    <row r="63437" customFormat="1" x14ac:dyDescent="0.35"/>
    <row r="63438" customFormat="1" x14ac:dyDescent="0.35"/>
    <row r="63439" customFormat="1" x14ac:dyDescent="0.35"/>
    <row r="63440" customFormat="1" x14ac:dyDescent="0.35"/>
    <row r="63441" customFormat="1" x14ac:dyDescent="0.35"/>
    <row r="63442" customFormat="1" x14ac:dyDescent="0.35"/>
    <row r="63443" customFormat="1" x14ac:dyDescent="0.35"/>
    <row r="63444" customFormat="1" x14ac:dyDescent="0.35"/>
    <row r="63445" customFormat="1" x14ac:dyDescent="0.35"/>
    <row r="63446" customFormat="1" x14ac:dyDescent="0.35"/>
    <row r="63447" customFormat="1" x14ac:dyDescent="0.35"/>
    <row r="63448" customFormat="1" x14ac:dyDescent="0.35"/>
    <row r="63449" customFormat="1" x14ac:dyDescent="0.35"/>
    <row r="63450" customFormat="1" x14ac:dyDescent="0.35"/>
    <row r="63451" customFormat="1" x14ac:dyDescent="0.35"/>
    <row r="63452" customFormat="1" x14ac:dyDescent="0.35"/>
    <row r="63453" customFormat="1" x14ac:dyDescent="0.35"/>
    <row r="63454" customFormat="1" x14ac:dyDescent="0.35"/>
    <row r="63455" customFormat="1" x14ac:dyDescent="0.35"/>
    <row r="63456" customFormat="1" x14ac:dyDescent="0.35"/>
    <row r="63457" customFormat="1" x14ac:dyDescent="0.35"/>
    <row r="63458" customFormat="1" x14ac:dyDescent="0.35"/>
    <row r="63459" customFormat="1" x14ac:dyDescent="0.35"/>
    <row r="63460" customFormat="1" x14ac:dyDescent="0.35"/>
    <row r="63461" customFormat="1" x14ac:dyDescent="0.35"/>
    <row r="63462" customFormat="1" x14ac:dyDescent="0.35"/>
    <row r="63463" customFormat="1" x14ac:dyDescent="0.35"/>
    <row r="63464" customFormat="1" x14ac:dyDescent="0.35"/>
    <row r="63465" customFormat="1" x14ac:dyDescent="0.35"/>
    <row r="63466" customFormat="1" x14ac:dyDescent="0.35"/>
    <row r="63467" customFormat="1" x14ac:dyDescent="0.35"/>
    <row r="63468" customFormat="1" x14ac:dyDescent="0.35"/>
    <row r="63469" customFormat="1" x14ac:dyDescent="0.35"/>
    <row r="63470" customFormat="1" x14ac:dyDescent="0.35"/>
    <row r="63471" customFormat="1" x14ac:dyDescent="0.35"/>
    <row r="63472" customFormat="1" x14ac:dyDescent="0.35"/>
    <row r="63473" customFormat="1" x14ac:dyDescent="0.35"/>
    <row r="63474" customFormat="1" x14ac:dyDescent="0.35"/>
    <row r="63475" customFormat="1" x14ac:dyDescent="0.35"/>
    <row r="63476" customFormat="1" x14ac:dyDescent="0.35"/>
    <row r="63477" customFormat="1" x14ac:dyDescent="0.35"/>
    <row r="63478" customFormat="1" x14ac:dyDescent="0.35"/>
    <row r="63479" customFormat="1" x14ac:dyDescent="0.35"/>
    <row r="63480" customFormat="1" x14ac:dyDescent="0.35"/>
    <row r="63481" customFormat="1" x14ac:dyDescent="0.35"/>
    <row r="63482" customFormat="1" x14ac:dyDescent="0.35"/>
    <row r="63483" customFormat="1" x14ac:dyDescent="0.35"/>
    <row r="63484" customFormat="1" x14ac:dyDescent="0.35"/>
    <row r="63485" customFormat="1" x14ac:dyDescent="0.35"/>
    <row r="63486" customFormat="1" x14ac:dyDescent="0.35"/>
    <row r="63487" customFormat="1" x14ac:dyDescent="0.35"/>
    <row r="63488" customFormat="1" x14ac:dyDescent="0.35"/>
    <row r="63489" customFormat="1" x14ac:dyDescent="0.35"/>
    <row r="63490" customFormat="1" x14ac:dyDescent="0.35"/>
    <row r="63491" customFormat="1" x14ac:dyDescent="0.35"/>
    <row r="63492" customFormat="1" x14ac:dyDescent="0.35"/>
    <row r="63493" customFormat="1" x14ac:dyDescent="0.35"/>
    <row r="63494" customFormat="1" x14ac:dyDescent="0.35"/>
    <row r="63495" customFormat="1" x14ac:dyDescent="0.35"/>
    <row r="63496" customFormat="1" x14ac:dyDescent="0.35"/>
    <row r="63497" customFormat="1" x14ac:dyDescent="0.35"/>
    <row r="63498" customFormat="1" x14ac:dyDescent="0.35"/>
    <row r="63499" customFormat="1" x14ac:dyDescent="0.35"/>
    <row r="63500" customFormat="1" x14ac:dyDescent="0.35"/>
    <row r="63501" customFormat="1" x14ac:dyDescent="0.35"/>
    <row r="63502" customFormat="1" x14ac:dyDescent="0.35"/>
    <row r="63503" customFormat="1" x14ac:dyDescent="0.35"/>
    <row r="63504" customFormat="1" x14ac:dyDescent="0.35"/>
    <row r="63505" customFormat="1" x14ac:dyDescent="0.35"/>
    <row r="63506" customFormat="1" x14ac:dyDescent="0.35"/>
    <row r="63507" customFormat="1" x14ac:dyDescent="0.35"/>
    <row r="63508" customFormat="1" x14ac:dyDescent="0.35"/>
    <row r="63509" customFormat="1" x14ac:dyDescent="0.35"/>
    <row r="63510" customFormat="1" x14ac:dyDescent="0.35"/>
    <row r="63511" customFormat="1" x14ac:dyDescent="0.35"/>
    <row r="63512" customFormat="1" x14ac:dyDescent="0.35"/>
    <row r="63513" customFormat="1" x14ac:dyDescent="0.35"/>
    <row r="63514" customFormat="1" x14ac:dyDescent="0.35"/>
    <row r="63515" customFormat="1" x14ac:dyDescent="0.35"/>
    <row r="63516" customFormat="1" x14ac:dyDescent="0.35"/>
    <row r="63517" customFormat="1" x14ac:dyDescent="0.35"/>
    <row r="63518" customFormat="1" x14ac:dyDescent="0.35"/>
    <row r="63519" customFormat="1" x14ac:dyDescent="0.35"/>
    <row r="63520" customFormat="1" x14ac:dyDescent="0.35"/>
    <row r="63521" customFormat="1" x14ac:dyDescent="0.35"/>
    <row r="63522" customFormat="1" x14ac:dyDescent="0.35"/>
    <row r="63523" customFormat="1" x14ac:dyDescent="0.35"/>
    <row r="63524" customFormat="1" x14ac:dyDescent="0.35"/>
    <row r="63525" customFormat="1" x14ac:dyDescent="0.35"/>
    <row r="63526" customFormat="1" x14ac:dyDescent="0.35"/>
    <row r="63527" customFormat="1" x14ac:dyDescent="0.35"/>
    <row r="63528" customFormat="1" x14ac:dyDescent="0.35"/>
    <row r="63529" customFormat="1" x14ac:dyDescent="0.35"/>
    <row r="63530" customFormat="1" x14ac:dyDescent="0.35"/>
    <row r="63531" customFormat="1" x14ac:dyDescent="0.35"/>
    <row r="63532" customFormat="1" x14ac:dyDescent="0.35"/>
    <row r="63533" customFormat="1" x14ac:dyDescent="0.35"/>
    <row r="63534" customFormat="1" x14ac:dyDescent="0.35"/>
    <row r="63535" customFormat="1" x14ac:dyDescent="0.35"/>
    <row r="63536" customFormat="1" x14ac:dyDescent="0.35"/>
    <row r="63537" customFormat="1" x14ac:dyDescent="0.35"/>
    <row r="63538" customFormat="1" x14ac:dyDescent="0.35"/>
    <row r="63539" customFormat="1" x14ac:dyDescent="0.35"/>
    <row r="63540" customFormat="1" x14ac:dyDescent="0.35"/>
    <row r="63541" customFormat="1" x14ac:dyDescent="0.35"/>
    <row r="63542" customFormat="1" x14ac:dyDescent="0.35"/>
    <row r="63543" customFormat="1" x14ac:dyDescent="0.35"/>
    <row r="63544" customFormat="1" x14ac:dyDescent="0.35"/>
    <row r="63545" customFormat="1" x14ac:dyDescent="0.35"/>
    <row r="63546" customFormat="1" x14ac:dyDescent="0.35"/>
    <row r="63547" customFormat="1" x14ac:dyDescent="0.35"/>
    <row r="63548" customFormat="1" x14ac:dyDescent="0.35"/>
    <row r="63549" customFormat="1" x14ac:dyDescent="0.35"/>
    <row r="63550" customFormat="1" x14ac:dyDescent="0.35"/>
    <row r="63551" customFormat="1" x14ac:dyDescent="0.35"/>
    <row r="63552" customFormat="1" x14ac:dyDescent="0.35"/>
    <row r="63553" customFormat="1" x14ac:dyDescent="0.35"/>
    <row r="63554" customFormat="1" x14ac:dyDescent="0.35"/>
    <row r="63555" customFormat="1" x14ac:dyDescent="0.35"/>
    <row r="63556" customFormat="1" x14ac:dyDescent="0.35"/>
    <row r="63557" customFormat="1" x14ac:dyDescent="0.35"/>
    <row r="63558" customFormat="1" x14ac:dyDescent="0.35"/>
    <row r="63559" customFormat="1" x14ac:dyDescent="0.35"/>
    <row r="63560" customFormat="1" x14ac:dyDescent="0.35"/>
    <row r="63561" customFormat="1" x14ac:dyDescent="0.35"/>
    <row r="63562" customFormat="1" x14ac:dyDescent="0.35"/>
    <row r="63563" customFormat="1" x14ac:dyDescent="0.35"/>
    <row r="63564" customFormat="1" x14ac:dyDescent="0.35"/>
    <row r="63565" customFormat="1" x14ac:dyDescent="0.35"/>
    <row r="63566" customFormat="1" x14ac:dyDescent="0.35"/>
    <row r="63567" customFormat="1" x14ac:dyDescent="0.35"/>
    <row r="63568" customFormat="1" x14ac:dyDescent="0.35"/>
    <row r="63569" customFormat="1" x14ac:dyDescent="0.35"/>
    <row r="63570" customFormat="1" x14ac:dyDescent="0.35"/>
    <row r="63571" customFormat="1" x14ac:dyDescent="0.35"/>
    <row r="63572" customFormat="1" x14ac:dyDescent="0.35"/>
    <row r="63573" customFormat="1" x14ac:dyDescent="0.35"/>
    <row r="63574" customFormat="1" x14ac:dyDescent="0.35"/>
    <row r="63575" customFormat="1" x14ac:dyDescent="0.35"/>
    <row r="63576" customFormat="1" x14ac:dyDescent="0.35"/>
    <row r="63577" customFormat="1" x14ac:dyDescent="0.35"/>
    <row r="63578" customFormat="1" x14ac:dyDescent="0.35"/>
    <row r="63579" customFormat="1" x14ac:dyDescent="0.35"/>
    <row r="63580" customFormat="1" x14ac:dyDescent="0.35"/>
    <row r="63581" customFormat="1" x14ac:dyDescent="0.35"/>
    <row r="63582" customFormat="1" x14ac:dyDescent="0.35"/>
    <row r="63583" customFormat="1" x14ac:dyDescent="0.35"/>
    <row r="63584" customFormat="1" x14ac:dyDescent="0.35"/>
    <row r="63585" customFormat="1" x14ac:dyDescent="0.35"/>
    <row r="63586" customFormat="1" x14ac:dyDescent="0.35"/>
    <row r="63587" customFormat="1" x14ac:dyDescent="0.35"/>
    <row r="63588" customFormat="1" x14ac:dyDescent="0.35"/>
    <row r="63589" customFormat="1" x14ac:dyDescent="0.35"/>
    <row r="63590" customFormat="1" x14ac:dyDescent="0.35"/>
    <row r="63591" customFormat="1" x14ac:dyDescent="0.35"/>
    <row r="63592" customFormat="1" x14ac:dyDescent="0.35"/>
    <row r="63593" customFormat="1" x14ac:dyDescent="0.35"/>
    <row r="63594" customFormat="1" x14ac:dyDescent="0.35"/>
    <row r="63595" customFormat="1" x14ac:dyDescent="0.35"/>
    <row r="63596" customFormat="1" x14ac:dyDescent="0.35"/>
    <row r="63597" customFormat="1" x14ac:dyDescent="0.35"/>
    <row r="63598" customFormat="1" x14ac:dyDescent="0.35"/>
    <row r="63599" customFormat="1" x14ac:dyDescent="0.35"/>
    <row r="63600" customFormat="1" x14ac:dyDescent="0.35"/>
    <row r="63601" customFormat="1" x14ac:dyDescent="0.35"/>
    <row r="63602" customFormat="1" x14ac:dyDescent="0.35"/>
    <row r="63603" customFormat="1" x14ac:dyDescent="0.35"/>
    <row r="63604" customFormat="1" x14ac:dyDescent="0.35"/>
    <row r="63605" customFormat="1" x14ac:dyDescent="0.35"/>
    <row r="63606" customFormat="1" x14ac:dyDescent="0.35"/>
    <row r="63607" customFormat="1" x14ac:dyDescent="0.35"/>
    <row r="63608" customFormat="1" x14ac:dyDescent="0.35"/>
    <row r="63609" customFormat="1" x14ac:dyDescent="0.35"/>
    <row r="63610" customFormat="1" x14ac:dyDescent="0.35"/>
    <row r="63611" customFormat="1" x14ac:dyDescent="0.35"/>
    <row r="63612" customFormat="1" x14ac:dyDescent="0.35"/>
    <row r="63613" customFormat="1" x14ac:dyDescent="0.35"/>
    <row r="63614" customFormat="1" x14ac:dyDescent="0.35"/>
    <row r="63615" customFormat="1" x14ac:dyDescent="0.35"/>
    <row r="63616" customFormat="1" x14ac:dyDescent="0.35"/>
    <row r="63617" customFormat="1" x14ac:dyDescent="0.35"/>
    <row r="63618" customFormat="1" x14ac:dyDescent="0.35"/>
    <row r="63619" customFormat="1" x14ac:dyDescent="0.35"/>
    <row r="63620" customFormat="1" x14ac:dyDescent="0.35"/>
    <row r="63621" customFormat="1" x14ac:dyDescent="0.35"/>
    <row r="63622" customFormat="1" x14ac:dyDescent="0.35"/>
    <row r="63623" customFormat="1" x14ac:dyDescent="0.35"/>
    <row r="63624" customFormat="1" x14ac:dyDescent="0.35"/>
    <row r="63625" customFormat="1" x14ac:dyDescent="0.35"/>
    <row r="63626" customFormat="1" x14ac:dyDescent="0.35"/>
    <row r="63627" customFormat="1" x14ac:dyDescent="0.35"/>
    <row r="63628" customFormat="1" x14ac:dyDescent="0.35"/>
    <row r="63629" customFormat="1" x14ac:dyDescent="0.35"/>
    <row r="63630" customFormat="1" x14ac:dyDescent="0.35"/>
    <row r="63631" customFormat="1" x14ac:dyDescent="0.35"/>
    <row r="63632" customFormat="1" x14ac:dyDescent="0.35"/>
    <row r="63633" customFormat="1" x14ac:dyDescent="0.35"/>
    <row r="63634" customFormat="1" x14ac:dyDescent="0.35"/>
    <row r="63635" customFormat="1" x14ac:dyDescent="0.35"/>
    <row r="63636" customFormat="1" x14ac:dyDescent="0.35"/>
    <row r="63637" customFormat="1" x14ac:dyDescent="0.35"/>
    <row r="63638" customFormat="1" x14ac:dyDescent="0.35"/>
    <row r="63639" customFormat="1" x14ac:dyDescent="0.35"/>
    <row r="63640" customFormat="1" x14ac:dyDescent="0.35"/>
    <row r="63641" customFormat="1" x14ac:dyDescent="0.35"/>
    <row r="63642" customFormat="1" x14ac:dyDescent="0.35"/>
    <row r="63643" customFormat="1" x14ac:dyDescent="0.35"/>
    <row r="63644" customFormat="1" x14ac:dyDescent="0.35"/>
    <row r="63645" customFormat="1" x14ac:dyDescent="0.35"/>
    <row r="63646" customFormat="1" x14ac:dyDescent="0.35"/>
    <row r="63647" customFormat="1" x14ac:dyDescent="0.35"/>
    <row r="63648" customFormat="1" x14ac:dyDescent="0.35"/>
    <row r="63649" customFormat="1" x14ac:dyDescent="0.35"/>
    <row r="63650" customFormat="1" x14ac:dyDescent="0.35"/>
    <row r="63651" customFormat="1" x14ac:dyDescent="0.35"/>
    <row r="63652" customFormat="1" x14ac:dyDescent="0.35"/>
    <row r="63653" customFormat="1" x14ac:dyDescent="0.35"/>
    <row r="63654" customFormat="1" x14ac:dyDescent="0.35"/>
    <row r="63655" customFormat="1" x14ac:dyDescent="0.35"/>
    <row r="63656" customFormat="1" x14ac:dyDescent="0.35"/>
    <row r="63657" customFormat="1" x14ac:dyDescent="0.35"/>
    <row r="63658" customFormat="1" x14ac:dyDescent="0.35"/>
    <row r="63659" customFormat="1" x14ac:dyDescent="0.35"/>
    <row r="63660" customFormat="1" x14ac:dyDescent="0.35"/>
    <row r="63661" customFormat="1" x14ac:dyDescent="0.35"/>
    <row r="63662" customFormat="1" x14ac:dyDescent="0.35"/>
    <row r="63663" customFormat="1" x14ac:dyDescent="0.35"/>
    <row r="63664" customFormat="1" x14ac:dyDescent="0.35"/>
    <row r="63665" customFormat="1" x14ac:dyDescent="0.35"/>
    <row r="63666" customFormat="1" x14ac:dyDescent="0.35"/>
    <row r="63667" customFormat="1" x14ac:dyDescent="0.35"/>
    <row r="63668" customFormat="1" x14ac:dyDescent="0.35"/>
    <row r="63669" customFormat="1" x14ac:dyDescent="0.35"/>
    <row r="63670" customFormat="1" x14ac:dyDescent="0.35"/>
    <row r="63671" customFormat="1" x14ac:dyDescent="0.35"/>
    <row r="63672" customFormat="1" x14ac:dyDescent="0.35"/>
    <row r="63673" customFormat="1" x14ac:dyDescent="0.35"/>
    <row r="63674" customFormat="1" x14ac:dyDescent="0.35"/>
    <row r="63675" customFormat="1" x14ac:dyDescent="0.35"/>
    <row r="63676" customFormat="1" x14ac:dyDescent="0.35"/>
    <row r="63677" customFormat="1" x14ac:dyDescent="0.35"/>
    <row r="63678" customFormat="1" x14ac:dyDescent="0.35"/>
    <row r="63679" customFormat="1" x14ac:dyDescent="0.35"/>
    <row r="63680" customFormat="1" x14ac:dyDescent="0.35"/>
    <row r="63681" customFormat="1" x14ac:dyDescent="0.35"/>
    <row r="63682" customFormat="1" x14ac:dyDescent="0.35"/>
    <row r="63683" customFormat="1" x14ac:dyDescent="0.35"/>
    <row r="63684" customFormat="1" x14ac:dyDescent="0.35"/>
    <row r="63685" customFormat="1" x14ac:dyDescent="0.35"/>
    <row r="63686" customFormat="1" x14ac:dyDescent="0.35"/>
    <row r="63687" customFormat="1" x14ac:dyDescent="0.35"/>
    <row r="63688" customFormat="1" x14ac:dyDescent="0.35"/>
    <row r="63689" customFormat="1" x14ac:dyDescent="0.35"/>
    <row r="63690" customFormat="1" x14ac:dyDescent="0.35"/>
    <row r="63691" customFormat="1" x14ac:dyDescent="0.35"/>
    <row r="63692" customFormat="1" x14ac:dyDescent="0.35"/>
    <row r="63693" customFormat="1" x14ac:dyDescent="0.35"/>
    <row r="63694" customFormat="1" x14ac:dyDescent="0.35"/>
    <row r="63695" customFormat="1" x14ac:dyDescent="0.35"/>
    <row r="63696" customFormat="1" x14ac:dyDescent="0.35"/>
    <row r="63697" customFormat="1" x14ac:dyDescent="0.35"/>
    <row r="63698" customFormat="1" x14ac:dyDescent="0.35"/>
    <row r="63699" customFormat="1" x14ac:dyDescent="0.35"/>
    <row r="63700" customFormat="1" x14ac:dyDescent="0.35"/>
    <row r="63701" customFormat="1" x14ac:dyDescent="0.35"/>
    <row r="63702" customFormat="1" x14ac:dyDescent="0.35"/>
    <row r="63703" customFormat="1" x14ac:dyDescent="0.35"/>
    <row r="63704" customFormat="1" x14ac:dyDescent="0.35"/>
    <row r="63705" customFormat="1" x14ac:dyDescent="0.35"/>
    <row r="63706" customFormat="1" x14ac:dyDescent="0.35"/>
    <row r="63707" customFormat="1" x14ac:dyDescent="0.35"/>
    <row r="63708" customFormat="1" x14ac:dyDescent="0.35"/>
    <row r="63709" customFormat="1" x14ac:dyDescent="0.35"/>
    <row r="63710" customFormat="1" x14ac:dyDescent="0.35"/>
    <row r="63711" customFormat="1" x14ac:dyDescent="0.35"/>
    <row r="63712" customFormat="1" x14ac:dyDescent="0.35"/>
    <row r="63713" customFormat="1" x14ac:dyDescent="0.35"/>
    <row r="63714" customFormat="1" x14ac:dyDescent="0.35"/>
    <row r="63715" customFormat="1" x14ac:dyDescent="0.35"/>
    <row r="63716" customFormat="1" x14ac:dyDescent="0.35"/>
    <row r="63717" customFormat="1" x14ac:dyDescent="0.35"/>
    <row r="63718" customFormat="1" x14ac:dyDescent="0.35"/>
    <row r="63719" customFormat="1" x14ac:dyDescent="0.35"/>
    <row r="63720" customFormat="1" x14ac:dyDescent="0.35"/>
    <row r="63721" customFormat="1" x14ac:dyDescent="0.35"/>
    <row r="63722" customFormat="1" x14ac:dyDescent="0.35"/>
    <row r="63723" customFormat="1" x14ac:dyDescent="0.35"/>
    <row r="63724" customFormat="1" x14ac:dyDescent="0.35"/>
    <row r="63725" customFormat="1" x14ac:dyDescent="0.35"/>
    <row r="63726" customFormat="1" x14ac:dyDescent="0.35"/>
    <row r="63727" customFormat="1" x14ac:dyDescent="0.35"/>
    <row r="63728" customFormat="1" x14ac:dyDescent="0.35"/>
    <row r="63729" customFormat="1" x14ac:dyDescent="0.35"/>
    <row r="63730" customFormat="1" x14ac:dyDescent="0.35"/>
    <row r="63731" customFormat="1" x14ac:dyDescent="0.35"/>
    <row r="63732" customFormat="1" x14ac:dyDescent="0.35"/>
    <row r="63733" customFormat="1" x14ac:dyDescent="0.35"/>
    <row r="63734" customFormat="1" x14ac:dyDescent="0.35"/>
    <row r="63735" customFormat="1" x14ac:dyDescent="0.35"/>
    <row r="63736" customFormat="1" x14ac:dyDescent="0.35"/>
    <row r="63737" customFormat="1" x14ac:dyDescent="0.35"/>
    <row r="63738" customFormat="1" x14ac:dyDescent="0.35"/>
    <row r="63739" customFormat="1" x14ac:dyDescent="0.35"/>
    <row r="63740" customFormat="1" x14ac:dyDescent="0.35"/>
    <row r="63741" customFormat="1" x14ac:dyDescent="0.35"/>
    <row r="63742" customFormat="1" x14ac:dyDescent="0.35"/>
    <row r="63743" customFormat="1" x14ac:dyDescent="0.35"/>
    <row r="63744" customFormat="1" x14ac:dyDescent="0.35"/>
    <row r="63745" customFormat="1" x14ac:dyDescent="0.35"/>
    <row r="63746" customFormat="1" x14ac:dyDescent="0.35"/>
    <row r="63747" customFormat="1" x14ac:dyDescent="0.35"/>
    <row r="63748" customFormat="1" x14ac:dyDescent="0.35"/>
    <row r="63749" customFormat="1" x14ac:dyDescent="0.35"/>
    <row r="63750" customFormat="1" x14ac:dyDescent="0.35"/>
    <row r="63751" customFormat="1" x14ac:dyDescent="0.35"/>
    <row r="63752" customFormat="1" x14ac:dyDescent="0.35"/>
    <row r="63753" customFormat="1" x14ac:dyDescent="0.35"/>
    <row r="63754" customFormat="1" x14ac:dyDescent="0.35"/>
    <row r="63755" customFormat="1" x14ac:dyDescent="0.35"/>
    <row r="63756" customFormat="1" x14ac:dyDescent="0.35"/>
    <row r="63757" customFormat="1" x14ac:dyDescent="0.35"/>
    <row r="63758" customFormat="1" x14ac:dyDescent="0.35"/>
    <row r="63759" customFormat="1" x14ac:dyDescent="0.35"/>
    <row r="63760" customFormat="1" x14ac:dyDescent="0.35"/>
    <row r="63761" customFormat="1" x14ac:dyDescent="0.35"/>
    <row r="63762" customFormat="1" x14ac:dyDescent="0.35"/>
    <row r="63763" customFormat="1" x14ac:dyDescent="0.35"/>
    <row r="63764" customFormat="1" x14ac:dyDescent="0.35"/>
    <row r="63765" customFormat="1" x14ac:dyDescent="0.35"/>
    <row r="63766" customFormat="1" x14ac:dyDescent="0.35"/>
    <row r="63767" customFormat="1" x14ac:dyDescent="0.35"/>
    <row r="63768" customFormat="1" x14ac:dyDescent="0.35"/>
    <row r="63769" customFormat="1" x14ac:dyDescent="0.35"/>
    <row r="63770" customFormat="1" x14ac:dyDescent="0.35"/>
    <row r="63771" customFormat="1" x14ac:dyDescent="0.35"/>
    <row r="63772" customFormat="1" x14ac:dyDescent="0.35"/>
    <row r="63773" customFormat="1" x14ac:dyDescent="0.35"/>
    <row r="63774" customFormat="1" x14ac:dyDescent="0.35"/>
    <row r="63775" customFormat="1" x14ac:dyDescent="0.35"/>
    <row r="63776" customFormat="1" x14ac:dyDescent="0.35"/>
    <row r="63777" customFormat="1" x14ac:dyDescent="0.35"/>
    <row r="63778" customFormat="1" x14ac:dyDescent="0.35"/>
    <row r="63779" customFormat="1" x14ac:dyDescent="0.35"/>
    <row r="63780" customFormat="1" x14ac:dyDescent="0.35"/>
    <row r="63781" customFormat="1" x14ac:dyDescent="0.35"/>
    <row r="63782" customFormat="1" x14ac:dyDescent="0.35"/>
    <row r="63783" customFormat="1" x14ac:dyDescent="0.35"/>
    <row r="63784" customFormat="1" x14ac:dyDescent="0.35"/>
    <row r="63785" customFormat="1" x14ac:dyDescent="0.35"/>
    <row r="63786" customFormat="1" x14ac:dyDescent="0.35"/>
    <row r="63787" customFormat="1" x14ac:dyDescent="0.35"/>
    <row r="63788" customFormat="1" x14ac:dyDescent="0.35"/>
    <row r="63789" customFormat="1" x14ac:dyDescent="0.35"/>
    <row r="63790" customFormat="1" x14ac:dyDescent="0.35"/>
    <row r="63791" customFormat="1" x14ac:dyDescent="0.35"/>
    <row r="63792" customFormat="1" x14ac:dyDescent="0.35"/>
    <row r="63793" customFormat="1" x14ac:dyDescent="0.35"/>
    <row r="63794" customFormat="1" x14ac:dyDescent="0.35"/>
    <row r="63795" customFormat="1" x14ac:dyDescent="0.35"/>
    <row r="63796" customFormat="1" x14ac:dyDescent="0.35"/>
    <row r="63797" customFormat="1" x14ac:dyDescent="0.35"/>
    <row r="63798" customFormat="1" x14ac:dyDescent="0.35"/>
    <row r="63799" customFormat="1" x14ac:dyDescent="0.35"/>
    <row r="63800" customFormat="1" x14ac:dyDescent="0.35"/>
    <row r="63801" customFormat="1" x14ac:dyDescent="0.35"/>
    <row r="63802" customFormat="1" x14ac:dyDescent="0.35"/>
    <row r="63803" customFormat="1" x14ac:dyDescent="0.35"/>
    <row r="63804" customFormat="1" x14ac:dyDescent="0.35"/>
    <row r="63805" customFormat="1" x14ac:dyDescent="0.35"/>
    <row r="63806" customFormat="1" x14ac:dyDescent="0.35"/>
    <row r="63807" customFormat="1" x14ac:dyDescent="0.35"/>
    <row r="63808" customFormat="1" x14ac:dyDescent="0.35"/>
    <row r="63809" customFormat="1" x14ac:dyDescent="0.35"/>
    <row r="63810" customFormat="1" x14ac:dyDescent="0.35"/>
    <row r="63811" customFormat="1" x14ac:dyDescent="0.35"/>
    <row r="63812" customFormat="1" x14ac:dyDescent="0.35"/>
    <row r="63813" customFormat="1" x14ac:dyDescent="0.35"/>
    <row r="63814" customFormat="1" x14ac:dyDescent="0.35"/>
    <row r="63815" customFormat="1" x14ac:dyDescent="0.35"/>
    <row r="63816" customFormat="1" x14ac:dyDescent="0.35"/>
    <row r="63817" customFormat="1" x14ac:dyDescent="0.35"/>
    <row r="63818" customFormat="1" x14ac:dyDescent="0.35"/>
    <row r="63819" customFormat="1" x14ac:dyDescent="0.35"/>
    <row r="63820" customFormat="1" x14ac:dyDescent="0.35"/>
    <row r="63821" customFormat="1" x14ac:dyDescent="0.35"/>
    <row r="63822" customFormat="1" x14ac:dyDescent="0.35"/>
    <row r="63823" customFormat="1" x14ac:dyDescent="0.35"/>
    <row r="63824" customFormat="1" x14ac:dyDescent="0.35"/>
    <row r="63825" customFormat="1" x14ac:dyDescent="0.35"/>
    <row r="63826" customFormat="1" x14ac:dyDescent="0.35"/>
    <row r="63827" customFormat="1" x14ac:dyDescent="0.35"/>
    <row r="63828" customFormat="1" x14ac:dyDescent="0.35"/>
    <row r="63829" customFormat="1" x14ac:dyDescent="0.35"/>
    <row r="63830" customFormat="1" x14ac:dyDescent="0.35"/>
    <row r="63831" customFormat="1" x14ac:dyDescent="0.35"/>
    <row r="63832" customFormat="1" x14ac:dyDescent="0.35"/>
    <row r="63833" customFormat="1" x14ac:dyDescent="0.35"/>
    <row r="63834" customFormat="1" x14ac:dyDescent="0.35"/>
    <row r="63835" customFormat="1" x14ac:dyDescent="0.35"/>
    <row r="63836" customFormat="1" x14ac:dyDescent="0.35"/>
    <row r="63837" customFormat="1" x14ac:dyDescent="0.35"/>
    <row r="63838" customFormat="1" x14ac:dyDescent="0.35"/>
    <row r="63839" customFormat="1" x14ac:dyDescent="0.35"/>
    <row r="63840" customFormat="1" x14ac:dyDescent="0.35"/>
    <row r="63841" customFormat="1" x14ac:dyDescent="0.35"/>
    <row r="63842" customFormat="1" x14ac:dyDescent="0.35"/>
    <row r="63843" customFormat="1" x14ac:dyDescent="0.35"/>
    <row r="63844" customFormat="1" x14ac:dyDescent="0.35"/>
    <row r="63845" customFormat="1" x14ac:dyDescent="0.35"/>
    <row r="63846" customFormat="1" x14ac:dyDescent="0.35"/>
    <row r="63847" customFormat="1" x14ac:dyDescent="0.35"/>
    <row r="63848" customFormat="1" x14ac:dyDescent="0.35"/>
    <row r="63849" customFormat="1" x14ac:dyDescent="0.35"/>
    <row r="63850" customFormat="1" x14ac:dyDescent="0.35"/>
    <row r="63851" customFormat="1" x14ac:dyDescent="0.35"/>
    <row r="63852" customFormat="1" x14ac:dyDescent="0.35"/>
    <row r="63853" customFormat="1" x14ac:dyDescent="0.35"/>
    <row r="63854" customFormat="1" x14ac:dyDescent="0.35"/>
    <row r="63855" customFormat="1" x14ac:dyDescent="0.35"/>
    <row r="63856" customFormat="1" x14ac:dyDescent="0.35"/>
    <row r="63857" customFormat="1" x14ac:dyDescent="0.35"/>
    <row r="63858" customFormat="1" x14ac:dyDescent="0.35"/>
    <row r="63859" customFormat="1" x14ac:dyDescent="0.35"/>
    <row r="63860" customFormat="1" x14ac:dyDescent="0.35"/>
    <row r="63861" customFormat="1" x14ac:dyDescent="0.35"/>
    <row r="63862" customFormat="1" x14ac:dyDescent="0.35"/>
    <row r="63863" customFormat="1" x14ac:dyDescent="0.35"/>
    <row r="63864" customFormat="1" x14ac:dyDescent="0.35"/>
    <row r="63865" customFormat="1" x14ac:dyDescent="0.35"/>
    <row r="63866" customFormat="1" x14ac:dyDescent="0.35"/>
    <row r="63867" customFormat="1" x14ac:dyDescent="0.35"/>
    <row r="63868" customFormat="1" x14ac:dyDescent="0.35"/>
    <row r="63869" customFormat="1" x14ac:dyDescent="0.35"/>
    <row r="63870" customFormat="1" x14ac:dyDescent="0.35"/>
    <row r="63871" customFormat="1" x14ac:dyDescent="0.35"/>
    <row r="63872" customFormat="1" x14ac:dyDescent="0.35"/>
    <row r="63873" customFormat="1" x14ac:dyDescent="0.35"/>
    <row r="63874" customFormat="1" x14ac:dyDescent="0.35"/>
    <row r="63875" customFormat="1" x14ac:dyDescent="0.35"/>
    <row r="63876" customFormat="1" x14ac:dyDescent="0.35"/>
    <row r="63877" customFormat="1" x14ac:dyDescent="0.35"/>
    <row r="63878" customFormat="1" x14ac:dyDescent="0.35"/>
    <row r="63879" customFormat="1" x14ac:dyDescent="0.35"/>
    <row r="63880" customFormat="1" x14ac:dyDescent="0.35"/>
    <row r="63881" customFormat="1" x14ac:dyDescent="0.35"/>
    <row r="63882" customFormat="1" x14ac:dyDescent="0.35"/>
    <row r="63883" customFormat="1" x14ac:dyDescent="0.35"/>
    <row r="63884" customFormat="1" x14ac:dyDescent="0.35"/>
    <row r="63885" customFormat="1" x14ac:dyDescent="0.35"/>
    <row r="63886" customFormat="1" x14ac:dyDescent="0.35"/>
    <row r="63887" customFormat="1" x14ac:dyDescent="0.35"/>
    <row r="63888" customFormat="1" x14ac:dyDescent="0.35"/>
    <row r="63889" customFormat="1" x14ac:dyDescent="0.35"/>
    <row r="63890" customFormat="1" x14ac:dyDescent="0.35"/>
    <row r="63891" customFormat="1" x14ac:dyDescent="0.35"/>
    <row r="63892" customFormat="1" x14ac:dyDescent="0.35"/>
    <row r="63893" customFormat="1" x14ac:dyDescent="0.35"/>
    <row r="63894" customFormat="1" x14ac:dyDescent="0.35"/>
    <row r="63895" customFormat="1" x14ac:dyDescent="0.35"/>
    <row r="63896" customFormat="1" x14ac:dyDescent="0.35"/>
    <row r="63897" customFormat="1" x14ac:dyDescent="0.35"/>
    <row r="63898" customFormat="1" x14ac:dyDescent="0.35"/>
    <row r="63899" customFormat="1" x14ac:dyDescent="0.35"/>
    <row r="63900" customFormat="1" x14ac:dyDescent="0.35"/>
    <row r="63901" customFormat="1" x14ac:dyDescent="0.35"/>
    <row r="63902" customFormat="1" x14ac:dyDescent="0.35"/>
    <row r="63903" customFormat="1" x14ac:dyDescent="0.35"/>
    <row r="63904" customFormat="1" x14ac:dyDescent="0.35"/>
    <row r="63905" customFormat="1" x14ac:dyDescent="0.35"/>
    <row r="63906" customFormat="1" x14ac:dyDescent="0.35"/>
    <row r="63907" customFormat="1" x14ac:dyDescent="0.35"/>
    <row r="63908" customFormat="1" x14ac:dyDescent="0.35"/>
    <row r="63909" customFormat="1" x14ac:dyDescent="0.35"/>
    <row r="63910" customFormat="1" x14ac:dyDescent="0.35"/>
    <row r="63911" customFormat="1" x14ac:dyDescent="0.35"/>
    <row r="63912" customFormat="1" x14ac:dyDescent="0.35"/>
    <row r="63913" customFormat="1" x14ac:dyDescent="0.35"/>
    <row r="63914" customFormat="1" x14ac:dyDescent="0.35"/>
    <row r="63915" customFormat="1" x14ac:dyDescent="0.35"/>
    <row r="63916" customFormat="1" x14ac:dyDescent="0.35"/>
    <row r="63917" customFormat="1" x14ac:dyDescent="0.35"/>
    <row r="63918" customFormat="1" x14ac:dyDescent="0.35"/>
    <row r="63919" customFormat="1" x14ac:dyDescent="0.35"/>
    <row r="63920" customFormat="1" x14ac:dyDescent="0.35"/>
    <row r="63921" customFormat="1" x14ac:dyDescent="0.35"/>
    <row r="63922" customFormat="1" x14ac:dyDescent="0.35"/>
    <row r="63923" customFormat="1" x14ac:dyDescent="0.35"/>
    <row r="63924" customFormat="1" x14ac:dyDescent="0.35"/>
    <row r="63925" customFormat="1" x14ac:dyDescent="0.35"/>
    <row r="63926" customFormat="1" x14ac:dyDescent="0.35"/>
    <row r="63927" customFormat="1" x14ac:dyDescent="0.35"/>
    <row r="63928" customFormat="1" x14ac:dyDescent="0.35"/>
    <row r="63929" customFormat="1" x14ac:dyDescent="0.35"/>
    <row r="63930" customFormat="1" x14ac:dyDescent="0.35"/>
    <row r="63931" customFormat="1" x14ac:dyDescent="0.35"/>
    <row r="63932" customFormat="1" x14ac:dyDescent="0.35"/>
    <row r="63933" customFormat="1" x14ac:dyDescent="0.35"/>
    <row r="63934" customFormat="1" x14ac:dyDescent="0.35"/>
    <row r="63935" customFormat="1" x14ac:dyDescent="0.35"/>
    <row r="63936" customFormat="1" x14ac:dyDescent="0.35"/>
    <row r="63937" customFormat="1" x14ac:dyDescent="0.35"/>
    <row r="63938" customFormat="1" x14ac:dyDescent="0.35"/>
    <row r="63939" customFormat="1" x14ac:dyDescent="0.35"/>
    <row r="63940" customFormat="1" x14ac:dyDescent="0.35"/>
    <row r="63941" customFormat="1" x14ac:dyDescent="0.35"/>
    <row r="63942" customFormat="1" x14ac:dyDescent="0.35"/>
    <row r="63943" customFormat="1" x14ac:dyDescent="0.35"/>
    <row r="63944" customFormat="1" x14ac:dyDescent="0.35"/>
    <row r="63945" customFormat="1" x14ac:dyDescent="0.35"/>
    <row r="63946" customFormat="1" x14ac:dyDescent="0.35"/>
    <row r="63947" customFormat="1" x14ac:dyDescent="0.35"/>
    <row r="63948" customFormat="1" x14ac:dyDescent="0.35"/>
    <row r="63949" customFormat="1" x14ac:dyDescent="0.35"/>
    <row r="63950" customFormat="1" x14ac:dyDescent="0.35"/>
    <row r="63951" customFormat="1" x14ac:dyDescent="0.35"/>
    <row r="63952" customFormat="1" x14ac:dyDescent="0.35"/>
    <row r="63953" customFormat="1" x14ac:dyDescent="0.35"/>
    <row r="63954" customFormat="1" x14ac:dyDescent="0.35"/>
    <row r="63955" customFormat="1" x14ac:dyDescent="0.35"/>
    <row r="63956" customFormat="1" x14ac:dyDescent="0.35"/>
    <row r="63957" customFormat="1" x14ac:dyDescent="0.35"/>
    <row r="63958" customFormat="1" x14ac:dyDescent="0.35"/>
    <row r="63959" customFormat="1" x14ac:dyDescent="0.35"/>
    <row r="63960" customFormat="1" x14ac:dyDescent="0.35"/>
    <row r="63961" customFormat="1" x14ac:dyDescent="0.35"/>
    <row r="63962" customFormat="1" x14ac:dyDescent="0.35"/>
    <row r="63963" customFormat="1" x14ac:dyDescent="0.35"/>
    <row r="63964" customFormat="1" x14ac:dyDescent="0.35"/>
    <row r="63965" customFormat="1" x14ac:dyDescent="0.35"/>
    <row r="63966" customFormat="1" x14ac:dyDescent="0.35"/>
    <row r="63967" customFormat="1" x14ac:dyDescent="0.35"/>
    <row r="63968" customFormat="1" x14ac:dyDescent="0.35"/>
    <row r="63969" customFormat="1" x14ac:dyDescent="0.35"/>
    <row r="63970" customFormat="1" x14ac:dyDescent="0.35"/>
    <row r="63971" customFormat="1" x14ac:dyDescent="0.35"/>
    <row r="63972" customFormat="1" x14ac:dyDescent="0.35"/>
    <row r="63973" customFormat="1" x14ac:dyDescent="0.35"/>
    <row r="63974" customFormat="1" x14ac:dyDescent="0.35"/>
    <row r="63975" customFormat="1" x14ac:dyDescent="0.35"/>
    <row r="63976" customFormat="1" x14ac:dyDescent="0.35"/>
    <row r="63977" customFormat="1" x14ac:dyDescent="0.35"/>
    <row r="63978" customFormat="1" x14ac:dyDescent="0.35"/>
    <row r="63979" customFormat="1" x14ac:dyDescent="0.35"/>
    <row r="63980" customFormat="1" x14ac:dyDescent="0.35"/>
    <row r="63981" customFormat="1" x14ac:dyDescent="0.35"/>
    <row r="63982" customFormat="1" x14ac:dyDescent="0.35"/>
    <row r="63983" customFormat="1" x14ac:dyDescent="0.35"/>
    <row r="63984" customFormat="1" x14ac:dyDescent="0.35"/>
    <row r="63985" customFormat="1" x14ac:dyDescent="0.35"/>
    <row r="63986" customFormat="1" x14ac:dyDescent="0.35"/>
    <row r="63987" customFormat="1" x14ac:dyDescent="0.35"/>
    <row r="63988" customFormat="1" x14ac:dyDescent="0.35"/>
    <row r="63989" customFormat="1" x14ac:dyDescent="0.35"/>
    <row r="63990" customFormat="1" x14ac:dyDescent="0.35"/>
    <row r="63991" customFormat="1" x14ac:dyDescent="0.35"/>
    <row r="63992" customFormat="1" x14ac:dyDescent="0.35"/>
    <row r="63993" customFormat="1" x14ac:dyDescent="0.35"/>
    <row r="63994" customFormat="1" x14ac:dyDescent="0.35"/>
    <row r="63995" customFormat="1" x14ac:dyDescent="0.35"/>
    <row r="63996" customFormat="1" x14ac:dyDescent="0.35"/>
    <row r="63997" customFormat="1" x14ac:dyDescent="0.35"/>
    <row r="63998" customFormat="1" x14ac:dyDescent="0.35"/>
    <row r="63999" customFormat="1" x14ac:dyDescent="0.35"/>
    <row r="64000" customFormat="1" x14ac:dyDescent="0.35"/>
    <row r="64001" customFormat="1" x14ac:dyDescent="0.35"/>
    <row r="64002" customFormat="1" x14ac:dyDescent="0.35"/>
    <row r="64003" customFormat="1" x14ac:dyDescent="0.35"/>
    <row r="64004" customFormat="1" x14ac:dyDescent="0.35"/>
    <row r="64005" customFormat="1" x14ac:dyDescent="0.35"/>
    <row r="64006" customFormat="1" x14ac:dyDescent="0.35"/>
    <row r="64007" customFormat="1" x14ac:dyDescent="0.35"/>
    <row r="64008" customFormat="1" x14ac:dyDescent="0.35"/>
    <row r="64009" customFormat="1" x14ac:dyDescent="0.35"/>
    <row r="64010" customFormat="1" x14ac:dyDescent="0.35"/>
    <row r="64011" customFormat="1" x14ac:dyDescent="0.35"/>
    <row r="64012" customFormat="1" x14ac:dyDescent="0.35"/>
    <row r="64013" customFormat="1" x14ac:dyDescent="0.35"/>
    <row r="64014" customFormat="1" x14ac:dyDescent="0.35"/>
    <row r="64015" customFormat="1" x14ac:dyDescent="0.35"/>
    <row r="64016" customFormat="1" x14ac:dyDescent="0.35"/>
    <row r="64017" customFormat="1" x14ac:dyDescent="0.35"/>
    <row r="64018" customFormat="1" x14ac:dyDescent="0.35"/>
    <row r="64019" customFormat="1" x14ac:dyDescent="0.35"/>
    <row r="64020" customFormat="1" x14ac:dyDescent="0.35"/>
    <row r="64021" customFormat="1" x14ac:dyDescent="0.35"/>
    <row r="64022" customFormat="1" x14ac:dyDescent="0.35"/>
    <row r="64023" customFormat="1" x14ac:dyDescent="0.35"/>
    <row r="64024" customFormat="1" x14ac:dyDescent="0.35"/>
    <row r="64025" customFormat="1" x14ac:dyDescent="0.35"/>
    <row r="64026" customFormat="1" x14ac:dyDescent="0.35"/>
    <row r="64027" customFormat="1" x14ac:dyDescent="0.35"/>
    <row r="64028" customFormat="1" x14ac:dyDescent="0.35"/>
    <row r="64029" customFormat="1" x14ac:dyDescent="0.35"/>
    <row r="64030" customFormat="1" x14ac:dyDescent="0.35"/>
    <row r="64031" customFormat="1" x14ac:dyDescent="0.35"/>
    <row r="64032" customFormat="1" x14ac:dyDescent="0.35"/>
    <row r="64033" customFormat="1" x14ac:dyDescent="0.35"/>
    <row r="64034" customFormat="1" x14ac:dyDescent="0.35"/>
    <row r="64035" customFormat="1" x14ac:dyDescent="0.35"/>
    <row r="64036" customFormat="1" x14ac:dyDescent="0.35"/>
    <row r="64037" customFormat="1" x14ac:dyDescent="0.35"/>
    <row r="64038" customFormat="1" x14ac:dyDescent="0.35"/>
    <row r="64039" customFormat="1" x14ac:dyDescent="0.35"/>
    <row r="64040" customFormat="1" x14ac:dyDescent="0.35"/>
    <row r="64041" customFormat="1" x14ac:dyDescent="0.35"/>
    <row r="64042" customFormat="1" x14ac:dyDescent="0.35"/>
    <row r="64043" customFormat="1" x14ac:dyDescent="0.35"/>
    <row r="64044" customFormat="1" x14ac:dyDescent="0.35"/>
    <row r="64045" customFormat="1" x14ac:dyDescent="0.35"/>
    <row r="64046" customFormat="1" x14ac:dyDescent="0.35"/>
    <row r="64047" customFormat="1" x14ac:dyDescent="0.35"/>
    <row r="64048" customFormat="1" x14ac:dyDescent="0.35"/>
    <row r="64049" customFormat="1" x14ac:dyDescent="0.35"/>
    <row r="64050" customFormat="1" x14ac:dyDescent="0.35"/>
    <row r="64051" customFormat="1" x14ac:dyDescent="0.35"/>
    <row r="64052" customFormat="1" x14ac:dyDescent="0.35"/>
    <row r="64053" customFormat="1" x14ac:dyDescent="0.35"/>
    <row r="64054" customFormat="1" x14ac:dyDescent="0.35"/>
    <row r="64055" customFormat="1" x14ac:dyDescent="0.35"/>
    <row r="64056" customFormat="1" x14ac:dyDescent="0.35"/>
    <row r="64057" customFormat="1" x14ac:dyDescent="0.35"/>
    <row r="64058" customFormat="1" x14ac:dyDescent="0.35"/>
    <row r="64059" customFormat="1" x14ac:dyDescent="0.35"/>
    <row r="64060" customFormat="1" x14ac:dyDescent="0.35"/>
    <row r="64061" customFormat="1" x14ac:dyDescent="0.35"/>
    <row r="64062" customFormat="1" x14ac:dyDescent="0.35"/>
    <row r="64063" customFormat="1" x14ac:dyDescent="0.35"/>
    <row r="64064" customFormat="1" x14ac:dyDescent="0.35"/>
    <row r="64065" customFormat="1" x14ac:dyDescent="0.35"/>
    <row r="64066" customFormat="1" x14ac:dyDescent="0.35"/>
    <row r="64067" customFormat="1" x14ac:dyDescent="0.35"/>
    <row r="64068" customFormat="1" x14ac:dyDescent="0.35"/>
    <row r="64069" customFormat="1" x14ac:dyDescent="0.35"/>
    <row r="64070" customFormat="1" x14ac:dyDescent="0.35"/>
    <row r="64071" customFormat="1" x14ac:dyDescent="0.35"/>
    <row r="64072" customFormat="1" x14ac:dyDescent="0.35"/>
    <row r="64073" customFormat="1" x14ac:dyDescent="0.35"/>
    <row r="64074" customFormat="1" x14ac:dyDescent="0.35"/>
    <row r="64075" customFormat="1" x14ac:dyDescent="0.35"/>
    <row r="64076" customFormat="1" x14ac:dyDescent="0.35"/>
    <row r="64077" customFormat="1" x14ac:dyDescent="0.35"/>
    <row r="64078" customFormat="1" x14ac:dyDescent="0.35"/>
    <row r="64079" customFormat="1" x14ac:dyDescent="0.35"/>
    <row r="64080" customFormat="1" x14ac:dyDescent="0.35"/>
    <row r="64081" customFormat="1" x14ac:dyDescent="0.35"/>
    <row r="64082" customFormat="1" x14ac:dyDescent="0.35"/>
    <row r="64083" customFormat="1" x14ac:dyDescent="0.35"/>
    <row r="64084" customFormat="1" x14ac:dyDescent="0.35"/>
    <row r="64085" customFormat="1" x14ac:dyDescent="0.35"/>
    <row r="64086" customFormat="1" x14ac:dyDescent="0.35"/>
    <row r="64087" customFormat="1" x14ac:dyDescent="0.35"/>
    <row r="64088" customFormat="1" x14ac:dyDescent="0.35"/>
    <row r="64089" customFormat="1" x14ac:dyDescent="0.35"/>
    <row r="64090" customFormat="1" x14ac:dyDescent="0.35"/>
    <row r="64091" customFormat="1" x14ac:dyDescent="0.35"/>
    <row r="64092" customFormat="1" x14ac:dyDescent="0.35"/>
    <row r="64093" customFormat="1" x14ac:dyDescent="0.35"/>
    <row r="64094" customFormat="1" x14ac:dyDescent="0.35"/>
    <row r="64095" customFormat="1" x14ac:dyDescent="0.35"/>
    <row r="64096" customFormat="1" x14ac:dyDescent="0.35"/>
    <row r="64097" customFormat="1" x14ac:dyDescent="0.35"/>
    <row r="64098" customFormat="1" x14ac:dyDescent="0.35"/>
    <row r="64099" customFormat="1" x14ac:dyDescent="0.35"/>
    <row r="64100" customFormat="1" x14ac:dyDescent="0.35"/>
    <row r="64101" customFormat="1" x14ac:dyDescent="0.35"/>
    <row r="64102" customFormat="1" x14ac:dyDescent="0.35"/>
    <row r="64103" customFormat="1" x14ac:dyDescent="0.35"/>
    <row r="64104" customFormat="1" x14ac:dyDescent="0.35"/>
    <row r="64105" customFormat="1" x14ac:dyDescent="0.35"/>
    <row r="64106" customFormat="1" x14ac:dyDescent="0.35"/>
    <row r="64107" customFormat="1" x14ac:dyDescent="0.35"/>
    <row r="64108" customFormat="1" x14ac:dyDescent="0.35"/>
    <row r="64109" customFormat="1" x14ac:dyDescent="0.35"/>
    <row r="64110" customFormat="1" x14ac:dyDescent="0.35"/>
    <row r="64111" customFormat="1" x14ac:dyDescent="0.35"/>
    <row r="64112" customFormat="1" x14ac:dyDescent="0.35"/>
    <row r="64113" customFormat="1" x14ac:dyDescent="0.35"/>
    <row r="64114" customFormat="1" x14ac:dyDescent="0.35"/>
    <row r="64115" customFormat="1" x14ac:dyDescent="0.35"/>
    <row r="64116" customFormat="1" x14ac:dyDescent="0.35"/>
    <row r="64117" customFormat="1" x14ac:dyDescent="0.35"/>
    <row r="64118" customFormat="1" x14ac:dyDescent="0.35"/>
    <row r="64119" customFormat="1" x14ac:dyDescent="0.35"/>
    <row r="64120" customFormat="1" x14ac:dyDescent="0.35"/>
    <row r="64121" customFormat="1" x14ac:dyDescent="0.35"/>
    <row r="64122" customFormat="1" x14ac:dyDescent="0.35"/>
    <row r="64123" customFormat="1" x14ac:dyDescent="0.35"/>
    <row r="64124" customFormat="1" x14ac:dyDescent="0.35"/>
    <row r="64125" customFormat="1" x14ac:dyDescent="0.35"/>
    <row r="64126" customFormat="1" x14ac:dyDescent="0.35"/>
    <row r="64127" customFormat="1" x14ac:dyDescent="0.35"/>
    <row r="64128" customFormat="1" x14ac:dyDescent="0.35"/>
    <row r="64129" customFormat="1" x14ac:dyDescent="0.35"/>
    <row r="64130" customFormat="1" x14ac:dyDescent="0.35"/>
    <row r="64131" customFormat="1" x14ac:dyDescent="0.35"/>
    <row r="64132" customFormat="1" x14ac:dyDescent="0.35"/>
    <row r="64133" customFormat="1" x14ac:dyDescent="0.35"/>
    <row r="64134" customFormat="1" x14ac:dyDescent="0.35"/>
    <row r="64135" customFormat="1" x14ac:dyDescent="0.35"/>
    <row r="64136" customFormat="1" x14ac:dyDescent="0.35"/>
    <row r="64137" customFormat="1" x14ac:dyDescent="0.35"/>
    <row r="64138" customFormat="1" x14ac:dyDescent="0.35"/>
    <row r="64139" customFormat="1" x14ac:dyDescent="0.35"/>
    <row r="64140" customFormat="1" x14ac:dyDescent="0.35"/>
    <row r="64141" customFormat="1" x14ac:dyDescent="0.35"/>
    <row r="64142" customFormat="1" x14ac:dyDescent="0.35"/>
    <row r="64143" customFormat="1" x14ac:dyDescent="0.35"/>
    <row r="64144" customFormat="1" x14ac:dyDescent="0.35"/>
    <row r="64145" customFormat="1" x14ac:dyDescent="0.35"/>
    <row r="64146" customFormat="1" x14ac:dyDescent="0.35"/>
    <row r="64147" customFormat="1" x14ac:dyDescent="0.35"/>
    <row r="64148" customFormat="1" x14ac:dyDescent="0.35"/>
    <row r="64149" customFormat="1" x14ac:dyDescent="0.35"/>
    <row r="64150" customFormat="1" x14ac:dyDescent="0.35"/>
    <row r="64151" customFormat="1" x14ac:dyDescent="0.35"/>
    <row r="64152" customFormat="1" x14ac:dyDescent="0.35"/>
    <row r="64153" customFormat="1" x14ac:dyDescent="0.35"/>
    <row r="64154" customFormat="1" x14ac:dyDescent="0.35"/>
    <row r="64155" customFormat="1" x14ac:dyDescent="0.35"/>
    <row r="64156" customFormat="1" x14ac:dyDescent="0.35"/>
    <row r="64157" customFormat="1" x14ac:dyDescent="0.35"/>
    <row r="64158" customFormat="1" x14ac:dyDescent="0.35"/>
    <row r="64159" customFormat="1" x14ac:dyDescent="0.35"/>
    <row r="64160" customFormat="1" x14ac:dyDescent="0.35"/>
    <row r="64161" customFormat="1" x14ac:dyDescent="0.35"/>
    <row r="64162" customFormat="1" x14ac:dyDescent="0.35"/>
    <row r="64163" customFormat="1" x14ac:dyDescent="0.35"/>
    <row r="64164" customFormat="1" x14ac:dyDescent="0.35"/>
    <row r="64165" customFormat="1" x14ac:dyDescent="0.35"/>
    <row r="64166" customFormat="1" x14ac:dyDescent="0.35"/>
    <row r="64167" customFormat="1" x14ac:dyDescent="0.35"/>
    <row r="64168" customFormat="1" x14ac:dyDescent="0.35"/>
    <row r="64169" customFormat="1" x14ac:dyDescent="0.35"/>
    <row r="64170" customFormat="1" x14ac:dyDescent="0.35"/>
    <row r="64171" customFormat="1" x14ac:dyDescent="0.35"/>
    <row r="64172" customFormat="1" x14ac:dyDescent="0.35"/>
    <row r="64173" customFormat="1" x14ac:dyDescent="0.35"/>
    <row r="64174" customFormat="1" x14ac:dyDescent="0.35"/>
    <row r="64175" customFormat="1" x14ac:dyDescent="0.35"/>
    <row r="64176" customFormat="1" x14ac:dyDescent="0.35"/>
    <row r="64177" customFormat="1" x14ac:dyDescent="0.35"/>
    <row r="64178" customFormat="1" x14ac:dyDescent="0.35"/>
    <row r="64179" customFormat="1" x14ac:dyDescent="0.35"/>
    <row r="64180" customFormat="1" x14ac:dyDescent="0.35"/>
    <row r="64181" customFormat="1" x14ac:dyDescent="0.35"/>
    <row r="64182" customFormat="1" x14ac:dyDescent="0.35"/>
    <row r="64183" customFormat="1" x14ac:dyDescent="0.35"/>
    <row r="64184" customFormat="1" x14ac:dyDescent="0.35"/>
    <row r="64185" customFormat="1" x14ac:dyDescent="0.35"/>
    <row r="64186" customFormat="1" x14ac:dyDescent="0.35"/>
    <row r="64187" customFormat="1" x14ac:dyDescent="0.35"/>
    <row r="64188" customFormat="1" x14ac:dyDescent="0.35"/>
    <row r="64189" customFormat="1" x14ac:dyDescent="0.35"/>
    <row r="64190" customFormat="1" x14ac:dyDescent="0.35"/>
    <row r="64191" customFormat="1" x14ac:dyDescent="0.35"/>
    <row r="64192" customFormat="1" x14ac:dyDescent="0.35"/>
    <row r="64193" customFormat="1" x14ac:dyDescent="0.35"/>
    <row r="64194" customFormat="1" x14ac:dyDescent="0.35"/>
    <row r="64195" customFormat="1" x14ac:dyDescent="0.35"/>
    <row r="64196" customFormat="1" x14ac:dyDescent="0.35"/>
    <row r="64197" customFormat="1" x14ac:dyDescent="0.35"/>
    <row r="64198" customFormat="1" x14ac:dyDescent="0.35"/>
    <row r="64199" customFormat="1" x14ac:dyDescent="0.35"/>
    <row r="64200" customFormat="1" x14ac:dyDescent="0.35"/>
    <row r="64201" customFormat="1" x14ac:dyDescent="0.35"/>
    <row r="64202" customFormat="1" x14ac:dyDescent="0.35"/>
    <row r="64203" customFormat="1" x14ac:dyDescent="0.35"/>
    <row r="64204" customFormat="1" x14ac:dyDescent="0.35"/>
    <row r="64205" customFormat="1" x14ac:dyDescent="0.35"/>
    <row r="64206" customFormat="1" x14ac:dyDescent="0.35"/>
    <row r="64207" customFormat="1" x14ac:dyDescent="0.35"/>
    <row r="64208" customFormat="1" x14ac:dyDescent="0.35"/>
    <row r="64209" customFormat="1" x14ac:dyDescent="0.35"/>
    <row r="64210" customFormat="1" x14ac:dyDescent="0.35"/>
    <row r="64211" customFormat="1" x14ac:dyDescent="0.35"/>
    <row r="64212" customFormat="1" x14ac:dyDescent="0.35"/>
    <row r="64213" customFormat="1" x14ac:dyDescent="0.35"/>
    <row r="64214" customFormat="1" x14ac:dyDescent="0.35"/>
    <row r="64215" customFormat="1" x14ac:dyDescent="0.35"/>
    <row r="64216" customFormat="1" x14ac:dyDescent="0.35"/>
    <row r="64217" customFormat="1" x14ac:dyDescent="0.35"/>
    <row r="64218" customFormat="1" x14ac:dyDescent="0.35"/>
    <row r="64219" customFormat="1" x14ac:dyDescent="0.35"/>
    <row r="64220" customFormat="1" x14ac:dyDescent="0.35"/>
    <row r="64221" customFormat="1" x14ac:dyDescent="0.35"/>
    <row r="64222" customFormat="1" x14ac:dyDescent="0.35"/>
    <row r="64223" customFormat="1" x14ac:dyDescent="0.35"/>
    <row r="64224" customFormat="1" x14ac:dyDescent="0.35"/>
    <row r="64225" customFormat="1" x14ac:dyDescent="0.35"/>
    <row r="64226" customFormat="1" x14ac:dyDescent="0.35"/>
    <row r="64227" customFormat="1" x14ac:dyDescent="0.35"/>
    <row r="64228" customFormat="1" x14ac:dyDescent="0.35"/>
    <row r="64229" customFormat="1" x14ac:dyDescent="0.35"/>
    <row r="64230" customFormat="1" x14ac:dyDescent="0.35"/>
    <row r="64231" customFormat="1" x14ac:dyDescent="0.35"/>
    <row r="64232" customFormat="1" x14ac:dyDescent="0.35"/>
    <row r="64233" customFormat="1" x14ac:dyDescent="0.35"/>
    <row r="64234" customFormat="1" x14ac:dyDescent="0.35"/>
    <row r="64235" customFormat="1" x14ac:dyDescent="0.35"/>
    <row r="64236" customFormat="1" x14ac:dyDescent="0.35"/>
    <row r="64237" customFormat="1" x14ac:dyDescent="0.35"/>
    <row r="64238" customFormat="1" x14ac:dyDescent="0.35"/>
    <row r="64239" customFormat="1" x14ac:dyDescent="0.35"/>
    <row r="64240" customFormat="1" x14ac:dyDescent="0.35"/>
    <row r="64241" customFormat="1" x14ac:dyDescent="0.35"/>
    <row r="64242" customFormat="1" x14ac:dyDescent="0.35"/>
    <row r="64243" customFormat="1" x14ac:dyDescent="0.35"/>
    <row r="64244" customFormat="1" x14ac:dyDescent="0.35"/>
    <row r="64245" customFormat="1" x14ac:dyDescent="0.35"/>
    <row r="64246" customFormat="1" x14ac:dyDescent="0.35"/>
    <row r="64247" customFormat="1" x14ac:dyDescent="0.35"/>
    <row r="64248" customFormat="1" x14ac:dyDescent="0.35"/>
    <row r="64249" customFormat="1" x14ac:dyDescent="0.35"/>
    <row r="64250" customFormat="1" x14ac:dyDescent="0.35"/>
    <row r="64251" customFormat="1" x14ac:dyDescent="0.35"/>
    <row r="64252" customFormat="1" x14ac:dyDescent="0.35"/>
    <row r="64253" customFormat="1" x14ac:dyDescent="0.35"/>
    <row r="64254" customFormat="1" x14ac:dyDescent="0.35"/>
    <row r="64255" customFormat="1" x14ac:dyDescent="0.35"/>
    <row r="64256" customFormat="1" x14ac:dyDescent="0.35"/>
    <row r="64257" customFormat="1" x14ac:dyDescent="0.35"/>
    <row r="64258" customFormat="1" x14ac:dyDescent="0.35"/>
    <row r="64259" customFormat="1" x14ac:dyDescent="0.35"/>
    <row r="64260" customFormat="1" x14ac:dyDescent="0.35"/>
    <row r="64261" customFormat="1" x14ac:dyDescent="0.35"/>
    <row r="64262" customFormat="1" x14ac:dyDescent="0.35"/>
    <row r="64263" customFormat="1" x14ac:dyDescent="0.35"/>
    <row r="64264" customFormat="1" x14ac:dyDescent="0.35"/>
    <row r="64265" customFormat="1" x14ac:dyDescent="0.35"/>
    <row r="64266" customFormat="1" x14ac:dyDescent="0.35"/>
    <row r="64267" customFormat="1" x14ac:dyDescent="0.35"/>
    <row r="64268" customFormat="1" x14ac:dyDescent="0.35"/>
    <row r="64269" customFormat="1" x14ac:dyDescent="0.35"/>
    <row r="64270" customFormat="1" x14ac:dyDescent="0.35"/>
    <row r="64271" customFormat="1" x14ac:dyDescent="0.35"/>
    <row r="64272" customFormat="1" x14ac:dyDescent="0.35"/>
    <row r="64273" customFormat="1" x14ac:dyDescent="0.35"/>
    <row r="64274" customFormat="1" x14ac:dyDescent="0.35"/>
    <row r="64275" customFormat="1" x14ac:dyDescent="0.35"/>
    <row r="64276" customFormat="1" x14ac:dyDescent="0.35"/>
    <row r="64277" customFormat="1" x14ac:dyDescent="0.35"/>
    <row r="64278" customFormat="1" x14ac:dyDescent="0.35"/>
    <row r="64279" customFormat="1" x14ac:dyDescent="0.35"/>
    <row r="64280" customFormat="1" x14ac:dyDescent="0.35"/>
    <row r="64281" customFormat="1" x14ac:dyDescent="0.35"/>
    <row r="64282" customFormat="1" x14ac:dyDescent="0.35"/>
    <row r="64283" customFormat="1" x14ac:dyDescent="0.35"/>
    <row r="64284" customFormat="1" x14ac:dyDescent="0.35"/>
    <row r="64285" customFormat="1" x14ac:dyDescent="0.35"/>
    <row r="64286" customFormat="1" x14ac:dyDescent="0.35"/>
    <row r="64287" customFormat="1" x14ac:dyDescent="0.35"/>
    <row r="64288" customFormat="1" x14ac:dyDescent="0.35"/>
    <row r="64289" customFormat="1" x14ac:dyDescent="0.35"/>
    <row r="64290" customFormat="1" x14ac:dyDescent="0.35"/>
    <row r="64291" customFormat="1" x14ac:dyDescent="0.35"/>
    <row r="64292" customFormat="1" x14ac:dyDescent="0.35"/>
    <row r="64293" customFormat="1" x14ac:dyDescent="0.35"/>
    <row r="64294" customFormat="1" x14ac:dyDescent="0.35"/>
    <row r="64295" customFormat="1" x14ac:dyDescent="0.35"/>
    <row r="64296" customFormat="1" x14ac:dyDescent="0.35"/>
    <row r="64297" customFormat="1" x14ac:dyDescent="0.35"/>
    <row r="64298" customFormat="1" x14ac:dyDescent="0.35"/>
    <row r="64299" customFormat="1" x14ac:dyDescent="0.35"/>
    <row r="64300" customFormat="1" x14ac:dyDescent="0.35"/>
    <row r="64301" customFormat="1" x14ac:dyDescent="0.35"/>
    <row r="64302" customFormat="1" x14ac:dyDescent="0.35"/>
    <row r="64303" customFormat="1" x14ac:dyDescent="0.35"/>
    <row r="64304" customFormat="1" x14ac:dyDescent="0.35"/>
    <row r="64305" customFormat="1" x14ac:dyDescent="0.35"/>
    <row r="64306" customFormat="1" x14ac:dyDescent="0.35"/>
    <row r="64307" customFormat="1" x14ac:dyDescent="0.35"/>
    <row r="64308" customFormat="1" x14ac:dyDescent="0.35"/>
    <row r="64309" customFormat="1" x14ac:dyDescent="0.35"/>
    <row r="64310" customFormat="1" x14ac:dyDescent="0.35"/>
    <row r="64311" customFormat="1" x14ac:dyDescent="0.35"/>
    <row r="64312" customFormat="1" x14ac:dyDescent="0.35"/>
    <row r="64313" customFormat="1" x14ac:dyDescent="0.35"/>
    <row r="64314" customFormat="1" x14ac:dyDescent="0.35"/>
    <row r="64315" customFormat="1" x14ac:dyDescent="0.35"/>
    <row r="64316" customFormat="1" x14ac:dyDescent="0.35"/>
    <row r="64317" customFormat="1" x14ac:dyDescent="0.35"/>
    <row r="64318" customFormat="1" x14ac:dyDescent="0.35"/>
    <row r="64319" customFormat="1" x14ac:dyDescent="0.35"/>
    <row r="64320" customFormat="1" x14ac:dyDescent="0.35"/>
    <row r="64321" customFormat="1" x14ac:dyDescent="0.35"/>
    <row r="64322" customFormat="1" x14ac:dyDescent="0.35"/>
    <row r="64323" customFormat="1" x14ac:dyDescent="0.35"/>
    <row r="64324" customFormat="1" x14ac:dyDescent="0.35"/>
    <row r="64325" customFormat="1" x14ac:dyDescent="0.35"/>
    <row r="64326" customFormat="1" x14ac:dyDescent="0.35"/>
    <row r="64327" customFormat="1" x14ac:dyDescent="0.35"/>
    <row r="64328" customFormat="1" x14ac:dyDescent="0.35"/>
    <row r="64329" customFormat="1" x14ac:dyDescent="0.35"/>
    <row r="64330" customFormat="1" x14ac:dyDescent="0.35"/>
    <row r="64331" customFormat="1" x14ac:dyDescent="0.35"/>
    <row r="64332" customFormat="1" x14ac:dyDescent="0.35"/>
    <row r="64333" customFormat="1" x14ac:dyDescent="0.35"/>
    <row r="64334" customFormat="1" x14ac:dyDescent="0.35"/>
    <row r="64335" customFormat="1" x14ac:dyDescent="0.35"/>
    <row r="64336" customFormat="1" x14ac:dyDescent="0.35"/>
    <row r="64337" customFormat="1" x14ac:dyDescent="0.35"/>
    <row r="64338" customFormat="1" x14ac:dyDescent="0.35"/>
    <row r="64339" customFormat="1" x14ac:dyDescent="0.35"/>
    <row r="64340" customFormat="1" x14ac:dyDescent="0.35"/>
    <row r="64341" customFormat="1" x14ac:dyDescent="0.35"/>
    <row r="64342" customFormat="1" x14ac:dyDescent="0.35"/>
    <row r="64343" customFormat="1" x14ac:dyDescent="0.35"/>
    <row r="64344" customFormat="1" x14ac:dyDescent="0.35"/>
    <row r="64345" customFormat="1" x14ac:dyDescent="0.35"/>
    <row r="64346" customFormat="1" x14ac:dyDescent="0.35"/>
    <row r="64347" customFormat="1" x14ac:dyDescent="0.35"/>
    <row r="64348" customFormat="1" x14ac:dyDescent="0.35"/>
    <row r="64349" customFormat="1" x14ac:dyDescent="0.35"/>
    <row r="64350" customFormat="1" x14ac:dyDescent="0.35"/>
    <row r="64351" customFormat="1" x14ac:dyDescent="0.35"/>
    <row r="64352" customFormat="1" x14ac:dyDescent="0.35"/>
    <row r="64353" customFormat="1" x14ac:dyDescent="0.35"/>
    <row r="64354" customFormat="1" x14ac:dyDescent="0.35"/>
    <row r="64355" customFormat="1" x14ac:dyDescent="0.35"/>
    <row r="64356" customFormat="1" x14ac:dyDescent="0.35"/>
    <row r="64357" customFormat="1" x14ac:dyDescent="0.35"/>
    <row r="64358" customFormat="1" x14ac:dyDescent="0.35"/>
    <row r="64359" customFormat="1" x14ac:dyDescent="0.35"/>
    <row r="64360" customFormat="1" x14ac:dyDescent="0.35"/>
    <row r="64361" customFormat="1" x14ac:dyDescent="0.35"/>
    <row r="64362" customFormat="1" x14ac:dyDescent="0.35"/>
    <row r="64363" customFormat="1" x14ac:dyDescent="0.35"/>
    <row r="64364" customFormat="1" x14ac:dyDescent="0.35"/>
    <row r="64365" customFormat="1" x14ac:dyDescent="0.35"/>
    <row r="64366" customFormat="1" x14ac:dyDescent="0.35"/>
    <row r="64367" customFormat="1" x14ac:dyDescent="0.35"/>
    <row r="64368" customFormat="1" x14ac:dyDescent="0.35"/>
    <row r="64369" customFormat="1" x14ac:dyDescent="0.35"/>
    <row r="64370" customFormat="1" x14ac:dyDescent="0.35"/>
    <row r="64371" customFormat="1" x14ac:dyDescent="0.35"/>
    <row r="64372" customFormat="1" x14ac:dyDescent="0.35"/>
    <row r="64373" customFormat="1" x14ac:dyDescent="0.35"/>
    <row r="64374" customFormat="1" x14ac:dyDescent="0.35"/>
    <row r="64375" customFormat="1" x14ac:dyDescent="0.35"/>
    <row r="64376" customFormat="1" x14ac:dyDescent="0.35"/>
    <row r="64377" customFormat="1" x14ac:dyDescent="0.35"/>
    <row r="64378" customFormat="1" x14ac:dyDescent="0.35"/>
    <row r="64379" customFormat="1" x14ac:dyDescent="0.35"/>
    <row r="64380" customFormat="1" x14ac:dyDescent="0.35"/>
    <row r="64381" customFormat="1" x14ac:dyDescent="0.35"/>
    <row r="64382" customFormat="1" x14ac:dyDescent="0.35"/>
    <row r="64383" customFormat="1" x14ac:dyDescent="0.35"/>
    <row r="64384" customFormat="1" x14ac:dyDescent="0.35"/>
    <row r="64385" customFormat="1" x14ac:dyDescent="0.35"/>
    <row r="64386" customFormat="1" x14ac:dyDescent="0.35"/>
    <row r="64387" customFormat="1" x14ac:dyDescent="0.35"/>
    <row r="64388" customFormat="1" x14ac:dyDescent="0.35"/>
    <row r="64389" customFormat="1" x14ac:dyDescent="0.35"/>
    <row r="64390" customFormat="1" x14ac:dyDescent="0.35"/>
    <row r="64391" customFormat="1" x14ac:dyDescent="0.35"/>
    <row r="64392" customFormat="1" x14ac:dyDescent="0.35"/>
    <row r="64393" customFormat="1" x14ac:dyDescent="0.35"/>
    <row r="64394" customFormat="1" x14ac:dyDescent="0.35"/>
    <row r="64395" customFormat="1" x14ac:dyDescent="0.35"/>
    <row r="64396" customFormat="1" x14ac:dyDescent="0.35"/>
    <row r="64397" customFormat="1" x14ac:dyDescent="0.35"/>
    <row r="64398" customFormat="1" x14ac:dyDescent="0.35"/>
    <row r="64399" customFormat="1" x14ac:dyDescent="0.35"/>
    <row r="64400" customFormat="1" x14ac:dyDescent="0.35"/>
    <row r="64401" customFormat="1" x14ac:dyDescent="0.35"/>
    <row r="64402" customFormat="1" x14ac:dyDescent="0.35"/>
    <row r="64403" customFormat="1" x14ac:dyDescent="0.35"/>
    <row r="64404" customFormat="1" x14ac:dyDescent="0.35"/>
    <row r="64405" customFormat="1" x14ac:dyDescent="0.35"/>
    <row r="64406" customFormat="1" x14ac:dyDescent="0.35"/>
    <row r="64407" customFormat="1" x14ac:dyDescent="0.35"/>
    <row r="64408" customFormat="1" x14ac:dyDescent="0.35"/>
    <row r="64409" customFormat="1" x14ac:dyDescent="0.35"/>
    <row r="64410" customFormat="1" x14ac:dyDescent="0.35"/>
    <row r="64411" customFormat="1" x14ac:dyDescent="0.35"/>
    <row r="64412" customFormat="1" x14ac:dyDescent="0.35"/>
    <row r="64413" customFormat="1" x14ac:dyDescent="0.35"/>
    <row r="64414" customFormat="1" x14ac:dyDescent="0.35"/>
    <row r="64415" customFormat="1" x14ac:dyDescent="0.35"/>
    <row r="64416" customFormat="1" x14ac:dyDescent="0.35"/>
    <row r="64417" customFormat="1" x14ac:dyDescent="0.35"/>
    <row r="64418" customFormat="1" x14ac:dyDescent="0.35"/>
    <row r="64419" customFormat="1" x14ac:dyDescent="0.35"/>
    <row r="64420" customFormat="1" x14ac:dyDescent="0.35"/>
    <row r="64421" customFormat="1" x14ac:dyDescent="0.35"/>
    <row r="64422" customFormat="1" x14ac:dyDescent="0.35"/>
    <row r="64423" customFormat="1" x14ac:dyDescent="0.35"/>
    <row r="64424" customFormat="1" x14ac:dyDescent="0.35"/>
    <row r="64425" customFormat="1" x14ac:dyDescent="0.35"/>
    <row r="64426" customFormat="1" x14ac:dyDescent="0.35"/>
    <row r="64427" customFormat="1" x14ac:dyDescent="0.35"/>
    <row r="64428" customFormat="1" x14ac:dyDescent="0.35"/>
    <row r="64429" customFormat="1" x14ac:dyDescent="0.35"/>
    <row r="64430" customFormat="1" x14ac:dyDescent="0.35"/>
    <row r="64431" customFormat="1" x14ac:dyDescent="0.35"/>
    <row r="64432" customFormat="1" x14ac:dyDescent="0.35"/>
    <row r="64433" customFormat="1" x14ac:dyDescent="0.35"/>
    <row r="64434" customFormat="1" x14ac:dyDescent="0.35"/>
    <row r="64435" customFormat="1" x14ac:dyDescent="0.35"/>
    <row r="64436" customFormat="1" x14ac:dyDescent="0.35"/>
    <row r="64437" customFormat="1" x14ac:dyDescent="0.35"/>
    <row r="64438" customFormat="1" x14ac:dyDescent="0.35"/>
    <row r="64439" customFormat="1" x14ac:dyDescent="0.35"/>
    <row r="64440" customFormat="1" x14ac:dyDescent="0.35"/>
    <row r="64441" customFormat="1" x14ac:dyDescent="0.35"/>
    <row r="64442" customFormat="1" x14ac:dyDescent="0.35"/>
    <row r="64443" customFormat="1" x14ac:dyDescent="0.35"/>
    <row r="64444" customFormat="1" x14ac:dyDescent="0.35"/>
    <row r="64445" customFormat="1" x14ac:dyDescent="0.35"/>
    <row r="64446" customFormat="1" x14ac:dyDescent="0.35"/>
    <row r="64447" customFormat="1" x14ac:dyDescent="0.35"/>
    <row r="64448" customFormat="1" x14ac:dyDescent="0.35"/>
    <row r="64449" customFormat="1" x14ac:dyDescent="0.35"/>
    <row r="64450" customFormat="1" x14ac:dyDescent="0.35"/>
    <row r="64451" customFormat="1" x14ac:dyDescent="0.35"/>
    <row r="64452" customFormat="1" x14ac:dyDescent="0.35"/>
    <row r="64453" customFormat="1" x14ac:dyDescent="0.35"/>
    <row r="64454" customFormat="1" x14ac:dyDescent="0.35"/>
    <row r="64455" customFormat="1" x14ac:dyDescent="0.35"/>
    <row r="64456" customFormat="1" x14ac:dyDescent="0.35"/>
    <row r="64457" customFormat="1" x14ac:dyDescent="0.35"/>
    <row r="64458" customFormat="1" x14ac:dyDescent="0.35"/>
    <row r="64459" customFormat="1" x14ac:dyDescent="0.35"/>
    <row r="64460" customFormat="1" x14ac:dyDescent="0.35"/>
    <row r="64461" customFormat="1" x14ac:dyDescent="0.35"/>
    <row r="64462" customFormat="1" x14ac:dyDescent="0.35"/>
    <row r="64463" customFormat="1" x14ac:dyDescent="0.35"/>
    <row r="64464" customFormat="1" x14ac:dyDescent="0.35"/>
    <row r="64465" customFormat="1" x14ac:dyDescent="0.35"/>
    <row r="64466" customFormat="1" x14ac:dyDescent="0.35"/>
    <row r="64467" customFormat="1" x14ac:dyDescent="0.35"/>
    <row r="64468" customFormat="1" x14ac:dyDescent="0.35"/>
    <row r="64469" customFormat="1" x14ac:dyDescent="0.35"/>
    <row r="64470" customFormat="1" x14ac:dyDescent="0.35"/>
    <row r="64471" customFormat="1" x14ac:dyDescent="0.35"/>
    <row r="64472" customFormat="1" x14ac:dyDescent="0.35"/>
    <row r="64473" customFormat="1" x14ac:dyDescent="0.35"/>
    <row r="64474" customFormat="1" x14ac:dyDescent="0.35"/>
    <row r="64475" customFormat="1" x14ac:dyDescent="0.35"/>
    <row r="64476" customFormat="1" x14ac:dyDescent="0.35"/>
    <row r="64477" customFormat="1" x14ac:dyDescent="0.35"/>
    <row r="64478" customFormat="1" x14ac:dyDescent="0.35"/>
    <row r="64479" customFormat="1" x14ac:dyDescent="0.35"/>
    <row r="64480" customFormat="1" x14ac:dyDescent="0.35"/>
    <row r="64481" customFormat="1" x14ac:dyDescent="0.35"/>
    <row r="64482" customFormat="1" x14ac:dyDescent="0.35"/>
    <row r="64483" customFormat="1" x14ac:dyDescent="0.35"/>
    <row r="64484" customFormat="1" x14ac:dyDescent="0.35"/>
    <row r="64485" customFormat="1" x14ac:dyDescent="0.35"/>
    <row r="64486" customFormat="1" x14ac:dyDescent="0.35"/>
    <row r="64487" customFormat="1" x14ac:dyDescent="0.35"/>
    <row r="64488" customFormat="1" x14ac:dyDescent="0.35"/>
    <row r="64489" customFormat="1" x14ac:dyDescent="0.35"/>
    <row r="64490" customFormat="1" x14ac:dyDescent="0.35"/>
    <row r="64491" customFormat="1" x14ac:dyDescent="0.35"/>
    <row r="64492" customFormat="1" x14ac:dyDescent="0.35"/>
    <row r="64493" customFormat="1" x14ac:dyDescent="0.35"/>
    <row r="64494" customFormat="1" x14ac:dyDescent="0.35"/>
    <row r="64495" customFormat="1" x14ac:dyDescent="0.35"/>
    <row r="64496" customFormat="1" x14ac:dyDescent="0.35"/>
    <row r="64497" customFormat="1" x14ac:dyDescent="0.35"/>
    <row r="64498" customFormat="1" x14ac:dyDescent="0.35"/>
    <row r="64499" customFormat="1" x14ac:dyDescent="0.35"/>
    <row r="64500" customFormat="1" x14ac:dyDescent="0.35"/>
    <row r="64501" customFormat="1" x14ac:dyDescent="0.35"/>
    <row r="64502" customFormat="1" x14ac:dyDescent="0.35"/>
    <row r="64503" customFormat="1" x14ac:dyDescent="0.35"/>
    <row r="64504" customFormat="1" x14ac:dyDescent="0.35"/>
    <row r="64505" customFormat="1" x14ac:dyDescent="0.35"/>
    <row r="64506" customFormat="1" x14ac:dyDescent="0.35"/>
    <row r="64507" customFormat="1" x14ac:dyDescent="0.35"/>
    <row r="64508" customFormat="1" x14ac:dyDescent="0.35"/>
    <row r="64509" customFormat="1" x14ac:dyDescent="0.35"/>
    <row r="64510" customFormat="1" x14ac:dyDescent="0.35"/>
    <row r="64511" customFormat="1" x14ac:dyDescent="0.35"/>
    <row r="64512" customFormat="1" x14ac:dyDescent="0.35"/>
    <row r="64513" customFormat="1" x14ac:dyDescent="0.35"/>
    <row r="64514" customFormat="1" x14ac:dyDescent="0.35"/>
    <row r="64515" customFormat="1" x14ac:dyDescent="0.35"/>
    <row r="64516" customFormat="1" x14ac:dyDescent="0.35"/>
    <row r="64517" customFormat="1" x14ac:dyDescent="0.35"/>
    <row r="64518" customFormat="1" x14ac:dyDescent="0.35"/>
    <row r="64519" customFormat="1" x14ac:dyDescent="0.35"/>
    <row r="64520" customFormat="1" x14ac:dyDescent="0.35"/>
    <row r="64521" customFormat="1" x14ac:dyDescent="0.35"/>
    <row r="64522" customFormat="1" x14ac:dyDescent="0.35"/>
    <row r="64523" customFormat="1" x14ac:dyDescent="0.35"/>
    <row r="64524" customFormat="1" x14ac:dyDescent="0.35"/>
    <row r="64525" customFormat="1" x14ac:dyDescent="0.35"/>
    <row r="64526" customFormat="1" x14ac:dyDescent="0.35"/>
    <row r="64527" customFormat="1" x14ac:dyDescent="0.35"/>
    <row r="64528" customFormat="1" x14ac:dyDescent="0.35"/>
    <row r="64529" customFormat="1" x14ac:dyDescent="0.35"/>
    <row r="64530" customFormat="1" x14ac:dyDescent="0.35"/>
    <row r="64531" customFormat="1" x14ac:dyDescent="0.35"/>
    <row r="64532" customFormat="1" x14ac:dyDescent="0.35"/>
    <row r="64533" customFormat="1" x14ac:dyDescent="0.35"/>
    <row r="64534" customFormat="1" x14ac:dyDescent="0.35"/>
    <row r="64535" customFormat="1" x14ac:dyDescent="0.35"/>
    <row r="64536" customFormat="1" x14ac:dyDescent="0.35"/>
    <row r="64537" customFormat="1" x14ac:dyDescent="0.35"/>
    <row r="64538" customFormat="1" x14ac:dyDescent="0.35"/>
    <row r="64539" customFormat="1" x14ac:dyDescent="0.35"/>
    <row r="64540" customFormat="1"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henintsoa.ravoala@undp.org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MPTF_00006_00988</ProjectId>
    <FundCode xmlns="f9695bc1-6109-4dcd-a27a-f8a0370b00e2">MPTF_00006</FundCode>
    <Comments xmlns="f9695bc1-6109-4dcd-a27a-f8a0370b00e2">Financial progress report SecTec PBF June 2026</Comments>
    <Active xmlns="f9695bc1-6109-4dcd-a27a-f8a0370b00e2">Yes</Active>
    <DocumentDate xmlns="b1528a4b-5ccb-40f7-a09e-43427183cd95">2026-06-16T07:00:00+00:00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 ds:uri="c29f26f8-736a-4692-8fe8-72783c3539ce"/>
    <ds:schemaRef ds:uri="119f6826-1431-47ae-9366-0daff12dd02d"/>
  </ds:schemaRefs>
</ds:datastoreItem>
</file>

<file path=customXml/itemProps2.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3.xml><?xml version="1.0" encoding="utf-8"?>
<ds:datastoreItem xmlns:ds="http://schemas.openxmlformats.org/officeDocument/2006/customXml" ds:itemID="{8637F3C2-86E8-4D6D-BB3D-349D67FEF1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3</vt:i4>
      </vt:variant>
    </vt:vector>
  </HeadingPairs>
  <TitlesOfParts>
    <vt:vector size="22" baseType="lpstr">
      <vt:lpstr>Instructions</vt:lpstr>
      <vt:lpstr>1) Tableau budgétaire 1</vt:lpstr>
      <vt:lpstr>Feuil2</vt:lpstr>
      <vt:lpstr>1) Tableau budgétaire 1,</vt:lpstr>
      <vt:lpstr>2) Tableau budgétaire 2</vt:lpstr>
      <vt:lpstr>Feuil1</vt:lpstr>
      <vt:lpstr>Fiche d'activité</vt:lpstr>
      <vt:lpstr>3) Notes d'explication</vt:lpstr>
      <vt:lpstr>Feuil5</vt:lpstr>
      <vt:lpstr>PTR Sem 1</vt:lpstr>
      <vt:lpstr>IFR</vt:lpstr>
      <vt:lpstr>Feuil4</vt:lpstr>
      <vt:lpstr>Feuil6</vt:lpstr>
      <vt:lpstr>Feuil3</vt:lpstr>
      <vt:lpstr>outils de travail </vt:lpstr>
      <vt:lpstr>4) Pour utilisation par PBSO</vt:lpstr>
      <vt:lpstr>5) Pour utilisation par MPTFO</vt:lpstr>
      <vt:lpstr>Dropdowns</vt:lpstr>
      <vt:lpstr>Sheet2</vt:lpstr>
      <vt:lpstr>'1) Tableau budgétaire 1'!Impression_des_titres</vt:lpstr>
      <vt:lpstr>'2) Tableau budgétaire 2'!Impression_des_titres</vt:lpstr>
      <vt:lpstr>XDO_?XDOFIELD34?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PBF_MDG_D2_Semestriel Q1_ST PBF 2026.xlsx</dc:title>
  <dc:subject/>
  <dc:creator>Jelena Zelenovic</dc:creator>
  <cp:keywords/>
  <dc:description/>
  <cp:lastModifiedBy>Mario Elie Ratovonirina</cp:lastModifiedBy>
  <cp:revision/>
  <cp:lastPrinted>2026-06-15T13:22:18Z</cp:lastPrinted>
  <dcterms:created xsi:type="dcterms:W3CDTF">2017-11-15T21:17:43Z</dcterms:created>
  <dcterms:modified xsi:type="dcterms:W3CDTF">2026-06-15T17:40:26Z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ediaServiceImageTags">
    <vt:lpwstr/>
  </property>
</Properties>
</file>